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NHIS GT Analysis\Tables\"/>
    </mc:Choice>
  </mc:AlternateContent>
  <xr:revisionPtr revIDLastSave="0" documentId="8_{7AD4C93B-37BB-4067-A09D-25A1769E1DD6}" xr6:coauthVersionLast="43" xr6:coauthVersionMax="43" xr10:uidLastSave="{00000000-0000-0000-0000-000000000000}"/>
  <bookViews>
    <workbookView xWindow="-120" yWindow="-120" windowWidth="20730" windowHeight="11160" xr2:uid="{3F83CCDF-207F-4C79-9937-CF81D35BEDB7}"/>
  </bookViews>
  <sheets>
    <sheet name="Table1" sheetId="4" r:id="rId1"/>
    <sheet name="Table2" sheetId="5" r:id="rId2"/>
    <sheet name="Table3" sheetId="8" r:id="rId3"/>
    <sheet name="Table4" sheetId="15" r:id="rId4"/>
    <sheet name="Table5" sheetId="23" r:id="rId5"/>
    <sheet name="Table6" sheetId="31" r:id="rId6"/>
    <sheet name="Table7" sheetId="1" r:id="rId7"/>
    <sheet name="Table8" sheetId="2" r:id="rId8"/>
    <sheet name="Table9" sheetId="7" r:id="rId9"/>
    <sheet name="Table10" sheetId="3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5" i="5" l="1"/>
  <c r="L66" i="5"/>
  <c r="I65" i="5"/>
  <c r="H66" i="5"/>
  <c r="I66" i="5" s="1"/>
  <c r="L56" i="5"/>
  <c r="L63" i="5"/>
  <c r="M63" i="5" s="1"/>
  <c r="L59" i="5"/>
  <c r="M59" i="5" s="1"/>
  <c r="L53" i="5"/>
  <c r="M53" i="5" s="1"/>
  <c r="L50" i="5"/>
  <c r="M50" i="5" s="1"/>
  <c r="L47" i="5"/>
  <c r="M47" i="5" s="1"/>
  <c r="L44" i="5"/>
  <c r="M44" i="5" s="1"/>
  <c r="L41" i="5"/>
  <c r="M41" i="5" s="1"/>
  <c r="L38" i="5"/>
  <c r="M38" i="5" s="1"/>
  <c r="L35" i="5"/>
  <c r="M35" i="5" s="1"/>
  <c r="H56" i="5"/>
  <c r="H63" i="5"/>
  <c r="I63" i="5" s="1"/>
  <c r="H59" i="5"/>
  <c r="I59" i="5" s="1"/>
  <c r="H53" i="5"/>
  <c r="I53" i="5" s="1"/>
  <c r="H50" i="5"/>
  <c r="I50" i="5" s="1"/>
  <c r="H47" i="5"/>
  <c r="I47" i="5" s="1"/>
  <c r="H44" i="5"/>
  <c r="I44" i="5" s="1"/>
  <c r="H41" i="5"/>
  <c r="H38" i="5"/>
  <c r="I38" i="5" s="1"/>
  <c r="H35" i="5"/>
  <c r="I35" i="5" s="1"/>
  <c r="M7" i="5"/>
  <c r="M8" i="5"/>
  <c r="M9" i="5"/>
  <c r="M11" i="5"/>
  <c r="M12" i="5"/>
  <c r="M13" i="5"/>
  <c r="M15" i="5"/>
  <c r="M16" i="5"/>
  <c r="M17" i="5"/>
  <c r="M19" i="5"/>
  <c r="M20" i="5"/>
  <c r="M21" i="5"/>
  <c r="M22" i="5"/>
  <c r="M23" i="5"/>
  <c r="M25" i="5"/>
  <c r="M26" i="5"/>
  <c r="M28" i="5"/>
  <c r="M29" i="5"/>
  <c r="M30" i="5"/>
  <c r="M31" i="5"/>
  <c r="M32" i="5"/>
  <c r="M34" i="5"/>
  <c r="M37" i="5"/>
  <c r="M40" i="5"/>
  <c r="M43" i="5"/>
  <c r="M46" i="5"/>
  <c r="M49" i="5"/>
  <c r="M52" i="5"/>
  <c r="M58" i="5"/>
  <c r="M62" i="5"/>
  <c r="M55" i="5"/>
  <c r="M56" i="5"/>
  <c r="I7" i="5"/>
  <c r="I8" i="5"/>
  <c r="I9" i="5"/>
  <c r="I11" i="5"/>
  <c r="I12" i="5"/>
  <c r="I13" i="5"/>
  <c r="I15" i="5"/>
  <c r="I16" i="5"/>
  <c r="I17" i="5"/>
  <c r="I19" i="5"/>
  <c r="I20" i="5"/>
  <c r="I21" i="5"/>
  <c r="I22" i="5"/>
  <c r="I23" i="5"/>
  <c r="I25" i="5"/>
  <c r="I26" i="5"/>
  <c r="I28" i="5"/>
  <c r="I29" i="5"/>
  <c r="I30" i="5"/>
  <c r="I31" i="5"/>
  <c r="I32" i="5"/>
  <c r="I34" i="5"/>
  <c r="I37" i="5"/>
  <c r="I40" i="5"/>
  <c r="I41" i="5"/>
  <c r="I43" i="5"/>
  <c r="I46" i="5"/>
  <c r="I49" i="5"/>
  <c r="I52" i="5"/>
  <c r="I58" i="5"/>
  <c r="I62" i="5"/>
  <c r="I55" i="5"/>
  <c r="M6" i="5"/>
  <c r="I6" i="5"/>
  <c r="E3" i="4"/>
  <c r="F21" i="4" s="1"/>
  <c r="C3" i="4"/>
  <c r="D22" i="4" l="1"/>
  <c r="D6" i="4"/>
  <c r="M66" i="5"/>
  <c r="I56" i="5"/>
  <c r="D19" i="4"/>
  <c r="D23" i="4"/>
  <c r="D20" i="4"/>
  <c r="D21" i="4"/>
  <c r="F20" i="4"/>
  <c r="F23" i="4"/>
  <c r="F19" i="4"/>
  <c r="F22" i="4"/>
  <c r="L3" i="4"/>
  <c r="H3" i="4"/>
  <c r="I58" i="4" s="1"/>
  <c r="J47" i="7"/>
  <c r="L47" i="7" s="1"/>
  <c r="D47" i="7"/>
  <c r="F47" i="7" s="1"/>
  <c r="J44" i="7"/>
  <c r="L44" i="7" s="1"/>
  <c r="D44" i="7"/>
  <c r="F44" i="7" s="1"/>
  <c r="J40" i="7"/>
  <c r="L40" i="7" s="1"/>
  <c r="D40" i="7"/>
  <c r="F40" i="7" s="1"/>
  <c r="J37" i="7"/>
  <c r="L37" i="7" s="1"/>
  <c r="D37" i="7"/>
  <c r="F37" i="7" s="1"/>
  <c r="J34" i="7"/>
  <c r="K34" i="7" s="1"/>
  <c r="D34" i="7"/>
  <c r="F34" i="7" s="1"/>
  <c r="J31" i="7"/>
  <c r="L31" i="7" s="1"/>
  <c r="D31" i="7"/>
  <c r="F31" i="7" s="1"/>
  <c r="J28" i="7"/>
  <c r="L28" i="7" s="1"/>
  <c r="D28" i="7"/>
  <c r="F28" i="7" s="1"/>
  <c r="J25" i="7"/>
  <c r="L25" i="7" s="1"/>
  <c r="D25" i="7"/>
  <c r="F25" i="7" s="1"/>
  <c r="J22" i="7"/>
  <c r="K22" i="7" s="1"/>
  <c r="D22" i="7"/>
  <c r="E22" i="7" s="1"/>
  <c r="J19" i="7"/>
  <c r="L19" i="7" s="1"/>
  <c r="D19" i="7"/>
  <c r="E19" i="7" s="1"/>
  <c r="J16" i="7"/>
  <c r="L16" i="7" s="1"/>
  <c r="D16" i="7"/>
  <c r="F16" i="7" s="1"/>
  <c r="J13" i="7"/>
  <c r="L13" i="7" s="1"/>
  <c r="D13" i="7"/>
  <c r="F13" i="7" s="1"/>
  <c r="J10" i="7"/>
  <c r="L10" i="7" s="1"/>
  <c r="D10" i="7"/>
  <c r="E10" i="7" s="1"/>
  <c r="J7" i="7"/>
  <c r="L7" i="7" s="1"/>
  <c r="D7" i="7"/>
  <c r="F7" i="7" s="1"/>
  <c r="D4" i="7"/>
  <c r="F4" i="7" s="1"/>
  <c r="K53" i="3"/>
  <c r="J53" i="3"/>
  <c r="L53" i="3" s="1"/>
  <c r="F53" i="3"/>
  <c r="D53" i="3"/>
  <c r="E53" i="3" s="1"/>
  <c r="E3" i="5"/>
  <c r="C3" i="5"/>
  <c r="F15" i="4"/>
  <c r="D7" i="3"/>
  <c r="J50" i="3"/>
  <c r="L50" i="3" s="1"/>
  <c r="J47" i="3"/>
  <c r="L47" i="3" s="1"/>
  <c r="D50" i="3"/>
  <c r="F50" i="3" s="1"/>
  <c r="D47" i="3"/>
  <c r="F47" i="3" s="1"/>
  <c r="J44" i="3"/>
  <c r="L44" i="3" s="1"/>
  <c r="D44" i="3"/>
  <c r="E44" i="3" s="1"/>
  <c r="J40" i="3"/>
  <c r="K40" i="3" s="1"/>
  <c r="D40" i="3"/>
  <c r="F40" i="3" s="1"/>
  <c r="J37" i="3"/>
  <c r="L37" i="3" s="1"/>
  <c r="D37" i="3"/>
  <c r="E37" i="3" s="1"/>
  <c r="J34" i="3"/>
  <c r="L34" i="3" s="1"/>
  <c r="D34" i="3"/>
  <c r="F34" i="3" s="1"/>
  <c r="J31" i="3"/>
  <c r="L31" i="3" s="1"/>
  <c r="D31" i="3"/>
  <c r="E31" i="3" s="1"/>
  <c r="J28" i="3"/>
  <c r="L28" i="3" s="1"/>
  <c r="D28" i="3"/>
  <c r="F28" i="3" s="1"/>
  <c r="J25" i="3"/>
  <c r="L25" i="3" s="1"/>
  <c r="D25" i="3"/>
  <c r="E25" i="3" s="1"/>
  <c r="J22" i="3"/>
  <c r="L22" i="3" s="1"/>
  <c r="D22" i="3"/>
  <c r="F22" i="3" s="1"/>
  <c r="J19" i="3"/>
  <c r="L19" i="3" s="1"/>
  <c r="D19" i="3"/>
  <c r="E19" i="3" s="1"/>
  <c r="J16" i="3"/>
  <c r="K16" i="3" s="1"/>
  <c r="D16" i="3"/>
  <c r="F16" i="3" s="1"/>
  <c r="J13" i="3"/>
  <c r="L13" i="3" s="1"/>
  <c r="D13" i="3"/>
  <c r="E13" i="3" s="1"/>
  <c r="J10" i="3"/>
  <c r="L10" i="3" s="1"/>
  <c r="D10" i="3"/>
  <c r="E10" i="3" s="1"/>
  <c r="J7" i="3"/>
  <c r="L7" i="3" s="1"/>
  <c r="E7" i="3"/>
  <c r="D4" i="3"/>
  <c r="E4" i="3" s="1"/>
  <c r="J44" i="2"/>
  <c r="L44" i="2" s="1"/>
  <c r="J40" i="2"/>
  <c r="L40" i="2" s="1"/>
  <c r="J37" i="2"/>
  <c r="L37" i="2" s="1"/>
  <c r="J34" i="2"/>
  <c r="K34" i="2" s="1"/>
  <c r="J31" i="2"/>
  <c r="L31" i="2" s="1"/>
  <c r="J28" i="2"/>
  <c r="L28" i="2" s="1"/>
  <c r="J25" i="2"/>
  <c r="L25" i="2" s="1"/>
  <c r="J22" i="2"/>
  <c r="L22" i="2" s="1"/>
  <c r="J19" i="2"/>
  <c r="L19" i="2" s="1"/>
  <c r="J16" i="2"/>
  <c r="L16" i="2" s="1"/>
  <c r="J13" i="2"/>
  <c r="L13" i="2" s="1"/>
  <c r="J10" i="2"/>
  <c r="L10" i="2" s="1"/>
  <c r="J7" i="2"/>
  <c r="L7" i="2" s="1"/>
  <c r="D44" i="2"/>
  <c r="F44" i="2" s="1"/>
  <c r="D40" i="2"/>
  <c r="F40" i="2" s="1"/>
  <c r="D37" i="2"/>
  <c r="F37" i="2" s="1"/>
  <c r="D34" i="2"/>
  <c r="F34" i="2" s="1"/>
  <c r="D31" i="2"/>
  <c r="F31" i="2" s="1"/>
  <c r="D28" i="2"/>
  <c r="F28" i="2" s="1"/>
  <c r="D25" i="2"/>
  <c r="F25" i="2" s="1"/>
  <c r="D22" i="2"/>
  <c r="F22" i="2" s="1"/>
  <c r="D19" i="2"/>
  <c r="F19" i="2" s="1"/>
  <c r="D16" i="2"/>
  <c r="F16" i="2" s="1"/>
  <c r="D13" i="2"/>
  <c r="F13" i="2" s="1"/>
  <c r="D10" i="2"/>
  <c r="F10" i="2" s="1"/>
  <c r="D7" i="2"/>
  <c r="F7" i="2" s="1"/>
  <c r="D4" i="2"/>
  <c r="F4" i="2" s="1"/>
  <c r="D10" i="1"/>
  <c r="F10" i="1" s="1"/>
  <c r="J25" i="1"/>
  <c r="L25" i="1" s="1"/>
  <c r="D25" i="1"/>
  <c r="F25" i="1" s="1"/>
  <c r="D4" i="1"/>
  <c r="F4" i="1" s="1"/>
  <c r="J44" i="1"/>
  <c r="L44" i="1" s="1"/>
  <c r="J40" i="1"/>
  <c r="K40" i="1" s="1"/>
  <c r="J37" i="1"/>
  <c r="L37" i="1" s="1"/>
  <c r="J34" i="1"/>
  <c r="L34" i="1" s="1"/>
  <c r="J31" i="1"/>
  <c r="L31" i="1" s="1"/>
  <c r="J28" i="1"/>
  <c r="L28" i="1" s="1"/>
  <c r="J22" i="1"/>
  <c r="L22" i="1" s="1"/>
  <c r="J19" i="1"/>
  <c r="L19" i="1" s="1"/>
  <c r="J16" i="1"/>
  <c r="L16" i="1" s="1"/>
  <c r="J13" i="1"/>
  <c r="L13" i="1" s="1"/>
  <c r="J10" i="1"/>
  <c r="L10" i="1" s="1"/>
  <c r="J7" i="1"/>
  <c r="L7" i="1" s="1"/>
  <c r="D44" i="1"/>
  <c r="F44" i="1" s="1"/>
  <c r="D40" i="1"/>
  <c r="F40" i="1" s="1"/>
  <c r="D37" i="1"/>
  <c r="F37" i="1" s="1"/>
  <c r="D34" i="1"/>
  <c r="F34" i="1" s="1"/>
  <c r="D31" i="1"/>
  <c r="F31" i="1" s="1"/>
  <c r="D28" i="1"/>
  <c r="F28" i="1" s="1"/>
  <c r="D22" i="1"/>
  <c r="F22" i="1" s="1"/>
  <c r="D19" i="1"/>
  <c r="F19" i="1" s="1"/>
  <c r="D16" i="1"/>
  <c r="F16" i="1" s="1"/>
  <c r="D13" i="1"/>
  <c r="E13" i="1" s="1"/>
  <c r="D7" i="1"/>
  <c r="F7" i="1" s="1"/>
  <c r="L34" i="2" l="1"/>
  <c r="D66" i="5"/>
  <c r="D65" i="5"/>
  <c r="F66" i="5"/>
  <c r="F65" i="5"/>
  <c r="D63" i="5"/>
  <c r="D22" i="5"/>
  <c r="D19" i="5"/>
  <c r="D23" i="5"/>
  <c r="D20" i="5"/>
  <c r="D21" i="5"/>
  <c r="F63" i="5"/>
  <c r="F19" i="5"/>
  <c r="F23" i="5"/>
  <c r="F22" i="5"/>
  <c r="F20" i="5"/>
  <c r="F21" i="5"/>
  <c r="D56" i="5"/>
  <c r="H59" i="4"/>
  <c r="I59" i="4" s="1"/>
  <c r="H44" i="4"/>
  <c r="I44" i="4" s="1"/>
  <c r="H41" i="4"/>
  <c r="I41" i="4" s="1"/>
  <c r="H50" i="4"/>
  <c r="I50" i="4" s="1"/>
  <c r="H35" i="4"/>
  <c r="I35" i="4" s="1"/>
  <c r="H53" i="4"/>
  <c r="I53" i="4" s="1"/>
  <c r="H38" i="4"/>
  <c r="I38" i="4" s="1"/>
  <c r="H56" i="4"/>
  <c r="I56" i="4" s="1"/>
  <c r="H47" i="4"/>
  <c r="I47" i="4" s="1"/>
  <c r="M9" i="4"/>
  <c r="L44" i="4"/>
  <c r="L59" i="4"/>
  <c r="L47" i="4"/>
  <c r="L35" i="4"/>
  <c r="L56" i="4"/>
  <c r="M56" i="4" s="1"/>
  <c r="L53" i="4"/>
  <c r="M53" i="4" s="1"/>
  <c r="L41" i="4"/>
  <c r="M41" i="4" s="1"/>
  <c r="L50" i="4"/>
  <c r="M50" i="4" s="1"/>
  <c r="L38" i="4"/>
  <c r="M38" i="4" s="1"/>
  <c r="M40" i="4"/>
  <c r="M7" i="4"/>
  <c r="M52" i="4"/>
  <c r="M20" i="4"/>
  <c r="M32" i="4"/>
  <c r="M16" i="4"/>
  <c r="M6" i="4"/>
  <c r="M44" i="4"/>
  <c r="M28" i="4"/>
  <c r="M12" i="4"/>
  <c r="I26" i="4"/>
  <c r="I16" i="4"/>
  <c r="I11" i="4"/>
  <c r="I30" i="4"/>
  <c r="I20" i="4"/>
  <c r="I9" i="4"/>
  <c r="M43" i="4"/>
  <c r="M31" i="4"/>
  <c r="M23" i="4"/>
  <c r="M19" i="4"/>
  <c r="M15" i="4"/>
  <c r="M11" i="4"/>
  <c r="I29" i="4"/>
  <c r="I23" i="4"/>
  <c r="I19" i="4"/>
  <c r="I13" i="4"/>
  <c r="I8" i="4"/>
  <c r="M55" i="4"/>
  <c r="M46" i="4"/>
  <c r="M34" i="4"/>
  <c r="M30" i="4"/>
  <c r="M26" i="4"/>
  <c r="M22" i="4"/>
  <c r="M14" i="4"/>
  <c r="I55" i="4"/>
  <c r="I46" i="4"/>
  <c r="I34" i="4"/>
  <c r="I31" i="4"/>
  <c r="I21" i="4"/>
  <c r="I52" i="4"/>
  <c r="I40" i="4"/>
  <c r="I25" i="4"/>
  <c r="I15" i="4"/>
  <c r="M58" i="4"/>
  <c r="M47" i="4"/>
  <c r="M35" i="4"/>
  <c r="I43" i="4"/>
  <c r="I6" i="4"/>
  <c r="I32" i="4"/>
  <c r="I28" i="4"/>
  <c r="I22" i="4"/>
  <c r="I17" i="4"/>
  <c r="I12" i="4"/>
  <c r="I7" i="4"/>
  <c r="M49" i="4"/>
  <c r="M37" i="4"/>
  <c r="M29" i="4"/>
  <c r="M25" i="4"/>
  <c r="M21" i="4"/>
  <c r="M17" i="4"/>
  <c r="M13" i="4"/>
  <c r="M8" i="4"/>
  <c r="I49" i="4"/>
  <c r="I37" i="4"/>
  <c r="D55" i="5"/>
  <c r="F56" i="5"/>
  <c r="D62" i="5"/>
  <c r="F55" i="5"/>
  <c r="F46" i="4"/>
  <c r="F37" i="4"/>
  <c r="F55" i="4"/>
  <c r="F34" i="4"/>
  <c r="F50" i="4"/>
  <c r="L34" i="7"/>
  <c r="K16" i="7"/>
  <c r="L22" i="7"/>
  <c r="K40" i="7"/>
  <c r="K10" i="7"/>
  <c r="K28" i="7"/>
  <c r="K47" i="7"/>
  <c r="E7" i="7"/>
  <c r="E13" i="7"/>
  <c r="E25" i="7"/>
  <c r="E31" i="7"/>
  <c r="E37" i="7"/>
  <c r="E44" i="7"/>
  <c r="E4" i="7"/>
  <c r="F19" i="7"/>
  <c r="E16" i="7"/>
  <c r="E28" i="7"/>
  <c r="E34" i="7"/>
  <c r="E40" i="7"/>
  <c r="E47" i="7"/>
  <c r="K7" i="7"/>
  <c r="F10" i="7"/>
  <c r="K13" i="7"/>
  <c r="K19" i="7"/>
  <c r="F22" i="7"/>
  <c r="K25" i="7"/>
  <c r="K31" i="7"/>
  <c r="K37" i="7"/>
  <c r="K44" i="7"/>
  <c r="F62" i="5"/>
  <c r="D6" i="5"/>
  <c r="D11" i="5"/>
  <c r="D16" i="5"/>
  <c r="D28" i="5"/>
  <c r="D34" i="5"/>
  <c r="F8" i="5"/>
  <c r="F11" i="5"/>
  <c r="F16" i="5"/>
  <c r="F28" i="5"/>
  <c r="F32" i="5"/>
  <c r="F37" i="5"/>
  <c r="F43" i="5"/>
  <c r="F52" i="5"/>
  <c r="D7" i="5"/>
  <c r="D9" i="5"/>
  <c r="D12" i="5"/>
  <c r="D15" i="5"/>
  <c r="D17" i="5"/>
  <c r="D26" i="5"/>
  <c r="D29" i="5"/>
  <c r="D31" i="5"/>
  <c r="D33" i="5"/>
  <c r="D35" i="5"/>
  <c r="D38" i="5"/>
  <c r="D41" i="5"/>
  <c r="D44" i="5"/>
  <c r="D47" i="5"/>
  <c r="D50" i="5"/>
  <c r="D53" i="5"/>
  <c r="D59" i="5"/>
  <c r="D8" i="5"/>
  <c r="D13" i="5"/>
  <c r="D25" i="5"/>
  <c r="D30" i="5"/>
  <c r="D32" i="5"/>
  <c r="D37" i="5"/>
  <c r="D40" i="5"/>
  <c r="D43" i="5"/>
  <c r="D46" i="5"/>
  <c r="D49" i="5"/>
  <c r="D52" i="5"/>
  <c r="D58" i="5"/>
  <c r="F6" i="5"/>
  <c r="F13" i="5"/>
  <c r="F25" i="5"/>
  <c r="F30" i="5"/>
  <c r="F34" i="5"/>
  <c r="F40" i="5"/>
  <c r="F46" i="5"/>
  <c r="F49" i="5"/>
  <c r="F58" i="5"/>
  <c r="F7" i="5"/>
  <c r="F9" i="5"/>
  <c r="F12" i="5"/>
  <c r="F15" i="5"/>
  <c r="F17" i="5"/>
  <c r="F26" i="5"/>
  <c r="F29" i="5"/>
  <c r="F31" i="5"/>
  <c r="F33" i="5"/>
  <c r="F35" i="5"/>
  <c r="F38" i="5"/>
  <c r="F41" i="5"/>
  <c r="F44" i="5"/>
  <c r="F47" i="5"/>
  <c r="F50" i="5"/>
  <c r="F53" i="5"/>
  <c r="F59" i="5"/>
  <c r="F59" i="4"/>
  <c r="F43" i="4"/>
  <c r="F31" i="4"/>
  <c r="F52" i="4"/>
  <c r="F40" i="4"/>
  <c r="D53" i="4"/>
  <c r="D49" i="4"/>
  <c r="D44" i="4"/>
  <c r="D38" i="4"/>
  <c r="D33" i="4"/>
  <c r="F9" i="4"/>
  <c r="D59" i="4"/>
  <c r="D52" i="4"/>
  <c r="D43" i="4"/>
  <c r="D37" i="4"/>
  <c r="F56" i="4"/>
  <c r="F58" i="4"/>
  <c r="F47" i="4"/>
  <c r="F41" i="4"/>
  <c r="F35" i="4"/>
  <c r="D56" i="4"/>
  <c r="D58" i="4"/>
  <c r="D47" i="4"/>
  <c r="D41" i="4"/>
  <c r="D35" i="4"/>
  <c r="F26" i="4"/>
  <c r="D55" i="4"/>
  <c r="D50" i="4"/>
  <c r="D46" i="4"/>
  <c r="D40" i="4"/>
  <c r="D34" i="4"/>
  <c r="F53" i="4"/>
  <c r="F49" i="4"/>
  <c r="F44" i="4"/>
  <c r="F38" i="4"/>
  <c r="F33" i="4"/>
  <c r="D30" i="4"/>
  <c r="D13" i="4"/>
  <c r="D29" i="4"/>
  <c r="D17" i="4"/>
  <c r="D12" i="4"/>
  <c r="D7" i="4"/>
  <c r="F30" i="4"/>
  <c r="F25" i="4"/>
  <c r="F13" i="4"/>
  <c r="F8" i="4"/>
  <c r="D32" i="4"/>
  <c r="D28" i="4"/>
  <c r="D16" i="4"/>
  <c r="D11" i="4"/>
  <c r="F29" i="4"/>
  <c r="F17" i="4"/>
  <c r="F12" i="4"/>
  <c r="F7" i="4"/>
  <c r="D25" i="4"/>
  <c r="D8" i="4"/>
  <c r="D31" i="4"/>
  <c r="D26" i="4"/>
  <c r="D15" i="4"/>
  <c r="D9" i="4"/>
  <c r="F32" i="4"/>
  <c r="F28" i="4"/>
  <c r="F16" i="4"/>
  <c r="F11" i="4"/>
  <c r="F6" i="4"/>
  <c r="E19" i="2"/>
  <c r="E4" i="2"/>
  <c r="F13" i="1"/>
  <c r="L40" i="1"/>
  <c r="E4" i="1"/>
  <c r="K50" i="3"/>
  <c r="K47" i="3"/>
  <c r="E50" i="3"/>
  <c r="E47" i="3"/>
  <c r="K25" i="3"/>
  <c r="F4" i="3"/>
  <c r="L40" i="3"/>
  <c r="K37" i="3"/>
  <c r="K34" i="3"/>
  <c r="K22" i="3"/>
  <c r="L16" i="3"/>
  <c r="K10" i="3"/>
  <c r="K28" i="3"/>
  <c r="K31" i="3"/>
  <c r="K19" i="3"/>
  <c r="K44" i="3"/>
  <c r="F19" i="3"/>
  <c r="F25" i="3"/>
  <c r="F31" i="3"/>
  <c r="F37" i="3"/>
  <c r="F44" i="3"/>
  <c r="F13" i="3"/>
  <c r="F7" i="3"/>
  <c r="E16" i="3"/>
  <c r="E22" i="3"/>
  <c r="E28" i="3"/>
  <c r="E34" i="3"/>
  <c r="E40" i="3"/>
  <c r="F10" i="3"/>
  <c r="K13" i="3"/>
  <c r="K7" i="3"/>
  <c r="K44" i="2"/>
  <c r="K40" i="2"/>
  <c r="K37" i="2"/>
  <c r="K31" i="2"/>
  <c r="K28" i="2"/>
  <c r="K25" i="2"/>
  <c r="K22" i="2"/>
  <c r="K19" i="2"/>
  <c r="K16" i="2"/>
  <c r="K13" i="2"/>
  <c r="K10" i="2"/>
  <c r="K7" i="2"/>
  <c r="E44" i="2"/>
  <c r="E40" i="2"/>
  <c r="E37" i="2"/>
  <c r="E34" i="2"/>
  <c r="E31" i="2"/>
  <c r="E28" i="2"/>
  <c r="E25" i="2"/>
  <c r="E22" i="2"/>
  <c r="E16" i="2"/>
  <c r="E13" i="2"/>
  <c r="E10" i="2"/>
  <c r="E7" i="2"/>
  <c r="E10" i="1"/>
  <c r="K25" i="1"/>
  <c r="E25" i="1"/>
  <c r="K44" i="1"/>
  <c r="K37" i="1"/>
  <c r="K34" i="1"/>
  <c r="K31" i="1"/>
  <c r="K28" i="1"/>
  <c r="K22" i="1"/>
  <c r="K19" i="1"/>
  <c r="K16" i="1"/>
  <c r="K13" i="1"/>
  <c r="K10" i="1"/>
  <c r="K7" i="1"/>
  <c r="E44" i="1"/>
  <c r="E40" i="1"/>
  <c r="E37" i="1"/>
  <c r="E34" i="1"/>
  <c r="E31" i="1"/>
  <c r="E28" i="1"/>
  <c r="E22" i="1"/>
  <c r="E19" i="1"/>
  <c r="E16" i="1"/>
  <c r="E7" i="1"/>
</calcChain>
</file>

<file path=xl/sharedStrings.xml><?xml version="1.0" encoding="utf-8"?>
<sst xmlns="http://schemas.openxmlformats.org/spreadsheetml/2006/main" count="795" uniqueCount="117">
  <si>
    <t>Black</t>
  </si>
  <si>
    <t>White</t>
  </si>
  <si>
    <t>Knoweldge of GT</t>
  </si>
  <si>
    <t>Knowledge of GT</t>
  </si>
  <si>
    <t>No Knowledge</t>
  </si>
  <si>
    <t>Marital History</t>
  </si>
  <si>
    <t>Yes</t>
  </si>
  <si>
    <t>No</t>
  </si>
  <si>
    <t>Employed</t>
  </si>
  <si>
    <t>Poverty Level</t>
  </si>
  <si>
    <t>At, or Above</t>
  </si>
  <si>
    <t>Below</t>
  </si>
  <si>
    <t>Ever Had Cancer Screening</t>
  </si>
  <si>
    <t>Family History of Cancer</t>
  </si>
  <si>
    <t>Has Usual Place of Care</t>
  </si>
  <si>
    <t>Educated (at least a College Degree)</t>
  </si>
  <si>
    <t>Experienced Delay in Care (Due to Cost)</t>
  </si>
  <si>
    <t>HH Experienced Delay in Care (Due to Cost)</t>
  </si>
  <si>
    <t xml:space="preserve">HH Experienced Delay in Care </t>
  </si>
  <si>
    <t>for Reasons NOT related to cost</t>
  </si>
  <si>
    <t>Insured</t>
  </si>
  <si>
    <t>Has Private Health Insurance</t>
  </si>
  <si>
    <t>Total</t>
  </si>
  <si>
    <t>Odds Ratio (OR)</t>
  </si>
  <si>
    <t>95% Confidence Interval</t>
  </si>
  <si>
    <t>Identifies as Black or African American</t>
  </si>
  <si>
    <t>-</t>
  </si>
  <si>
    <t>Reproductive History</t>
  </si>
  <si>
    <t>*</t>
  </si>
  <si>
    <t>**</t>
  </si>
  <si>
    <t>***</t>
  </si>
  <si>
    <t>GT History</t>
  </si>
  <si>
    <t>No History</t>
  </si>
  <si>
    <t>Medical Provider Reccomended GT</t>
  </si>
  <si>
    <t>Discussed GT with Medical Provider</t>
  </si>
  <si>
    <t>No#</t>
  </si>
  <si>
    <t>%</t>
  </si>
  <si>
    <t>Unweighted</t>
  </si>
  <si>
    <t>n</t>
  </si>
  <si>
    <t>Employment Status</t>
  </si>
  <si>
    <t>Unemployed</t>
  </si>
  <si>
    <t>Not in Labor Force</t>
  </si>
  <si>
    <t>Poverty Status</t>
  </si>
  <si>
    <t>At, or Above Poverty Level</t>
  </si>
  <si>
    <t>Below Poverty Level</t>
  </si>
  <si>
    <t>Marital Status</t>
  </si>
  <si>
    <t>Never Married</t>
  </si>
  <si>
    <t>Married</t>
  </si>
  <si>
    <t>Divorced</t>
  </si>
  <si>
    <t>Seperated</t>
  </si>
  <si>
    <t>Midwest</t>
  </si>
  <si>
    <t>Northeast</t>
  </si>
  <si>
    <t>South</t>
  </si>
  <si>
    <t>West</t>
  </si>
  <si>
    <t>Region</t>
  </si>
  <si>
    <t>Insurance Status</t>
  </si>
  <si>
    <t>Insured, Private</t>
  </si>
  <si>
    <t>Insured, Public</t>
  </si>
  <si>
    <t>Uninsured</t>
  </si>
  <si>
    <t>Widowed</t>
  </si>
  <si>
    <t>History of Preventative Cancer Screening</t>
  </si>
  <si>
    <t>Has Usual Place of Medical Care</t>
  </si>
  <si>
    <t>Anyone in Household Delayed Care Due to Cost</t>
  </si>
  <si>
    <t>Delayed Medical Care Due to Cost</t>
  </si>
  <si>
    <t>Anyone in Household Delayed Care NOT Due to Cost</t>
  </si>
  <si>
    <t>Has Completed a Genetic Test to Predict Cancer Risk</t>
  </si>
  <si>
    <t>Weighted</t>
  </si>
  <si>
    <t>se %</t>
  </si>
  <si>
    <t>Discussed Genetic Test to Predict Cancer Risk w/ Doctor</t>
  </si>
  <si>
    <t>Received Reccomendation from Doctor to Take Genetic Test</t>
  </si>
  <si>
    <t>to Predict Cancer Risk</t>
  </si>
  <si>
    <t>Knows of GT to Predict Cancer Risk</t>
  </si>
  <si>
    <t>Discussed GT w/ Doctor</t>
  </si>
  <si>
    <t>No Discussion</t>
  </si>
  <si>
    <t>Highest Education Level Attained</t>
  </si>
  <si>
    <t>Some HS, No Degree</t>
  </si>
  <si>
    <t>High School Degree</t>
  </si>
  <si>
    <t>Some College, No Degree</t>
  </si>
  <si>
    <t>College Degree</t>
  </si>
  <si>
    <t>Post-Graduate</t>
  </si>
  <si>
    <t>Knows of a Genetic Test to Predict Cancer Risk</t>
  </si>
  <si>
    <t xml:space="preserve">                      </t>
  </si>
  <si>
    <t xml:space="preserve">INSURED               </t>
  </si>
  <si>
    <t xml:space="preserve">EDUCATED              </t>
  </si>
  <si>
    <t xml:space="preserve">EMPL                  </t>
  </si>
  <si>
    <t xml:space="preserve">INPOV                 </t>
  </si>
  <si>
    <t xml:space="preserve">MAR                   </t>
  </si>
  <si>
    <t xml:space="preserve">REPRODHIST            </t>
  </si>
  <si>
    <t xml:space="preserve">SCREENED              </t>
  </si>
  <si>
    <t xml:space="preserve">FAMHISTCANCER         </t>
  </si>
  <si>
    <t xml:space="preserve">USUAL                 </t>
  </si>
  <si>
    <t xml:space="preserve">HHDELAY_COST          </t>
  </si>
  <si>
    <t xml:space="preserve">HHDELAY_NOTCOST       </t>
  </si>
  <si>
    <t xml:space="preserve">BLACK                 </t>
  </si>
  <si>
    <t xml:space="preserve">INSURED:BLACK         </t>
  </si>
  <si>
    <t xml:space="preserve">EDUCATED:BLACK        </t>
  </si>
  <si>
    <t xml:space="preserve">EMPL:BLACK            </t>
  </si>
  <si>
    <t xml:space="preserve">INPOV:BLACK           </t>
  </si>
  <si>
    <t xml:space="preserve">MAR:BLACK             </t>
  </si>
  <si>
    <t xml:space="preserve">REPRODHIST:BLACK      </t>
  </si>
  <si>
    <t xml:space="preserve">SCREENED:BLACK        </t>
  </si>
  <si>
    <t xml:space="preserve">FAMHISTCANCER:BLACK   </t>
  </si>
  <si>
    <t xml:space="preserve">USUAL:BLACK           </t>
  </si>
  <si>
    <t xml:space="preserve">HHDELAY_COST:BLACK    </t>
  </si>
  <si>
    <t xml:space="preserve">HHDELAY_NOTCOST:BLACK </t>
  </si>
  <si>
    <t>Logistic</t>
  </si>
  <si>
    <t>Poisson</t>
  </si>
  <si>
    <t>Logistic (White)</t>
  </si>
  <si>
    <t>Logistic (Black)</t>
  </si>
  <si>
    <t>Poisson (White)</t>
  </si>
  <si>
    <t>Poisson (Black)</t>
  </si>
  <si>
    <t>CI (95%)</t>
  </si>
  <si>
    <t>OR</t>
  </si>
  <si>
    <t>IR</t>
  </si>
  <si>
    <t>R2</t>
  </si>
  <si>
    <t>SUPPRESSED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</si>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</sst>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0"/>
      <color rgb="FF000000"/>
      <name val="Lucida Console"/>
      <family val="3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rgb="FF000000"/>
      <name val="Lucida Console"/>
      <family val="3"/>
    </font>
    <font>
      <i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0" fontId="0" fillId="2" borderId="0" xfId="0" applyFill="1"/>
    <xf numFmtId="0" fontId="2" fillId="3" borderId="0" xfId="0" applyFont="1" applyFill="1"/>
    <xf numFmtId="0" fontId="4" fillId="3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/>
    <xf numFmtId="2" fontId="6" fillId="0" borderId="0" xfId="0" applyNumberFormat="1" applyFont="1"/>
    <xf numFmtId="0" fontId="6" fillId="4" borderId="1" xfId="0" applyFont="1" applyFill="1" applyBorder="1"/>
    <xf numFmtId="0" fontId="6" fillId="5" borderId="1" xfId="0" applyFont="1" applyFill="1" applyBorder="1"/>
    <xf numFmtId="0" fontId="8" fillId="0" borderId="0" xfId="0" applyFont="1"/>
    <xf numFmtId="0" fontId="8" fillId="0" borderId="0" xfId="0" applyFont="1" applyAlignment="1">
      <alignment horizontal="left"/>
    </xf>
    <xf numFmtId="2" fontId="8" fillId="0" borderId="0" xfId="0" applyNumberFormat="1" applyFont="1"/>
    <xf numFmtId="0" fontId="8" fillId="0" borderId="0" xfId="0" applyFont="1" applyAlignment="1">
      <alignment horizontal="right"/>
    </xf>
    <xf numFmtId="0" fontId="7" fillId="3" borderId="0" xfId="0" applyFont="1" applyFill="1"/>
    <xf numFmtId="0" fontId="5" fillId="3" borderId="0" xfId="0" applyFont="1" applyFill="1"/>
    <xf numFmtId="0" fontId="6" fillId="0" borderId="0" xfId="0" applyFont="1" applyAlignment="1">
      <alignment horizontal="center"/>
    </xf>
    <xf numFmtId="0" fontId="6" fillId="2" borderId="0" xfId="0" applyFont="1" applyFill="1"/>
    <xf numFmtId="0" fontId="0" fillId="7" borderId="0" xfId="0" applyFill="1"/>
    <xf numFmtId="0" fontId="0" fillId="8" borderId="0" xfId="0" applyFill="1"/>
    <xf numFmtId="0" fontId="0" fillId="7" borderId="7" xfId="0" applyFill="1" applyBorder="1"/>
    <xf numFmtId="0" fontId="0" fillId="7" borderId="8" xfId="0" applyFill="1" applyBorder="1"/>
    <xf numFmtId="0" fontId="10" fillId="7" borderId="7" xfId="0" applyFont="1" applyFill="1" applyBorder="1" applyAlignment="1">
      <alignment vertical="center"/>
    </xf>
    <xf numFmtId="0" fontId="9" fillId="7" borderId="7" xfId="0" applyFont="1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8" borderId="7" xfId="0" applyFill="1" applyBorder="1"/>
    <xf numFmtId="0" fontId="0" fillId="8" borderId="8" xfId="0" applyFill="1" applyBorder="1"/>
    <xf numFmtId="0" fontId="10" fillId="8" borderId="7" xfId="0" applyFont="1" applyFill="1" applyBorder="1" applyAlignment="1">
      <alignment vertical="center"/>
    </xf>
    <xf numFmtId="0" fontId="9" fillId="8" borderId="7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0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0" xfId="0" applyFont="1" applyAlignment="1">
      <alignment horizontal="center"/>
    </xf>
    <xf numFmtId="0" fontId="3" fillId="8" borderId="0" xfId="0" applyFont="1" applyFill="1"/>
    <xf numFmtId="0" fontId="4" fillId="8" borderId="0" xfId="0" applyFont="1" applyFill="1"/>
    <xf numFmtId="0" fontId="4" fillId="0" borderId="0" xfId="0" applyFont="1"/>
    <xf numFmtId="0" fontId="2" fillId="0" borderId="4" xfId="0" applyFont="1" applyBorder="1" applyAlignment="1">
      <alignment horizontal="center"/>
    </xf>
    <xf numFmtId="0" fontId="3" fillId="7" borderId="0" xfId="0" applyFont="1" applyFill="1"/>
    <xf numFmtId="0" fontId="11" fillId="7" borderId="7" xfId="0" applyFont="1" applyFill="1" applyBorder="1"/>
    <xf numFmtId="0" fontId="11" fillId="7" borderId="0" xfId="0" applyFont="1" applyFill="1"/>
    <xf numFmtId="0" fontId="11" fillId="8" borderId="7" xfId="0" applyFont="1" applyFill="1" applyBorder="1"/>
    <xf numFmtId="0" fontId="11" fillId="8" borderId="8" xfId="0" applyFont="1" applyFill="1" applyBorder="1"/>
    <xf numFmtId="0" fontId="11" fillId="0" borderId="0" xfId="0" applyFont="1"/>
    <xf numFmtId="0" fontId="12" fillId="8" borderId="0" xfId="0" applyFont="1" applyFill="1"/>
    <xf numFmtId="0" fontId="13" fillId="7" borderId="0" xfId="0" applyFont="1" applyFill="1"/>
    <xf numFmtId="0" fontId="13" fillId="8" borderId="0" xfId="0" applyFont="1" applyFill="1"/>
    <xf numFmtId="0" fontId="11" fillId="7" borderId="8" xfId="0" applyFont="1" applyFill="1" applyBorder="1"/>
    <xf numFmtId="0" fontId="8" fillId="7" borderId="0" xfId="0" applyFont="1" applyFill="1"/>
    <xf numFmtId="0" fontId="6" fillId="7" borderId="7" xfId="0" applyFont="1" applyFill="1" applyBorder="1"/>
    <xf numFmtId="0" fontId="6" fillId="8" borderId="7" xfId="0" applyFont="1" applyFill="1" applyBorder="1"/>
    <xf numFmtId="0" fontId="8" fillId="8" borderId="0" xfId="0" applyFont="1" applyFill="1"/>
    <xf numFmtId="0" fontId="6" fillId="8" borderId="8" xfId="0" applyFont="1" applyFill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6" fillId="7" borderId="8" xfId="0" applyFont="1" applyFill="1" applyBorder="1"/>
    <xf numFmtId="0" fontId="6" fillId="8" borderId="0" xfId="0" applyFont="1" applyFill="1"/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4" fillId="6" borderId="0" xfId="0" applyFont="1" applyFill="1"/>
    <xf numFmtId="0" fontId="14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5" fillId="0" borderId="0" xfId="0" applyFont="1"/>
    <xf numFmtId="165" fontId="15" fillId="0" borderId="0" xfId="1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6" fontId="15" fillId="0" borderId="0" xfId="0" applyNumberFormat="1" applyFont="1"/>
    <xf numFmtId="0" fontId="15" fillId="0" borderId="0" xfId="0" applyFont="1" applyAlignment="1">
      <alignment horizontal="left"/>
    </xf>
    <xf numFmtId="165" fontId="15" fillId="0" borderId="0" xfId="1" applyNumberFormat="1" applyFont="1" applyAlignment="1">
      <alignment horizontal="left"/>
    </xf>
    <xf numFmtId="164" fontId="15" fillId="0" borderId="0" xfId="0" applyNumberFormat="1" applyFont="1" applyAlignment="1">
      <alignment horizontal="left"/>
    </xf>
    <xf numFmtId="165" fontId="15" fillId="0" borderId="0" xfId="1" applyNumberFormat="1" applyFont="1"/>
    <xf numFmtId="164" fontId="15" fillId="0" borderId="0" xfId="0" applyNumberFormat="1" applyFont="1"/>
    <xf numFmtId="167" fontId="15" fillId="0" borderId="0" xfId="0" applyNumberFormat="1" applyFont="1"/>
    <xf numFmtId="0" fontId="15" fillId="0" borderId="0" xfId="0" applyFont="1" applyAlignment="1">
      <alignment horizontal="right"/>
    </xf>
    <xf numFmtId="2" fontId="15" fillId="0" borderId="0" xfId="0" applyNumberFormat="1" applyFont="1"/>
    <xf numFmtId="43" fontId="15" fillId="0" borderId="0" xfId="0" applyNumberFormat="1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left"/>
    </xf>
    <xf numFmtId="165" fontId="15" fillId="0" borderId="0" xfId="0" applyNumberFormat="1" applyFont="1"/>
    <xf numFmtId="0" fontId="16" fillId="8" borderId="3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6" fillId="8" borderId="0" xfId="0" applyFont="1" applyFill="1"/>
    <xf numFmtId="2" fontId="17" fillId="7" borderId="7" xfId="0" applyNumberFormat="1" applyFont="1" applyFill="1" applyBorder="1" applyAlignment="1">
      <alignment horizontal="center" vertical="center"/>
    </xf>
    <xf numFmtId="2" fontId="17" fillId="7" borderId="0" xfId="0" applyNumberFormat="1" applyFont="1" applyFill="1" applyAlignment="1">
      <alignment horizontal="center" vertical="center"/>
    </xf>
    <xf numFmtId="2" fontId="17" fillId="7" borderId="8" xfId="0" applyNumberFormat="1" applyFont="1" applyFill="1" applyBorder="1" applyAlignment="1">
      <alignment horizontal="center" vertical="center"/>
    </xf>
    <xf numFmtId="2" fontId="17" fillId="8" borderId="7" xfId="0" applyNumberFormat="1" applyFont="1" applyFill="1" applyBorder="1" applyAlignment="1">
      <alignment horizontal="center" vertical="center"/>
    </xf>
    <xf numFmtId="2" fontId="17" fillId="8" borderId="0" xfId="0" applyNumberFormat="1" applyFont="1" applyFill="1" applyAlignment="1">
      <alignment horizontal="center" vertical="center"/>
    </xf>
    <xf numFmtId="2" fontId="17" fillId="8" borderId="8" xfId="0" applyNumberFormat="1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10" fontId="16" fillId="7" borderId="4" xfId="0" applyNumberFormat="1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10" fontId="16" fillId="8" borderId="4" xfId="0" applyNumberFormat="1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/>
    </xf>
    <xf numFmtId="2" fontId="15" fillId="7" borderId="7" xfId="0" applyNumberFormat="1" applyFont="1" applyFill="1" applyBorder="1"/>
    <xf numFmtId="2" fontId="18" fillId="7" borderId="0" xfId="0" applyNumberFormat="1" applyFont="1" applyFill="1"/>
    <xf numFmtId="2" fontId="15" fillId="7" borderId="8" xfId="0" applyNumberFormat="1" applyFont="1" applyFill="1" applyBorder="1"/>
    <xf numFmtId="2" fontId="15" fillId="8" borderId="7" xfId="0" applyNumberFormat="1" applyFont="1" applyFill="1" applyBorder="1"/>
    <xf numFmtId="2" fontId="18" fillId="8" borderId="0" xfId="0" applyNumberFormat="1" applyFont="1" applyFill="1"/>
    <xf numFmtId="2" fontId="15" fillId="8" borderId="8" xfId="0" applyNumberFormat="1" applyFont="1" applyFill="1" applyBorder="1"/>
    <xf numFmtId="2" fontId="15" fillId="2" borderId="7" xfId="0" applyNumberFormat="1" applyFont="1" applyFill="1" applyBorder="1"/>
    <xf numFmtId="2" fontId="15" fillId="2" borderId="0" xfId="0" applyNumberFormat="1" applyFont="1" applyFill="1"/>
    <xf numFmtId="2" fontId="15" fillId="2" borderId="8" xfId="0" applyNumberFormat="1" applyFont="1" applyFill="1" applyBorder="1"/>
    <xf numFmtId="2" fontId="18" fillId="2" borderId="0" xfId="0" applyNumberFormat="1" applyFont="1" applyFill="1"/>
    <xf numFmtId="0" fontId="15" fillId="7" borderId="7" xfId="0" applyFont="1" applyFill="1" applyBorder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8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2" fontId="15" fillId="7" borderId="0" xfId="0" applyNumberFormat="1" applyFont="1" applyFill="1"/>
    <xf numFmtId="0" fontId="18" fillId="8" borderId="7" xfId="0" applyFont="1" applyFill="1" applyBorder="1" applyAlignment="1">
      <alignment horizontal="center"/>
    </xf>
    <xf numFmtId="0" fontId="18" fillId="8" borderId="0" xfId="0" applyFont="1" applyFill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8" fillId="7" borderId="7" xfId="0" applyFont="1" applyFill="1" applyBorder="1"/>
    <xf numFmtId="0" fontId="18" fillId="7" borderId="0" xfId="0" applyFont="1" applyFill="1"/>
    <xf numFmtId="0" fontId="18" fillId="7" borderId="8" xfId="0" applyFont="1" applyFill="1" applyBorder="1"/>
    <xf numFmtId="0" fontId="18" fillId="7" borderId="11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7" borderId="12" xfId="0" applyFont="1" applyFill="1" applyBorder="1" applyAlignment="1">
      <alignment horizontal="center"/>
    </xf>
    <xf numFmtId="0" fontId="15" fillId="2" borderId="7" xfId="0" applyFont="1" applyFill="1" applyBorder="1"/>
    <xf numFmtId="0" fontId="18" fillId="2" borderId="0" xfId="0" applyFont="1" applyFill="1"/>
    <xf numFmtId="0" fontId="15" fillId="2" borderId="8" xfId="0" applyFont="1" applyFill="1" applyBorder="1"/>
    <xf numFmtId="0" fontId="15" fillId="7" borderId="7" xfId="0" applyFont="1" applyFill="1" applyBorder="1"/>
    <xf numFmtId="0" fontId="15" fillId="7" borderId="0" xfId="0" applyFont="1" applyFill="1"/>
    <xf numFmtId="0" fontId="15" fillId="8" borderId="7" xfId="0" applyFont="1" applyFill="1" applyBorder="1"/>
    <xf numFmtId="0" fontId="18" fillId="8" borderId="0" xfId="0" applyFont="1" applyFill="1"/>
    <xf numFmtId="0" fontId="15" fillId="8" borderId="8" xfId="0" applyFont="1" applyFill="1" applyBorder="1"/>
    <xf numFmtId="0" fontId="16" fillId="8" borderId="13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8" borderId="14" xfId="0" applyFont="1" applyFill="1" applyBorder="1"/>
    <xf numFmtId="0" fontId="19" fillId="0" borderId="0" xfId="0" applyFont="1"/>
    <xf numFmtId="0" fontId="16" fillId="8" borderId="15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8" borderId="14" xfId="0" applyFont="1" applyFill="1" applyBorder="1"/>
    <xf numFmtId="0" fontId="15" fillId="7" borderId="8" xfId="0" applyFont="1" applyFill="1" applyBorder="1"/>
    <xf numFmtId="0" fontId="15" fillId="8" borderId="0" xfId="0" applyFont="1" applyFill="1"/>
    <xf numFmtId="0" fontId="15" fillId="7" borderId="5" xfId="0" applyFont="1" applyFill="1" applyBorder="1"/>
    <xf numFmtId="0" fontId="15" fillId="7" borderId="3" xfId="0" applyFont="1" applyFill="1" applyBorder="1"/>
    <xf numFmtId="0" fontId="15" fillId="7" borderId="6" xfId="0" applyFont="1" applyFill="1" applyBorder="1"/>
    <xf numFmtId="0" fontId="15" fillId="8" borderId="5" xfId="0" applyFont="1" applyFill="1" applyBorder="1"/>
    <xf numFmtId="0" fontId="15" fillId="8" borderId="3" xfId="0" applyFont="1" applyFill="1" applyBorder="1"/>
    <xf numFmtId="0" fontId="15" fillId="8" borderId="6" xfId="0" applyFont="1" applyFill="1" applyBorder="1"/>
    <xf numFmtId="0" fontId="15" fillId="7" borderId="9" xfId="0" applyFont="1" applyFill="1" applyBorder="1"/>
    <xf numFmtId="0" fontId="15" fillId="7" borderId="4" xfId="0" applyFont="1" applyFill="1" applyBorder="1"/>
    <xf numFmtId="0" fontId="15" fillId="7" borderId="10" xfId="0" applyFont="1" applyFill="1" applyBorder="1"/>
    <xf numFmtId="0" fontId="15" fillId="8" borderId="9" xfId="0" applyFont="1" applyFill="1" applyBorder="1"/>
    <xf numFmtId="0" fontId="15" fillId="8" borderId="4" xfId="0" applyFont="1" applyFill="1" applyBorder="1"/>
    <xf numFmtId="0" fontId="15" fillId="8" borderId="10" xfId="0" applyFont="1" applyFill="1" applyBorder="1"/>
    <xf numFmtId="0" fontId="16" fillId="8" borderId="5" xfId="0" applyFont="1" applyFill="1" applyBorder="1" applyAlignment="1">
      <alignment horizontal="center"/>
    </xf>
    <xf numFmtId="0" fontId="16" fillId="8" borderId="7" xfId="0" applyFont="1" applyFill="1" applyBorder="1"/>
    <xf numFmtId="0" fontId="16" fillId="8" borderId="9" xfId="0" applyFont="1" applyFill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8" fillId="7" borderId="0" xfId="0" applyFont="1" applyFill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5" fillId="2" borderId="0" xfId="0" applyFont="1" applyFill="1"/>
  </cellXfs>
  <cellStyles count="2">
    <cellStyle name="Comma" xfId="1" builtinId="3"/>
    <cellStyle name="Normal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_(* #,##0_);_(* \(#,##0\);_(* &quot;-&quot;??_);_(@_)"/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_(* #,##0_);_(* \(#,##0\);_(* &quot;-&quot;??_);_(@_)"/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_(* #,##0_);_(* \(#,##0\);_(* &quot;-&quot;??_);_(@_)"/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_(* #,##0_);_(* \(#,##0\);_(* &quot;-&quot;??_);_(@_)"/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_(* #,##0_);_(* \(#,##0\);_(* &quot;-&quot;??_);_(@_)"/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_(* #,##0_);_(* \(#,##0\);_(* &quot;-&quot;??_);_(@_)"/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i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6" formatCode="_(* #,##0.0_);_(* \(#,##0.0\);_(* &quot;-&quot;??_);_(@_)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ACC077-90C6-4B1E-B9CA-1BA11C0107D5}" name="Table2" displayName="Table2" ref="A3:N59" headerRowCount="0" totalsRowShown="0" headerRowDxfId="17" dataDxfId="16">
  <tableColumns count="14">
    <tableColumn id="1" xr3:uid="{EC40576D-2860-4E4E-B810-2687B1C22477}" name="Column1" dataDxfId="31"/>
    <tableColumn id="2" xr3:uid="{E28CDE16-03E9-4790-971F-48FADA03AE6D}" name="Column2" dataDxfId="30"/>
    <tableColumn id="3" xr3:uid="{F0B4384B-D096-44A3-AFE4-056401EAB836}" name="Column3" headerRowDxfId="104" dataDxfId="29" headerRowCellStyle="Comma" dataCellStyle="Comma"/>
    <tableColumn id="4" xr3:uid="{24FDB2D8-1428-461C-B69D-624308738F3B}" name="Column4" headerRowDxfId="103" dataDxfId="28" headerRowCellStyle="Comma"/>
    <tableColumn id="5" xr3:uid="{145AF7EF-0793-4ECB-AF54-D444666A9FF4}" name="Column5" headerRowDxfId="102" dataDxfId="27" headerRowCellStyle="Comma" dataCellStyle="Comma"/>
    <tableColumn id="6" xr3:uid="{C8485284-BD5D-4ABE-A9E4-D9C9ACCA5318}" name="Column6" headerRowDxfId="101" dataDxfId="26"/>
    <tableColumn id="7" xr3:uid="{B5C0AAB3-2B08-419F-ACA3-CDA3C78517EB}" name="Column7" dataDxfId="25"/>
    <tableColumn id="8" xr3:uid="{C9FD80B2-ECDA-460B-BCBC-3384EBB75B3E}" name="Column8" headerRowDxfId="100" dataDxfId="24" headerRowCellStyle="Comma" dataCellStyle="Comma"/>
    <tableColumn id="9" xr3:uid="{BDEBACEF-07EE-4F5D-8699-D82AB481B1FC}" name="Column9" headerRowDxfId="99" dataDxfId="23"/>
    <tableColumn id="10" xr3:uid="{153259BE-7F79-4307-A5A3-3DD14FD8A61D}" name="Column10" headerRowDxfId="98" dataDxfId="22"/>
    <tableColumn id="11" xr3:uid="{0752E163-EF31-4152-B006-A3510CDB6E1A}" name="Column11" headerRowDxfId="97" dataDxfId="21"/>
    <tableColumn id="12" xr3:uid="{8A5ED2A4-871D-48FD-8A4B-D6DF9E5689A9}" name="Column12" headerRowDxfId="96" dataDxfId="20" headerRowCellStyle="Comma" dataCellStyle="Comma"/>
    <tableColumn id="13" xr3:uid="{A7645DEA-24D4-417C-AFDF-F5EF450845DE}" name="Column13" headerRowDxfId="95" dataDxfId="19"/>
    <tableColumn id="14" xr3:uid="{4121BE43-756C-4F72-92A5-9086AA7110DC}" name="Column14" headerRowDxfId="94" dataDxfId="18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6E3982-FBA5-4DCC-83A8-AA1B0E6131BC}" name="Table1" displayName="Table1" ref="A3:N66" headerRowCount="0" totalsRowShown="0" headerRowDxfId="1" dataDxfId="0">
  <tableColumns count="14">
    <tableColumn id="1" xr3:uid="{F5EFF32C-A637-436D-A17F-024EEF7E6A2E}" name="Column1" dataDxfId="15"/>
    <tableColumn id="2" xr3:uid="{C37BA8F7-D8AD-42B2-BC28-FCEB1F3DADD9}" name="Column2" dataDxfId="14"/>
    <tableColumn id="3" xr3:uid="{CBED49CE-A8FA-4BA9-8AF1-DEAA50528387}" name="Column3" headerRowDxfId="93" dataDxfId="13" headerRowCellStyle="Comma" dataCellStyle="Comma"/>
    <tableColumn id="4" xr3:uid="{7AA0D7F4-DC75-4C0B-8F57-E3D5C55B5800}" name="Column4" headerRowDxfId="92" dataDxfId="12">
      <calculatedColumnFormula>C4/$C$4*100</calculatedColumnFormula>
    </tableColumn>
    <tableColumn id="5" xr3:uid="{FDCCED0F-C317-495C-A74C-3C8D36D6A162}" name="Column5" headerRowDxfId="91" dataDxfId="11" headerRowCellStyle="Comma" dataCellStyle="Comma"/>
    <tableColumn id="6" xr3:uid="{EC887F08-C808-4682-B11B-2CCD8C47961F}" name="Column6" headerRowDxfId="90" dataDxfId="10">
      <calculatedColumnFormula>E4/$E$4*100</calculatedColumnFormula>
    </tableColumn>
    <tableColumn id="7" xr3:uid="{25A0D375-1280-4EAD-BDBC-924AE7B9CF5E}" name="Column7" dataDxfId="9"/>
    <tableColumn id="8" xr3:uid="{9F25F306-E9E8-4757-8ADA-0F58C69B0A42}" name="Column8" headerRowDxfId="89" dataDxfId="8" headerRowCellStyle="Comma" dataCellStyle="Comma"/>
    <tableColumn id="9" xr3:uid="{4D97E557-449B-41A6-8F69-250239F8DDA6}" name="Column9" headerRowDxfId="88" dataDxfId="7">
      <calculatedColumnFormula>H4/$H$4*100</calculatedColumnFormula>
    </tableColumn>
    <tableColumn id="10" xr3:uid="{911B158C-B889-4BB8-8D6F-692730F8ADB6}" name="Column10" headerRowDxfId="87" dataDxfId="6"/>
    <tableColumn id="11" xr3:uid="{239E53D6-C83F-4F87-9621-1290001E9523}" name="Column11" headerRowDxfId="86" dataDxfId="5"/>
    <tableColumn id="12" xr3:uid="{B941A60C-4E05-45F5-82CE-60C665520DCF}" name="Column12" headerRowDxfId="85" dataDxfId="4" headerRowCellStyle="Comma" dataCellStyle="Comma"/>
    <tableColumn id="13" xr3:uid="{1A24CF89-C71A-4CBB-BD61-8C4F0C51469B}" name="Column13" headerRowDxfId="84" dataDxfId="3">
      <calculatedColumnFormula>L4/$L$4*100</calculatedColumnFormula>
    </tableColumn>
    <tableColumn id="14" xr3:uid="{E8C10BB3-01F6-4FCF-A10B-4C9FD57D113C}" name="Column14" headerRowDxfId="83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2A0B42-2036-4202-A99D-716A528ADD53}" name="Table3" displayName="Table3" ref="A3:M45" headerRowCount="0" totalsRowShown="0" headerRowDxfId="82" dataDxfId="81">
  <tableColumns count="13">
    <tableColumn id="1" xr3:uid="{812D182D-9189-4119-87F0-70AE2B3D9DD2}" name="Column1" dataDxfId="80"/>
    <tableColumn id="2" xr3:uid="{DE646BC6-6EA2-4DA7-B575-1D10CAB6C0AC}" name="Column2" dataDxfId="79"/>
    <tableColumn id="3" xr3:uid="{A5B1C833-1565-46AF-B428-E0D83EABAF9D}" name="Column3" dataDxfId="78"/>
    <tableColumn id="4" xr3:uid="{4CDCB491-9474-4D84-831B-A6C7D40692B6}" name="Column4" dataDxfId="77"/>
    <tableColumn id="5" xr3:uid="{391A7010-2035-4C9D-9BBD-8AB2E6A654CE}" name="Column5" headerRowDxfId="76" dataDxfId="75"/>
    <tableColumn id="6" xr3:uid="{DFA57D50-A2A0-4F43-B8F9-8B26A75745FE}" name="Column6" headerRowDxfId="74" dataDxfId="73"/>
    <tableColumn id="7" xr3:uid="{4EF0FE7E-2CDB-486A-A1C4-286E5E47E613}" name="Column7" dataDxfId="72"/>
    <tableColumn id="8" xr3:uid="{76E2C1DF-8565-4FA2-B2A9-77EBD961D418}" name="Column8" dataDxfId="71"/>
    <tableColumn id="9" xr3:uid="{BB72601E-6CA3-40F7-8626-3EEB438B6E9B}" name="Column9" dataDxfId="70"/>
    <tableColumn id="10" xr3:uid="{7A5317F4-5E30-464A-A6F1-C63970BBBB5D}" name="Column10" dataDxfId="69"/>
    <tableColumn id="11" xr3:uid="{1504E0D1-D683-41C4-98D0-BB240AB54635}" name="Column11" dataDxfId="68"/>
    <tableColumn id="12" xr3:uid="{B5583C1B-0BC0-4E93-85CA-017769BF849B}" name="Column12" dataDxfId="67"/>
    <tableColumn id="13" xr3:uid="{73AC8C49-FF1B-4181-9403-CCD8DDB5C6F2}" name="Column13" dataDxfId="66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40C71-A868-4F0F-B1C0-55ED4932EEA5}" name="Table5" displayName="Table5" ref="A3:L45" headerRowCount="0" totalsRowShown="0" headerRowDxfId="65" dataDxfId="64">
  <tableColumns count="12">
    <tableColumn id="1" xr3:uid="{80F0D1F3-8303-443A-AFA4-BC96DF5E024C}" name="Column1" dataDxfId="63"/>
    <tableColumn id="2" xr3:uid="{AC96A2C0-A2B3-42A9-B7DD-FC28248FFFB8}" name="Column2" dataDxfId="62"/>
    <tableColumn id="3" xr3:uid="{CF045723-0890-4957-AA40-B85C418BB2BA}" name="Column3" dataDxfId="61"/>
    <tableColumn id="4" xr3:uid="{65B384C8-61E8-411C-8A99-E2DAAB8B1698}" name="Column4" dataDxfId="60"/>
    <tableColumn id="5" xr3:uid="{BEC68753-3F4B-45B4-AAC5-A89D564C3F03}" name="Column5" dataDxfId="59"/>
    <tableColumn id="6" xr3:uid="{48F1909D-BD83-4523-9FFF-7D2D81F623BB}" name="Column6" dataDxfId="58"/>
    <tableColumn id="7" xr3:uid="{F24687E4-8B22-43A8-AEDA-7615FFD30955}" name="Column7" dataDxfId="57"/>
    <tableColumn id="8" xr3:uid="{A8FCB6C1-7800-4393-90FE-B0273D05E084}" name="Column8" dataDxfId="56"/>
    <tableColumn id="9" xr3:uid="{514C268F-9D0D-4565-A399-89E2EA556280}" name="Column9" dataDxfId="55"/>
    <tableColumn id="10" xr3:uid="{74EDC55D-1DA7-48FB-A228-3957C856B247}" name="Column10" dataDxfId="54"/>
    <tableColumn id="11" xr3:uid="{9B3EE479-9B35-4C86-B62D-0077EFAC7861}" name="Column11" dataDxfId="53"/>
    <tableColumn id="12" xr3:uid="{522656B3-6C5B-4436-9290-32571B150DA9}" name="Column12" dataDxfId="52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E96B56-A37F-405E-8958-E61AF5E27F5B}" name="Table8" displayName="Table8" ref="M5:M46" headerRowCount="0" totalsRowShown="0" headerRowDxfId="51" dataDxfId="50">
  <tableColumns count="1">
    <tableColumn id="1" xr3:uid="{A4858979-2492-4D39-A6EB-506D7F09F6E0}" name="Column1" headerRowDxfId="49" dataDxfId="48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92CB67-6B99-414C-AD1B-4683683A2B8F}" name="Table68" displayName="Table68" ref="A3:M48" headerRowCount="0" totalsRowShown="0">
  <tableColumns count="13">
    <tableColumn id="1" xr3:uid="{3075E85A-80D9-4355-A44D-EBB3D74F3EB6}" name="Column1" dataDxfId="32"/>
    <tableColumn id="2" xr3:uid="{37DC6EB4-BD3B-4A5A-8D80-D5BBF88031BC}" name="Column2"/>
    <tableColumn id="3" xr3:uid="{9C2DCA2F-EE17-4379-AC5C-2E43332C4D58}" name="Column3"/>
    <tableColumn id="4" xr3:uid="{2302CA0B-54C4-4676-825E-B501398900C1}" name="Column4"/>
    <tableColumn id="5" xr3:uid="{14B5953A-7EE1-4774-B970-6305417057F4}" name="Column5"/>
    <tableColumn id="6" xr3:uid="{E19A8432-407E-4C8C-83C6-2E1C22C08D25}" name="Column6"/>
    <tableColumn id="7" xr3:uid="{B5F9F283-9155-4668-BFE9-20C6F4D59FFA}" name="Column7"/>
    <tableColumn id="8" xr3:uid="{7E0E582C-9067-4D52-B988-EBCF3A026BED}" name="Column8"/>
    <tableColumn id="9" xr3:uid="{B51DF08E-8FFF-46DD-89B6-4485B906F704}" name="Column9"/>
    <tableColumn id="10" xr3:uid="{7940820D-BBB4-433A-AFED-BAC5ABA34CE4}" name="Column10"/>
    <tableColumn id="11" xr3:uid="{52851CBF-8B6F-4C94-9D19-B4C9E23D39D2}" name="Column11"/>
    <tableColumn id="12" xr3:uid="{F38A4DB9-F3E9-4B24-825E-DEE14F71CDB7}" name="Column12"/>
    <tableColumn id="13" xr3:uid="{B1BF65D9-8232-4DFF-9E11-487319289E92}" name="Column13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B9FE6F-8AF3-4FD6-BF96-65D4442C8459}" name="Table6" displayName="Table6" ref="A3:M54" headerRowCount="0" totalsRowShown="0" headerRowDxfId="47" dataDxfId="46">
  <tableColumns count="13">
    <tableColumn id="1" xr3:uid="{6B411891-449E-4A31-8CF2-B5786454CB26}" name="Column1" dataDxfId="45"/>
    <tableColumn id="2" xr3:uid="{F29DFFD5-D540-4B30-8ABB-44BC120C013C}" name="Column2" dataDxfId="44"/>
    <tableColumn id="3" xr3:uid="{0E46A8C3-1183-4D81-8B74-C557F3D40712}" name="Column3" dataDxfId="43"/>
    <tableColumn id="4" xr3:uid="{3305F52A-8C7A-467A-819A-E87FA3B9E902}" name="Column4" dataDxfId="42"/>
    <tableColumn id="5" xr3:uid="{A46FA9AE-6EB8-40EB-B654-A0B6442BE9A5}" name="Column5" dataDxfId="41"/>
    <tableColumn id="6" xr3:uid="{2EC3B546-DFD8-436C-958A-1E76D4E58252}" name="Column6" dataDxfId="40"/>
    <tableColumn id="7" xr3:uid="{26A64A6B-DABF-4547-8827-071F0C74055A}" name="Column7" dataDxfId="39"/>
    <tableColumn id="8" xr3:uid="{C3730E06-7AA5-417E-9AB2-46BF1A62198C}" name="Column8" dataDxfId="38"/>
    <tableColumn id="9" xr3:uid="{DB42F3F3-5238-4CC2-BB31-9761B09E6052}" name="Column9" dataDxfId="37"/>
    <tableColumn id="10" xr3:uid="{A01D7A73-C2FE-4AD9-AB7A-D0B9E4FB2041}" name="Column10" dataDxfId="36"/>
    <tableColumn id="11" xr3:uid="{B030E95B-34C2-41D8-841B-AC9EDD909814}" name="Column11" dataDxfId="35"/>
    <tableColumn id="12" xr3:uid="{572D22B4-A037-4B17-8DF9-3753E4888E4F}" name="Column12" dataDxfId="34"/>
    <tableColumn id="13" xr3:uid="{F1916A96-A5A6-4569-9B43-D52081ED14EA}" name="Column13" dataDxfId="33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924A-9570-4255-B4E2-6335857FA4C2}">
  <dimension ref="A1:P59"/>
  <sheetViews>
    <sheetView tabSelected="1" zoomScale="80" zoomScaleNormal="80" workbookViewId="0">
      <selection activeCell="A6" sqref="A6"/>
    </sheetView>
  </sheetViews>
  <sheetFormatPr defaultRowHeight="21" x14ac:dyDescent="0.35"/>
  <cols>
    <col min="1" max="1" width="68.7109375" style="67" bestFit="1" customWidth="1"/>
    <col min="2" max="2" width="3.28515625" style="67" customWidth="1"/>
    <col min="3" max="3" width="12.140625" style="74" bestFit="1" customWidth="1"/>
    <col min="4" max="4" width="7.140625" style="75" bestFit="1" customWidth="1"/>
    <col min="5" max="5" width="12.140625" style="74" bestFit="1" customWidth="1"/>
    <col min="6" max="6" width="7.140625" style="75" bestFit="1" customWidth="1"/>
    <col min="7" max="7" width="3.28515625" style="67" customWidth="1"/>
    <col min="8" max="8" width="17.85546875" style="74" bestFit="1" customWidth="1"/>
    <col min="9" max="9" width="7.140625" style="67" bestFit="1" customWidth="1"/>
    <col min="10" max="10" width="8.7109375" style="67" bestFit="1" customWidth="1"/>
    <col min="11" max="11" width="4.5703125" style="67" customWidth="1"/>
    <col min="12" max="12" width="17.85546875" style="74" bestFit="1" customWidth="1"/>
    <col min="13" max="13" width="7.140625" style="67" bestFit="1" customWidth="1"/>
    <col min="14" max="14" width="8.85546875" style="67" bestFit="1" customWidth="1"/>
    <col min="15" max="16384" width="9.140625" style="67"/>
  </cols>
  <sheetData>
    <row r="1" spans="1:16" s="64" customFormat="1" x14ac:dyDescent="0.35">
      <c r="C1" s="65" t="s">
        <v>37</v>
      </c>
      <c r="D1" s="65"/>
      <c r="E1" s="65"/>
      <c r="F1" s="65"/>
      <c r="H1" s="65" t="s">
        <v>66</v>
      </c>
      <c r="I1" s="65"/>
      <c r="J1" s="65"/>
      <c r="K1" s="65"/>
      <c r="L1" s="65"/>
      <c r="M1" s="65"/>
      <c r="N1" s="65"/>
    </row>
    <row r="2" spans="1:16" s="64" customFormat="1" x14ac:dyDescent="0.35">
      <c r="C2" s="66" t="s">
        <v>0</v>
      </c>
      <c r="D2" s="66"/>
      <c r="E2" s="66" t="s">
        <v>1</v>
      </c>
      <c r="F2" s="66"/>
      <c r="H2" s="66" t="s">
        <v>0</v>
      </c>
      <c r="I2" s="66"/>
      <c r="J2" s="66"/>
      <c r="K2" s="66"/>
      <c r="L2" s="66" t="s">
        <v>1</v>
      </c>
      <c r="M2" s="66"/>
      <c r="N2" s="66"/>
    </row>
    <row r="3" spans="1:16" s="71" customFormat="1" x14ac:dyDescent="0.35">
      <c r="A3" s="67" t="s">
        <v>22</v>
      </c>
      <c r="B3" s="67"/>
      <c r="C3" s="68">
        <f>SUM(C6:C9)</f>
        <v>13958</v>
      </c>
      <c r="D3" s="68"/>
      <c r="E3" s="68">
        <f>SUM(E6:E9)</f>
        <v>51765</v>
      </c>
      <c r="F3" s="69"/>
      <c r="G3" s="67"/>
      <c r="H3" s="68">
        <f>SUM(H6:H9)</f>
        <v>10998431</v>
      </c>
      <c r="I3" s="69" t="s">
        <v>26</v>
      </c>
      <c r="J3" s="69">
        <v>1.9</v>
      </c>
      <c r="K3" s="70"/>
      <c r="L3" s="68">
        <f>SUM(L6:L9)</f>
        <v>60387109</v>
      </c>
      <c r="M3" s="69" t="s">
        <v>26</v>
      </c>
      <c r="N3" s="67">
        <v>0.8</v>
      </c>
    </row>
    <row r="4" spans="1:16" x14ac:dyDescent="0.35">
      <c r="A4" s="71"/>
      <c r="B4" s="71"/>
      <c r="C4" s="72" t="s">
        <v>38</v>
      </c>
      <c r="D4" s="73" t="s">
        <v>36</v>
      </c>
      <c r="E4" s="72" t="s">
        <v>38</v>
      </c>
      <c r="F4" s="73" t="s">
        <v>36</v>
      </c>
      <c r="G4" s="71"/>
      <c r="H4" s="72" t="s">
        <v>38</v>
      </c>
      <c r="I4" s="73" t="s">
        <v>36</v>
      </c>
      <c r="J4" s="73" t="s">
        <v>67</v>
      </c>
      <c r="K4" s="73"/>
      <c r="L4" s="72" t="s">
        <v>38</v>
      </c>
      <c r="M4" s="73" t="s">
        <v>36</v>
      </c>
      <c r="N4" s="71" t="s">
        <v>67</v>
      </c>
    </row>
    <row r="5" spans="1:16" x14ac:dyDescent="0.35">
      <c r="A5" s="67" t="s">
        <v>54</v>
      </c>
      <c r="P5" s="76"/>
    </row>
    <row r="6" spans="1:16" x14ac:dyDescent="0.35">
      <c r="A6" s="77" t="s">
        <v>50</v>
      </c>
      <c r="C6" s="74">
        <v>2647</v>
      </c>
      <c r="D6" s="75">
        <f>C6/$C$3*100</f>
        <v>18.964034962028943</v>
      </c>
      <c r="E6" s="74">
        <v>14658</v>
      </c>
      <c r="F6" s="75">
        <f>E6/$E$3*100</f>
        <v>28.316430020283978</v>
      </c>
      <c r="H6" s="74">
        <v>2085469</v>
      </c>
      <c r="I6" s="75">
        <f>H6/$H$3*100</f>
        <v>18.961513692271197</v>
      </c>
      <c r="J6" s="78">
        <v>3.6485318170636916</v>
      </c>
      <c r="K6" s="70"/>
      <c r="L6" s="74">
        <v>17133659</v>
      </c>
      <c r="M6" s="75">
        <f>L6/$L$3*100</f>
        <v>28.373040676611954</v>
      </c>
      <c r="N6" s="78">
        <v>1.6008547853088473</v>
      </c>
    </row>
    <row r="7" spans="1:16" x14ac:dyDescent="0.35">
      <c r="A7" s="77" t="s">
        <v>51</v>
      </c>
      <c r="C7" s="74">
        <v>2285</v>
      </c>
      <c r="D7" s="75">
        <f>C7/$C$3*100</f>
        <v>16.370540192004583</v>
      </c>
      <c r="E7" s="74">
        <v>9747</v>
      </c>
      <c r="F7" s="75">
        <f>E7/$E$3*100</f>
        <v>18.829324833381627</v>
      </c>
      <c r="H7" s="74">
        <v>1741198</v>
      </c>
      <c r="I7" s="75">
        <f>H7/$H$3*100</f>
        <v>15.8313308507368</v>
      </c>
      <c r="J7" s="78">
        <v>3.3017497148514994</v>
      </c>
      <c r="K7" s="70"/>
      <c r="L7" s="74">
        <v>11783288</v>
      </c>
      <c r="M7" s="75">
        <f>L7/$L$3*100</f>
        <v>19.512919553741181</v>
      </c>
      <c r="N7" s="78">
        <v>1.7568186400943437</v>
      </c>
    </row>
    <row r="8" spans="1:16" x14ac:dyDescent="0.35">
      <c r="A8" s="77" t="s">
        <v>52</v>
      </c>
      <c r="C8" s="74">
        <v>7736</v>
      </c>
      <c r="D8" s="75">
        <f>C8/$C$3*100</f>
        <v>55.423413096432149</v>
      </c>
      <c r="E8" s="74">
        <v>17271</v>
      </c>
      <c r="F8" s="75">
        <f>E8/$E$3*100</f>
        <v>33.36424224862359</v>
      </c>
      <c r="H8" s="74">
        <v>6304233</v>
      </c>
      <c r="I8" s="75">
        <f>H8/$H$3*100</f>
        <v>57.319384919539885</v>
      </c>
      <c r="J8" s="78">
        <v>2.8964665487458983</v>
      </c>
      <c r="K8" s="70"/>
      <c r="L8" s="74">
        <v>20376216</v>
      </c>
      <c r="M8" s="75">
        <f>L8/$L$3*100</f>
        <v>33.742658553169022</v>
      </c>
      <c r="N8" s="78">
        <v>1.3859639100802621</v>
      </c>
    </row>
    <row r="9" spans="1:16" x14ac:dyDescent="0.35">
      <c r="A9" s="77" t="s">
        <v>53</v>
      </c>
      <c r="C9" s="74">
        <v>1290</v>
      </c>
      <c r="D9" s="75">
        <f>C9/$C$3*100</f>
        <v>9.242011749534317</v>
      </c>
      <c r="E9" s="74">
        <v>10089</v>
      </c>
      <c r="F9" s="75">
        <f>E9/$E$3*100</f>
        <v>19.490002897710809</v>
      </c>
      <c r="H9" s="74">
        <v>867531</v>
      </c>
      <c r="I9" s="75">
        <f>H9/$H$3*100</f>
        <v>7.8877705374521145</v>
      </c>
      <c r="J9" s="78">
        <v>4.3470492697090943</v>
      </c>
      <c r="K9" s="70"/>
      <c r="L9" s="74">
        <v>11093946</v>
      </c>
      <c r="M9" s="75">
        <f>L9/$L$3*100</f>
        <v>18.371381216477843</v>
      </c>
      <c r="N9" s="78">
        <v>2.2765659757132402</v>
      </c>
    </row>
    <row r="10" spans="1:16" x14ac:dyDescent="0.35">
      <c r="A10" s="71" t="s">
        <v>55</v>
      </c>
      <c r="I10" s="75"/>
      <c r="J10" s="78"/>
      <c r="K10" s="70"/>
      <c r="M10" s="75"/>
      <c r="N10" s="78"/>
    </row>
    <row r="11" spans="1:16" x14ac:dyDescent="0.35">
      <c r="A11" s="77" t="s">
        <v>56</v>
      </c>
      <c r="C11" s="74">
        <v>7686</v>
      </c>
      <c r="D11" s="75">
        <f>C11/$C$3*100</f>
        <v>55.065195586760282</v>
      </c>
      <c r="E11" s="74">
        <v>39904</v>
      </c>
      <c r="F11" s="75">
        <f>E11/$E$3*100</f>
        <v>77.086834733893568</v>
      </c>
      <c r="H11" s="74">
        <v>6178490</v>
      </c>
      <c r="I11" s="75">
        <f>H11/$H$3*100</f>
        <v>56.176103664240841</v>
      </c>
      <c r="J11" s="78">
        <v>2.2304640777924702</v>
      </c>
      <c r="K11" s="70"/>
      <c r="L11" s="74">
        <v>46686082</v>
      </c>
      <c r="M11" s="75">
        <f t="shared" ref="M11:M17" si="0">L11/$L$3*100</f>
        <v>77.311338087074176</v>
      </c>
      <c r="N11" s="78">
        <v>0.89830412412847149</v>
      </c>
    </row>
    <row r="12" spans="1:16" x14ac:dyDescent="0.35">
      <c r="A12" s="77" t="s">
        <v>57</v>
      </c>
      <c r="C12" s="74">
        <v>3184</v>
      </c>
      <c r="D12" s="75">
        <f>C12/$C$3*100</f>
        <v>22.811291015904857</v>
      </c>
      <c r="E12" s="74">
        <v>4900</v>
      </c>
      <c r="F12" s="75">
        <f>E12/$E$3*100</f>
        <v>9.4658553076402967</v>
      </c>
      <c r="H12" s="74">
        <v>2415099</v>
      </c>
      <c r="I12" s="75">
        <f>H12/$H$3*100</f>
        <v>21.958577546197272</v>
      </c>
      <c r="J12" s="78">
        <v>2.6266418064021391</v>
      </c>
      <c r="K12" s="70"/>
      <c r="L12" s="74">
        <v>5658316</v>
      </c>
      <c r="M12" s="75">
        <f t="shared" si="0"/>
        <v>9.3700726756102863</v>
      </c>
      <c r="N12" s="78">
        <v>2.1099033705434622</v>
      </c>
    </row>
    <row r="13" spans="1:16" x14ac:dyDescent="0.35">
      <c r="A13" s="77" t="s">
        <v>58</v>
      </c>
      <c r="C13" s="74">
        <v>3088</v>
      </c>
      <c r="D13" s="75">
        <f>C13/$C$3*100</f>
        <v>22.123513397334861</v>
      </c>
      <c r="E13" s="74">
        <v>6961</v>
      </c>
      <c r="F13" s="75">
        <f>E13/$E$3*100</f>
        <v>13.447309958466144</v>
      </c>
      <c r="H13" s="74">
        <v>2404841</v>
      </c>
      <c r="I13" s="75">
        <f>H13/$H$3*100</f>
        <v>21.865309697355922</v>
      </c>
      <c r="J13" s="78">
        <v>3.0226114741057724</v>
      </c>
      <c r="K13" s="70"/>
      <c r="L13" s="74">
        <v>8042711</v>
      </c>
      <c r="M13" s="75">
        <f t="shared" si="0"/>
        <v>13.318589237315534</v>
      </c>
      <c r="N13" s="78">
        <v>1.6706804459342133</v>
      </c>
    </row>
    <row r="14" spans="1:16" x14ac:dyDescent="0.35">
      <c r="A14" s="67" t="s">
        <v>39</v>
      </c>
      <c r="I14" s="75"/>
      <c r="J14" s="78"/>
      <c r="K14" s="70"/>
      <c r="M14" s="75">
        <f t="shared" si="0"/>
        <v>0</v>
      </c>
      <c r="N14" s="78"/>
    </row>
    <row r="15" spans="1:16" x14ac:dyDescent="0.35">
      <c r="A15" s="77" t="s">
        <v>8</v>
      </c>
      <c r="C15" s="74">
        <v>9248</v>
      </c>
      <c r="D15" s="75">
        <f>C15/$C$3*100</f>
        <v>66.255910588909586</v>
      </c>
      <c r="E15" s="74">
        <v>36242</v>
      </c>
      <c r="F15" s="75">
        <f>E15/$E$3*100</f>
        <v>70.012556746836665</v>
      </c>
      <c r="H15" s="74">
        <v>7357788</v>
      </c>
      <c r="I15" s="75">
        <f>H15/$H$3*100</f>
        <v>66.898523980375018</v>
      </c>
      <c r="J15" s="78">
        <v>2.015075726563472</v>
      </c>
      <c r="K15" s="70"/>
      <c r="L15" s="74">
        <v>42373700</v>
      </c>
      <c r="M15" s="75">
        <f t="shared" si="0"/>
        <v>70.170108656799584</v>
      </c>
      <c r="N15" s="78">
        <v>0.88629975668870076</v>
      </c>
    </row>
    <row r="16" spans="1:16" x14ac:dyDescent="0.35">
      <c r="A16" s="77" t="s">
        <v>40</v>
      </c>
      <c r="C16" s="74">
        <v>963</v>
      </c>
      <c r="D16" s="75">
        <f>C16/$C$3*100</f>
        <v>6.8992692362802703</v>
      </c>
      <c r="E16" s="74">
        <v>1475</v>
      </c>
      <c r="F16" s="75">
        <f>E16/$E$3*100</f>
        <v>2.8494156283202936</v>
      </c>
      <c r="H16" s="74">
        <v>766526</v>
      </c>
      <c r="I16" s="75">
        <f>H16/$H$3*100</f>
        <v>6.9694122734415487</v>
      </c>
      <c r="J16" s="78">
        <v>4.1337149685724945</v>
      </c>
      <c r="K16" s="70"/>
      <c r="L16" s="74">
        <v>1807207</v>
      </c>
      <c r="M16" s="75">
        <f t="shared" si="0"/>
        <v>2.9927032936781259</v>
      </c>
      <c r="N16" s="78">
        <v>3.0500656537961617</v>
      </c>
    </row>
    <row r="17" spans="1:14" x14ac:dyDescent="0.35">
      <c r="A17" s="77" t="s">
        <v>41</v>
      </c>
      <c r="C17" s="74">
        <v>3747</v>
      </c>
      <c r="D17" s="75">
        <f>C17/$C$3*100</f>
        <v>26.844820174810145</v>
      </c>
      <c r="E17" s="74">
        <v>14048</v>
      </c>
      <c r="F17" s="75">
        <f>E17/$E$3*100</f>
        <v>27.138027624843041</v>
      </c>
      <c r="H17" s="74">
        <v>2874116</v>
      </c>
      <c r="I17" s="75">
        <f>H17/$H$3*100</f>
        <v>26.132054653977459</v>
      </c>
      <c r="J17" s="78">
        <v>2.5240108610786756</v>
      </c>
      <c r="K17" s="70"/>
      <c r="L17" s="74">
        <v>16206203</v>
      </c>
      <c r="M17" s="75">
        <f t="shared" si="0"/>
        <v>26.837189705504862</v>
      </c>
      <c r="N17" s="78">
        <v>1.2933257716196691</v>
      </c>
    </row>
    <row r="18" spans="1:14" x14ac:dyDescent="0.35">
      <c r="A18" s="71" t="s">
        <v>74</v>
      </c>
      <c r="I18" s="75"/>
      <c r="J18" s="78"/>
      <c r="K18" s="70"/>
      <c r="M18" s="75"/>
      <c r="N18" s="78"/>
    </row>
    <row r="19" spans="1:14" x14ac:dyDescent="0.35">
      <c r="A19" s="77" t="s">
        <v>75</v>
      </c>
      <c r="C19" s="74">
        <v>1836</v>
      </c>
      <c r="D19" s="75">
        <f>C19/$C$3*100</f>
        <v>13.153746955151169</v>
      </c>
      <c r="E19" s="74">
        <v>3426</v>
      </c>
      <c r="F19" s="75">
        <f>E19/$E$3*100</f>
        <v>6.6183714865256444</v>
      </c>
      <c r="H19" s="74">
        <v>1368717</v>
      </c>
      <c r="I19" s="75">
        <f>H19/$H$3*100</f>
        <v>12.444656878785711</v>
      </c>
      <c r="J19" s="78">
        <v>3.6763626081943896</v>
      </c>
      <c r="K19" s="70"/>
      <c r="L19" s="74">
        <v>3835652</v>
      </c>
      <c r="M19" s="75">
        <f>L19/$L$3*100</f>
        <v>6.3517728593365854</v>
      </c>
      <c r="N19" s="78">
        <v>2.2835231141928412</v>
      </c>
    </row>
    <row r="20" spans="1:14" x14ac:dyDescent="0.35">
      <c r="A20" s="77" t="s">
        <v>76</v>
      </c>
      <c r="C20" s="74">
        <v>4824</v>
      </c>
      <c r="D20" s="75">
        <f>C20/$C$3*100</f>
        <v>34.56082533314229</v>
      </c>
      <c r="E20" s="74">
        <v>15259</v>
      </c>
      <c r="F20" s="75">
        <f>E20/$E$3*100</f>
        <v>29.477446150874144</v>
      </c>
      <c r="H20" s="74">
        <v>3713229</v>
      </c>
      <c r="I20" s="75">
        <f>H20/$H$3*100</f>
        <v>33.761442882171103</v>
      </c>
      <c r="J20" s="78">
        <v>2.4570259469588329</v>
      </c>
      <c r="K20" s="70"/>
      <c r="L20" s="74">
        <v>17582709</v>
      </c>
      <c r="M20" s="75">
        <f>L20/$L$3*100</f>
        <v>29.116659649992517</v>
      </c>
      <c r="N20" s="78">
        <v>1.2692754000535413</v>
      </c>
    </row>
    <row r="21" spans="1:14" x14ac:dyDescent="0.35">
      <c r="A21" s="77" t="s">
        <v>77</v>
      </c>
      <c r="C21" s="74">
        <v>4667</v>
      </c>
      <c r="D21" s="75">
        <f>C21/$C$3*100</f>
        <v>33.436022352772603</v>
      </c>
      <c r="E21" s="74">
        <v>16727</v>
      </c>
      <c r="F21" s="75">
        <f>E21/$E$3*100</f>
        <v>32.313339128754947</v>
      </c>
      <c r="H21" s="74">
        <v>3729328</v>
      </c>
      <c r="I21" s="75">
        <f>H21/$H$3*100</f>
        <v>33.90781830608384</v>
      </c>
      <c r="J21" s="78">
        <v>2.2960973129743483</v>
      </c>
      <c r="K21" s="70"/>
      <c r="L21" s="74">
        <v>19497534</v>
      </c>
      <c r="M21" s="75">
        <f>L21/$L$3*100</f>
        <v>32.287576475966091</v>
      </c>
      <c r="N21" s="78">
        <v>1.1993260275889246</v>
      </c>
    </row>
    <row r="22" spans="1:14" x14ac:dyDescent="0.35">
      <c r="A22" s="77" t="s">
        <v>78</v>
      </c>
      <c r="C22" s="74">
        <v>1556</v>
      </c>
      <c r="D22" s="75">
        <f>C22/$C$3*100</f>
        <v>11.14772890098868</v>
      </c>
      <c r="E22" s="74">
        <v>10113</v>
      </c>
      <c r="F22" s="75">
        <f>E22/$E$3*100</f>
        <v>19.536366270646187</v>
      </c>
      <c r="H22" s="74">
        <v>1295993</v>
      </c>
      <c r="I22" s="75">
        <f>H22/$H$3*100</f>
        <v>11.783435291815715</v>
      </c>
      <c r="J22" s="78">
        <v>3.5365160151327983</v>
      </c>
      <c r="K22" s="70"/>
      <c r="L22" s="74">
        <v>12111709</v>
      </c>
      <c r="M22" s="75">
        <f>L22/$L$3*100</f>
        <v>20.056779005598695</v>
      </c>
      <c r="N22" s="78">
        <v>1.3481499596795137</v>
      </c>
    </row>
    <row r="23" spans="1:14" x14ac:dyDescent="0.35">
      <c r="A23" s="77" t="s">
        <v>79</v>
      </c>
      <c r="C23" s="74">
        <v>1075</v>
      </c>
      <c r="D23" s="75">
        <f>C23/$C$3*100</f>
        <v>7.7016764579452639</v>
      </c>
      <c r="E23" s="74">
        <v>6240</v>
      </c>
      <c r="F23" s="75">
        <f>E23/$E$3*100</f>
        <v>12.054476963199074</v>
      </c>
      <c r="H23" s="74">
        <v>891163</v>
      </c>
      <c r="I23" s="75">
        <f>H23/$H$3*100</f>
        <v>8.1026375489376612</v>
      </c>
      <c r="J23" s="78">
        <v>4.2239186321694229</v>
      </c>
      <c r="K23" s="70"/>
      <c r="L23" s="74">
        <v>7359504</v>
      </c>
      <c r="M23" s="75">
        <f>L23/$L$3*100</f>
        <v>12.187210353123545</v>
      </c>
      <c r="N23" s="78">
        <v>1.6617560096441282</v>
      </c>
    </row>
    <row r="24" spans="1:14" x14ac:dyDescent="0.35">
      <c r="A24" s="71" t="s">
        <v>42</v>
      </c>
      <c r="I24" s="75"/>
      <c r="J24" s="78"/>
      <c r="K24" s="70"/>
      <c r="M24" s="75"/>
      <c r="N24" s="78"/>
    </row>
    <row r="25" spans="1:14" x14ac:dyDescent="0.35">
      <c r="A25" s="77" t="s">
        <v>43</v>
      </c>
      <c r="C25" s="74">
        <v>11345</v>
      </c>
      <c r="D25" s="75">
        <f>C25/$C$3*100</f>
        <v>81.27955294454793</v>
      </c>
      <c r="E25" s="74">
        <v>48185</v>
      </c>
      <c r="F25" s="75">
        <f>E25/$E$3*100</f>
        <v>93.084130203805657</v>
      </c>
      <c r="H25" s="74">
        <v>8990755</v>
      </c>
      <c r="I25" s="75">
        <f>H25/$H$3*100</f>
        <v>81.745796286761262</v>
      </c>
      <c r="J25" s="78">
        <v>2.0439106615629052</v>
      </c>
      <c r="K25" s="70"/>
      <c r="L25" s="74">
        <v>56126644</v>
      </c>
      <c r="M25" s="75">
        <f>L25/$L$3*100</f>
        <v>92.94474421684933</v>
      </c>
      <c r="N25" s="78">
        <v>0.86498668974400106</v>
      </c>
    </row>
    <row r="26" spans="1:14" x14ac:dyDescent="0.35">
      <c r="A26" s="77" t="s">
        <v>44</v>
      </c>
      <c r="C26" s="74">
        <v>2613</v>
      </c>
      <c r="D26" s="75">
        <f>C26/$C$3*100</f>
        <v>18.720447055452073</v>
      </c>
      <c r="E26" s="74">
        <v>3580</v>
      </c>
      <c r="F26" s="75">
        <f>E26/$E$3*100</f>
        <v>6.9158697961943387</v>
      </c>
      <c r="H26" s="74">
        <v>2007675</v>
      </c>
      <c r="I26" s="75">
        <f>H26/$H$3*100</f>
        <v>18.254194621032763</v>
      </c>
      <c r="J26" s="78">
        <v>3.1985256577882377</v>
      </c>
      <c r="K26" s="70"/>
      <c r="L26" s="74">
        <v>4260465</v>
      </c>
      <c r="M26" s="75">
        <f>L26/$L$3*100</f>
        <v>7.055255783150673</v>
      </c>
      <c r="N26" s="78">
        <v>2.5504962486489151</v>
      </c>
    </row>
    <row r="27" spans="1:14" x14ac:dyDescent="0.35">
      <c r="A27" s="67" t="s">
        <v>45</v>
      </c>
      <c r="I27" s="75"/>
      <c r="J27" s="78"/>
      <c r="K27" s="70"/>
      <c r="M27" s="75"/>
      <c r="N27" s="78"/>
    </row>
    <row r="28" spans="1:14" x14ac:dyDescent="0.35">
      <c r="A28" s="77" t="s">
        <v>46</v>
      </c>
      <c r="C28" s="74">
        <v>5983</v>
      </c>
      <c r="D28" s="75">
        <f t="shared" ref="D28:D35" si="1">C28/$C$3*100</f>
        <v>42.864307207336296</v>
      </c>
      <c r="E28" s="74">
        <v>10602</v>
      </c>
      <c r="F28" s="75">
        <f t="shared" ref="F28:F35" si="2">E28/$E$3*100</f>
        <v>20.481019994204576</v>
      </c>
      <c r="H28" s="74">
        <v>4766772</v>
      </c>
      <c r="I28" s="75">
        <f>H28/$H$3*100</f>
        <v>43.340472836534595</v>
      </c>
      <c r="J28" s="78">
        <v>2.1475958992794286</v>
      </c>
      <c r="K28" s="70"/>
      <c r="L28" s="74">
        <v>1255543</v>
      </c>
      <c r="M28" s="75">
        <f>L28/$L$3*100</f>
        <v>2.0791573247859905</v>
      </c>
      <c r="N28" s="78">
        <v>14.774722968468623</v>
      </c>
    </row>
    <row r="29" spans="1:14" x14ac:dyDescent="0.35">
      <c r="A29" s="77" t="s">
        <v>47</v>
      </c>
      <c r="C29" s="74">
        <v>4623</v>
      </c>
      <c r="D29" s="75">
        <f t="shared" si="1"/>
        <v>33.120790944261358</v>
      </c>
      <c r="E29" s="74">
        <v>32299</v>
      </c>
      <c r="F29" s="75">
        <f t="shared" si="2"/>
        <v>62.395440934994681</v>
      </c>
      <c r="H29" s="74">
        <v>3663464</v>
      </c>
      <c r="I29" s="75">
        <f>H29/$H$3*100</f>
        <v>33.308969252068771</v>
      </c>
      <c r="J29" s="78">
        <v>3.27665291647468</v>
      </c>
      <c r="K29" s="70"/>
      <c r="L29" s="74">
        <v>37273953</v>
      </c>
      <c r="M29" s="75">
        <f>L29/$L$3*100</f>
        <v>61.725016509732235</v>
      </c>
      <c r="N29" s="78">
        <v>0.9602442756742221</v>
      </c>
    </row>
    <row r="30" spans="1:14" x14ac:dyDescent="0.35">
      <c r="A30" s="77" t="s">
        <v>48</v>
      </c>
      <c r="C30" s="74">
        <v>1959</v>
      </c>
      <c r="D30" s="75">
        <f t="shared" si="1"/>
        <v>14.034962028943976</v>
      </c>
      <c r="E30" s="74">
        <v>6446</v>
      </c>
      <c r="F30" s="75">
        <f t="shared" si="2"/>
        <v>12.452429247561094</v>
      </c>
      <c r="H30" s="74">
        <v>1537382</v>
      </c>
      <c r="I30" s="75">
        <f>H30/$H$3*100</f>
        <v>13.978193798733656</v>
      </c>
      <c r="J30" s="78">
        <v>2.8165413670772783</v>
      </c>
      <c r="K30" s="70"/>
      <c r="L30" s="74">
        <v>7554103</v>
      </c>
      <c r="M30" s="75">
        <f>L30/$L$3*100</f>
        <v>12.509462905402541</v>
      </c>
      <c r="N30" s="78">
        <v>1.5890569667901007</v>
      </c>
    </row>
    <row r="31" spans="1:14" x14ac:dyDescent="0.35">
      <c r="A31" s="77" t="s">
        <v>49</v>
      </c>
      <c r="C31" s="74">
        <v>832</v>
      </c>
      <c r="D31" s="75">
        <f t="shared" si="1"/>
        <v>5.9607393609399626</v>
      </c>
      <c r="E31" s="74">
        <v>1092</v>
      </c>
      <c r="F31" s="75">
        <f t="shared" si="2"/>
        <v>2.1095334685598379</v>
      </c>
      <c r="H31" s="74">
        <v>619867</v>
      </c>
      <c r="I31" s="75">
        <f>H31/$H$3*100</f>
        <v>5.635958438071758</v>
      </c>
      <c r="J31" s="78">
        <v>3.8000087115461865</v>
      </c>
      <c r="K31" s="70"/>
      <c r="L31" s="74">
        <v>1267759</v>
      </c>
      <c r="M31" s="75">
        <f>L31/$L$3*100</f>
        <v>2.0993868078698719</v>
      </c>
      <c r="N31" s="78">
        <v>3.1911427960677075</v>
      </c>
    </row>
    <row r="32" spans="1:14" x14ac:dyDescent="0.35">
      <c r="A32" s="77" t="s">
        <v>59</v>
      </c>
      <c r="C32" s="74">
        <v>561</v>
      </c>
      <c r="D32" s="75">
        <f t="shared" si="1"/>
        <v>4.0192004585184122</v>
      </c>
      <c r="E32" s="74">
        <v>1326</v>
      </c>
      <c r="F32" s="75">
        <f t="shared" si="2"/>
        <v>2.5615763546798029</v>
      </c>
      <c r="H32" s="74">
        <v>410946</v>
      </c>
      <c r="I32" s="75">
        <f>H32/$H$3*100</f>
        <v>3.7364056745912215</v>
      </c>
      <c r="J32" s="78">
        <v>4.8694962355151281</v>
      </c>
      <c r="K32" s="70"/>
      <c r="L32" s="74">
        <v>1535750</v>
      </c>
      <c r="M32" s="75">
        <f>L32/$L$3*100</f>
        <v>2.5431752329789457</v>
      </c>
      <c r="N32" s="78">
        <v>2.9864886863096203</v>
      </c>
    </row>
    <row r="33" spans="1:14" x14ac:dyDescent="0.35">
      <c r="A33" s="71" t="s">
        <v>27</v>
      </c>
      <c r="D33" s="75">
        <f t="shared" si="1"/>
        <v>0</v>
      </c>
      <c r="F33" s="75">
        <f t="shared" si="2"/>
        <v>0</v>
      </c>
      <c r="I33" s="75"/>
      <c r="J33" s="78"/>
      <c r="K33" s="70"/>
      <c r="M33" s="75"/>
      <c r="N33" s="78"/>
    </row>
    <row r="34" spans="1:14" x14ac:dyDescent="0.35">
      <c r="A34" s="77" t="s">
        <v>6</v>
      </c>
      <c r="C34" s="74">
        <v>4881</v>
      </c>
      <c r="D34" s="75">
        <f t="shared" si="1"/>
        <v>34.969193294168221</v>
      </c>
      <c r="E34" s="74">
        <v>15557</v>
      </c>
      <c r="F34" s="75">
        <f t="shared" si="2"/>
        <v>30.053124698155127</v>
      </c>
      <c r="H34" s="74">
        <v>3785951</v>
      </c>
      <c r="I34" s="75">
        <f>H34/$H$3*100</f>
        <v>34.422646284729161</v>
      </c>
      <c r="J34" s="78">
        <v>2.181671130978716</v>
      </c>
      <c r="K34" s="70"/>
      <c r="L34" s="74">
        <v>17802505</v>
      </c>
      <c r="M34" s="75">
        <f>L34/$L$3*100</f>
        <v>29.480637995105873</v>
      </c>
      <c r="N34" s="78">
        <v>1.1253472474800597</v>
      </c>
    </row>
    <row r="35" spans="1:14" x14ac:dyDescent="0.35">
      <c r="A35" s="77" t="s">
        <v>7</v>
      </c>
      <c r="C35" s="74">
        <v>9077</v>
      </c>
      <c r="D35" s="75">
        <f t="shared" si="1"/>
        <v>65.030806705831779</v>
      </c>
      <c r="E35" s="74">
        <v>36208</v>
      </c>
      <c r="F35" s="75">
        <f t="shared" si="2"/>
        <v>69.946875301844884</v>
      </c>
      <c r="H35" s="74">
        <f>$H$3-H34</f>
        <v>7212480</v>
      </c>
      <c r="I35" s="75">
        <f>H35/$H$3*100</f>
        <v>65.577353715270831</v>
      </c>
      <c r="J35" s="78">
        <v>1.1451955499356672</v>
      </c>
      <c r="K35" s="70"/>
      <c r="L35" s="74">
        <f>$L$3-L34</f>
        <v>42584604</v>
      </c>
      <c r="M35" s="75">
        <f>L35/$L$3*100</f>
        <v>70.51936200489412</v>
      </c>
      <c r="N35" s="78">
        <v>0.4254150795907366</v>
      </c>
    </row>
    <row r="36" spans="1:14" x14ac:dyDescent="0.35">
      <c r="A36" s="71" t="s">
        <v>60</v>
      </c>
      <c r="I36" s="75"/>
      <c r="J36" s="78"/>
      <c r="K36" s="70"/>
      <c r="M36" s="75"/>
      <c r="N36" s="78"/>
    </row>
    <row r="37" spans="1:14" x14ac:dyDescent="0.35">
      <c r="A37" s="77" t="s">
        <v>6</v>
      </c>
      <c r="C37" s="74">
        <v>6486</v>
      </c>
      <c r="D37" s="75">
        <f>C37/$C$3*100</f>
        <v>46.467975354635335</v>
      </c>
      <c r="E37" s="74">
        <v>22543</v>
      </c>
      <c r="F37" s="75">
        <f>E37/$E$3*100</f>
        <v>43.548729836762291</v>
      </c>
      <c r="H37" s="74">
        <v>5154832</v>
      </c>
      <c r="I37" s="75">
        <f>H37/$H$3*100</f>
        <v>46.868794285293966</v>
      </c>
      <c r="J37" s="78">
        <v>2.0581854074002801</v>
      </c>
      <c r="K37" s="70"/>
      <c r="L37" s="74">
        <v>26364443</v>
      </c>
      <c r="M37" s="75">
        <f>L37/$L$3*100</f>
        <v>43.659058094667188</v>
      </c>
      <c r="N37" s="78">
        <v>9.7675645944805272</v>
      </c>
    </row>
    <row r="38" spans="1:14" x14ac:dyDescent="0.35">
      <c r="A38" s="77" t="s">
        <v>7</v>
      </c>
      <c r="C38" s="74">
        <v>7472</v>
      </c>
      <c r="D38" s="75">
        <f>C38/$C$3*100</f>
        <v>53.532024645364665</v>
      </c>
      <c r="E38" s="74">
        <v>29222</v>
      </c>
      <c r="F38" s="75">
        <f>E38/$E$3*100</f>
        <v>56.451270163237709</v>
      </c>
      <c r="H38" s="74">
        <f>$H$3-H37</f>
        <v>5843599</v>
      </c>
      <c r="I38" s="75">
        <f>H38/$H$3*100</f>
        <v>53.131205714706034</v>
      </c>
      <c r="J38" s="78">
        <v>1.8155934382218903</v>
      </c>
      <c r="K38" s="70"/>
      <c r="L38" s="74">
        <f>$L$3-L37</f>
        <v>34022666</v>
      </c>
      <c r="M38" s="75">
        <f>L38/$L$3*100</f>
        <v>56.340941905332812</v>
      </c>
      <c r="N38" s="78">
        <v>7.632105276523597</v>
      </c>
    </row>
    <row r="39" spans="1:14" x14ac:dyDescent="0.35">
      <c r="A39" s="71" t="s">
        <v>13</v>
      </c>
      <c r="I39" s="75"/>
      <c r="J39" s="78"/>
      <c r="K39" s="70"/>
      <c r="M39" s="75"/>
      <c r="N39" s="78"/>
    </row>
    <row r="40" spans="1:14" x14ac:dyDescent="0.35">
      <c r="A40" s="77" t="s">
        <v>6</v>
      </c>
      <c r="C40" s="74">
        <v>1970</v>
      </c>
      <c r="D40" s="75">
        <f>C40/$C$3*100</f>
        <v>14.113769881071786</v>
      </c>
      <c r="E40" s="74">
        <v>10076</v>
      </c>
      <c r="F40" s="75">
        <f>E40/$E$3*100</f>
        <v>19.464889404037478</v>
      </c>
      <c r="H40" s="74">
        <v>1561886</v>
      </c>
      <c r="I40" s="75">
        <f>H40/$H$3*100</f>
        <v>14.200989213825135</v>
      </c>
      <c r="J40" s="78">
        <v>2.9174984601949183</v>
      </c>
      <c r="K40" s="70"/>
      <c r="L40" s="74">
        <v>11778659</v>
      </c>
      <c r="M40" s="75">
        <f>L40/$L$3*100</f>
        <v>19.505254010421329</v>
      </c>
      <c r="N40" s="78">
        <v>1.2320927195532192</v>
      </c>
    </row>
    <row r="41" spans="1:14" x14ac:dyDescent="0.35">
      <c r="A41" s="77" t="s">
        <v>7</v>
      </c>
      <c r="C41" s="74">
        <v>11988</v>
      </c>
      <c r="D41" s="75">
        <f>C41/$C$3*100</f>
        <v>85.886230118928211</v>
      </c>
      <c r="E41" s="74">
        <v>41689</v>
      </c>
      <c r="F41" s="75">
        <f>E41/$E$3*100</f>
        <v>80.535110595962522</v>
      </c>
      <c r="H41" s="74">
        <f>$H$3-H40</f>
        <v>9436545</v>
      </c>
      <c r="I41" s="75">
        <f>H41/$H$3*100</f>
        <v>85.799010786174861</v>
      </c>
      <c r="J41" s="78">
        <v>0.48288859958809077</v>
      </c>
      <c r="K41" s="70"/>
      <c r="L41" s="74">
        <f>$L$3-L40</f>
        <v>48608450</v>
      </c>
      <c r="M41" s="75">
        <f>L41/$L$3*100</f>
        <v>80.494745989578661</v>
      </c>
      <c r="N41" s="78">
        <v>0.24846342148330178</v>
      </c>
    </row>
    <row r="42" spans="1:14" x14ac:dyDescent="0.35">
      <c r="A42" s="71" t="s">
        <v>61</v>
      </c>
      <c r="I42" s="75"/>
      <c r="J42" s="78"/>
      <c r="K42" s="70"/>
      <c r="M42" s="75"/>
      <c r="N42" s="78"/>
    </row>
    <row r="43" spans="1:14" x14ac:dyDescent="0.35">
      <c r="A43" s="77" t="s">
        <v>6</v>
      </c>
      <c r="C43" s="74">
        <v>5948</v>
      </c>
      <c r="D43" s="75">
        <f>C43/$C$3*100</f>
        <v>42.613554950565984</v>
      </c>
      <c r="E43" s="74">
        <v>21039</v>
      </c>
      <c r="F43" s="75">
        <f>E43/$E$3*100</f>
        <v>40.643291799478412</v>
      </c>
      <c r="H43" s="74">
        <v>4718887</v>
      </c>
      <c r="I43" s="75">
        <f>H43/$H$3*100</f>
        <v>42.905092553656061</v>
      </c>
      <c r="J43" s="78">
        <v>2.0410321332127683</v>
      </c>
      <c r="K43" s="70"/>
      <c r="L43" s="74">
        <v>24611084</v>
      </c>
      <c r="M43" s="75">
        <f>L43/$L$3*100</f>
        <v>40.755526150457044</v>
      </c>
      <c r="N43" s="78">
        <v>0.99976498393975655</v>
      </c>
    </row>
    <row r="44" spans="1:14" x14ac:dyDescent="0.35">
      <c r="A44" s="77" t="s">
        <v>7</v>
      </c>
      <c r="C44" s="74">
        <v>8010</v>
      </c>
      <c r="D44" s="75">
        <f>C44/$C$3*100</f>
        <v>57.386445049434023</v>
      </c>
      <c r="E44" s="74">
        <v>30726</v>
      </c>
      <c r="F44" s="75">
        <f>E44/$E$3*100</f>
        <v>59.356708200521588</v>
      </c>
      <c r="H44" s="74">
        <f>$H$3-H43</f>
        <v>6279544</v>
      </c>
      <c r="I44" s="75">
        <f>H44/$H$3*100</f>
        <v>57.094907446343932</v>
      </c>
      <c r="J44" s="78">
        <v>1.5337737899439832</v>
      </c>
      <c r="K44" s="70"/>
      <c r="L44" s="74">
        <f>$L$3-L43</f>
        <v>35776025</v>
      </c>
      <c r="M44" s="75">
        <f>L44/$L$3*100</f>
        <v>59.244473849542956</v>
      </c>
      <c r="N44" s="78">
        <v>0.67516845708823159</v>
      </c>
    </row>
    <row r="45" spans="1:14" x14ac:dyDescent="0.35">
      <c r="A45" s="71" t="s">
        <v>63</v>
      </c>
      <c r="I45" s="75"/>
      <c r="J45" s="78"/>
      <c r="K45" s="70"/>
      <c r="M45" s="75"/>
      <c r="N45" s="78"/>
    </row>
    <row r="46" spans="1:14" x14ac:dyDescent="0.35">
      <c r="A46" s="77" t="s">
        <v>6</v>
      </c>
      <c r="C46" s="74">
        <v>1675</v>
      </c>
      <c r="D46" s="75">
        <f>C46/$C$3*100</f>
        <v>12.000286574007738</v>
      </c>
      <c r="E46" s="74">
        <v>5828</v>
      </c>
      <c r="F46" s="75">
        <f>E46/$E$3*100</f>
        <v>11.258572394475031</v>
      </c>
      <c r="H46" s="74">
        <v>1323746</v>
      </c>
      <c r="I46" s="75">
        <f>H46/$H$3*100</f>
        <v>12.035771284104069</v>
      </c>
      <c r="J46" s="78">
        <v>3.0421243954655952</v>
      </c>
      <c r="K46" s="70"/>
      <c r="L46" s="74">
        <v>10968383</v>
      </c>
      <c r="M46" s="75">
        <f>L46/$L$3*100</f>
        <v>18.163451076950878</v>
      </c>
      <c r="N46" s="78">
        <v>1.0548409916028643</v>
      </c>
    </row>
    <row r="47" spans="1:14" x14ac:dyDescent="0.35">
      <c r="A47" s="77" t="s">
        <v>7</v>
      </c>
      <c r="C47" s="74">
        <v>12283</v>
      </c>
      <c r="D47" s="75">
        <f>C47/$C$3*100</f>
        <v>87.999713425992269</v>
      </c>
      <c r="E47" s="74">
        <v>45937</v>
      </c>
      <c r="F47" s="75">
        <f>E47/$E$3*100</f>
        <v>88.741427605524976</v>
      </c>
      <c r="H47" s="74">
        <f>$H$3-H46</f>
        <v>9674685</v>
      </c>
      <c r="I47" s="75">
        <f>H47/$H$3*100</f>
        <v>87.964228715895928</v>
      </c>
      <c r="J47" s="78">
        <v>0.41624094221155522</v>
      </c>
      <c r="K47" s="70"/>
      <c r="L47" s="74">
        <f>$L$3-L46</f>
        <v>49418726</v>
      </c>
      <c r="M47" s="75">
        <f>L47/$L$3*100</f>
        <v>81.836548923049122</v>
      </c>
      <c r="N47" s="78">
        <v>0.24438958220007534</v>
      </c>
    </row>
    <row r="48" spans="1:14" x14ac:dyDescent="0.35">
      <c r="A48" s="71" t="s">
        <v>62</v>
      </c>
      <c r="I48" s="75"/>
      <c r="J48" s="78"/>
      <c r="K48" s="70"/>
      <c r="M48" s="75"/>
      <c r="N48" s="78"/>
    </row>
    <row r="49" spans="1:14" x14ac:dyDescent="0.35">
      <c r="A49" s="77" t="s">
        <v>6</v>
      </c>
      <c r="C49" s="74">
        <v>2989</v>
      </c>
      <c r="D49" s="75">
        <f>C49/$C$3*100</f>
        <v>21.414242728184554</v>
      </c>
      <c r="E49" s="74">
        <v>9260</v>
      </c>
      <c r="F49" s="75">
        <f>E49/$E$3*100</f>
        <v>17.888534724234521</v>
      </c>
      <c r="H49" s="74">
        <v>2348828</v>
      </c>
      <c r="I49" s="75">
        <f>H49/$H$3*100</f>
        <v>21.356027964352371</v>
      </c>
      <c r="J49" s="78">
        <v>2.8365210223992561</v>
      </c>
      <c r="K49" s="70"/>
      <c r="L49" s="74">
        <v>10968383</v>
      </c>
      <c r="M49" s="75">
        <f>L49/$L$3*100</f>
        <v>18.163451076950878</v>
      </c>
      <c r="N49" s="78">
        <v>1.4928453902457635</v>
      </c>
    </row>
    <row r="50" spans="1:14" x14ac:dyDescent="0.35">
      <c r="A50" s="77" t="s">
        <v>7</v>
      </c>
      <c r="C50" s="74">
        <v>10969</v>
      </c>
      <c r="D50" s="75">
        <f>C50/$C$3*100</f>
        <v>78.585757271815453</v>
      </c>
      <c r="E50" s="74">
        <v>42505</v>
      </c>
      <c r="F50" s="75">
        <f>E50/$E$3*100</f>
        <v>82.111465275765482</v>
      </c>
      <c r="H50" s="74">
        <f>$H$3-H49</f>
        <v>8649603</v>
      </c>
      <c r="I50" s="75">
        <f>H50/$H$3*100</f>
        <v>78.643972035647622</v>
      </c>
      <c r="J50" s="78">
        <v>0.7756474961914438</v>
      </c>
      <c r="K50" s="70"/>
      <c r="L50" s="74">
        <f>$L$3-L49</f>
        <v>49418726</v>
      </c>
      <c r="M50" s="75">
        <f>L50/$L$3*100</f>
        <v>81.836548923049122</v>
      </c>
      <c r="N50" s="78">
        <v>0.36658437330011301</v>
      </c>
    </row>
    <row r="51" spans="1:14" x14ac:dyDescent="0.35">
      <c r="A51" s="71" t="s">
        <v>64</v>
      </c>
      <c r="I51" s="75"/>
      <c r="J51" s="78"/>
      <c r="K51" s="70"/>
      <c r="M51" s="75"/>
      <c r="N51" s="78"/>
    </row>
    <row r="52" spans="1:14" x14ac:dyDescent="0.35">
      <c r="A52" s="77" t="s">
        <v>6</v>
      </c>
      <c r="C52" s="74">
        <v>914</v>
      </c>
      <c r="D52" s="75">
        <f>C52/$C$3*100</f>
        <v>6.5482160768018343</v>
      </c>
      <c r="E52" s="74">
        <v>2805</v>
      </c>
      <c r="F52" s="75">
        <f>E52/$E$3*100</f>
        <v>5.4187192118226601</v>
      </c>
      <c r="H52" s="74">
        <v>749052</v>
      </c>
      <c r="I52" s="75">
        <f>H52/$H$3*100</f>
        <v>6.8105350663199147</v>
      </c>
      <c r="J52" s="78">
        <v>3.8606131483528512</v>
      </c>
      <c r="K52" s="70"/>
      <c r="L52" s="74">
        <v>3290797</v>
      </c>
      <c r="M52" s="75">
        <f>L52/$L$3*100</f>
        <v>5.4495024757684627</v>
      </c>
      <c r="N52" s="78">
        <v>2.1300007262678311</v>
      </c>
    </row>
    <row r="53" spans="1:14" x14ac:dyDescent="0.35">
      <c r="A53" s="77" t="s">
        <v>7</v>
      </c>
      <c r="C53" s="74">
        <v>13044</v>
      </c>
      <c r="D53" s="75">
        <f>C53/$C$3*100</f>
        <v>93.451783923198164</v>
      </c>
      <c r="E53" s="74">
        <v>48960</v>
      </c>
      <c r="F53" s="75">
        <f>E53/$E$3*100</f>
        <v>94.581280788177338</v>
      </c>
      <c r="H53" s="74">
        <f>$H$3-H52</f>
        <v>10249379</v>
      </c>
      <c r="I53" s="75">
        <f>H53/$H$3*100</f>
        <v>93.189464933680085</v>
      </c>
      <c r="J53" s="78">
        <v>0.32192480149285135</v>
      </c>
      <c r="K53" s="70"/>
      <c r="L53" s="74">
        <f>$L$3-L52</f>
        <v>57096312</v>
      </c>
      <c r="M53" s="75">
        <f>L53/$L$3*100</f>
        <v>94.550497524231531</v>
      </c>
      <c r="N53" s="78">
        <v>0.10576358942412954</v>
      </c>
    </row>
    <row r="54" spans="1:14" x14ac:dyDescent="0.35">
      <c r="A54" s="67" t="s">
        <v>80</v>
      </c>
      <c r="I54" s="75"/>
      <c r="J54" s="78"/>
      <c r="K54" s="70"/>
      <c r="M54" s="75"/>
      <c r="N54" s="78"/>
    </row>
    <row r="55" spans="1:14" x14ac:dyDescent="0.35">
      <c r="A55" s="77" t="s">
        <v>6</v>
      </c>
      <c r="C55" s="74">
        <v>2257</v>
      </c>
      <c r="D55" s="75">
        <f>C55/$C$3*100</f>
        <v>16.169938386588338</v>
      </c>
      <c r="E55" s="74">
        <v>12614</v>
      </c>
      <c r="F55" s="75">
        <f>E55/$E$3*100</f>
        <v>24.367816091954023</v>
      </c>
      <c r="H55" s="74">
        <v>1827141</v>
      </c>
      <c r="I55" s="75">
        <f>H55/$H$3*100</f>
        <v>16.612742308425631</v>
      </c>
      <c r="J55" s="78">
        <v>2.7215195762122351</v>
      </c>
      <c r="K55" s="70"/>
      <c r="L55" s="74">
        <v>14874834</v>
      </c>
      <c r="M55" s="75">
        <f>L55/$L$3*100</f>
        <v>24.632465846311668</v>
      </c>
      <c r="N55" s="78">
        <v>1.2609350800150105</v>
      </c>
    </row>
    <row r="56" spans="1:14" x14ac:dyDescent="0.35">
      <c r="A56" s="77" t="s">
        <v>7</v>
      </c>
      <c r="C56" s="74">
        <v>11701</v>
      </c>
      <c r="D56" s="75">
        <f>C56/$C$3*100</f>
        <v>83.830061613411672</v>
      </c>
      <c r="E56" s="74">
        <v>39151</v>
      </c>
      <c r="F56" s="75">
        <f>E56/$E$3*100</f>
        <v>75.632183908045974</v>
      </c>
      <c r="H56" s="74">
        <f>$H$3-H55</f>
        <v>9171290</v>
      </c>
      <c r="I56" s="75">
        <f>H56/$H$3*100</f>
        <v>83.387257691574362</v>
      </c>
      <c r="J56" s="78">
        <v>0.53965079612573585</v>
      </c>
      <c r="K56" s="70"/>
      <c r="L56" s="74">
        <f>$L$3-L55</f>
        <v>45512275</v>
      </c>
      <c r="M56" s="75">
        <f>L56/$L$3*100</f>
        <v>75.367534153688325</v>
      </c>
      <c r="N56" s="79">
        <v>1.45</v>
      </c>
    </row>
    <row r="57" spans="1:14" x14ac:dyDescent="0.35">
      <c r="A57" s="71" t="s">
        <v>65</v>
      </c>
      <c r="I57" s="75"/>
      <c r="J57" s="78"/>
      <c r="K57" s="70"/>
      <c r="M57" s="75"/>
      <c r="N57" s="78"/>
    </row>
    <row r="58" spans="1:14" x14ac:dyDescent="0.35">
      <c r="A58" s="77" t="s">
        <v>6</v>
      </c>
      <c r="C58" s="74">
        <v>39</v>
      </c>
      <c r="D58" s="75">
        <f>C58/$C$3*100</f>
        <v>0.27940965754406077</v>
      </c>
      <c r="E58" s="74">
        <v>149</v>
      </c>
      <c r="F58" s="75">
        <f>E58/$E$3*100</f>
        <v>0.28783927364049067</v>
      </c>
      <c r="H58" s="74">
        <v>29022</v>
      </c>
      <c r="I58" s="75">
        <f>H58/$H$3*100</f>
        <v>0.26387400166441921</v>
      </c>
      <c r="J58" s="78">
        <v>16.71146027151816</v>
      </c>
      <c r="K58" s="79"/>
      <c r="L58" s="74">
        <v>180473</v>
      </c>
      <c r="M58" s="75">
        <f>L58/$L$3*100</f>
        <v>0.29886014248504594</v>
      </c>
      <c r="N58" s="78">
        <v>8.7985460428983835</v>
      </c>
    </row>
    <row r="59" spans="1:14" x14ac:dyDescent="0.35">
      <c r="A59" s="77" t="s">
        <v>7</v>
      </c>
      <c r="C59" s="74">
        <v>13919</v>
      </c>
      <c r="D59" s="75">
        <f>C59/$C$3*100</f>
        <v>99.720590342455935</v>
      </c>
      <c r="E59" s="74">
        <v>51616</v>
      </c>
      <c r="F59" s="75">
        <f>E59/$E$3*100</f>
        <v>99.712160726359514</v>
      </c>
      <c r="H59" s="74">
        <f>$H$3-H58</f>
        <v>10969409</v>
      </c>
      <c r="I59" s="75">
        <f>H59/$H$3*100</f>
        <v>99.736125998335581</v>
      </c>
      <c r="J59" s="78">
        <v>4.01058288555017E-2</v>
      </c>
      <c r="K59" s="70"/>
      <c r="L59" s="74">
        <f>$L$3-L58</f>
        <v>60206636</v>
      </c>
      <c r="M59" s="75">
        <v>0.03</v>
      </c>
      <c r="N59" s="78">
        <v>0.03</v>
      </c>
    </row>
  </sheetData>
  <mergeCells count="2">
    <mergeCell ref="C1:F1"/>
    <mergeCell ref="H1:N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71D-8F9F-4EC3-A61A-E0E108B4A7C3}">
  <dimension ref="A1:M54"/>
  <sheetViews>
    <sheetView zoomScale="80" zoomScaleNormal="80" workbookViewId="0">
      <selection activeCell="D42" sqref="D42"/>
    </sheetView>
  </sheetViews>
  <sheetFormatPr defaultRowHeight="15" x14ac:dyDescent="0.25"/>
  <cols>
    <col min="1" max="1" width="40.5703125" style="6" bestFit="1" customWidth="1"/>
    <col min="2" max="3" width="10.85546875" bestFit="1" customWidth="1"/>
    <col min="4" max="4" width="17" customWidth="1"/>
    <col min="5" max="5" width="12.7109375" customWidth="1"/>
    <col min="6" max="6" width="14.28515625" customWidth="1"/>
    <col min="7" max="7" width="4.42578125" customWidth="1"/>
    <col min="8" max="9" width="10.85546875" bestFit="1" customWidth="1"/>
    <col min="10" max="10" width="15.85546875" bestFit="1" customWidth="1"/>
    <col min="11" max="11" width="12.85546875" customWidth="1"/>
    <col min="12" max="12" width="12.42578125" customWidth="1"/>
    <col min="13" max="13" width="4.42578125" bestFit="1" customWidth="1"/>
  </cols>
  <sheetData>
    <row r="1" spans="1:13" s="4" customFormat="1" ht="15.75" x14ac:dyDescent="0.25">
      <c r="A1" s="17"/>
      <c r="B1" s="62" t="s">
        <v>0</v>
      </c>
      <c r="C1" s="62"/>
      <c r="D1" s="62"/>
      <c r="E1" s="62"/>
      <c r="F1" s="62"/>
      <c r="G1" s="18"/>
      <c r="H1" s="62" t="s">
        <v>1</v>
      </c>
      <c r="I1" s="62"/>
      <c r="J1" s="62"/>
      <c r="K1" s="62"/>
      <c r="L1" s="62"/>
      <c r="M1" s="18"/>
    </row>
    <row r="2" spans="1:13" s="4" customFormat="1" ht="15.75" x14ac:dyDescent="0.25">
      <c r="A2" s="17"/>
      <c r="B2" s="18" t="s">
        <v>31</v>
      </c>
      <c r="C2" s="18" t="s">
        <v>32</v>
      </c>
      <c r="D2" s="18" t="s">
        <v>23</v>
      </c>
      <c r="E2" s="62" t="s">
        <v>24</v>
      </c>
      <c r="F2" s="62"/>
      <c r="G2" s="18"/>
      <c r="H2" s="18" t="s">
        <v>31</v>
      </c>
      <c r="I2" s="18" t="s">
        <v>32</v>
      </c>
      <c r="J2" s="18" t="s">
        <v>23</v>
      </c>
      <c r="K2" s="62" t="s">
        <v>24</v>
      </c>
      <c r="L2" s="62"/>
      <c r="M2" s="18"/>
    </row>
    <row r="3" spans="1:13" ht="15.75" x14ac:dyDescent="0.25">
      <c r="A3" s="13" t="s">
        <v>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x14ac:dyDescent="0.25">
      <c r="A4" s="16" t="s">
        <v>6</v>
      </c>
      <c r="B4" s="9">
        <v>31</v>
      </c>
      <c r="C4" s="9">
        <v>4604</v>
      </c>
      <c r="D4" s="10">
        <f>(B4/B5)/(C4/C5)</f>
        <v>0.82029869079361284</v>
      </c>
      <c r="E4" s="15">
        <f>D4*EXP(NORMSINV( 0.05/2 ) *SQRT(1/B4+1/C4+1/B5+1/C5))</f>
        <v>0.55584332414866733</v>
      </c>
      <c r="F4" s="15">
        <f>D4*EXP(- NORMSINV( 0.05/2 ) *SQRT(1/B4+1/C4+1/B5+1/C5))</f>
        <v>1.2105748380594785</v>
      </c>
      <c r="G4" s="9"/>
      <c r="H4" s="20" t="s">
        <v>26</v>
      </c>
      <c r="I4" s="20" t="s">
        <v>26</v>
      </c>
      <c r="J4" s="20" t="s">
        <v>26</v>
      </c>
      <c r="K4" s="20" t="s">
        <v>26</v>
      </c>
      <c r="L4" s="20" t="s">
        <v>26</v>
      </c>
      <c r="M4" s="9"/>
    </row>
    <row r="5" spans="1:13" ht="15.75" x14ac:dyDescent="0.25">
      <c r="A5" s="16" t="s">
        <v>7</v>
      </c>
      <c r="B5" s="9">
        <v>145</v>
      </c>
      <c r="C5" s="9">
        <v>17665</v>
      </c>
      <c r="D5" s="9"/>
      <c r="E5" s="9"/>
      <c r="F5" s="9"/>
      <c r="G5" s="9"/>
      <c r="H5" s="20" t="s">
        <v>26</v>
      </c>
      <c r="I5" s="20" t="s">
        <v>26</v>
      </c>
      <c r="J5" s="20" t="s">
        <v>26</v>
      </c>
      <c r="K5" s="20" t="s">
        <v>26</v>
      </c>
      <c r="L5" s="20" t="s">
        <v>26</v>
      </c>
      <c r="M5" s="9"/>
    </row>
    <row r="6" spans="1:13" ht="15.75" x14ac:dyDescent="0.25">
      <c r="A6" s="13" t="s">
        <v>20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x14ac:dyDescent="0.25">
      <c r="A7" s="16" t="s">
        <v>6</v>
      </c>
      <c r="B7" s="9">
        <v>31</v>
      </c>
      <c r="C7" s="9">
        <v>4052</v>
      </c>
      <c r="D7" s="10">
        <f>(B7/B8)/(C7/C8)</f>
        <v>8.4461994076999005</v>
      </c>
      <c r="E7" s="15">
        <f>D7*EXP(NORMSINV( 0.05/2 ) *SQRT(1/B7+1/C7+1/B8+1/C8))</f>
        <v>0.51593752605232035</v>
      </c>
      <c r="F7" s="15">
        <f>D7*EXP(- NORMSINV( 0.05/2 ) *SQRT(1/B7+1/C7+1/B8+1/C8))</f>
        <v>138.26922995982241</v>
      </c>
      <c r="G7" s="9"/>
      <c r="H7" s="9">
        <v>138</v>
      </c>
      <c r="I7" s="9">
        <v>1617</v>
      </c>
      <c r="J7" s="10">
        <f>(H7/H8)/(I7/I8)</f>
        <v>18.263450834879407</v>
      </c>
      <c r="K7" s="15">
        <f>J7*EXP(NORMSINV( 0.05/2 ) *SQRT(1/H7+1/I7+1/H8+1/I8))</f>
        <v>8.5190368485910142</v>
      </c>
      <c r="L7" s="15">
        <f>J7*EXP(- NORMSINV( 0.05/2 ) *SQRT(1/H7+1/I7+1/H8+1/I8))</f>
        <v>39.15391403116476</v>
      </c>
      <c r="M7" s="9" t="s">
        <v>28</v>
      </c>
    </row>
    <row r="8" spans="1:13" ht="15.75" x14ac:dyDescent="0.25">
      <c r="A8" s="16" t="s">
        <v>35</v>
      </c>
      <c r="B8" s="9">
        <v>0.5</v>
      </c>
      <c r="C8" s="9">
        <v>552</v>
      </c>
      <c r="D8" s="9"/>
      <c r="E8" s="9"/>
      <c r="F8" s="9"/>
      <c r="G8" s="9"/>
      <c r="H8" s="9">
        <v>7</v>
      </c>
      <c r="I8" s="9">
        <v>1498</v>
      </c>
      <c r="J8" s="9"/>
      <c r="K8" s="9"/>
      <c r="L8" s="9"/>
      <c r="M8" s="9"/>
    </row>
    <row r="9" spans="1:13" ht="15.75" x14ac:dyDescent="0.25">
      <c r="A9" s="14" t="s">
        <v>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.75" x14ac:dyDescent="0.25">
      <c r="A10" s="16" t="s">
        <v>6</v>
      </c>
      <c r="B10" s="9">
        <v>18</v>
      </c>
      <c r="C10" s="9">
        <v>2554</v>
      </c>
      <c r="D10" s="10">
        <f>(B10/B11)/(C10/C11)</f>
        <v>1.1113788326004457</v>
      </c>
      <c r="E10" s="15">
        <f>D10*EXP(NORMSINV( 0.05/2 ) *SQRT(1/B10+1/C10+1/B11+1/C11))</f>
        <v>0.54327352040320853</v>
      </c>
      <c r="F10" s="15">
        <f>D10*EXP(- NORMSINV( 0.05/2 ) *SQRT(1/B10+1/C10+1/B11+1/C11))</f>
        <v>2.2735562532766407</v>
      </c>
      <c r="G10" s="9"/>
      <c r="H10" s="9">
        <v>110</v>
      </c>
      <c r="I10" s="9">
        <v>13396</v>
      </c>
      <c r="J10" s="10">
        <f>(H10/H11)/(I10/I11)</f>
        <v>1.0015569679648508</v>
      </c>
      <c r="K10" s="15">
        <f>J10*EXP(NORMSINV( 0.05/2 ) *SQRT(1/H10+1/I10+1/H11+1/I11))</f>
        <v>0.68361053340377531</v>
      </c>
      <c r="L10" s="15">
        <f>J10*EXP(- NORMSINV( 0.05/2 ) *SQRT(1/H10+1/I10+1/H11+1/I11))</f>
        <v>1.4673799057546899</v>
      </c>
      <c r="M10" s="9"/>
    </row>
    <row r="11" spans="1:13" ht="15.75" x14ac:dyDescent="0.25">
      <c r="A11" s="16" t="s">
        <v>7</v>
      </c>
      <c r="B11" s="9">
        <v>13</v>
      </c>
      <c r="C11" s="9">
        <v>2050</v>
      </c>
      <c r="D11" s="9"/>
      <c r="E11" s="9"/>
      <c r="F11" s="9"/>
      <c r="G11" s="9"/>
      <c r="H11" s="9">
        <v>35</v>
      </c>
      <c r="I11" s="9">
        <v>4269</v>
      </c>
      <c r="J11" s="9"/>
      <c r="K11" s="9"/>
      <c r="L11" s="9"/>
      <c r="M11" s="9"/>
    </row>
    <row r="12" spans="1:13" ht="15.75" x14ac:dyDescent="0.25">
      <c r="A12" s="13" t="s">
        <v>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.75" x14ac:dyDescent="0.25">
      <c r="A13" s="16" t="s">
        <v>6</v>
      </c>
      <c r="B13" s="9">
        <v>15</v>
      </c>
      <c r="C13" s="9">
        <v>2410</v>
      </c>
      <c r="D13" s="10">
        <f>(B13/B14)/(C13/C14)</f>
        <v>0.8534751037344398</v>
      </c>
      <c r="E13" s="15">
        <f>D13*EXP(NORMSINV( 0.05/2 ) *SQRT(1/B13+1/C13+1/B14+1/C14))</f>
        <v>0.42096078487087235</v>
      </c>
      <c r="F13" s="15">
        <f>D13*EXP(- NORMSINV( 0.05/2 ) *SQRT(1/B13+1/C13+1/B14+1/C14))</f>
        <v>1.7303743694747051</v>
      </c>
      <c r="G13" s="9"/>
      <c r="H13" s="9">
        <v>120</v>
      </c>
      <c r="I13" s="9">
        <v>13608</v>
      </c>
      <c r="J13" s="10">
        <f>(H13/H14)/(I13/I14)</f>
        <v>1.4310405643738977</v>
      </c>
      <c r="K13" s="15">
        <f>J13*EXP(NORMSINV( 0.05/2 ) *SQRT(1/H13+1/I13+1/H14+1/I14))</f>
        <v>0.92874868001950395</v>
      </c>
      <c r="L13" s="15">
        <f>J13*EXP(- NORMSINV( 0.05/2 ) *SQRT(1/H13+1/I13+1/H14+1/I14))</f>
        <v>2.2049852031451156</v>
      </c>
      <c r="M13" s="9"/>
    </row>
    <row r="14" spans="1:13" ht="15.75" x14ac:dyDescent="0.25">
      <c r="A14" s="16" t="s">
        <v>7</v>
      </c>
      <c r="B14" s="9">
        <v>16</v>
      </c>
      <c r="C14" s="9">
        <v>2194</v>
      </c>
      <c r="D14" s="9"/>
      <c r="E14" s="9"/>
      <c r="F14" s="9"/>
      <c r="G14" s="9"/>
      <c r="H14" s="9">
        <v>25</v>
      </c>
      <c r="I14" s="9">
        <v>4057</v>
      </c>
      <c r="J14" s="9"/>
      <c r="K14" s="9"/>
      <c r="L14" s="9"/>
      <c r="M14" s="9"/>
    </row>
    <row r="15" spans="1:13" ht="15.75" x14ac:dyDescent="0.25">
      <c r="A15" s="13" t="s">
        <v>15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.75" x14ac:dyDescent="0.25">
      <c r="A16" s="16" t="s">
        <v>6</v>
      </c>
      <c r="B16" s="9">
        <v>2</v>
      </c>
      <c r="C16" s="9">
        <v>1102</v>
      </c>
      <c r="D16" s="10">
        <f>(B16/B17)/(C16/C17)</f>
        <v>0.21916265097941046</v>
      </c>
      <c r="E16" s="15">
        <f>D16*EXP(NORMSINV( 0.05/2 ) *SQRT(1/B16+1/C16+1/B17+1/C17))</f>
        <v>5.2212347123894699E-2</v>
      </c>
      <c r="F16" s="15">
        <f>D16*EXP(- NORMSINV( 0.05/2 ) *SQRT(1/B16+1/C16+1/B17+1/C17))</f>
        <v>0.91994078470265095</v>
      </c>
      <c r="G16" s="9" t="s">
        <v>28</v>
      </c>
      <c r="H16" s="9">
        <v>71</v>
      </c>
      <c r="I16" s="9">
        <v>6547</v>
      </c>
      <c r="J16" s="10">
        <f>(H16/H17)/(I16/I17)</f>
        <v>1.629337142243817</v>
      </c>
      <c r="K16" s="15">
        <f>J16*EXP(NORMSINV( 0.05/2 ) *SQRT(1/H16+1/I16+1/H17+1/I17))</f>
        <v>1.1748527281916941</v>
      </c>
      <c r="L16" s="15">
        <f>J16*EXP(- NORMSINV( 0.05/2 ) *SQRT(1/H16+1/I16+1/H17+1/I17))</f>
        <v>2.2596360032132381</v>
      </c>
      <c r="M16" s="9" t="s">
        <v>28</v>
      </c>
    </row>
    <row r="17" spans="1:13" ht="15.75" x14ac:dyDescent="0.25">
      <c r="A17" s="16" t="s">
        <v>7</v>
      </c>
      <c r="B17" s="9">
        <v>29</v>
      </c>
      <c r="C17" s="9">
        <v>3502</v>
      </c>
      <c r="D17" s="9"/>
      <c r="E17" s="9"/>
      <c r="F17" s="9"/>
      <c r="G17" s="9"/>
      <c r="H17" s="9">
        <v>74</v>
      </c>
      <c r="I17" s="9">
        <v>11118</v>
      </c>
      <c r="J17" s="9"/>
      <c r="K17" s="9"/>
      <c r="L17" s="9"/>
      <c r="M17" s="9"/>
    </row>
    <row r="18" spans="1:13" ht="15.75" x14ac:dyDescent="0.25">
      <c r="A18" s="13" t="s">
        <v>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5.75" x14ac:dyDescent="0.25">
      <c r="A19" s="16" t="s">
        <v>6</v>
      </c>
      <c r="B19" s="9">
        <v>18</v>
      </c>
      <c r="C19" s="9">
        <v>2937</v>
      </c>
      <c r="D19" s="10">
        <f>(B19/B20)/(C19/C20)</f>
        <v>0.7858882690343364</v>
      </c>
      <c r="E19" s="15">
        <f>D19*EXP(NORMSINV( 0.05/2 ) *SQRT(1/B19+1/C19+1/B20+1/C20))</f>
        <v>0.38410160337547111</v>
      </c>
      <c r="F19" s="15">
        <f>D19*EXP(- NORMSINV( 0.05/2 ) *SQRT(1/B19+1/C19+1/B20+1/C20))</f>
        <v>1.6079609300720432</v>
      </c>
      <c r="G19" s="9"/>
      <c r="H19" s="9">
        <v>100</v>
      </c>
      <c r="I19" s="9">
        <v>12346</v>
      </c>
      <c r="J19" s="10">
        <f>(H19/H20)/(I19/I20)</f>
        <v>0.95739510772719905</v>
      </c>
      <c r="K19" s="15">
        <f>J19*EXP(NORMSINV( 0.05/2 ) *SQRT(1/H19+1/I19+1/H20+1/I20))</f>
        <v>0.67244904325331434</v>
      </c>
      <c r="L19" s="15">
        <f>J19*EXP(- NORMSINV( 0.05/2 ) *SQRT(1/H19+1/I19+1/H20+1/I20))</f>
        <v>1.3630852798383506</v>
      </c>
      <c r="M19" s="9"/>
    </row>
    <row r="20" spans="1:13" ht="15.75" x14ac:dyDescent="0.25">
      <c r="A20" s="16" t="s">
        <v>7</v>
      </c>
      <c r="B20" s="9">
        <v>13</v>
      </c>
      <c r="C20" s="9">
        <v>1667</v>
      </c>
      <c r="D20" s="9"/>
      <c r="E20" s="9"/>
      <c r="F20" s="9"/>
      <c r="G20" s="9"/>
      <c r="H20" s="9">
        <v>45</v>
      </c>
      <c r="I20" s="9">
        <v>5319</v>
      </c>
      <c r="J20" s="9"/>
      <c r="K20" s="9"/>
      <c r="L20" s="9"/>
      <c r="M20" s="9"/>
    </row>
    <row r="21" spans="1:13" ht="15.75" x14ac:dyDescent="0.25">
      <c r="A21" s="13" t="s">
        <v>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x14ac:dyDescent="0.25">
      <c r="A22" s="16" t="s">
        <v>10</v>
      </c>
      <c r="B22" s="9">
        <v>22</v>
      </c>
      <c r="C22" s="9">
        <v>3532</v>
      </c>
      <c r="D22" s="10">
        <f>(B22/B23)/(C22/C23)</f>
        <v>0.74191518812130375</v>
      </c>
      <c r="E22" s="15">
        <f>D22*EXP(NORMSINV( 0.05/2 ) *SQRT(1/B22+1/C22+1/B23+1/C23))</f>
        <v>0.34059811958624092</v>
      </c>
      <c r="F22" s="15">
        <f>D22*EXP(- NORMSINV( 0.05/2 ) *SQRT(1/B22+1/C22+1/B23+1/C23))</f>
        <v>1.6160927342574367</v>
      </c>
      <c r="G22" s="9"/>
      <c r="H22" s="9">
        <v>133</v>
      </c>
      <c r="I22" s="9">
        <v>16077</v>
      </c>
      <c r="J22" s="10">
        <f>(H22/H23)/(I22/I23)</f>
        <v>1.0947523377081132</v>
      </c>
      <c r="K22" s="15">
        <f>J22*EXP(NORMSINV( 0.05/2 ) *SQRT(1/H22+1/I22+1/H23+1/I23))</f>
        <v>0.60502626993707864</v>
      </c>
      <c r="L22" s="15">
        <f>J22*EXP(- NORMSINV( 0.05/2 ) *SQRT(1/H22+1/I22+1/H23+1/I23))</f>
        <v>1.9808770965300699</v>
      </c>
      <c r="M22" s="9"/>
    </row>
    <row r="23" spans="1:13" ht="15.75" x14ac:dyDescent="0.25">
      <c r="A23" s="16" t="s">
        <v>11</v>
      </c>
      <c r="B23" s="9">
        <v>9</v>
      </c>
      <c r="C23" s="9">
        <v>1072</v>
      </c>
      <c r="D23" s="9"/>
      <c r="E23" s="9"/>
      <c r="F23" s="9"/>
      <c r="G23" s="9"/>
      <c r="H23" s="9">
        <v>12</v>
      </c>
      <c r="I23" s="9">
        <v>1588</v>
      </c>
      <c r="J23" s="9"/>
      <c r="K23" s="9"/>
      <c r="L23" s="9"/>
      <c r="M23" s="9"/>
    </row>
    <row r="24" spans="1:13" ht="15.75" x14ac:dyDescent="0.25">
      <c r="A24" s="14" t="s">
        <v>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x14ac:dyDescent="0.25">
      <c r="A25" s="16" t="s">
        <v>6</v>
      </c>
      <c r="B25" s="9">
        <v>22</v>
      </c>
      <c r="C25" s="9">
        <v>1440</v>
      </c>
      <c r="D25" s="10">
        <f>(B25/B26)/(C25/C26)</f>
        <v>5.370987654320988</v>
      </c>
      <c r="E25" s="15">
        <f>D25*EXP(NORMSINV( 0.05/2 ) *SQRT(1/B25+1/C25+1/B26+1/C26))</f>
        <v>2.4669613916622071</v>
      </c>
      <c r="F25" s="15">
        <f>D25*EXP(- NORMSINV( 0.05/2 ) *SQRT(1/B25+1/C25+1/B26+1/C26))</f>
        <v>11.693538650571012</v>
      </c>
      <c r="G25" s="9" t="s">
        <v>28</v>
      </c>
      <c r="H25" s="9">
        <v>98</v>
      </c>
      <c r="I25" s="9">
        <v>4959</v>
      </c>
      <c r="J25" s="10">
        <f>(H25/H26)/(I25/I26)</f>
        <v>5.3424806820180804</v>
      </c>
      <c r="K25" s="15">
        <f>J25*EXP(NORMSINV( 0.05/2 ) *SQRT(1/H25+1/I25+1/H26+1/I26))</f>
        <v>3.7674284088036414</v>
      </c>
      <c r="L25" s="15">
        <f>J25*EXP(- NORMSINV( 0.05/2 ) *SQRT(1/H25+1/I25+1/H26+1/I26))</f>
        <v>7.5760165132905621</v>
      </c>
      <c r="M25" s="9" t="s">
        <v>28</v>
      </c>
    </row>
    <row r="26" spans="1:13" ht="15.75" x14ac:dyDescent="0.25">
      <c r="A26" s="16" t="s">
        <v>7</v>
      </c>
      <c r="B26" s="9">
        <v>9</v>
      </c>
      <c r="C26" s="9">
        <v>3164</v>
      </c>
      <c r="D26" s="9"/>
      <c r="E26" s="9"/>
      <c r="F26" s="9"/>
      <c r="G26" s="9"/>
      <c r="H26" s="9">
        <v>47</v>
      </c>
      <c r="I26" s="9">
        <v>12706</v>
      </c>
      <c r="J26" s="9"/>
      <c r="K26" s="9"/>
      <c r="L26" s="9"/>
      <c r="M26" s="9"/>
    </row>
    <row r="27" spans="1:13" ht="15.75" x14ac:dyDescent="0.25">
      <c r="A27" s="13" t="s">
        <v>12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x14ac:dyDescent="0.25">
      <c r="A28" s="16" t="s">
        <v>6</v>
      </c>
      <c r="B28" s="9">
        <v>30</v>
      </c>
      <c r="C28" s="9">
        <v>1993</v>
      </c>
      <c r="D28" s="10">
        <f>(B28/B29)/(C28/C29)</f>
        <v>39.302558956347212</v>
      </c>
      <c r="E28" s="15">
        <f>D28*EXP(NORMSINV( 0.05/2 ) *SQRT(1/B28+1/C28+1/B29+1/C29))</f>
        <v>5.3552350327505014</v>
      </c>
      <c r="F28" s="15">
        <f>D28*EXP(- NORMSINV( 0.05/2 ) *SQRT(1/B28+1/C28+1/B29+1/C29))</f>
        <v>288.44506937051835</v>
      </c>
      <c r="G28" s="9" t="s">
        <v>28</v>
      </c>
      <c r="H28" s="9">
        <v>143</v>
      </c>
      <c r="I28" s="9">
        <v>7303</v>
      </c>
      <c r="J28" s="10">
        <f>(H28/H29)/(I28/I29)</f>
        <v>101.4491304943174</v>
      </c>
      <c r="K28" s="15">
        <f>J28*EXP(NORMSINV( 0.05/2 ) *SQRT(1/H28+1/I28+1/H29+1/I29))</f>
        <v>25.120253754791559</v>
      </c>
      <c r="L28" s="15">
        <f>J28*EXP(- NORMSINV( 0.05/2 ) *SQRT(1/H28+1/I28+1/H29+1/I29))</f>
        <v>409.70629431201144</v>
      </c>
      <c r="M28" s="9" t="s">
        <v>30</v>
      </c>
    </row>
    <row r="29" spans="1:13" ht="15.75" x14ac:dyDescent="0.25">
      <c r="A29" s="16" t="s">
        <v>7</v>
      </c>
      <c r="B29" s="9">
        <v>1</v>
      </c>
      <c r="C29" s="9">
        <v>2611</v>
      </c>
      <c r="D29" s="9"/>
      <c r="E29" s="9"/>
      <c r="F29" s="9"/>
      <c r="G29" s="9"/>
      <c r="H29" s="9">
        <v>2</v>
      </c>
      <c r="I29" s="9">
        <v>10362</v>
      </c>
      <c r="J29" s="9"/>
      <c r="K29" s="9"/>
      <c r="L29" s="9"/>
      <c r="M29" s="9"/>
    </row>
    <row r="30" spans="1:13" ht="15.75" x14ac:dyDescent="0.25">
      <c r="A30" s="13" t="s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ht="15.75" x14ac:dyDescent="0.25">
      <c r="A31" s="16" t="s">
        <v>6</v>
      </c>
      <c r="B31" s="9">
        <v>16</v>
      </c>
      <c r="C31" s="9">
        <v>595</v>
      </c>
      <c r="D31" s="10">
        <f>(B31/B32)/(C31/C32)</f>
        <v>7.1870028011204479</v>
      </c>
      <c r="E31" s="15">
        <f>D31*EXP(NORMSINV( 0.05/2 ) *SQRT(1/B31+1/C31+1/B32+1/C32))</f>
        <v>3.5346857688652684</v>
      </c>
      <c r="F31" s="15">
        <f>D31*EXP(- NORMSINV( 0.05/2 ) *SQRT(1/B31+1/C31+1/B32+1/C32))</f>
        <v>14.613182794999966</v>
      </c>
      <c r="G31" s="9" t="s">
        <v>28</v>
      </c>
      <c r="H31" s="9">
        <v>105</v>
      </c>
      <c r="I31" s="9">
        <v>3439</v>
      </c>
      <c r="J31" s="10">
        <f>(H31/H32)/(I31/I32)</f>
        <v>10.858752544344286</v>
      </c>
      <c r="K31" s="15">
        <f>J31*EXP(NORMSINV( 0.05/2 ) *SQRT(1/H31+1/I31+1/H32+1/I32))</f>
        <v>7.5300316633001048</v>
      </c>
      <c r="L31" s="15">
        <f>J31*EXP(- NORMSINV( 0.05/2 ) *SQRT(1/H31+1/I31+1/H32+1/I32))</f>
        <v>15.658965604883962</v>
      </c>
      <c r="M31" s="9" t="s">
        <v>29</v>
      </c>
    </row>
    <row r="32" spans="1:13" ht="15.75" x14ac:dyDescent="0.25">
      <c r="A32" s="16" t="s">
        <v>7</v>
      </c>
      <c r="B32" s="9">
        <v>15</v>
      </c>
      <c r="C32" s="9">
        <v>4009</v>
      </c>
      <c r="D32" s="9"/>
      <c r="E32" s="9"/>
      <c r="F32" s="9"/>
      <c r="G32" s="9"/>
      <c r="H32" s="9">
        <v>40</v>
      </c>
      <c r="I32" s="9">
        <v>14226</v>
      </c>
      <c r="J32" s="9"/>
      <c r="K32" s="9"/>
      <c r="L32" s="9"/>
      <c r="M32" s="9"/>
    </row>
    <row r="33" spans="1:13" ht="15.75" x14ac:dyDescent="0.25">
      <c r="A33" s="13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15.75" x14ac:dyDescent="0.25">
      <c r="A34" s="16" t="s">
        <v>6</v>
      </c>
      <c r="B34" s="9">
        <v>28</v>
      </c>
      <c r="C34" s="9">
        <v>1891</v>
      </c>
      <c r="D34" s="10">
        <f>(B34/B35)/(C34/C35)</f>
        <v>13.390445972148777</v>
      </c>
      <c r="E34" s="15">
        <f>D34*EXP(NORMSINV( 0.05/2 ) *SQRT(1/B34+1/C34+1/B35+1/C35))</f>
        <v>4.0650680062135951</v>
      </c>
      <c r="F34" s="15">
        <f>D34*EXP(- NORMSINV( 0.05/2 ) *SQRT(1/B34+1/C34+1/B35+1/C35))</f>
        <v>44.108497830531519</v>
      </c>
      <c r="G34" s="9" t="s">
        <v>28</v>
      </c>
      <c r="H34" s="9">
        <v>135</v>
      </c>
      <c r="I34" s="9">
        <v>6863</v>
      </c>
      <c r="J34" s="10">
        <f>(H34/H35)/(I34/I35)</f>
        <v>21.24828792073437</v>
      </c>
      <c r="K34" s="15">
        <f>J34*EXP(NORMSINV( 0.05/2 ) *SQRT(1/H34+1/I34+1/H35+1/I35))</f>
        <v>11.169913216465446</v>
      </c>
      <c r="L34" s="15">
        <f>J34*EXP(- NORMSINV( 0.05/2 ) *SQRT(1/H34+1/I34+1/H35+1/I35))</f>
        <v>40.420165386503633</v>
      </c>
      <c r="M34" s="9" t="s">
        <v>29</v>
      </c>
    </row>
    <row r="35" spans="1:13" ht="15.75" x14ac:dyDescent="0.25">
      <c r="A35" s="16" t="s">
        <v>7</v>
      </c>
      <c r="B35" s="9">
        <v>3</v>
      </c>
      <c r="C35" s="9">
        <v>2713</v>
      </c>
      <c r="D35" s="9"/>
      <c r="E35" s="9"/>
      <c r="F35" s="9"/>
      <c r="G35" s="9"/>
      <c r="H35" s="9">
        <v>10</v>
      </c>
      <c r="I35" s="9">
        <v>10802</v>
      </c>
      <c r="J35" s="9"/>
      <c r="K35" s="9"/>
      <c r="L35" s="9"/>
      <c r="M35" s="9"/>
    </row>
    <row r="36" spans="1:13" ht="15.75" x14ac:dyDescent="0.25">
      <c r="A36" s="13" t="s">
        <v>16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5.75" x14ac:dyDescent="0.25">
      <c r="A37" s="16" t="s">
        <v>6</v>
      </c>
      <c r="B37" s="9">
        <v>3</v>
      </c>
      <c r="C37" s="9">
        <v>464</v>
      </c>
      <c r="D37" s="10">
        <f>(B37/B38)/(C37/C38)</f>
        <v>0.95597290640394084</v>
      </c>
      <c r="E37" s="15">
        <f>D37*EXP(NORMSINV( 0.05/2 ) *SQRT(1/B37+1/C37+1/B38+1/C38))</f>
        <v>0.28951448960901888</v>
      </c>
      <c r="F37" s="15">
        <f>D37*EXP(- NORMSINV( 0.05/2 ) *SQRT(1/B37+1/C37+1/B38+1/C38))</f>
        <v>3.1566095327821846</v>
      </c>
      <c r="G37" s="9"/>
      <c r="H37" s="9">
        <v>19</v>
      </c>
      <c r="I37" s="9">
        <v>1798</v>
      </c>
      <c r="J37" s="10">
        <f>(H37/H38)/(I37/I38)</f>
        <v>1.3307246146511997</v>
      </c>
      <c r="K37" s="15">
        <f>J37*EXP(NORMSINV( 0.05/2 ) *SQRT(1/H37+1/I37+1/H38+1/I38))</f>
        <v>0.81947259617323565</v>
      </c>
      <c r="L37" s="15">
        <f>J37*EXP(- NORMSINV( 0.05/2 ) *SQRT(1/H37+1/I37+1/H38+1/I38))</f>
        <v>2.1609362025136383</v>
      </c>
      <c r="M37" s="9"/>
    </row>
    <row r="38" spans="1:13" ht="15.75" x14ac:dyDescent="0.25">
      <c r="A38" s="16" t="s">
        <v>7</v>
      </c>
      <c r="B38" s="9">
        <v>28</v>
      </c>
      <c r="C38" s="9">
        <v>4140</v>
      </c>
      <c r="D38" s="9"/>
      <c r="E38" s="9"/>
      <c r="F38" s="9"/>
      <c r="G38" s="9"/>
      <c r="H38" s="9">
        <v>126</v>
      </c>
      <c r="I38" s="9">
        <v>15867</v>
      </c>
      <c r="J38" s="9"/>
      <c r="K38" s="9"/>
      <c r="L38" s="9"/>
      <c r="M38" s="9"/>
    </row>
    <row r="39" spans="1:13" ht="15.75" x14ac:dyDescent="0.25">
      <c r="A39" s="13" t="s">
        <v>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15.75" x14ac:dyDescent="0.25">
      <c r="A40" s="16" t="s">
        <v>6</v>
      </c>
      <c r="B40" s="9">
        <v>8</v>
      </c>
      <c r="C40" s="9">
        <v>830</v>
      </c>
      <c r="D40" s="10">
        <f>(B40/B41)/(C40/C41)</f>
        <v>1.581561026715558</v>
      </c>
      <c r="E40" s="15">
        <f>D40*EXP(NORMSINV( 0.05/2 ) *SQRT(1/B40+1/C40+1/B41+1/C41))</f>
        <v>0.704985516694142</v>
      </c>
      <c r="F40" s="15">
        <f>D40*EXP(- NORMSINV( 0.05/2 ) *SQRT(1/B40+1/C40+1/B41+1/C41))</f>
        <v>3.5480661970971727</v>
      </c>
      <c r="G40" s="9"/>
      <c r="H40" s="9">
        <v>21</v>
      </c>
      <c r="I40" s="9">
        <v>2859</v>
      </c>
      <c r="J40" s="10">
        <f>(H40/H41)/(I40/I41)</f>
        <v>0.8770436313170632</v>
      </c>
      <c r="K40" s="15">
        <f>J40*EXP(NORMSINV( 0.05/2 ) *SQRT(1/H40+1/I40+1/H41+1/I41))</f>
        <v>0.55132642108152075</v>
      </c>
      <c r="L40" s="15">
        <f>J40*EXP(- NORMSINV( 0.05/2 ) *SQRT(1/H40+1/I40+1/H41+1/I41))</f>
        <v>1.3951907650732445</v>
      </c>
      <c r="M40" s="9"/>
    </row>
    <row r="41" spans="1:13" ht="15.75" x14ac:dyDescent="0.25">
      <c r="A41" s="16" t="s">
        <v>7</v>
      </c>
      <c r="B41" s="9">
        <v>23</v>
      </c>
      <c r="C41" s="9">
        <v>3774</v>
      </c>
      <c r="D41" s="9"/>
      <c r="E41" s="9"/>
      <c r="F41" s="9"/>
      <c r="G41" s="9"/>
      <c r="H41" s="9">
        <v>124</v>
      </c>
      <c r="I41" s="9">
        <v>14806</v>
      </c>
      <c r="J41" s="9"/>
      <c r="K41" s="9"/>
      <c r="L41" s="9"/>
      <c r="M41" s="9"/>
    </row>
    <row r="42" spans="1:13" ht="15.75" x14ac:dyDescent="0.25">
      <c r="A42" s="13" t="s">
        <v>18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5.75" x14ac:dyDescent="0.25">
      <c r="A43" s="14" t="s">
        <v>19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15.75" x14ac:dyDescent="0.25">
      <c r="A44" s="16" t="s">
        <v>6</v>
      </c>
      <c r="B44" s="9">
        <v>8</v>
      </c>
      <c r="C44" s="9">
        <v>320</v>
      </c>
      <c r="D44" s="10">
        <f>(B44/B45)/(C44/C45)</f>
        <v>4.6565217391304348</v>
      </c>
      <c r="E44" s="15">
        <f>D44*EXP(NORMSINV( 0.05/2 ) *SQRT(1/B44+1/C44+1/B45+1/C45))</f>
        <v>2.0663859991145084</v>
      </c>
      <c r="F44" s="15">
        <f>D44*EXP(- NORMSINV( 0.05/2 ) *SQRT(1/B44+1/C44+1/B45+1/C45))</f>
        <v>10.493293468057786</v>
      </c>
      <c r="G44" s="9" t="s">
        <v>28</v>
      </c>
      <c r="H44" s="9">
        <v>25</v>
      </c>
      <c r="I44" s="9">
        <v>968</v>
      </c>
      <c r="J44" s="10">
        <f>(H44/H45)/(I44/I45)</f>
        <v>3.5935347796143251</v>
      </c>
      <c r="K44" s="15">
        <f>J44*EXP(NORMSINV( 0.05/2 ) *SQRT(1/H44+1/I44+1/H45+1/I45))</f>
        <v>2.3242483663335052</v>
      </c>
      <c r="L44" s="15">
        <f>J44*EXP(- NORMSINV( 0.05/2 ) *SQRT(1/H44+1/I44+1/H45+1/I45))</f>
        <v>5.5559863564274634</v>
      </c>
      <c r="M44" s="9" t="s">
        <v>28</v>
      </c>
    </row>
    <row r="45" spans="1:13" ht="15.75" x14ac:dyDescent="0.25">
      <c r="A45" s="16" t="s">
        <v>7</v>
      </c>
      <c r="B45" s="9">
        <v>23</v>
      </c>
      <c r="C45" s="9">
        <v>4284</v>
      </c>
      <c r="D45" s="9"/>
      <c r="E45" s="9"/>
      <c r="F45" s="9"/>
      <c r="G45" s="9"/>
      <c r="H45" s="9">
        <v>120</v>
      </c>
      <c r="I45" s="9">
        <v>16697</v>
      </c>
      <c r="J45" s="9"/>
      <c r="K45" s="9"/>
      <c r="L45" s="9"/>
      <c r="M45" s="9"/>
    </row>
    <row r="46" spans="1:13" ht="15.75" x14ac:dyDescent="0.25">
      <c r="A46" s="14" t="s">
        <v>34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ht="15.75" x14ac:dyDescent="0.25">
      <c r="A47" s="16" t="s">
        <v>6</v>
      </c>
      <c r="B47" s="9">
        <v>27</v>
      </c>
      <c r="C47" s="9">
        <v>59</v>
      </c>
      <c r="D47" s="10">
        <f>(B47/B48)/(C47/C48)</f>
        <v>519.97881355932202</v>
      </c>
      <c r="E47" s="15">
        <f>D47*EXP(NORMSINV( 0.05/2 ) *SQRT(1/B47+1/C47+1/B48+1/C48))</f>
        <v>176.40315835462496</v>
      </c>
      <c r="F47" s="15">
        <f>D47*EXP(- NORMSINV( 0.05/2 ) *SQRT(1/B47+1/C47+1/B48+1/C48))</f>
        <v>1532.7274696919924</v>
      </c>
      <c r="G47" s="9" t="s">
        <v>30</v>
      </c>
      <c r="H47" s="9">
        <v>120</v>
      </c>
      <c r="I47" s="9">
        <v>298</v>
      </c>
      <c r="J47" s="10">
        <f>(H47/H48)/(I47/I48)</f>
        <v>279.73691275167783</v>
      </c>
      <c r="K47" s="15">
        <f>J47*EXP(NORMSINV( 0.05/2 ) *SQRT(1/H47+1/I47+1/H48+1/I48))</f>
        <v>179.10983990114315</v>
      </c>
      <c r="L47" s="15">
        <f>J47*EXP(- NORMSINV( 0.05/2 ) *SQRT(1/H47+1/I47+1/H48+1/I48))</f>
        <v>436.89805316687341</v>
      </c>
      <c r="M47" s="9" t="s">
        <v>30</v>
      </c>
    </row>
    <row r="48" spans="1:13" ht="15.75" x14ac:dyDescent="0.25">
      <c r="A48" s="16" t="s">
        <v>7</v>
      </c>
      <c r="B48" s="9">
        <v>4</v>
      </c>
      <c r="C48" s="9">
        <v>4545</v>
      </c>
      <c r="D48" s="9"/>
      <c r="E48" s="9"/>
      <c r="F48" s="9"/>
      <c r="G48" s="9"/>
      <c r="H48" s="9">
        <v>25</v>
      </c>
      <c r="I48" s="9">
        <v>17367</v>
      </c>
      <c r="J48" s="9"/>
      <c r="K48" s="9"/>
      <c r="L48" s="9"/>
      <c r="M48" s="9"/>
    </row>
    <row r="49" spans="1:13" ht="15.75" x14ac:dyDescent="0.25">
      <c r="A49" s="14" t="s">
        <v>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ht="15.75" x14ac:dyDescent="0.25">
      <c r="A50" s="16" t="s">
        <v>6</v>
      </c>
      <c r="B50" s="9">
        <v>23</v>
      </c>
      <c r="C50" s="9">
        <v>24</v>
      </c>
      <c r="D50" s="10">
        <f>(B50/B51)/(C50/C51)</f>
        <v>548.64583333333337</v>
      </c>
      <c r="E50" s="15">
        <f>D50*EXP(NORMSINV( 0.05/2 ) *SQRT(1/B50+1/C50+1/B51+1/C51))</f>
        <v>223.29824006470463</v>
      </c>
      <c r="F50" s="15">
        <f>D50*EXP(- NORMSINV( 0.05/2 ) *SQRT(1/B50+1/C50+1/B51+1/C51))</f>
        <v>1348.0278677825859</v>
      </c>
      <c r="G50" s="9" t="s">
        <v>30</v>
      </c>
      <c r="H50" s="9">
        <v>103</v>
      </c>
      <c r="I50" s="9">
        <v>108</v>
      </c>
      <c r="J50" s="10">
        <f>(H50/H51)/(I50/I51)</f>
        <v>398.67085537918871</v>
      </c>
      <c r="K50" s="15">
        <f>J50*EXP(NORMSINV( 0.05/2 ) *SQRT(1/H50+1/I50+1/H51+1/I51))</f>
        <v>265.73308431320032</v>
      </c>
      <c r="L50" s="15">
        <f>J50*EXP(- NORMSINV( 0.05/2 ) *SQRT(1/H50+1/I50+1/H51+1/I51))</f>
        <v>598.11314552554848</v>
      </c>
      <c r="M50" s="9" t="s">
        <v>30</v>
      </c>
    </row>
    <row r="51" spans="1:13" ht="15.75" x14ac:dyDescent="0.25">
      <c r="A51" s="16" t="s">
        <v>7</v>
      </c>
      <c r="B51" s="9">
        <v>8</v>
      </c>
      <c r="C51" s="9">
        <v>4580</v>
      </c>
      <c r="D51" s="9"/>
      <c r="E51" s="9"/>
      <c r="F51" s="9"/>
      <c r="G51" s="9"/>
      <c r="H51" s="9">
        <v>42</v>
      </c>
      <c r="I51" s="9">
        <v>17557</v>
      </c>
      <c r="J51" s="9"/>
      <c r="K51" s="9"/>
      <c r="L51" s="9"/>
      <c r="M51" s="9"/>
    </row>
    <row r="52" spans="1:13" ht="15.75" x14ac:dyDescent="0.25">
      <c r="A52" s="14" t="s">
        <v>71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ht="15.75" x14ac:dyDescent="0.25">
      <c r="A53" s="16" t="s">
        <v>6</v>
      </c>
      <c r="B53" s="9">
        <v>18</v>
      </c>
      <c r="C53" s="9">
        <v>1146</v>
      </c>
      <c r="D53" s="10">
        <f>(B53/B54)/(C53/C54)</f>
        <v>4.1780104712041881</v>
      </c>
      <c r="E53" s="15">
        <f>D53*EXP(NORMSINV( 0.05/2 ) *SQRT(1/B53+1/C53+1/B54+1/C54))</f>
        <v>2.0407835690348559</v>
      </c>
      <c r="F53" s="15">
        <f>D53*EXP(- NORMSINV( 0.05/2 ) *SQRT(1/B53+1/C53+1/B54+1/C54))</f>
        <v>8.5534653269220353</v>
      </c>
      <c r="G53" s="9" t="s">
        <v>28</v>
      </c>
      <c r="H53" s="9">
        <v>93</v>
      </c>
      <c r="I53" s="9">
        <v>4457</v>
      </c>
      <c r="J53" s="10">
        <f>(H53/H54)/(I53/I54)</f>
        <v>5.2999775633834423</v>
      </c>
      <c r="K53" s="15">
        <f>J53*EXP(NORMSINV( 0.05/2 ) *SQRT(1/H53+1/I53+1/H54+1/I54))</f>
        <v>3.7683092172572588</v>
      </c>
      <c r="L53" s="15">
        <f>J53*EXP(- NORMSINV( 0.05/2 ) *SQRT(1/H53+1/I53+1/H54+1/I54))</f>
        <v>7.4542083870741518</v>
      </c>
      <c r="M53" s="9" t="s">
        <v>28</v>
      </c>
    </row>
    <row r="54" spans="1:13" ht="15.75" x14ac:dyDescent="0.25">
      <c r="A54" s="16" t="s">
        <v>7</v>
      </c>
      <c r="B54" s="9">
        <v>13</v>
      </c>
      <c r="C54" s="9">
        <v>3458</v>
      </c>
      <c r="D54" s="9"/>
      <c r="E54" s="9"/>
      <c r="F54" s="9"/>
      <c r="G54" s="9"/>
      <c r="H54" s="9">
        <v>52</v>
      </c>
      <c r="I54" s="9">
        <v>13208</v>
      </c>
      <c r="J54" s="9"/>
      <c r="K54" s="9"/>
      <c r="L54" s="9"/>
      <c r="M54" s="9"/>
    </row>
  </sheetData>
  <mergeCells count="4">
    <mergeCell ref="B1:F1"/>
    <mergeCell ref="H1:L1"/>
    <mergeCell ref="E2:F2"/>
    <mergeCell ref="K2:L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ACF6-B34B-4918-80A6-15F57795AC7F}">
  <dimension ref="A1:N66"/>
  <sheetViews>
    <sheetView zoomScale="70" zoomScaleNormal="70" workbookViewId="0">
      <selection activeCell="N66" sqref="A1:N66"/>
    </sheetView>
  </sheetViews>
  <sheetFormatPr defaultRowHeight="21" x14ac:dyDescent="0.35"/>
  <cols>
    <col min="1" max="1" width="79.28515625" style="67" bestFit="1" customWidth="1"/>
    <col min="2" max="2" width="2.5703125" style="67" customWidth="1"/>
    <col min="3" max="3" width="10" style="74" bestFit="1" customWidth="1"/>
    <col min="4" max="4" width="6.7109375" style="75" bestFit="1" customWidth="1"/>
    <col min="5" max="5" width="11.5703125" style="74" bestFit="1" customWidth="1"/>
    <col min="6" max="6" width="6.7109375" style="75" bestFit="1" customWidth="1"/>
    <col min="7" max="7" width="2.140625" style="67" customWidth="1"/>
    <col min="8" max="8" width="17.140625" style="74" bestFit="1" customWidth="1"/>
    <col min="9" max="9" width="6.7109375" style="75" bestFit="1" customWidth="1"/>
    <col min="10" max="10" width="8.28515625" style="78" bestFit="1" customWidth="1"/>
    <col min="11" max="11" width="3.5703125" style="78" customWidth="1"/>
    <col min="12" max="12" width="17.140625" style="74" bestFit="1" customWidth="1"/>
    <col min="13" max="13" width="6.7109375" style="75" bestFit="1" customWidth="1"/>
    <col min="14" max="14" width="8.28515625" style="67" bestFit="1" customWidth="1"/>
    <col min="15" max="16384" width="9.140625" style="67"/>
  </cols>
  <sheetData>
    <row r="1" spans="1:14" s="64" customFormat="1" x14ac:dyDescent="0.35">
      <c r="C1" s="65" t="s">
        <v>37</v>
      </c>
      <c r="D1" s="65"/>
      <c r="E1" s="65"/>
      <c r="F1" s="65"/>
      <c r="H1" s="65" t="s">
        <v>66</v>
      </c>
      <c r="I1" s="65"/>
      <c r="J1" s="65"/>
      <c r="K1" s="65"/>
      <c r="L1" s="65"/>
      <c r="M1" s="65"/>
      <c r="N1" s="65"/>
    </row>
    <row r="2" spans="1:14" s="64" customFormat="1" x14ac:dyDescent="0.35">
      <c r="C2" s="65" t="s">
        <v>0</v>
      </c>
      <c r="D2" s="65"/>
      <c r="E2" s="65" t="s">
        <v>1</v>
      </c>
      <c r="F2" s="65"/>
      <c r="H2" s="65" t="s">
        <v>0</v>
      </c>
      <c r="I2" s="65"/>
      <c r="J2" s="65"/>
      <c r="K2" s="66"/>
      <c r="L2" s="65" t="s">
        <v>1</v>
      </c>
      <c r="M2" s="65"/>
      <c r="N2" s="65"/>
    </row>
    <row r="3" spans="1:14" s="71" customFormat="1" x14ac:dyDescent="0.35">
      <c r="A3" s="67" t="s">
        <v>22</v>
      </c>
      <c r="B3" s="67"/>
      <c r="C3" s="68">
        <f>SUM(C6:C9)</f>
        <v>4635</v>
      </c>
      <c r="D3" s="69"/>
      <c r="E3" s="68">
        <f>SUM(E6:E9)</f>
        <v>17810</v>
      </c>
      <c r="F3" s="69"/>
      <c r="G3" s="67"/>
      <c r="H3" s="68">
        <v>12397638</v>
      </c>
      <c r="I3" s="69"/>
      <c r="J3" s="80">
        <v>0.03</v>
      </c>
      <c r="K3" s="80"/>
      <c r="L3" s="68">
        <v>58853113</v>
      </c>
      <c r="M3" s="69">
        <v>0.14000000000000001</v>
      </c>
      <c r="N3" s="67"/>
    </row>
    <row r="4" spans="1:14" x14ac:dyDescent="0.35">
      <c r="A4" s="71"/>
      <c r="B4" s="71"/>
      <c r="C4" s="72" t="s">
        <v>38</v>
      </c>
      <c r="D4" s="73" t="s">
        <v>36</v>
      </c>
      <c r="E4" s="72" t="s">
        <v>38</v>
      </c>
      <c r="F4" s="73" t="s">
        <v>36</v>
      </c>
      <c r="G4" s="71"/>
      <c r="H4" s="72" t="s">
        <v>38</v>
      </c>
      <c r="I4" s="73" t="s">
        <v>36</v>
      </c>
      <c r="J4" s="81" t="s">
        <v>67</v>
      </c>
      <c r="K4" s="81"/>
      <c r="L4" s="72" t="s">
        <v>38</v>
      </c>
      <c r="M4" s="73" t="s">
        <v>36</v>
      </c>
      <c r="N4" s="71" t="s">
        <v>67</v>
      </c>
    </row>
    <row r="5" spans="1:14" x14ac:dyDescent="0.35">
      <c r="A5" s="67" t="s">
        <v>54</v>
      </c>
    </row>
    <row r="6" spans="1:14" x14ac:dyDescent="0.35">
      <c r="A6" s="77" t="s">
        <v>50</v>
      </c>
      <c r="C6" s="74">
        <v>729</v>
      </c>
      <c r="D6" s="75">
        <f>C6/$C$3*100</f>
        <v>15.728155339805824</v>
      </c>
      <c r="E6" s="74">
        <v>4549</v>
      </c>
      <c r="F6" s="75">
        <f>E6/$E$3*100</f>
        <v>25.541830432341385</v>
      </c>
      <c r="H6" s="74">
        <v>2221041</v>
      </c>
      <c r="I6" s="75">
        <f>H6/$H$3*100</f>
        <v>17.915033492670133</v>
      </c>
      <c r="J6" s="78">
        <v>5.8457272963443714</v>
      </c>
      <c r="L6" s="74">
        <v>16014107</v>
      </c>
      <c r="M6" s="75">
        <f>L6/$L$3*100</f>
        <v>27.210297270086631</v>
      </c>
      <c r="N6" s="78">
        <v>3.1589960027118593</v>
      </c>
    </row>
    <row r="7" spans="1:14" x14ac:dyDescent="0.35">
      <c r="A7" s="77" t="s">
        <v>51</v>
      </c>
      <c r="C7" s="74">
        <v>663</v>
      </c>
      <c r="D7" s="75">
        <f>C7/$C$3*100</f>
        <v>14.3042071197411</v>
      </c>
      <c r="E7" s="74">
        <v>3402</v>
      </c>
      <c r="F7" s="75">
        <f>E7/$E$3*100</f>
        <v>19.10162829870859</v>
      </c>
      <c r="H7" s="74">
        <v>1882870</v>
      </c>
      <c r="I7" s="75">
        <f>H7/$H$3*100</f>
        <v>15.187328424979016</v>
      </c>
      <c r="J7" s="78">
        <v>4.5052499641504724</v>
      </c>
      <c r="L7" s="74">
        <v>11125841</v>
      </c>
      <c r="M7" s="75">
        <f>L7/$L$3*100</f>
        <v>18.904422269048027</v>
      </c>
      <c r="N7" s="78">
        <v>2.6282148019192437</v>
      </c>
    </row>
    <row r="8" spans="1:14" x14ac:dyDescent="0.35">
      <c r="A8" s="77" t="s">
        <v>52</v>
      </c>
      <c r="C8" s="74">
        <v>2822</v>
      </c>
      <c r="D8" s="75">
        <f>C8/$C$3*100</f>
        <v>60.884573894282632</v>
      </c>
      <c r="E8" s="74">
        <v>5530</v>
      </c>
      <c r="F8" s="75">
        <f>E8/$E$3*100</f>
        <v>31.049971925884336</v>
      </c>
      <c r="H8" s="74">
        <v>7288366</v>
      </c>
      <c r="I8" s="75">
        <f>H8/$H$3*100</f>
        <v>58.7883433925075</v>
      </c>
      <c r="J8" s="78">
        <v>3.5073430725076098</v>
      </c>
      <c r="L8" s="74">
        <v>20544113</v>
      </c>
      <c r="M8" s="75">
        <f>L8/$L$3*100</f>
        <v>34.907436417169642</v>
      </c>
      <c r="N8" s="78">
        <v>2.2650722374823387</v>
      </c>
    </row>
    <row r="9" spans="1:14" x14ac:dyDescent="0.35">
      <c r="A9" s="77" t="s">
        <v>53</v>
      </c>
      <c r="C9" s="74">
        <v>421</v>
      </c>
      <c r="D9" s="75">
        <f>C9/$C$3*100</f>
        <v>9.0830636461704408</v>
      </c>
      <c r="E9" s="74">
        <v>4329</v>
      </c>
      <c r="F9" s="75">
        <f>E9/$E$3*100</f>
        <v>24.306569343065693</v>
      </c>
      <c r="H9" s="74">
        <v>1005361</v>
      </c>
      <c r="I9" s="75">
        <f>H9/$H$3*100</f>
        <v>8.10929468984334</v>
      </c>
      <c r="J9" s="78">
        <v>6.1895179940339835</v>
      </c>
      <c r="L9" s="74">
        <v>11169052</v>
      </c>
      <c r="M9" s="75">
        <f>L9/$L$3*100</f>
        <v>18.977844043695701</v>
      </c>
      <c r="N9" s="78">
        <v>3.0559263221265334</v>
      </c>
    </row>
    <row r="10" spans="1:14" x14ac:dyDescent="0.35">
      <c r="A10" s="71" t="s">
        <v>55</v>
      </c>
      <c r="N10" s="78"/>
    </row>
    <row r="11" spans="1:14" x14ac:dyDescent="0.35">
      <c r="A11" s="77" t="s">
        <v>56</v>
      </c>
      <c r="C11" s="74">
        <v>2572</v>
      </c>
      <c r="D11" s="75">
        <f>C11/$C$3*100</f>
        <v>55.490830636461709</v>
      </c>
      <c r="E11" s="74">
        <v>13506</v>
      </c>
      <c r="F11" s="75">
        <f>E11/$E$3*100</f>
        <v>75.833801235261092</v>
      </c>
      <c r="H11" s="74">
        <v>7090538</v>
      </c>
      <c r="I11" s="75">
        <f>H11/$H$3*100</f>
        <v>57.192652342325211</v>
      </c>
      <c r="J11" s="78">
        <v>2.952695550041478</v>
      </c>
      <c r="L11" s="74">
        <v>45412091</v>
      </c>
      <c r="M11" s="75">
        <f>L11/$L$3*100</f>
        <v>77.161748436314653</v>
      </c>
      <c r="N11" s="78">
        <v>1.492697176177155</v>
      </c>
    </row>
    <row r="12" spans="1:14" x14ac:dyDescent="0.35">
      <c r="A12" s="77" t="s">
        <v>57</v>
      </c>
      <c r="C12" s="74">
        <v>1511</v>
      </c>
      <c r="D12" s="75">
        <f>C12/$C$3*100</f>
        <v>32.599784250269686</v>
      </c>
      <c r="E12" s="74">
        <v>2799</v>
      </c>
      <c r="F12" s="75">
        <f>E12/$E$3*100</f>
        <v>15.715889949466591</v>
      </c>
      <c r="H12" s="74">
        <v>3875757</v>
      </c>
      <c r="I12" s="75">
        <f>H12/$H$3*100</f>
        <v>31.262059756866588</v>
      </c>
      <c r="J12" s="78">
        <v>3.6929043797121439</v>
      </c>
      <c r="L12" s="74">
        <v>8887419</v>
      </c>
      <c r="M12" s="75">
        <f>L12/$L$3*100</f>
        <v>15.101017681086809</v>
      </c>
      <c r="N12" s="78">
        <v>2.7964699312590078</v>
      </c>
    </row>
    <row r="13" spans="1:14" x14ac:dyDescent="0.35">
      <c r="A13" s="77" t="s">
        <v>58</v>
      </c>
      <c r="C13" s="74">
        <v>552</v>
      </c>
      <c r="D13" s="75">
        <f>C13/$C$3*100</f>
        <v>11.909385113268609</v>
      </c>
      <c r="E13" s="74">
        <v>1505</v>
      </c>
      <c r="F13" s="75">
        <f>E13/$E$3*100</f>
        <v>8.4503088152723187</v>
      </c>
      <c r="H13" s="74">
        <v>1431343</v>
      </c>
      <c r="I13" s="75">
        <f>H13/$H$3*100</f>
        <v>11.545287900808203</v>
      </c>
      <c r="J13" s="78">
        <v>5.0153597006447788</v>
      </c>
      <c r="L13" s="74">
        <v>4553603</v>
      </c>
      <c r="M13" s="75">
        <f>L13/$L$3*100</f>
        <v>7.7372338825985292</v>
      </c>
      <c r="N13" s="78">
        <v>3.6425661174239385</v>
      </c>
    </row>
    <row r="14" spans="1:14" x14ac:dyDescent="0.35">
      <c r="A14" s="67" t="s">
        <v>39</v>
      </c>
      <c r="N14" s="78"/>
    </row>
    <row r="15" spans="1:14" x14ac:dyDescent="0.35">
      <c r="A15" s="77" t="s">
        <v>8</v>
      </c>
      <c r="C15" s="74">
        <v>2955</v>
      </c>
      <c r="D15" s="75">
        <f>C15/$C$3*100</f>
        <v>63.754045307443363</v>
      </c>
      <c r="E15" s="74">
        <v>12446</v>
      </c>
      <c r="F15" s="75">
        <f>E15/$E$3*100</f>
        <v>69.882088714205508</v>
      </c>
      <c r="H15" s="74">
        <v>8116940</v>
      </c>
      <c r="I15" s="75">
        <f>H15/$H$3*100</f>
        <v>65.471664844545387</v>
      </c>
      <c r="J15" s="78">
        <v>2.7579851520400545</v>
      </c>
      <c r="L15" s="74">
        <v>40905516</v>
      </c>
      <c r="M15" s="75">
        <f>L15/$L$3*100</f>
        <v>69.504421966600134</v>
      </c>
      <c r="N15" s="78">
        <v>1.5400050203498228</v>
      </c>
    </row>
    <row r="16" spans="1:14" x14ac:dyDescent="0.35">
      <c r="A16" s="77" t="s">
        <v>40</v>
      </c>
      <c r="C16" s="74">
        <v>375</v>
      </c>
      <c r="D16" s="75">
        <f>C16/$C$3*100</f>
        <v>8.090614886731391</v>
      </c>
      <c r="E16" s="74">
        <v>619</v>
      </c>
      <c r="F16" s="75">
        <f>E16/$E$3*100</f>
        <v>3.47557551937114</v>
      </c>
      <c r="H16" s="74">
        <v>930376</v>
      </c>
      <c r="I16" s="75">
        <f>H16/$H$3*100</f>
        <v>7.5044617369857072</v>
      </c>
      <c r="J16" s="78">
        <v>6.6631125480450919</v>
      </c>
      <c r="L16" s="74">
        <v>1970857</v>
      </c>
      <c r="M16" s="75">
        <f>L16/$L$3*100</f>
        <v>3.348772731868916</v>
      </c>
      <c r="N16" s="78">
        <v>5.3751236137375775</v>
      </c>
    </row>
    <row r="17" spans="1:14" x14ac:dyDescent="0.35">
      <c r="A17" s="77" t="s">
        <v>41</v>
      </c>
      <c r="C17" s="74">
        <v>1305</v>
      </c>
      <c r="D17" s="75">
        <f>C17/$C$3*100</f>
        <v>28.155339805825243</v>
      </c>
      <c r="E17" s="74">
        <v>4745</v>
      </c>
      <c r="F17" s="75">
        <f>E17/$E$3*100</f>
        <v>26.642335766423358</v>
      </c>
      <c r="H17" s="74">
        <v>3350322</v>
      </c>
      <c r="I17" s="75">
        <f>H17/$H$3*100</f>
        <v>27.023873418468909</v>
      </c>
      <c r="J17" s="78">
        <v>4.0328362467846368</v>
      </c>
      <c r="L17" s="74">
        <v>15976740</v>
      </c>
      <c r="M17" s="75">
        <f>L17/$L$3*100</f>
        <v>27.146805301530947</v>
      </c>
      <c r="N17" s="78">
        <v>2.1538812048014799</v>
      </c>
    </row>
    <row r="18" spans="1:14" x14ac:dyDescent="0.35">
      <c r="A18" s="71" t="s">
        <v>74</v>
      </c>
      <c r="N18" s="78"/>
    </row>
    <row r="19" spans="1:14" x14ac:dyDescent="0.35">
      <c r="A19" s="77" t="s">
        <v>75</v>
      </c>
      <c r="C19" s="74">
        <v>429</v>
      </c>
      <c r="D19" s="75">
        <f>C19/$C$3*100</f>
        <v>9.2556634304207108</v>
      </c>
      <c r="E19" s="74">
        <v>862</v>
      </c>
      <c r="F19" s="75">
        <f>E19/$E$3*100</f>
        <v>4.8399775407074674</v>
      </c>
      <c r="H19" s="74">
        <v>1088477</v>
      </c>
      <c r="I19" s="75">
        <f>H19/$H$3*100</f>
        <v>8.7797127162448199</v>
      </c>
      <c r="J19" s="78">
        <v>5.9258946215675667</v>
      </c>
      <c r="L19" s="74">
        <v>2830060</v>
      </c>
      <c r="M19" s="75">
        <f>L19/$L$3*100</f>
        <v>4.8086836120291547</v>
      </c>
      <c r="N19" s="78">
        <v>4.4329095496208559</v>
      </c>
    </row>
    <row r="20" spans="1:14" x14ac:dyDescent="0.35">
      <c r="A20" s="77" t="s">
        <v>76</v>
      </c>
      <c r="C20" s="74">
        <v>1360</v>
      </c>
      <c r="D20" s="75">
        <f>C20/$C$3*100</f>
        <v>29.341963322545844</v>
      </c>
      <c r="E20" s="74">
        <v>4252</v>
      </c>
      <c r="F20" s="75">
        <f>E20/$E$3*100</f>
        <v>23.874227961819201</v>
      </c>
      <c r="H20" s="74">
        <v>3437302</v>
      </c>
      <c r="I20" s="75">
        <f>H20/$H$3*100</f>
        <v>27.725458672047047</v>
      </c>
      <c r="J20" s="78">
        <v>3.6151027753744067</v>
      </c>
      <c r="L20" s="74">
        <v>13664904</v>
      </c>
      <c r="M20" s="75">
        <f>L20/$L$3*100</f>
        <v>23.218659648470933</v>
      </c>
      <c r="N20" s="78">
        <v>2.249155939917324</v>
      </c>
    </row>
    <row r="21" spans="1:14" x14ac:dyDescent="0.35">
      <c r="A21" s="77" t="s">
        <v>77</v>
      </c>
      <c r="C21" s="74">
        <v>1742</v>
      </c>
      <c r="D21" s="75">
        <f>C21/$C$3*100</f>
        <v>37.583603020496227</v>
      </c>
      <c r="E21" s="74">
        <v>6078</v>
      </c>
      <c r="F21" s="75">
        <f>E21/$E$3*100</f>
        <v>34.126895002807409</v>
      </c>
      <c r="H21" s="74">
        <v>4696169</v>
      </c>
      <c r="I21" s="75">
        <f>H21/$H$3*100</f>
        <v>37.879546087730581</v>
      </c>
      <c r="J21" s="78">
        <v>3.3053324954872796</v>
      </c>
      <c r="L21" s="74">
        <v>19520205</v>
      </c>
      <c r="M21" s="75">
        <f>L21/$L$3*100</f>
        <v>33.16766778335073</v>
      </c>
      <c r="N21" s="78">
        <v>2.1549517538366016</v>
      </c>
    </row>
    <row r="22" spans="1:14" x14ac:dyDescent="0.35">
      <c r="A22" s="77" t="s">
        <v>78</v>
      </c>
      <c r="C22" s="74">
        <v>668</v>
      </c>
      <c r="D22" s="75">
        <f>C22/$C$3*100</f>
        <v>14.412081984897519</v>
      </c>
      <c r="E22" s="74">
        <v>4172</v>
      </c>
      <c r="F22" s="75">
        <f>E22/$E$3*100</f>
        <v>23.425042111173497</v>
      </c>
      <c r="H22" s="74">
        <v>1904543</v>
      </c>
      <c r="I22" s="75">
        <f>H22/$H$3*100</f>
        <v>15.36214398258765</v>
      </c>
      <c r="J22" s="78">
        <v>4.8335479955033831</v>
      </c>
      <c r="L22" s="74">
        <v>14437829</v>
      </c>
      <c r="M22" s="75">
        <f>L22/$L$3*100</f>
        <v>24.53197165628265</v>
      </c>
      <c r="N22" s="78">
        <v>2.2069592318900577</v>
      </c>
    </row>
    <row r="23" spans="1:14" x14ac:dyDescent="0.35">
      <c r="A23" s="77" t="s">
        <v>79</v>
      </c>
      <c r="C23" s="74">
        <v>436</v>
      </c>
      <c r="D23" s="75">
        <f>C23/$C$3*100</f>
        <v>9.4066882416396975</v>
      </c>
      <c r="E23" s="74">
        <v>2446</v>
      </c>
      <c r="F23" s="75">
        <f>E23/$E$3*100</f>
        <v>13.73385738349242</v>
      </c>
      <c r="H23" s="74">
        <v>1271147</v>
      </c>
      <c r="I23" s="75">
        <f>H23/$H$3*100</f>
        <v>10.2531385413899</v>
      </c>
      <c r="J23" s="78">
        <v>5.3304613864486168</v>
      </c>
      <c r="L23" s="74">
        <v>8400115</v>
      </c>
      <c r="M23" s="75">
        <f>L23/$L$3*100</f>
        <v>14.273017299866533</v>
      </c>
      <c r="N23" s="78">
        <v>3.0336846578886125</v>
      </c>
    </row>
    <row r="24" spans="1:14" x14ac:dyDescent="0.35">
      <c r="A24" s="71" t="s">
        <v>42</v>
      </c>
      <c r="N24" s="78"/>
    </row>
    <row r="25" spans="1:14" x14ac:dyDescent="0.35">
      <c r="A25" s="77" t="s">
        <v>43</v>
      </c>
      <c r="C25" s="74">
        <v>3554</v>
      </c>
      <c r="D25" s="75">
        <f>C25/$C$3*100</f>
        <v>76.67745415318231</v>
      </c>
      <c r="E25" s="74">
        <v>16210</v>
      </c>
      <c r="F25" s="75">
        <f>E25/$E$3*100</f>
        <v>91.016282987085901</v>
      </c>
      <c r="H25" s="74">
        <v>9620334</v>
      </c>
      <c r="I25" s="75">
        <f>H25/$H$3*100</f>
        <v>77.598119899935782</v>
      </c>
      <c r="J25" s="78">
        <v>2.6849899390187493</v>
      </c>
      <c r="L25" s="74">
        <v>53893835</v>
      </c>
      <c r="M25" s="75">
        <f>L25/$L$3*100</f>
        <v>91.573465281267275</v>
      </c>
      <c r="N25" s="78">
        <v>1.4690325897201415</v>
      </c>
    </row>
    <row r="26" spans="1:14" x14ac:dyDescent="0.35">
      <c r="A26" s="77" t="s">
        <v>44</v>
      </c>
      <c r="C26" s="74">
        <v>1081</v>
      </c>
      <c r="D26" s="75">
        <f>C26/$C$3*100</f>
        <v>23.32254584681769</v>
      </c>
      <c r="E26" s="74">
        <v>1600</v>
      </c>
      <c r="F26" s="75">
        <f>E26/$E$3*100</f>
        <v>8.9837170129140933</v>
      </c>
      <c r="H26" s="74">
        <v>2777304</v>
      </c>
      <c r="I26" s="75">
        <f>H26/$H$3*100</f>
        <v>22.401880100064222</v>
      </c>
      <c r="J26" s="78">
        <v>4.4041631740709697</v>
      </c>
      <c r="L26" s="74">
        <v>4959278</v>
      </c>
      <c r="M26" s="75">
        <f>L26/$L$3*100</f>
        <v>8.4265347187327198</v>
      </c>
      <c r="N26" s="78">
        <v>4.3679342033255644</v>
      </c>
    </row>
    <row r="27" spans="1:14" x14ac:dyDescent="0.35">
      <c r="A27" s="67" t="s">
        <v>45</v>
      </c>
      <c r="N27" s="78"/>
    </row>
    <row r="28" spans="1:14" x14ac:dyDescent="0.35">
      <c r="A28" s="77" t="s">
        <v>46</v>
      </c>
      <c r="C28" s="74">
        <v>2210</v>
      </c>
      <c r="D28" s="75">
        <f t="shared" ref="D28:D35" si="0">C28/$C$3*100</f>
        <v>47.680690399136999</v>
      </c>
      <c r="E28" s="74">
        <v>4082</v>
      </c>
      <c r="F28" s="75">
        <f t="shared" ref="F28:F35" si="1">E28/$E$3*100</f>
        <v>22.919708029197082</v>
      </c>
      <c r="H28" s="74">
        <v>5950016</v>
      </c>
      <c r="I28" s="75">
        <f>H28/$H$3*100</f>
        <v>47.993141919452718</v>
      </c>
      <c r="J28" s="78">
        <v>3.2197728543923243</v>
      </c>
      <c r="L28" s="74">
        <v>13819581</v>
      </c>
      <c r="M28" s="75">
        <f>L28/$L$3*100</f>
        <v>23.481478371415971</v>
      </c>
      <c r="N28" s="78">
        <v>2.49938113174343</v>
      </c>
    </row>
    <row r="29" spans="1:14" x14ac:dyDescent="0.35">
      <c r="A29" s="77" t="s">
        <v>47</v>
      </c>
      <c r="C29" s="74">
        <v>1422</v>
      </c>
      <c r="D29" s="75">
        <f t="shared" si="0"/>
        <v>30.679611650485437</v>
      </c>
      <c r="E29" s="74">
        <v>10575</v>
      </c>
      <c r="F29" s="75">
        <f t="shared" si="1"/>
        <v>59.376754632229087</v>
      </c>
      <c r="H29" s="74">
        <v>3817321</v>
      </c>
      <c r="I29" s="75">
        <f>H29/$H$3*100</f>
        <v>30.790711908187674</v>
      </c>
      <c r="J29" s="78">
        <v>3.4923445002398279</v>
      </c>
      <c r="L29" s="74">
        <v>34748774</v>
      </c>
      <c r="M29" s="75">
        <f>L29/$L$3*100</f>
        <v>59.043221723887399</v>
      </c>
      <c r="N29" s="78">
        <v>1.5708985876739134</v>
      </c>
    </row>
    <row r="30" spans="1:14" x14ac:dyDescent="0.35">
      <c r="A30" s="77" t="s">
        <v>48</v>
      </c>
      <c r="C30" s="74">
        <v>631</v>
      </c>
      <c r="D30" s="75">
        <f t="shared" si="0"/>
        <v>13.613807982740022</v>
      </c>
      <c r="E30" s="74">
        <v>2353</v>
      </c>
      <c r="F30" s="75">
        <f t="shared" si="1"/>
        <v>13.211678832116789</v>
      </c>
      <c r="H30" s="74">
        <v>1642122</v>
      </c>
      <c r="I30" s="75">
        <f>H30/$H$3*100</f>
        <v>13.245442397979357</v>
      </c>
      <c r="J30" s="78">
        <v>4.7297338443794068</v>
      </c>
      <c r="L30" s="74">
        <v>7628050</v>
      </c>
      <c r="M30" s="75">
        <f>L30/$L$3*100</f>
        <v>12.961166557153911</v>
      </c>
      <c r="N30" s="78">
        <v>3.1198405883548217</v>
      </c>
    </row>
    <row r="31" spans="1:14" x14ac:dyDescent="0.35">
      <c r="A31" s="77" t="s">
        <v>49</v>
      </c>
      <c r="C31" s="74">
        <v>223</v>
      </c>
      <c r="D31" s="75">
        <f t="shared" si="0"/>
        <v>4.811218985976268</v>
      </c>
      <c r="E31" s="74">
        <v>361</v>
      </c>
      <c r="F31" s="75">
        <f t="shared" si="1"/>
        <v>2.0269511510387423</v>
      </c>
      <c r="H31" s="74">
        <v>577323</v>
      </c>
      <c r="I31" s="75">
        <f>H31/$H$3*100</f>
        <v>4.6567176747699843</v>
      </c>
      <c r="J31" s="78">
        <v>8.4548857398717878</v>
      </c>
      <c r="L31" s="74">
        <v>1201130</v>
      </c>
      <c r="M31" s="75">
        <f>L31/$L$3*100</f>
        <v>2.0408945912512735</v>
      </c>
      <c r="N31" s="78">
        <v>6.2258872894690835</v>
      </c>
    </row>
    <row r="32" spans="1:14" x14ac:dyDescent="0.35">
      <c r="A32" s="77" t="s">
        <v>59</v>
      </c>
      <c r="C32" s="74">
        <v>149</v>
      </c>
      <c r="D32" s="75">
        <f t="shared" si="0"/>
        <v>3.2146709816612731</v>
      </c>
      <c r="E32" s="74">
        <v>439</v>
      </c>
      <c r="F32" s="75">
        <f t="shared" si="1"/>
        <v>2.4649073554183043</v>
      </c>
      <c r="H32" s="74">
        <v>410856</v>
      </c>
      <c r="I32" s="75">
        <f>H32/$H$3*100</f>
        <v>3.3139860996102644</v>
      </c>
      <c r="J32" s="78">
        <v>8.1276651673579057</v>
      </c>
      <c r="L32" s="74">
        <v>1455578</v>
      </c>
      <c r="M32" s="75">
        <f>L32/$L$3*100</f>
        <v>2.4732387562914471</v>
      </c>
      <c r="N32" s="78">
        <v>6.2153316414510256</v>
      </c>
    </row>
    <row r="33" spans="1:14" x14ac:dyDescent="0.35">
      <c r="A33" s="71" t="s">
        <v>27</v>
      </c>
      <c r="D33" s="75">
        <f t="shared" si="0"/>
        <v>0</v>
      </c>
      <c r="F33" s="75">
        <f t="shared" si="1"/>
        <v>0</v>
      </c>
      <c r="N33" s="78"/>
    </row>
    <row r="34" spans="1:14" x14ac:dyDescent="0.35">
      <c r="A34" s="77" t="s">
        <v>6</v>
      </c>
      <c r="C34" s="74">
        <v>1462</v>
      </c>
      <c r="D34" s="75">
        <f t="shared" si="0"/>
        <v>31.542610571736784</v>
      </c>
      <c r="E34" s="74">
        <v>5057</v>
      </c>
      <c r="F34" s="75">
        <f t="shared" si="1"/>
        <v>28.394160583941609</v>
      </c>
      <c r="H34" s="74">
        <v>3804975</v>
      </c>
      <c r="I34" s="75">
        <f>H34/$H$3*100</f>
        <v>30.691128423010898</v>
      </c>
      <c r="J34" s="78">
        <v>3.5456474746877444</v>
      </c>
      <c r="L34" s="67">
        <v>15893559</v>
      </c>
      <c r="M34" s="75">
        <f>L34/$L$3*100</f>
        <v>27.005468682684636</v>
      </c>
      <c r="N34" s="78">
        <v>2.084435588026571</v>
      </c>
    </row>
    <row r="35" spans="1:14" x14ac:dyDescent="0.35">
      <c r="A35" s="77" t="s">
        <v>7</v>
      </c>
      <c r="C35" s="74">
        <v>3173</v>
      </c>
      <c r="D35" s="75">
        <f t="shared" si="0"/>
        <v>68.457389428263212</v>
      </c>
      <c r="E35" s="74">
        <v>12753</v>
      </c>
      <c r="F35" s="75">
        <f t="shared" si="1"/>
        <v>71.605839416058387</v>
      </c>
      <c r="H35" s="74">
        <f>$H$3-H34</f>
        <v>8592663</v>
      </c>
      <c r="I35" s="75">
        <f>H35/$H$3*100</f>
        <v>69.308871576989105</v>
      </c>
      <c r="J35" s="78">
        <v>1.5700720486768769</v>
      </c>
      <c r="L35" s="82">
        <f>$L$3-L34</f>
        <v>42959554</v>
      </c>
      <c r="M35" s="75">
        <f>L35/$L$3*100</f>
        <v>72.994531317315364</v>
      </c>
      <c r="N35" s="78">
        <v>0.77116955171368862</v>
      </c>
    </row>
    <row r="36" spans="1:14" x14ac:dyDescent="0.35">
      <c r="A36" s="71" t="s">
        <v>60</v>
      </c>
      <c r="L36" s="67"/>
      <c r="N36" s="78"/>
    </row>
    <row r="37" spans="1:14" x14ac:dyDescent="0.35">
      <c r="A37" s="77" t="s">
        <v>6</v>
      </c>
      <c r="C37" s="74">
        <v>2023</v>
      </c>
      <c r="D37" s="75">
        <f>C37/$C$3*100</f>
        <v>43.646170442286945</v>
      </c>
      <c r="E37" s="74">
        <v>7446</v>
      </c>
      <c r="F37" s="75">
        <f>E37/$E$3*100</f>
        <v>41.807973048848964</v>
      </c>
      <c r="H37" s="74">
        <v>5414645</v>
      </c>
      <c r="I37" s="75">
        <f>H37/$H$3*100</f>
        <v>43.674811282600764</v>
      </c>
      <c r="J37" s="78">
        <v>3.1780107467802599</v>
      </c>
      <c r="L37" s="67">
        <v>2425795</v>
      </c>
      <c r="M37" s="75">
        <f>L37/$L$3*100</f>
        <v>4.1217785709992949</v>
      </c>
      <c r="N37" s="78">
        <v>17.375046118901228</v>
      </c>
    </row>
    <row r="38" spans="1:14" x14ac:dyDescent="0.35">
      <c r="A38" s="77" t="s">
        <v>7</v>
      </c>
      <c r="C38" s="74">
        <v>2612</v>
      </c>
      <c r="D38" s="75">
        <f>C38/$C$3*100</f>
        <v>56.353829557713055</v>
      </c>
      <c r="E38" s="74">
        <v>10364</v>
      </c>
      <c r="F38" s="75">
        <f>E38/$E$3*100</f>
        <v>58.192026951151043</v>
      </c>
      <c r="H38" s="74">
        <f>$H$3-H37</f>
        <v>6982993</v>
      </c>
      <c r="I38" s="75">
        <f>H38/$H$3*100</f>
        <v>56.325188717399236</v>
      </c>
      <c r="J38" s="78">
        <v>2.4642442001588716</v>
      </c>
      <c r="L38" s="82">
        <f>$L$3-L37</f>
        <v>56427318</v>
      </c>
      <c r="M38" s="75">
        <f>L38/$L$3*100</f>
        <v>95.878221429000703</v>
      </c>
      <c r="N38" s="78">
        <v>0.74694849044570932</v>
      </c>
    </row>
    <row r="39" spans="1:14" x14ac:dyDescent="0.35">
      <c r="A39" s="71" t="s">
        <v>13</v>
      </c>
      <c r="L39" s="67"/>
      <c r="N39" s="78"/>
    </row>
    <row r="40" spans="1:14" x14ac:dyDescent="0.35">
      <c r="A40" s="77" t="s">
        <v>6</v>
      </c>
      <c r="C40" s="74">
        <v>611</v>
      </c>
      <c r="D40" s="75">
        <f>C40/$C$3*100</f>
        <v>13.182308522114347</v>
      </c>
      <c r="E40" s="74">
        <v>3544</v>
      </c>
      <c r="F40" s="75">
        <f>E40/$E$3*100</f>
        <v>19.898933183604719</v>
      </c>
      <c r="H40" s="74">
        <v>1613646</v>
      </c>
      <c r="I40" s="75">
        <f>H40/$H$3*100</f>
        <v>13.015753484655706</v>
      </c>
      <c r="J40" s="78">
        <v>1.6038214081651119</v>
      </c>
      <c r="L40" s="67">
        <v>11490185</v>
      </c>
      <c r="M40" s="75">
        <f>L40/$L$3*100</f>
        <v>19.523495724006988</v>
      </c>
      <c r="N40" s="78">
        <v>0.71207730771958844</v>
      </c>
    </row>
    <row r="41" spans="1:14" x14ac:dyDescent="0.35">
      <c r="A41" s="77" t="s">
        <v>7</v>
      </c>
      <c r="C41" s="74">
        <v>4024</v>
      </c>
      <c r="D41" s="75">
        <f>C41/$C$3*100</f>
        <v>86.817691477885646</v>
      </c>
      <c r="E41" s="74">
        <v>14266</v>
      </c>
      <c r="F41" s="75">
        <f>E41/$E$3*100</f>
        <v>80.101066816395289</v>
      </c>
      <c r="H41" s="74">
        <f>$H$3-H40</f>
        <v>10783992</v>
      </c>
      <c r="I41" s="75">
        <f>H41/$H$3*100</f>
        <v>86.984246515344296</v>
      </c>
      <c r="J41" s="78">
        <v>0.23998534123541634</v>
      </c>
      <c r="L41" s="82">
        <f>$L$3-L40</f>
        <v>47362928</v>
      </c>
      <c r="M41" s="75">
        <f>L41/$L$3*100</f>
        <v>80.476504275993008</v>
      </c>
      <c r="N41" s="78">
        <v>0.17274903274561065</v>
      </c>
    </row>
    <row r="42" spans="1:14" x14ac:dyDescent="0.35">
      <c r="A42" s="71" t="s">
        <v>61</v>
      </c>
      <c r="N42" s="78"/>
    </row>
    <row r="43" spans="1:14" x14ac:dyDescent="0.35">
      <c r="A43" s="77" t="s">
        <v>6</v>
      </c>
      <c r="C43" s="74">
        <v>1919</v>
      </c>
      <c r="D43" s="75">
        <f>C43/$C$3*100</f>
        <v>41.402373247033438</v>
      </c>
      <c r="E43" s="74">
        <v>6998</v>
      </c>
      <c r="F43" s="75">
        <f>E43/$E$3*100</f>
        <v>39.292532285233015</v>
      </c>
      <c r="H43" s="74">
        <v>5158051</v>
      </c>
      <c r="I43" s="75">
        <f>H43/$H$3*100</f>
        <v>41.605110586387504</v>
      </c>
      <c r="J43" s="78">
        <v>3.2932787985229304</v>
      </c>
      <c r="L43" s="74">
        <v>22760482</v>
      </c>
      <c r="M43" s="75">
        <f>L43/$L$3*100</f>
        <v>38.673369750211855</v>
      </c>
      <c r="N43" s="78">
        <v>1.7488250029151404</v>
      </c>
    </row>
    <row r="44" spans="1:14" x14ac:dyDescent="0.35">
      <c r="A44" s="77" t="s">
        <v>7</v>
      </c>
      <c r="C44" s="74">
        <v>2716</v>
      </c>
      <c r="D44" s="75">
        <f>C44/$C$3*100</f>
        <v>58.597626752966562</v>
      </c>
      <c r="E44" s="74">
        <v>10812</v>
      </c>
      <c r="F44" s="75">
        <f>E44/$E$3*100</f>
        <v>60.707467714766985</v>
      </c>
      <c r="H44" s="74">
        <f>$H$3-H43</f>
        <v>7239587</v>
      </c>
      <c r="I44" s="75">
        <f>H44/$H$3*100</f>
        <v>58.394889413612496</v>
      </c>
      <c r="J44" s="78">
        <v>2.3463907540582083</v>
      </c>
      <c r="L44" s="82">
        <f>$L$3-L43</f>
        <v>36092631</v>
      </c>
      <c r="M44" s="75">
        <f>L44/$L$3*100</f>
        <v>61.326630249788153</v>
      </c>
      <c r="N44" s="78">
        <v>1.1028317664068323</v>
      </c>
    </row>
    <row r="45" spans="1:14" x14ac:dyDescent="0.35">
      <c r="A45" s="71" t="s">
        <v>63</v>
      </c>
      <c r="N45" s="78"/>
    </row>
    <row r="46" spans="1:14" x14ac:dyDescent="0.35">
      <c r="A46" s="77" t="s">
        <v>6</v>
      </c>
      <c r="C46" s="74">
        <v>467</v>
      </c>
      <c r="D46" s="75">
        <f>C46/$C$3*100</f>
        <v>10.075512405609494</v>
      </c>
      <c r="E46" s="74">
        <v>1817</v>
      </c>
      <c r="F46" s="75">
        <f>E46/$E$3*100</f>
        <v>10.202133632790567</v>
      </c>
      <c r="H46" s="74">
        <v>1263015</v>
      </c>
      <c r="I46" s="75">
        <f>H46/$H$3*100</f>
        <v>10.187545401793471</v>
      </c>
      <c r="J46" s="78">
        <v>5.8236838042303534</v>
      </c>
      <c r="L46" s="74">
        <v>5809676</v>
      </c>
      <c r="M46" s="75">
        <f>L46/$L$3*100</f>
        <v>9.8714846230818747</v>
      </c>
      <c r="N46" s="78">
        <v>3.5470824879046612</v>
      </c>
    </row>
    <row r="47" spans="1:14" x14ac:dyDescent="0.35">
      <c r="A47" s="77" t="s">
        <v>7</v>
      </c>
      <c r="C47" s="74">
        <v>4168</v>
      </c>
      <c r="D47" s="75">
        <f>C47/$C$3*100</f>
        <v>89.924487594390513</v>
      </c>
      <c r="E47" s="74">
        <v>15993</v>
      </c>
      <c r="F47" s="75">
        <f>E47/$E$3*100</f>
        <v>89.797866367209437</v>
      </c>
      <c r="H47" s="74">
        <f>$H$3-H46</f>
        <v>11134623</v>
      </c>
      <c r="I47" s="75">
        <f>H47/$H$3*100</f>
        <v>89.812454598206529</v>
      </c>
      <c r="J47" s="78">
        <v>0.66058814923504816</v>
      </c>
      <c r="L47" s="82">
        <f>$L$3-L46</f>
        <v>53043437</v>
      </c>
      <c r="M47" s="75">
        <f>L47/$L$3*100</f>
        <v>90.128515376918131</v>
      </c>
      <c r="N47" s="78">
        <v>0.38850046613683797</v>
      </c>
    </row>
    <row r="48" spans="1:14" x14ac:dyDescent="0.35">
      <c r="A48" s="71" t="s">
        <v>62</v>
      </c>
      <c r="N48" s="78"/>
    </row>
    <row r="49" spans="1:14" x14ac:dyDescent="0.35">
      <c r="A49" s="77" t="s">
        <v>6</v>
      </c>
      <c r="C49" s="74">
        <v>838</v>
      </c>
      <c r="D49" s="75">
        <f>C49/$C$3*100</f>
        <v>18.079827400215752</v>
      </c>
      <c r="E49" s="74">
        <v>2880</v>
      </c>
      <c r="F49" s="75">
        <f>E49/$E$3*100</f>
        <v>16.170690623245367</v>
      </c>
      <c r="H49" s="74">
        <v>2227402</v>
      </c>
      <c r="I49" s="75">
        <f>H49/$H$3*100</f>
        <v>17.966341653143932</v>
      </c>
      <c r="J49" s="78">
        <v>4.8869939059047267</v>
      </c>
      <c r="L49" s="74">
        <v>8994145</v>
      </c>
      <c r="M49" s="75">
        <f>L49/$L$3*100</f>
        <v>15.282360679884514</v>
      </c>
      <c r="N49" s="78">
        <v>3.0336402181641504</v>
      </c>
    </row>
    <row r="50" spans="1:14" x14ac:dyDescent="0.35">
      <c r="A50" s="77" t="s">
        <v>7</v>
      </c>
      <c r="C50" s="74">
        <v>3797</v>
      </c>
      <c r="D50" s="75">
        <f>C50/$C$3*100</f>
        <v>81.920172599784252</v>
      </c>
      <c r="E50" s="74">
        <v>14930</v>
      </c>
      <c r="F50" s="75">
        <f>E50/$E$3*100</f>
        <v>83.829309376754637</v>
      </c>
      <c r="H50" s="74">
        <f>$H$3-H49</f>
        <v>10170236</v>
      </c>
      <c r="I50" s="75">
        <f>H50/$H$3*100</f>
        <v>82.033658346856072</v>
      </c>
      <c r="J50" s="78">
        <v>1.0703094795440342</v>
      </c>
      <c r="L50" s="82">
        <f>$L$3-L49</f>
        <v>49858968</v>
      </c>
      <c r="M50" s="75">
        <f>L50/$L$3*100</f>
        <v>84.717639320115495</v>
      </c>
      <c r="N50" s="78">
        <v>0.54724357712337723</v>
      </c>
    </row>
    <row r="51" spans="1:14" x14ac:dyDescent="0.35">
      <c r="A51" s="71" t="s">
        <v>64</v>
      </c>
      <c r="N51" s="78"/>
    </row>
    <row r="52" spans="1:14" x14ac:dyDescent="0.35">
      <c r="A52" s="77" t="s">
        <v>6</v>
      </c>
      <c r="C52" s="74">
        <v>328</v>
      </c>
      <c r="D52" s="75">
        <f>C52/$C$3*100</f>
        <v>7.0765911542610569</v>
      </c>
      <c r="E52" s="74">
        <v>993</v>
      </c>
      <c r="F52" s="75">
        <f>E52/$E$3*100</f>
        <v>5.5755193711398086</v>
      </c>
      <c r="H52" s="74">
        <v>902883</v>
      </c>
      <c r="I52" s="75">
        <f>H52/$H$3*100</f>
        <v>7.2827017533501142</v>
      </c>
      <c r="J52" s="78">
        <v>6.5986401338822418</v>
      </c>
      <c r="L52" s="74">
        <v>3234218</v>
      </c>
      <c r="M52" s="75">
        <f>L52/$L$3*100</f>
        <v>5.4954068444943598</v>
      </c>
      <c r="N52" s="78">
        <v>4.3474805965460588</v>
      </c>
    </row>
    <row r="53" spans="1:14" x14ac:dyDescent="0.35">
      <c r="A53" s="77" t="s">
        <v>7</v>
      </c>
      <c r="C53" s="74">
        <v>4307</v>
      </c>
      <c r="D53" s="75">
        <f>C53/$C$3*100</f>
        <v>92.923408845738948</v>
      </c>
      <c r="E53" s="74">
        <v>16817</v>
      </c>
      <c r="F53" s="75">
        <f>E53/$E$3*100</f>
        <v>94.424480628860181</v>
      </c>
      <c r="H53" s="74">
        <f>$H$3-H52</f>
        <v>11494755</v>
      </c>
      <c r="I53" s="75">
        <f>H53/$H$3*100</f>
        <v>92.717298246649875</v>
      </c>
      <c r="J53" s="78">
        <v>0.51830595780423327</v>
      </c>
      <c r="L53" s="82">
        <f>$L$3-L52</f>
        <v>55618895</v>
      </c>
      <c r="M53" s="75">
        <f>L53/$L$3*100</f>
        <v>94.504593155505646</v>
      </c>
      <c r="N53" s="78">
        <v>0.2528043752037864</v>
      </c>
    </row>
    <row r="54" spans="1:14" x14ac:dyDescent="0.35">
      <c r="A54" s="67" t="s">
        <v>80</v>
      </c>
      <c r="N54" s="78"/>
    </row>
    <row r="55" spans="1:14" x14ac:dyDescent="0.35">
      <c r="A55" s="77" t="s">
        <v>6</v>
      </c>
      <c r="C55" s="74">
        <v>1164</v>
      </c>
      <c r="D55" s="75">
        <f>C55/$C$3*100</f>
        <v>25.113268608414241</v>
      </c>
      <c r="E55" s="74">
        <v>4550</v>
      </c>
      <c r="F55" s="75">
        <f>E55/$E$3*100</f>
        <v>25.547445255474454</v>
      </c>
      <c r="H55" s="74">
        <v>3152091</v>
      </c>
      <c r="I55" s="75">
        <f>H55/$H$3*100</f>
        <v>25.424931749096082</v>
      </c>
      <c r="J55" s="78">
        <v>4.1327169805694064</v>
      </c>
      <c r="L55" s="74">
        <v>14665287</v>
      </c>
      <c r="M55" s="75">
        <f>L55/$L$3*100</f>
        <v>24.918455885247738</v>
      </c>
      <c r="N55" s="78">
        <v>2.0698947112320405</v>
      </c>
    </row>
    <row r="56" spans="1:14" x14ac:dyDescent="0.35">
      <c r="A56" s="77" t="s">
        <v>7</v>
      </c>
      <c r="C56" s="74">
        <v>3471</v>
      </c>
      <c r="D56" s="75">
        <f>C56/$C$3*100</f>
        <v>74.886731391585755</v>
      </c>
      <c r="E56" s="74">
        <v>13260</v>
      </c>
      <c r="F56" s="75">
        <f>E56/$E$3*100</f>
        <v>74.452554744525543</v>
      </c>
      <c r="H56" s="74">
        <f>$H$3-H55</f>
        <v>9245547</v>
      </c>
      <c r="I56" s="75">
        <f>H56/$H$3*100</f>
        <v>74.575068250903925</v>
      </c>
      <c r="J56" s="78">
        <v>1.4089701777515165</v>
      </c>
      <c r="L56" s="82">
        <f>$L$3-L55</f>
        <v>44187826</v>
      </c>
      <c r="M56" s="75">
        <f>L56/$L$3*100</f>
        <v>75.081544114752262</v>
      </c>
      <c r="N56" s="78">
        <v>0.68696749190602868</v>
      </c>
    </row>
    <row r="57" spans="1:14" x14ac:dyDescent="0.35">
      <c r="A57" s="71" t="s">
        <v>68</v>
      </c>
      <c r="N57" s="78"/>
    </row>
    <row r="58" spans="1:14" x14ac:dyDescent="0.35">
      <c r="A58" s="77" t="s">
        <v>6</v>
      </c>
      <c r="C58" s="74">
        <v>86</v>
      </c>
      <c r="D58" s="75">
        <f>C58/$C$3*100</f>
        <v>1.8554476806903992</v>
      </c>
      <c r="E58" s="74">
        <v>418</v>
      </c>
      <c r="F58" s="75">
        <f>E58/$E$3*100</f>
        <v>2.346996069623807</v>
      </c>
      <c r="H58" s="74">
        <v>149584</v>
      </c>
      <c r="I58" s="75">
        <f>H58/$H$3*100</f>
        <v>1.2065524094186328</v>
      </c>
      <c r="J58" s="78">
        <v>16.137421114557707</v>
      </c>
      <c r="L58" s="74">
        <v>829403</v>
      </c>
      <c r="M58" s="75">
        <f>L58/$L$3*100</f>
        <v>1.4092763453311297</v>
      </c>
      <c r="N58" s="78">
        <v>8.5208276314409268</v>
      </c>
    </row>
    <row r="59" spans="1:14" x14ac:dyDescent="0.35">
      <c r="A59" s="77" t="s">
        <v>7</v>
      </c>
      <c r="C59" s="74">
        <v>4549</v>
      </c>
      <c r="D59" s="75">
        <f>C59/$C$3*100</f>
        <v>98.144552319309597</v>
      </c>
      <c r="E59" s="74">
        <v>17392</v>
      </c>
      <c r="F59" s="75">
        <f>E59/$E$3*100</f>
        <v>97.653003930376187</v>
      </c>
      <c r="H59" s="74">
        <f>$H$3-H58</f>
        <v>12248054</v>
      </c>
      <c r="I59" s="75">
        <f>H59/$H$3*100</f>
        <v>98.793447590581366</v>
      </c>
      <c r="J59" s="78">
        <v>0.19708436948432786</v>
      </c>
      <c r="L59" s="82">
        <f>$L$3-L58</f>
        <v>58023710</v>
      </c>
      <c r="M59" s="75">
        <f>L59/$L$3*100</f>
        <v>98.590723654668864</v>
      </c>
      <c r="N59" s="78">
        <v>0.12179848548119381</v>
      </c>
    </row>
    <row r="60" spans="1:14" x14ac:dyDescent="0.35">
      <c r="A60" s="71" t="s">
        <v>69</v>
      </c>
      <c r="N60" s="78"/>
    </row>
    <row r="61" spans="1:14" x14ac:dyDescent="0.35">
      <c r="A61" s="71" t="s">
        <v>70</v>
      </c>
      <c r="N61" s="78"/>
    </row>
    <row r="62" spans="1:14" x14ac:dyDescent="0.35">
      <c r="A62" s="77" t="s">
        <v>6</v>
      </c>
      <c r="C62" s="74">
        <v>47</v>
      </c>
      <c r="D62" s="75">
        <f>C62/$C$3*100</f>
        <v>1.0140237324703345</v>
      </c>
      <c r="E62" s="74">
        <v>211</v>
      </c>
      <c r="F62" s="75">
        <f>E62/$E$3*100</f>
        <v>1.184727681078046</v>
      </c>
      <c r="H62" s="74">
        <v>132280</v>
      </c>
      <c r="I62" s="75">
        <f>H62/$H$3*100</f>
        <v>1.0669774355405441</v>
      </c>
      <c r="J62" s="78">
        <v>16.585273661929243</v>
      </c>
      <c r="L62" s="74">
        <v>651767</v>
      </c>
      <c r="M62" s="75">
        <f>L62/$L$3*100</f>
        <v>1.107446941676645</v>
      </c>
      <c r="N62" s="78">
        <v>8.8256999817419413</v>
      </c>
    </row>
    <row r="63" spans="1:14" x14ac:dyDescent="0.35">
      <c r="A63" s="77" t="s">
        <v>7</v>
      </c>
      <c r="C63" s="74">
        <v>4588</v>
      </c>
      <c r="D63" s="75">
        <f>C63/$C$3*100</f>
        <v>98.985976267529665</v>
      </c>
      <c r="E63" s="74">
        <v>17599</v>
      </c>
      <c r="F63" s="75">
        <f>E63/$E$3*100</f>
        <v>98.815272318921956</v>
      </c>
      <c r="H63" s="74">
        <f>$H$3-H62</f>
        <v>12265358</v>
      </c>
      <c r="I63" s="75">
        <f>H63/$H$3*100</f>
        <v>98.933022564459463</v>
      </c>
      <c r="J63" s="78">
        <v>0.1788696261454415</v>
      </c>
      <c r="L63" s="82">
        <f>$L$3-L62</f>
        <v>58201346</v>
      </c>
      <c r="M63" s="75">
        <f>L63/$L$3*100</f>
        <v>98.892553058323358</v>
      </c>
      <c r="N63" s="78">
        <v>9.883448399973431E-2</v>
      </c>
    </row>
    <row r="64" spans="1:14" x14ac:dyDescent="0.35">
      <c r="A64" s="71" t="s">
        <v>65</v>
      </c>
      <c r="N64" s="78"/>
    </row>
    <row r="65" spans="1:14" x14ac:dyDescent="0.35">
      <c r="A65" s="77" t="s">
        <v>6</v>
      </c>
      <c r="C65" s="74">
        <v>31</v>
      </c>
      <c r="D65" s="75">
        <f>C65/$C$3*100</f>
        <v>0.66882416396979505</v>
      </c>
      <c r="E65" s="74">
        <v>145</v>
      </c>
      <c r="F65" s="75">
        <f>E65/$E$3*100</f>
        <v>0.81414935429533974</v>
      </c>
      <c r="H65" s="74">
        <v>82379</v>
      </c>
      <c r="I65" s="75">
        <f>H65/$H$3*100</f>
        <v>0.6644733456485824</v>
      </c>
      <c r="J65" s="78">
        <v>20.544070697629248</v>
      </c>
      <c r="L65" s="74">
        <v>411416</v>
      </c>
      <c r="M65" s="75">
        <f>L65/$L$3*100</f>
        <v>0.69905563024338235</v>
      </c>
      <c r="N65" s="78">
        <v>9.7166857876212891</v>
      </c>
    </row>
    <row r="66" spans="1:14" x14ac:dyDescent="0.35">
      <c r="A66" s="77" t="s">
        <v>7</v>
      </c>
      <c r="C66" s="74">
        <v>4604</v>
      </c>
      <c r="D66" s="75">
        <f>C66/$C$3*100</f>
        <v>99.331175836030212</v>
      </c>
      <c r="E66" s="74">
        <v>17665</v>
      </c>
      <c r="F66" s="75">
        <f>E66/$E$3*100</f>
        <v>99.185850645704662</v>
      </c>
      <c r="H66" s="74">
        <f>$H$3-H65</f>
        <v>12315259</v>
      </c>
      <c r="I66" s="75">
        <f>H66/$H$3*100</f>
        <v>99.335526654351412</v>
      </c>
      <c r="J66" s="78">
        <v>0.13742301319038439</v>
      </c>
      <c r="L66" s="82">
        <f>$L$3-L65</f>
        <v>58441697</v>
      </c>
      <c r="M66" s="75">
        <f>L66/$L$3*100</f>
        <v>99.300944369756621</v>
      </c>
      <c r="N66" s="78">
        <v>6.8403215601353942E-2</v>
      </c>
    </row>
  </sheetData>
  <mergeCells count="6">
    <mergeCell ref="C1:F1"/>
    <mergeCell ref="H1:N1"/>
    <mergeCell ref="C2:D2"/>
    <mergeCell ref="E2:F2"/>
    <mergeCell ref="H2:J2"/>
    <mergeCell ref="L2:N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4830-C91E-4AFB-B88A-F57EF1986F03}">
  <dimension ref="A1:Y33"/>
  <sheetViews>
    <sheetView topLeftCell="A8" zoomScale="80" zoomScaleNormal="80" workbookViewId="0">
      <selection activeCell="K24" sqref="K24"/>
    </sheetView>
  </sheetViews>
  <sheetFormatPr defaultRowHeight="15" x14ac:dyDescent="0.25"/>
  <cols>
    <col min="1" max="1" width="38.5703125" style="41" bestFit="1" customWidth="1"/>
    <col min="2" max="2" width="8.7109375" style="23" bestFit="1" customWidth="1"/>
    <col min="3" max="4" width="9.85546875" style="21" bestFit="1" customWidth="1"/>
    <col min="5" max="5" width="4.42578125" style="24" bestFit="1" customWidth="1"/>
    <col min="6" max="6" width="8.7109375" style="28" bestFit="1" customWidth="1"/>
    <col min="7" max="8" width="9.85546875" style="22" bestFit="1" customWidth="1"/>
    <col min="9" max="9" width="4.42578125" style="29" bestFit="1" customWidth="1"/>
    <col min="10" max="10" width="8.7109375" style="33" bestFit="1" customWidth="1"/>
    <col min="11" max="12" width="9.85546875" bestFit="1" customWidth="1"/>
    <col min="13" max="13" width="4.42578125" style="34" bestFit="1" customWidth="1"/>
    <col min="14" max="14" width="8.7109375" style="33" bestFit="1" customWidth="1"/>
    <col min="15" max="16" width="9.85546875" style="6" bestFit="1" customWidth="1"/>
    <col min="17" max="17" width="4.42578125" style="34" bestFit="1" customWidth="1"/>
    <col min="18" max="18" width="8.7109375" style="33" bestFit="1" customWidth="1"/>
    <col min="19" max="20" width="9.85546875" style="6" bestFit="1" customWidth="1"/>
    <col min="21" max="21" width="4.42578125" style="34" bestFit="1" customWidth="1"/>
    <col min="22" max="22" width="8.7109375" style="33" bestFit="1" customWidth="1"/>
    <col min="23" max="24" width="9.85546875" style="6" bestFit="1" customWidth="1"/>
    <col min="25" max="25" width="4.42578125" style="34" bestFit="1" customWidth="1"/>
  </cols>
  <sheetData>
    <row r="1" spans="1:25" s="38" customFormat="1" ht="21" x14ac:dyDescent="0.35">
      <c r="A1" s="83"/>
      <c r="B1" s="84" t="s">
        <v>105</v>
      </c>
      <c r="C1" s="85"/>
      <c r="D1" s="85"/>
      <c r="E1" s="86"/>
      <c r="F1" s="87" t="s">
        <v>106</v>
      </c>
      <c r="G1" s="88"/>
      <c r="H1" s="88"/>
      <c r="I1" s="89"/>
      <c r="J1" s="84" t="s">
        <v>107</v>
      </c>
      <c r="K1" s="85"/>
      <c r="L1" s="85"/>
      <c r="M1" s="86"/>
      <c r="N1" s="87" t="s">
        <v>108</v>
      </c>
      <c r="O1" s="88"/>
      <c r="P1" s="88"/>
      <c r="Q1" s="89"/>
      <c r="R1" s="84" t="s">
        <v>109</v>
      </c>
      <c r="S1" s="85"/>
      <c r="T1" s="85"/>
      <c r="U1" s="86"/>
      <c r="V1" s="87" t="s">
        <v>110</v>
      </c>
      <c r="W1" s="88"/>
      <c r="X1" s="88"/>
      <c r="Y1" s="89"/>
    </row>
    <row r="2" spans="1:25" ht="21" x14ac:dyDescent="0.35">
      <c r="A2" s="90" t="s">
        <v>114</v>
      </c>
      <c r="B2" s="91">
        <v>0.41</v>
      </c>
      <c r="C2" s="92"/>
      <c r="D2" s="92"/>
      <c r="E2" s="93"/>
      <c r="F2" s="94">
        <v>0.5</v>
      </c>
      <c r="G2" s="95"/>
      <c r="H2" s="95"/>
      <c r="I2" s="96"/>
      <c r="J2" s="91">
        <v>0.42</v>
      </c>
      <c r="K2" s="92"/>
      <c r="L2" s="92"/>
      <c r="M2" s="93"/>
      <c r="N2" s="94">
        <v>0.3</v>
      </c>
      <c r="O2" s="95"/>
      <c r="P2" s="95"/>
      <c r="Q2" s="96"/>
      <c r="R2" s="91">
        <v>0.52</v>
      </c>
      <c r="S2" s="92"/>
      <c r="T2" s="92"/>
      <c r="U2" s="93"/>
      <c r="V2" s="94">
        <v>0.38</v>
      </c>
      <c r="W2" s="95"/>
      <c r="X2" s="95"/>
      <c r="Y2" s="96"/>
    </row>
    <row r="3" spans="1:25" ht="21" x14ac:dyDescent="0.35">
      <c r="A3" s="90" t="s">
        <v>116</v>
      </c>
      <c r="B3" s="91">
        <v>0.79</v>
      </c>
      <c r="C3" s="92"/>
      <c r="D3" s="92"/>
      <c r="E3" s="93"/>
      <c r="F3" s="94">
        <v>0.61</v>
      </c>
      <c r="G3" s="95"/>
      <c r="H3" s="95"/>
      <c r="I3" s="96"/>
      <c r="J3" s="91">
        <v>0.77</v>
      </c>
      <c r="K3" s="92"/>
      <c r="L3" s="92"/>
      <c r="M3" s="93"/>
      <c r="N3" s="94">
        <v>0.89</v>
      </c>
      <c r="O3" s="95"/>
      <c r="P3" s="95"/>
      <c r="Q3" s="96"/>
      <c r="R3" s="91">
        <v>0.59</v>
      </c>
      <c r="S3" s="92"/>
      <c r="T3" s="92"/>
      <c r="U3" s="93"/>
      <c r="V3" s="94">
        <v>0.73</v>
      </c>
      <c r="W3" s="95"/>
      <c r="X3" s="95"/>
      <c r="Y3" s="96"/>
    </row>
    <row r="4" spans="1:25" s="42" customFormat="1" ht="21" x14ac:dyDescent="0.35">
      <c r="A4" s="97" t="s">
        <v>81</v>
      </c>
      <c r="B4" s="98" t="s">
        <v>112</v>
      </c>
      <c r="C4" s="99" t="s">
        <v>111</v>
      </c>
      <c r="D4" s="99"/>
      <c r="E4" s="100"/>
      <c r="F4" s="101" t="s">
        <v>113</v>
      </c>
      <c r="G4" s="102" t="s">
        <v>111</v>
      </c>
      <c r="H4" s="102"/>
      <c r="I4" s="103"/>
      <c r="J4" s="98" t="s">
        <v>112</v>
      </c>
      <c r="K4" s="99" t="s">
        <v>111</v>
      </c>
      <c r="L4" s="99"/>
      <c r="M4" s="100"/>
      <c r="N4" s="101" t="s">
        <v>112</v>
      </c>
      <c r="O4" s="102" t="s">
        <v>111</v>
      </c>
      <c r="P4" s="102"/>
      <c r="Q4" s="103"/>
      <c r="R4" s="98" t="s">
        <v>113</v>
      </c>
      <c r="S4" s="99" t="s">
        <v>111</v>
      </c>
      <c r="T4" s="99"/>
      <c r="U4" s="100"/>
      <c r="V4" s="101" t="s">
        <v>113</v>
      </c>
      <c r="W4" s="102" t="s">
        <v>111</v>
      </c>
      <c r="X4" s="102"/>
      <c r="Y4" s="103"/>
    </row>
    <row r="5" spans="1:25" ht="21" x14ac:dyDescent="0.35">
      <c r="A5" s="90" t="s">
        <v>82</v>
      </c>
      <c r="B5" s="104">
        <v>1.1499999999999999</v>
      </c>
      <c r="C5" s="105">
        <v>1.05</v>
      </c>
      <c r="D5" s="105">
        <v>1.27</v>
      </c>
      <c r="E5" s="106" t="s">
        <v>29</v>
      </c>
      <c r="F5" s="107">
        <v>1.08</v>
      </c>
      <c r="G5" s="108">
        <v>1.02</v>
      </c>
      <c r="H5" s="108">
        <v>1.1299999999999999</v>
      </c>
      <c r="I5" s="109" t="s">
        <v>29</v>
      </c>
      <c r="J5" s="104">
        <v>1.1499999999999999</v>
      </c>
      <c r="K5" s="105">
        <v>1.05</v>
      </c>
      <c r="L5" s="105">
        <v>1.27</v>
      </c>
      <c r="M5" s="106" t="s">
        <v>29</v>
      </c>
      <c r="N5" s="107">
        <v>0.95</v>
      </c>
      <c r="O5" s="108">
        <v>0.81</v>
      </c>
      <c r="P5" s="108">
        <v>1.1100000000000001</v>
      </c>
      <c r="Q5" s="109" t="s">
        <v>28</v>
      </c>
      <c r="R5" s="104">
        <v>1.08</v>
      </c>
      <c r="S5" s="105">
        <v>1.02</v>
      </c>
      <c r="T5" s="105">
        <v>1.1299999999999999</v>
      </c>
      <c r="U5" s="106" t="s">
        <v>29</v>
      </c>
      <c r="V5" s="107">
        <v>0.96</v>
      </c>
      <c r="W5" s="108">
        <v>0.87</v>
      </c>
      <c r="X5" s="108">
        <v>1.07</v>
      </c>
      <c r="Y5" s="109" t="s">
        <v>28</v>
      </c>
    </row>
    <row r="6" spans="1:25" ht="21" x14ac:dyDescent="0.35">
      <c r="A6" s="90" t="s">
        <v>83</v>
      </c>
      <c r="B6" s="104">
        <v>1.98</v>
      </c>
      <c r="C6" s="105">
        <v>1.86</v>
      </c>
      <c r="D6" s="105">
        <v>2.12</v>
      </c>
      <c r="E6" s="106" t="s">
        <v>29</v>
      </c>
      <c r="F6" s="107">
        <v>1.33</v>
      </c>
      <c r="G6" s="108">
        <v>1.3</v>
      </c>
      <c r="H6" s="108">
        <v>1.37</v>
      </c>
      <c r="I6" s="109" t="s">
        <v>29</v>
      </c>
      <c r="J6" s="104">
        <v>1.98</v>
      </c>
      <c r="K6" s="105">
        <v>1.86</v>
      </c>
      <c r="L6" s="105">
        <v>2.12</v>
      </c>
      <c r="M6" s="106" t="s">
        <v>29</v>
      </c>
      <c r="N6" s="107">
        <v>2.19</v>
      </c>
      <c r="O6" s="108">
        <v>1.89</v>
      </c>
      <c r="P6" s="108">
        <v>2.5299999999999998</v>
      </c>
      <c r="Q6" s="109" t="s">
        <v>29</v>
      </c>
      <c r="R6" s="104">
        <v>1.33</v>
      </c>
      <c r="S6" s="105">
        <v>1.3</v>
      </c>
      <c r="T6" s="105">
        <v>1.37</v>
      </c>
      <c r="U6" s="106" t="s">
        <v>29</v>
      </c>
      <c r="V6" s="107">
        <v>1.59</v>
      </c>
      <c r="W6" s="108">
        <v>1.46</v>
      </c>
      <c r="X6" s="108">
        <v>1.72</v>
      </c>
      <c r="Y6" s="109" t="s">
        <v>29</v>
      </c>
    </row>
    <row r="7" spans="1:25" ht="21" x14ac:dyDescent="0.35">
      <c r="A7" s="90" t="s">
        <v>84</v>
      </c>
      <c r="B7" s="104">
        <v>1.17</v>
      </c>
      <c r="C7" s="105">
        <v>1.1000000000000001</v>
      </c>
      <c r="D7" s="105">
        <v>1.25</v>
      </c>
      <c r="E7" s="106" t="s">
        <v>29</v>
      </c>
      <c r="F7" s="107">
        <v>1.07</v>
      </c>
      <c r="G7" s="108">
        <v>1.04</v>
      </c>
      <c r="H7" s="108">
        <v>1.1000000000000001</v>
      </c>
      <c r="I7" s="109" t="s">
        <v>29</v>
      </c>
      <c r="J7" s="104">
        <v>1.17</v>
      </c>
      <c r="K7" s="105">
        <v>1.1000000000000001</v>
      </c>
      <c r="L7" s="105">
        <v>1.25</v>
      </c>
      <c r="M7" s="106" t="s">
        <v>29</v>
      </c>
      <c r="N7" s="107">
        <v>1.29</v>
      </c>
      <c r="O7" s="108">
        <v>1.1399999999999999</v>
      </c>
      <c r="P7" s="108">
        <v>1.45</v>
      </c>
      <c r="Q7" s="109" t="s">
        <v>29</v>
      </c>
      <c r="R7" s="104">
        <v>1.07</v>
      </c>
      <c r="S7" s="105">
        <v>1.04</v>
      </c>
      <c r="T7" s="105">
        <v>1.1000000000000001</v>
      </c>
      <c r="U7" s="106" t="s">
        <v>29</v>
      </c>
      <c r="V7" s="107">
        <v>1.18</v>
      </c>
      <c r="W7" s="108">
        <v>1.0900000000000001</v>
      </c>
      <c r="X7" s="108">
        <v>1.28</v>
      </c>
      <c r="Y7" s="109" t="s">
        <v>29</v>
      </c>
    </row>
    <row r="8" spans="1:25" ht="21" x14ac:dyDescent="0.35">
      <c r="A8" s="90" t="s">
        <v>85</v>
      </c>
      <c r="B8" s="104">
        <v>0.75</v>
      </c>
      <c r="C8" s="105">
        <v>0.66</v>
      </c>
      <c r="D8" s="105">
        <v>0.84</v>
      </c>
      <c r="E8" s="106" t="s">
        <v>29</v>
      </c>
      <c r="F8" s="107">
        <v>0.86</v>
      </c>
      <c r="G8" s="108">
        <v>0.81</v>
      </c>
      <c r="H8" s="108">
        <v>0.92</v>
      </c>
      <c r="I8" s="109" t="s">
        <v>29</v>
      </c>
      <c r="J8" s="104">
        <v>0.75</v>
      </c>
      <c r="K8" s="105">
        <v>0.66</v>
      </c>
      <c r="L8" s="105">
        <v>0.84</v>
      </c>
      <c r="M8" s="106" t="s">
        <v>29</v>
      </c>
      <c r="N8" s="107">
        <v>0.76</v>
      </c>
      <c r="O8" s="108">
        <v>0.65</v>
      </c>
      <c r="P8" s="108">
        <v>0.89</v>
      </c>
      <c r="Q8" s="109" t="s">
        <v>29</v>
      </c>
      <c r="R8" s="104">
        <v>0.86</v>
      </c>
      <c r="S8" s="105">
        <v>0.81</v>
      </c>
      <c r="T8" s="105">
        <v>0.92</v>
      </c>
      <c r="U8" s="106" t="s">
        <v>29</v>
      </c>
      <c r="V8" s="107">
        <v>0.83</v>
      </c>
      <c r="W8" s="108">
        <v>0.74</v>
      </c>
      <c r="X8" s="108">
        <v>0.93</v>
      </c>
      <c r="Y8" s="109" t="s">
        <v>29</v>
      </c>
    </row>
    <row r="9" spans="1:25" ht="21" x14ac:dyDescent="0.35">
      <c r="A9" s="90" t="s">
        <v>86</v>
      </c>
      <c r="B9" s="104">
        <v>0.69</v>
      </c>
      <c r="C9" s="105">
        <v>0.64</v>
      </c>
      <c r="D9" s="105">
        <v>0.76</v>
      </c>
      <c r="E9" s="106" t="s">
        <v>29</v>
      </c>
      <c r="F9" s="107">
        <v>0.84</v>
      </c>
      <c r="G9" s="108">
        <v>0.81</v>
      </c>
      <c r="H9" s="108">
        <v>0.88</v>
      </c>
      <c r="I9" s="109" t="s">
        <v>29</v>
      </c>
      <c r="J9" s="104">
        <v>0.69</v>
      </c>
      <c r="K9" s="105">
        <v>0.64</v>
      </c>
      <c r="L9" s="105">
        <v>0.76</v>
      </c>
      <c r="M9" s="106" t="s">
        <v>29</v>
      </c>
      <c r="N9" s="107">
        <v>1.01</v>
      </c>
      <c r="O9" s="108">
        <v>0.9</v>
      </c>
      <c r="P9" s="108">
        <v>1.1299999999999999</v>
      </c>
      <c r="Q9" s="109"/>
      <c r="R9" s="104">
        <v>0.84</v>
      </c>
      <c r="S9" s="105">
        <v>0.81</v>
      </c>
      <c r="T9" s="105">
        <v>0.88</v>
      </c>
      <c r="U9" s="106" t="s">
        <v>29</v>
      </c>
      <c r="V9" s="107">
        <v>1</v>
      </c>
      <c r="W9" s="108">
        <v>0.93</v>
      </c>
      <c r="X9" s="108">
        <v>1.08</v>
      </c>
      <c r="Y9" s="109"/>
    </row>
    <row r="10" spans="1:25" ht="21" x14ac:dyDescent="0.35">
      <c r="A10" s="90" t="s">
        <v>87</v>
      </c>
      <c r="B10" s="104">
        <v>1.52</v>
      </c>
      <c r="C10" s="105">
        <v>1.42</v>
      </c>
      <c r="D10" s="105">
        <v>1.63</v>
      </c>
      <c r="E10" s="106" t="s">
        <v>29</v>
      </c>
      <c r="F10" s="107">
        <v>1.21</v>
      </c>
      <c r="G10" s="108">
        <v>1.17</v>
      </c>
      <c r="H10" s="108">
        <v>1.25</v>
      </c>
      <c r="I10" s="109" t="s">
        <v>29</v>
      </c>
      <c r="J10" s="104">
        <v>1.52</v>
      </c>
      <c r="K10" s="105">
        <v>1.42</v>
      </c>
      <c r="L10" s="105">
        <v>1.63</v>
      </c>
      <c r="M10" s="106" t="s">
        <v>29</v>
      </c>
      <c r="N10" s="107">
        <v>1.25</v>
      </c>
      <c r="O10" s="108">
        <v>1.0900000000000001</v>
      </c>
      <c r="P10" s="108">
        <v>1.44</v>
      </c>
      <c r="Q10" s="109" t="s">
        <v>29</v>
      </c>
      <c r="R10" s="104">
        <v>1.21</v>
      </c>
      <c r="S10" s="105">
        <v>1.17</v>
      </c>
      <c r="T10" s="105">
        <v>1.25</v>
      </c>
      <c r="U10" s="106" t="s">
        <v>29</v>
      </c>
      <c r="V10" s="107">
        <v>1.1499999999999999</v>
      </c>
      <c r="W10" s="108">
        <v>1.06</v>
      </c>
      <c r="X10" s="108">
        <v>1.26</v>
      </c>
      <c r="Y10" s="109" t="s">
        <v>29</v>
      </c>
    </row>
    <row r="11" spans="1:25" ht="21" x14ac:dyDescent="0.35">
      <c r="A11" s="90" t="s">
        <v>88</v>
      </c>
      <c r="B11" s="104">
        <v>36.83</v>
      </c>
      <c r="C11" s="105">
        <v>29.19</v>
      </c>
      <c r="D11" s="105">
        <v>46.48</v>
      </c>
      <c r="E11" s="106" t="s">
        <v>29</v>
      </c>
      <c r="F11" s="107">
        <v>27.01</v>
      </c>
      <c r="G11" s="108">
        <v>22.26</v>
      </c>
      <c r="H11" s="108">
        <v>32.78</v>
      </c>
      <c r="I11" s="109" t="s">
        <v>29</v>
      </c>
      <c r="J11" s="104">
        <v>36.83</v>
      </c>
      <c r="K11" s="105">
        <v>29.19</v>
      </c>
      <c r="L11" s="105">
        <v>46.48</v>
      </c>
      <c r="M11" s="106" t="s">
        <v>29</v>
      </c>
      <c r="N11" s="107">
        <v>35.159999999999997</v>
      </c>
      <c r="O11" s="108">
        <v>22.39</v>
      </c>
      <c r="P11" s="108">
        <v>55.23</v>
      </c>
      <c r="Q11" s="109" t="s">
        <v>29</v>
      </c>
      <c r="R11" s="104">
        <v>27.01</v>
      </c>
      <c r="S11" s="105">
        <v>22.26</v>
      </c>
      <c r="T11" s="105">
        <v>32.78</v>
      </c>
      <c r="U11" s="106" t="s">
        <v>29</v>
      </c>
      <c r="V11" s="107">
        <v>27.08</v>
      </c>
      <c r="W11" s="108">
        <v>18.07</v>
      </c>
      <c r="X11" s="108">
        <v>40.6</v>
      </c>
      <c r="Y11" s="109" t="s">
        <v>29</v>
      </c>
    </row>
    <row r="12" spans="1:25" ht="21" x14ac:dyDescent="0.35">
      <c r="A12" s="90" t="s">
        <v>89</v>
      </c>
      <c r="B12" s="104">
        <v>1.54</v>
      </c>
      <c r="C12" s="105">
        <v>1.45</v>
      </c>
      <c r="D12" s="105">
        <v>1.63</v>
      </c>
      <c r="E12" s="106" t="s">
        <v>29</v>
      </c>
      <c r="F12" s="107">
        <v>1.2</v>
      </c>
      <c r="G12" s="108">
        <v>1.17</v>
      </c>
      <c r="H12" s="108">
        <v>1.23</v>
      </c>
      <c r="I12" s="109" t="s">
        <v>29</v>
      </c>
      <c r="J12" s="104">
        <v>1.54</v>
      </c>
      <c r="K12" s="105">
        <v>1.45</v>
      </c>
      <c r="L12" s="105">
        <v>1.63</v>
      </c>
      <c r="M12" s="106" t="s">
        <v>29</v>
      </c>
      <c r="N12" s="107">
        <v>1.25</v>
      </c>
      <c r="O12" s="108">
        <v>1.1000000000000001</v>
      </c>
      <c r="P12" s="108">
        <v>1.42</v>
      </c>
      <c r="Q12" s="109" t="s">
        <v>29</v>
      </c>
      <c r="R12" s="104">
        <v>1.2</v>
      </c>
      <c r="S12" s="105">
        <v>1.17</v>
      </c>
      <c r="T12" s="105">
        <v>1.23</v>
      </c>
      <c r="U12" s="106" t="s">
        <v>29</v>
      </c>
      <c r="V12" s="107">
        <v>1.1499999999999999</v>
      </c>
      <c r="W12" s="108">
        <v>1.06</v>
      </c>
      <c r="X12" s="108">
        <v>1.24</v>
      </c>
      <c r="Y12" s="109" t="s">
        <v>29</v>
      </c>
    </row>
    <row r="13" spans="1:25" ht="21" x14ac:dyDescent="0.35">
      <c r="A13" s="90" t="s">
        <v>90</v>
      </c>
      <c r="B13" s="104">
        <v>2.16</v>
      </c>
      <c r="C13" s="105">
        <v>1.9</v>
      </c>
      <c r="D13" s="105">
        <v>2.46</v>
      </c>
      <c r="E13" s="106" t="s">
        <v>29</v>
      </c>
      <c r="F13" s="107">
        <v>1.51</v>
      </c>
      <c r="G13" s="108">
        <v>1.4</v>
      </c>
      <c r="H13" s="108">
        <v>1.64</v>
      </c>
      <c r="I13" s="109" t="s">
        <v>29</v>
      </c>
      <c r="J13" s="104">
        <v>2.16</v>
      </c>
      <c r="K13" s="105">
        <v>1.9</v>
      </c>
      <c r="L13" s="105">
        <v>2.46</v>
      </c>
      <c r="M13" s="106" t="s">
        <v>29</v>
      </c>
      <c r="N13" s="107">
        <v>1.7</v>
      </c>
      <c r="O13" s="108">
        <v>1.36</v>
      </c>
      <c r="P13" s="108">
        <v>2.14</v>
      </c>
      <c r="Q13" s="109" t="s">
        <v>29</v>
      </c>
      <c r="R13" s="104">
        <v>1.51</v>
      </c>
      <c r="S13" s="105">
        <v>1.4</v>
      </c>
      <c r="T13" s="105">
        <v>1.64</v>
      </c>
      <c r="U13" s="106" t="s">
        <v>29</v>
      </c>
      <c r="V13" s="107">
        <v>1.45</v>
      </c>
      <c r="W13" s="108">
        <v>1.22</v>
      </c>
      <c r="X13" s="108">
        <v>1.72</v>
      </c>
      <c r="Y13" s="109" t="s">
        <v>29</v>
      </c>
    </row>
    <row r="14" spans="1:25" ht="21" x14ac:dyDescent="0.35">
      <c r="A14" s="90" t="s">
        <v>91</v>
      </c>
      <c r="B14" s="104">
        <v>1.08</v>
      </c>
      <c r="C14" s="105">
        <v>1</v>
      </c>
      <c r="D14" s="105">
        <v>1.1599999999999999</v>
      </c>
      <c r="E14" s="106"/>
      <c r="F14" s="107">
        <v>1.04</v>
      </c>
      <c r="G14" s="108">
        <v>1</v>
      </c>
      <c r="H14" s="108">
        <v>1.07</v>
      </c>
      <c r="I14" s="109"/>
      <c r="J14" s="104">
        <v>1.08</v>
      </c>
      <c r="K14" s="105">
        <v>1</v>
      </c>
      <c r="L14" s="105">
        <v>1.1599999999999999</v>
      </c>
      <c r="M14" s="106" t="s">
        <v>28</v>
      </c>
      <c r="N14" s="107">
        <v>0.99</v>
      </c>
      <c r="O14" s="108">
        <v>0.85</v>
      </c>
      <c r="P14" s="108">
        <v>1.1399999999999999</v>
      </c>
      <c r="Q14" s="109"/>
      <c r="R14" s="104">
        <v>1.04</v>
      </c>
      <c r="S14" s="105">
        <v>1</v>
      </c>
      <c r="T14" s="105">
        <v>1.07</v>
      </c>
      <c r="U14" s="106"/>
      <c r="V14" s="107">
        <v>0.99</v>
      </c>
      <c r="W14" s="108">
        <v>0.9</v>
      </c>
      <c r="X14" s="108">
        <v>1.0900000000000001</v>
      </c>
      <c r="Y14" s="109"/>
    </row>
    <row r="15" spans="1:25" ht="21" x14ac:dyDescent="0.35">
      <c r="A15" s="90" t="s">
        <v>92</v>
      </c>
      <c r="B15" s="104">
        <v>1.2</v>
      </c>
      <c r="C15" s="105">
        <v>1.1000000000000001</v>
      </c>
      <c r="D15" s="105">
        <v>1.32</v>
      </c>
      <c r="E15" s="106" t="s">
        <v>29</v>
      </c>
      <c r="F15" s="107">
        <v>1.08</v>
      </c>
      <c r="G15" s="108">
        <v>1.04</v>
      </c>
      <c r="H15" s="108">
        <v>1.1200000000000001</v>
      </c>
      <c r="I15" s="109" t="s">
        <v>29</v>
      </c>
      <c r="J15" s="104">
        <v>1.2</v>
      </c>
      <c r="K15" s="105">
        <v>1.1000000000000001</v>
      </c>
      <c r="L15" s="105">
        <v>1.32</v>
      </c>
      <c r="M15" s="106" t="s">
        <v>29</v>
      </c>
      <c r="N15" s="107">
        <v>1.32</v>
      </c>
      <c r="O15" s="108">
        <v>1.1200000000000001</v>
      </c>
      <c r="P15" s="108">
        <v>1.57</v>
      </c>
      <c r="Q15" s="109" t="s">
        <v>29</v>
      </c>
      <c r="R15" s="104">
        <v>1.08</v>
      </c>
      <c r="S15" s="105">
        <v>1.04</v>
      </c>
      <c r="T15" s="105">
        <v>1.1200000000000001</v>
      </c>
      <c r="U15" s="106" t="s">
        <v>29</v>
      </c>
      <c r="V15" s="107">
        <v>1.19</v>
      </c>
      <c r="W15" s="108">
        <v>1.07</v>
      </c>
      <c r="X15" s="108">
        <v>1.31</v>
      </c>
      <c r="Y15" s="109" t="s">
        <v>29</v>
      </c>
    </row>
    <row r="16" spans="1:25" ht="21" x14ac:dyDescent="0.35">
      <c r="A16" s="90" t="s">
        <v>93</v>
      </c>
      <c r="B16" s="104">
        <v>0.65</v>
      </c>
      <c r="C16" s="105">
        <v>0.43</v>
      </c>
      <c r="D16" s="105">
        <v>0.98</v>
      </c>
      <c r="E16" s="106" t="s">
        <v>28</v>
      </c>
      <c r="F16" s="107">
        <v>0.64</v>
      </c>
      <c r="G16" s="108">
        <v>0.44</v>
      </c>
      <c r="H16" s="108">
        <v>0.92</v>
      </c>
      <c r="I16" s="109" t="s">
        <v>28</v>
      </c>
      <c r="J16" s="110"/>
      <c r="K16" s="111"/>
      <c r="L16" s="111"/>
      <c r="M16" s="112"/>
      <c r="N16" s="110"/>
      <c r="O16" s="113"/>
      <c r="P16" s="113"/>
      <c r="Q16" s="112"/>
      <c r="R16" s="110"/>
      <c r="S16" s="113"/>
      <c r="T16" s="113"/>
      <c r="U16" s="112"/>
      <c r="V16" s="110"/>
      <c r="W16" s="113"/>
      <c r="X16" s="113"/>
      <c r="Y16" s="112"/>
    </row>
    <row r="17" spans="1:25" ht="21" x14ac:dyDescent="0.35">
      <c r="A17" s="90" t="s">
        <v>94</v>
      </c>
      <c r="B17" s="104">
        <v>0.82</v>
      </c>
      <c r="C17" s="105">
        <v>0.69</v>
      </c>
      <c r="D17" s="105">
        <v>0.98</v>
      </c>
      <c r="E17" s="106" t="s">
        <v>28</v>
      </c>
      <c r="F17" s="107">
        <v>0.9</v>
      </c>
      <c r="G17" s="108">
        <v>0.8</v>
      </c>
      <c r="H17" s="108">
        <v>1</v>
      </c>
      <c r="I17" s="109"/>
      <c r="J17" s="110"/>
      <c r="K17" s="111"/>
      <c r="L17" s="111"/>
      <c r="M17" s="112"/>
      <c r="N17" s="110"/>
      <c r="O17" s="113"/>
      <c r="P17" s="113"/>
      <c r="Q17" s="112"/>
      <c r="R17" s="110"/>
      <c r="S17" s="113"/>
      <c r="T17" s="113"/>
      <c r="U17" s="112"/>
      <c r="V17" s="110"/>
      <c r="W17" s="113"/>
      <c r="X17" s="113"/>
      <c r="Y17" s="112"/>
    </row>
    <row r="18" spans="1:25" ht="21" x14ac:dyDescent="0.35">
      <c r="A18" s="90" t="s">
        <v>95</v>
      </c>
      <c r="B18" s="104">
        <v>1.1000000000000001</v>
      </c>
      <c r="C18" s="105">
        <v>0.94</v>
      </c>
      <c r="D18" s="105">
        <v>1.29</v>
      </c>
      <c r="E18" s="106"/>
      <c r="F18" s="107">
        <v>1.19</v>
      </c>
      <c r="G18" s="108">
        <v>1.1000000000000001</v>
      </c>
      <c r="H18" s="108">
        <v>1.3</v>
      </c>
      <c r="I18" s="109" t="s">
        <v>29</v>
      </c>
      <c r="J18" s="110"/>
      <c r="K18" s="111"/>
      <c r="L18" s="111"/>
      <c r="M18" s="112"/>
      <c r="N18" s="110"/>
      <c r="O18" s="113"/>
      <c r="P18" s="113"/>
      <c r="Q18" s="112"/>
      <c r="R18" s="110"/>
      <c r="S18" s="113"/>
      <c r="T18" s="113"/>
      <c r="U18" s="112"/>
      <c r="V18" s="110"/>
      <c r="W18" s="113"/>
      <c r="X18" s="113"/>
      <c r="Y18" s="112"/>
    </row>
    <row r="19" spans="1:25" ht="21" x14ac:dyDescent="0.35">
      <c r="A19" s="90" t="s">
        <v>96</v>
      </c>
      <c r="B19" s="104">
        <v>1.1000000000000001</v>
      </c>
      <c r="C19" s="105">
        <v>0.96</v>
      </c>
      <c r="D19" s="105">
        <v>1.27</v>
      </c>
      <c r="E19" s="106"/>
      <c r="F19" s="107">
        <v>1.1000000000000001</v>
      </c>
      <c r="G19" s="108">
        <v>1.01</v>
      </c>
      <c r="H19" s="108">
        <v>1.2</v>
      </c>
      <c r="I19" s="109" t="s">
        <v>28</v>
      </c>
      <c r="J19" s="110"/>
      <c r="K19" s="111"/>
      <c r="L19" s="111"/>
      <c r="M19" s="112"/>
      <c r="N19" s="110"/>
      <c r="O19" s="113"/>
      <c r="P19" s="113"/>
      <c r="Q19" s="112"/>
      <c r="R19" s="110"/>
      <c r="S19" s="113"/>
      <c r="T19" s="113"/>
      <c r="U19" s="112"/>
      <c r="V19" s="110"/>
      <c r="W19" s="113"/>
      <c r="X19" s="113"/>
      <c r="Y19" s="112"/>
    </row>
    <row r="20" spans="1:25" ht="21" x14ac:dyDescent="0.35">
      <c r="A20" s="90" t="s">
        <v>97</v>
      </c>
      <c r="B20" s="104">
        <v>1.02</v>
      </c>
      <c r="C20" s="105">
        <v>0.83</v>
      </c>
      <c r="D20" s="105">
        <v>1.25</v>
      </c>
      <c r="E20" s="106"/>
      <c r="F20" s="107">
        <v>0.96</v>
      </c>
      <c r="G20" s="108">
        <v>0.84</v>
      </c>
      <c r="H20" s="108">
        <v>1.0900000000000001</v>
      </c>
      <c r="I20" s="109"/>
      <c r="J20" s="110"/>
      <c r="K20" s="111"/>
      <c r="L20" s="111"/>
      <c r="M20" s="112"/>
      <c r="N20" s="110"/>
      <c r="O20" s="113"/>
      <c r="P20" s="113"/>
      <c r="Q20" s="112"/>
      <c r="R20" s="110"/>
      <c r="S20" s="113"/>
      <c r="T20" s="113"/>
      <c r="U20" s="112"/>
      <c r="V20" s="110"/>
      <c r="W20" s="113"/>
      <c r="X20" s="113"/>
      <c r="Y20" s="112"/>
    </row>
    <row r="21" spans="1:25" ht="21" x14ac:dyDescent="0.35">
      <c r="A21" s="90" t="s">
        <v>98</v>
      </c>
      <c r="B21" s="104">
        <v>1.45</v>
      </c>
      <c r="C21" s="105">
        <v>1.26</v>
      </c>
      <c r="D21" s="105">
        <v>1.67</v>
      </c>
      <c r="E21" s="106" t="s">
        <v>29</v>
      </c>
      <c r="F21" s="107">
        <v>1.19</v>
      </c>
      <c r="G21" s="108">
        <v>1.1000000000000001</v>
      </c>
      <c r="H21" s="108">
        <v>1.3</v>
      </c>
      <c r="I21" s="109" t="s">
        <v>29</v>
      </c>
      <c r="J21" s="110"/>
      <c r="K21" s="111"/>
      <c r="L21" s="111"/>
      <c r="M21" s="112"/>
      <c r="N21" s="110"/>
      <c r="O21" s="113"/>
      <c r="P21" s="113"/>
      <c r="Q21" s="112"/>
      <c r="R21" s="110"/>
      <c r="S21" s="113"/>
      <c r="T21" s="113"/>
      <c r="U21" s="112"/>
      <c r="V21" s="110"/>
      <c r="W21" s="113"/>
      <c r="X21" s="113"/>
      <c r="Y21" s="112"/>
    </row>
    <row r="22" spans="1:25" ht="21" x14ac:dyDescent="0.35">
      <c r="A22" s="90" t="s">
        <v>99</v>
      </c>
      <c r="B22" s="104">
        <v>0.82</v>
      </c>
      <c r="C22" s="105">
        <v>0.7</v>
      </c>
      <c r="D22" s="105">
        <v>0.96</v>
      </c>
      <c r="E22" s="106" t="s">
        <v>28</v>
      </c>
      <c r="F22" s="107">
        <v>0.95</v>
      </c>
      <c r="G22" s="108">
        <v>0.87</v>
      </c>
      <c r="H22" s="108">
        <v>1.04</v>
      </c>
      <c r="I22" s="109"/>
      <c r="J22" s="110"/>
      <c r="K22" s="111"/>
      <c r="L22" s="111"/>
      <c r="M22" s="112"/>
      <c r="N22" s="110"/>
      <c r="O22" s="113"/>
      <c r="P22" s="113"/>
      <c r="Q22" s="112"/>
      <c r="R22" s="110"/>
      <c r="S22" s="113"/>
      <c r="T22" s="113"/>
      <c r="U22" s="112"/>
      <c r="V22" s="110"/>
      <c r="W22" s="113"/>
      <c r="X22" s="113"/>
      <c r="Y22" s="112"/>
    </row>
    <row r="23" spans="1:25" ht="21" x14ac:dyDescent="0.35">
      <c r="A23" s="90" t="s">
        <v>100</v>
      </c>
      <c r="B23" s="104">
        <v>0.95</v>
      </c>
      <c r="C23" s="105">
        <v>0.57999999999999996</v>
      </c>
      <c r="D23" s="105">
        <v>1.58</v>
      </c>
      <c r="E23" s="106"/>
      <c r="F23" s="107">
        <v>1</v>
      </c>
      <c r="G23" s="108">
        <v>0.64</v>
      </c>
      <c r="H23" s="108">
        <v>1.56</v>
      </c>
      <c r="I23" s="109"/>
      <c r="J23" s="110"/>
      <c r="K23" s="111"/>
      <c r="L23" s="111"/>
      <c r="M23" s="112"/>
      <c r="N23" s="110"/>
      <c r="O23" s="113"/>
      <c r="P23" s="113"/>
      <c r="Q23" s="112"/>
      <c r="R23" s="110"/>
      <c r="S23" s="113"/>
      <c r="T23" s="113"/>
      <c r="U23" s="112"/>
      <c r="V23" s="110"/>
      <c r="W23" s="113"/>
      <c r="X23" s="113"/>
      <c r="Y23" s="112"/>
    </row>
    <row r="24" spans="1:25" ht="21" x14ac:dyDescent="0.35">
      <c r="A24" s="90" t="s">
        <v>101</v>
      </c>
      <c r="B24" s="104">
        <v>0.81</v>
      </c>
      <c r="C24" s="105">
        <v>0.71</v>
      </c>
      <c r="D24" s="105">
        <v>0.94</v>
      </c>
      <c r="E24" s="106" t="s">
        <v>29</v>
      </c>
      <c r="F24" s="107">
        <v>0.96</v>
      </c>
      <c r="G24" s="108">
        <v>0.88</v>
      </c>
      <c r="H24" s="108">
        <v>1.04</v>
      </c>
      <c r="I24" s="109"/>
      <c r="J24" s="110"/>
      <c r="K24" s="111"/>
      <c r="L24" s="111"/>
      <c r="M24" s="112"/>
      <c r="N24" s="110"/>
      <c r="O24" s="113"/>
      <c r="P24" s="113"/>
      <c r="Q24" s="112"/>
      <c r="R24" s="110"/>
      <c r="S24" s="113"/>
      <c r="T24" s="113"/>
      <c r="U24" s="112"/>
      <c r="V24" s="110"/>
      <c r="W24" s="113"/>
      <c r="X24" s="113"/>
      <c r="Y24" s="112"/>
    </row>
    <row r="25" spans="1:25" ht="21" x14ac:dyDescent="0.35">
      <c r="A25" s="90" t="s">
        <v>102</v>
      </c>
      <c r="B25" s="104">
        <v>0.79</v>
      </c>
      <c r="C25" s="105">
        <v>0.6</v>
      </c>
      <c r="D25" s="105">
        <v>1.03</v>
      </c>
      <c r="E25" s="106"/>
      <c r="F25" s="107">
        <v>0.96</v>
      </c>
      <c r="G25" s="108">
        <v>0.79</v>
      </c>
      <c r="H25" s="108">
        <v>1.1599999999999999</v>
      </c>
      <c r="I25" s="109"/>
      <c r="J25" s="110"/>
      <c r="K25" s="111"/>
      <c r="L25" s="111"/>
      <c r="M25" s="112"/>
      <c r="N25" s="110"/>
      <c r="O25" s="113"/>
      <c r="P25" s="113"/>
      <c r="Q25" s="112"/>
      <c r="R25" s="110"/>
      <c r="S25" s="113"/>
      <c r="T25" s="113"/>
      <c r="U25" s="112"/>
      <c r="V25" s="110"/>
      <c r="W25" s="113"/>
      <c r="X25" s="113"/>
      <c r="Y25" s="112"/>
    </row>
    <row r="26" spans="1:25" ht="21" x14ac:dyDescent="0.35">
      <c r="A26" s="90" t="s">
        <v>103</v>
      </c>
      <c r="B26" s="104">
        <v>0.91</v>
      </c>
      <c r="C26" s="105">
        <v>0.78</v>
      </c>
      <c r="D26" s="105">
        <v>1.07</v>
      </c>
      <c r="E26" s="106"/>
      <c r="F26" s="107">
        <v>0.96</v>
      </c>
      <c r="G26" s="108">
        <v>0.87</v>
      </c>
      <c r="H26" s="108">
        <v>1.06</v>
      </c>
      <c r="I26" s="109"/>
      <c r="J26" s="110"/>
      <c r="K26" s="111"/>
      <c r="L26" s="111"/>
      <c r="M26" s="112"/>
      <c r="N26" s="110"/>
      <c r="O26" s="113"/>
      <c r="P26" s="113"/>
      <c r="Q26" s="112"/>
      <c r="R26" s="110"/>
      <c r="S26" s="113"/>
      <c r="T26" s="113"/>
      <c r="U26" s="112"/>
      <c r="V26" s="110"/>
      <c r="W26" s="113"/>
      <c r="X26" s="113"/>
      <c r="Y26" s="112"/>
    </row>
    <row r="27" spans="1:25" ht="21" x14ac:dyDescent="0.35">
      <c r="A27" s="90" t="s">
        <v>104</v>
      </c>
      <c r="B27" s="104">
        <v>1.1000000000000001</v>
      </c>
      <c r="C27" s="105">
        <v>0.91</v>
      </c>
      <c r="D27" s="105">
        <v>1.33</v>
      </c>
      <c r="E27" s="106"/>
      <c r="F27" s="107">
        <v>1.1000000000000001</v>
      </c>
      <c r="G27" s="108">
        <v>0.99</v>
      </c>
      <c r="H27" s="108">
        <v>1.22</v>
      </c>
      <c r="I27" s="109"/>
      <c r="J27" s="110"/>
      <c r="K27" s="111"/>
      <c r="L27" s="111"/>
      <c r="M27" s="112"/>
      <c r="N27" s="110"/>
      <c r="O27" s="113"/>
      <c r="P27" s="113"/>
      <c r="Q27" s="112"/>
      <c r="R27" s="110"/>
      <c r="S27" s="113"/>
      <c r="T27" s="113"/>
      <c r="U27" s="112"/>
      <c r="V27" s="110"/>
      <c r="W27" s="113"/>
      <c r="X27" s="113"/>
      <c r="Y27" s="112"/>
    </row>
    <row r="28" spans="1:25" x14ac:dyDescent="0.25">
      <c r="B28" s="25"/>
      <c r="F28" s="30"/>
      <c r="J28" s="35"/>
      <c r="N28" s="35"/>
      <c r="R28" s="35"/>
      <c r="V28" s="35"/>
    </row>
    <row r="29" spans="1:25" x14ac:dyDescent="0.25">
      <c r="B29" s="25"/>
      <c r="F29" s="30"/>
      <c r="J29" s="35"/>
      <c r="N29" s="35"/>
      <c r="R29" s="35"/>
      <c r="V29" s="35"/>
    </row>
    <row r="30" spans="1:25" x14ac:dyDescent="0.25">
      <c r="B30" s="25"/>
      <c r="F30" s="30"/>
      <c r="J30" s="35"/>
      <c r="N30" s="35"/>
      <c r="R30" s="35"/>
      <c r="V30" s="35"/>
    </row>
    <row r="31" spans="1:25" x14ac:dyDescent="0.25">
      <c r="B31" s="26"/>
      <c r="F31" s="31"/>
      <c r="J31" s="36"/>
      <c r="N31" s="36"/>
      <c r="R31" s="36"/>
      <c r="V31" s="36"/>
    </row>
    <row r="32" spans="1:25" x14ac:dyDescent="0.25">
      <c r="B32" s="26"/>
      <c r="F32" s="31"/>
      <c r="J32" s="36"/>
      <c r="N32" s="36"/>
      <c r="R32" s="36"/>
      <c r="V32" s="36"/>
    </row>
    <row r="33" spans="2:22" x14ac:dyDescent="0.25">
      <c r="B33" s="27"/>
      <c r="F33" s="32"/>
      <c r="J33" s="37"/>
      <c r="N33" s="37"/>
      <c r="R33" s="37"/>
      <c r="V33" s="37"/>
    </row>
  </sheetData>
  <mergeCells count="24">
    <mergeCell ref="V1:Y1"/>
    <mergeCell ref="C4:D4"/>
    <mergeCell ref="G4:H4"/>
    <mergeCell ref="K4:L4"/>
    <mergeCell ref="B1:E1"/>
    <mergeCell ref="F1:I1"/>
    <mergeCell ref="J1:M1"/>
    <mergeCell ref="N1:Q1"/>
    <mergeCell ref="R1:U1"/>
    <mergeCell ref="O4:P4"/>
    <mergeCell ref="S4:T4"/>
    <mergeCell ref="W4:X4"/>
    <mergeCell ref="B2:E2"/>
    <mergeCell ref="F2:I2"/>
    <mergeCell ref="J2:M2"/>
    <mergeCell ref="N2:Q2"/>
    <mergeCell ref="R2:U2"/>
    <mergeCell ref="V2:Y2"/>
    <mergeCell ref="B3:E3"/>
    <mergeCell ref="F3:I3"/>
    <mergeCell ref="J3:M3"/>
    <mergeCell ref="N3:Q3"/>
    <mergeCell ref="R3:U3"/>
    <mergeCell ref="V3:Y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963D-CF34-4FE1-BAD5-99CABE47DDB6}">
  <dimension ref="A1:Y29"/>
  <sheetViews>
    <sheetView topLeftCell="A8" zoomScale="80" zoomScaleNormal="80" workbookViewId="0">
      <selection activeCell="N23" sqref="N23"/>
    </sheetView>
  </sheetViews>
  <sheetFormatPr defaultRowHeight="15" x14ac:dyDescent="0.25"/>
  <cols>
    <col min="1" max="1" width="38.5703125" style="40" bestFit="1" customWidth="1"/>
    <col min="2" max="2" width="8" style="23" bestFit="1" customWidth="1"/>
    <col min="3" max="3" width="9.140625" style="43" bestFit="1" customWidth="1"/>
    <col min="4" max="4" width="9.85546875" style="43" bestFit="1" customWidth="1"/>
    <col min="5" max="5" width="4.42578125" style="21" bestFit="1" customWidth="1"/>
    <col min="6" max="6" width="8" style="28" bestFit="1" customWidth="1"/>
    <col min="7" max="7" width="9.140625" style="39" bestFit="1" customWidth="1"/>
    <col min="8" max="8" width="9.85546875" style="39" bestFit="1" customWidth="1"/>
    <col min="9" max="9" width="4.42578125" style="29" bestFit="1" customWidth="1"/>
    <col min="10" max="10" width="7.140625" style="33" bestFit="1" customWidth="1"/>
    <col min="11" max="11" width="8.140625" style="6" bestFit="1" customWidth="1"/>
    <col min="12" max="12" width="9.85546875" style="6" bestFit="1" customWidth="1"/>
    <col min="13" max="13" width="4.42578125" style="34" bestFit="1" customWidth="1"/>
    <col min="14" max="14" width="7.140625" style="28" bestFit="1" customWidth="1"/>
    <col min="15" max="15" width="8.140625" style="39" bestFit="1" customWidth="1"/>
    <col min="16" max="16" width="9.85546875" style="39" bestFit="1" customWidth="1"/>
    <col min="17" max="17" width="3" style="29" bestFit="1" customWidth="1"/>
    <col min="18" max="18" width="9.140625" style="33" bestFit="1" customWidth="1"/>
    <col min="19" max="19" width="9.140625" style="6" bestFit="1" customWidth="1"/>
    <col min="20" max="20" width="10.7109375" style="6" bestFit="1" customWidth="1"/>
    <col min="21" max="21" width="4.42578125" style="34" bestFit="1" customWidth="1"/>
    <col min="22" max="22" width="7.140625" style="28" bestFit="1" customWidth="1"/>
    <col min="23" max="23" width="8.140625" style="39" bestFit="1" customWidth="1"/>
    <col min="24" max="24" width="9.85546875" style="39" bestFit="1" customWidth="1"/>
    <col min="25" max="25" width="3" style="29" bestFit="1" customWidth="1"/>
  </cols>
  <sheetData>
    <row r="1" spans="1:25" s="38" customFormat="1" ht="21" x14ac:dyDescent="0.35">
      <c r="A1" s="83"/>
      <c r="B1" s="84" t="s">
        <v>105</v>
      </c>
      <c r="C1" s="85"/>
      <c r="D1" s="85"/>
      <c r="E1" s="86"/>
      <c r="F1" s="87" t="s">
        <v>106</v>
      </c>
      <c r="G1" s="88"/>
      <c r="H1" s="88"/>
      <c r="I1" s="89"/>
      <c r="J1" s="84" t="s">
        <v>107</v>
      </c>
      <c r="K1" s="85"/>
      <c r="L1" s="85"/>
      <c r="M1" s="86"/>
      <c r="N1" s="87" t="s">
        <v>108</v>
      </c>
      <c r="O1" s="88"/>
      <c r="P1" s="88"/>
      <c r="Q1" s="89"/>
      <c r="R1" s="84" t="s">
        <v>109</v>
      </c>
      <c r="S1" s="85"/>
      <c r="T1" s="85"/>
      <c r="U1" s="86"/>
      <c r="V1" s="87" t="s">
        <v>110</v>
      </c>
      <c r="W1" s="88"/>
      <c r="X1" s="88"/>
      <c r="Y1" s="89"/>
    </row>
    <row r="2" spans="1:25" s="48" customFormat="1" ht="21" x14ac:dyDescent="0.35">
      <c r="A2" s="90" t="s">
        <v>114</v>
      </c>
      <c r="B2" s="114">
        <v>0.03</v>
      </c>
      <c r="C2" s="115"/>
      <c r="D2" s="115"/>
      <c r="E2" s="116"/>
      <c r="F2" s="117">
        <v>0.04</v>
      </c>
      <c r="G2" s="118"/>
      <c r="H2" s="118"/>
      <c r="I2" s="119"/>
      <c r="J2" s="114">
        <v>0.02</v>
      </c>
      <c r="K2" s="115"/>
      <c r="L2" s="115"/>
      <c r="M2" s="116"/>
      <c r="N2" s="117">
        <v>7.0000000000000007E-2</v>
      </c>
      <c r="O2" s="118"/>
      <c r="P2" s="118"/>
      <c r="Q2" s="119"/>
      <c r="R2" s="114">
        <v>0.02</v>
      </c>
      <c r="S2" s="115"/>
      <c r="T2" s="115"/>
      <c r="U2" s="116"/>
      <c r="V2" s="117">
        <v>0.08</v>
      </c>
      <c r="W2" s="118"/>
      <c r="X2" s="118"/>
      <c r="Y2" s="119"/>
    </row>
    <row r="3" spans="1:25" s="48" customFormat="1" ht="21" x14ac:dyDescent="0.35">
      <c r="A3" s="90" t="s">
        <v>116</v>
      </c>
      <c r="B3" s="114">
        <v>1.01</v>
      </c>
      <c r="C3" s="115"/>
      <c r="D3" s="115"/>
      <c r="E3" s="116"/>
      <c r="F3" s="117">
        <v>1</v>
      </c>
      <c r="G3" s="118"/>
      <c r="H3" s="118"/>
      <c r="I3" s="119"/>
      <c r="J3" s="114">
        <v>1.01</v>
      </c>
      <c r="K3" s="115"/>
      <c r="L3" s="115"/>
      <c r="M3" s="116"/>
      <c r="N3" s="117">
        <v>1.02</v>
      </c>
      <c r="O3" s="118"/>
      <c r="P3" s="118"/>
      <c r="Q3" s="119"/>
      <c r="R3" s="114">
        <v>1</v>
      </c>
      <c r="S3" s="115"/>
      <c r="T3" s="115"/>
      <c r="U3" s="116"/>
      <c r="V3" s="117">
        <v>1.02</v>
      </c>
      <c r="W3" s="118"/>
      <c r="X3" s="118"/>
      <c r="Y3" s="119"/>
    </row>
    <row r="4" spans="1:25" s="42" customFormat="1" ht="21" x14ac:dyDescent="0.35">
      <c r="A4" s="97" t="s">
        <v>81</v>
      </c>
      <c r="B4" s="98" t="s">
        <v>112</v>
      </c>
      <c r="C4" s="99" t="s">
        <v>111</v>
      </c>
      <c r="D4" s="99"/>
      <c r="E4" s="120"/>
      <c r="F4" s="101" t="s">
        <v>113</v>
      </c>
      <c r="G4" s="102" t="s">
        <v>111</v>
      </c>
      <c r="H4" s="102"/>
      <c r="I4" s="103"/>
      <c r="J4" s="98" t="s">
        <v>112</v>
      </c>
      <c r="K4" s="99" t="s">
        <v>111</v>
      </c>
      <c r="L4" s="99"/>
      <c r="M4" s="100"/>
      <c r="N4" s="101" t="s">
        <v>112</v>
      </c>
      <c r="O4" s="102" t="s">
        <v>111</v>
      </c>
      <c r="P4" s="102"/>
      <c r="Q4" s="103"/>
      <c r="R4" s="98" t="s">
        <v>113</v>
      </c>
      <c r="S4" s="99" t="s">
        <v>111</v>
      </c>
      <c r="T4" s="99"/>
      <c r="U4" s="100"/>
      <c r="V4" s="101" t="s">
        <v>113</v>
      </c>
      <c r="W4" s="102" t="s">
        <v>111</v>
      </c>
      <c r="X4" s="102"/>
      <c r="Y4" s="103"/>
    </row>
    <row r="5" spans="1:25" ht="21" x14ac:dyDescent="0.35">
      <c r="A5" s="90" t="s">
        <v>82</v>
      </c>
      <c r="B5" s="104">
        <v>0.72</v>
      </c>
      <c r="C5" s="105">
        <v>0.4</v>
      </c>
      <c r="D5" s="105">
        <v>1.32</v>
      </c>
      <c r="E5" s="121"/>
      <c r="F5" s="107">
        <v>0.73</v>
      </c>
      <c r="G5" s="108">
        <v>0.4</v>
      </c>
      <c r="H5" s="108">
        <v>1.32</v>
      </c>
      <c r="I5" s="109"/>
      <c r="J5" s="104">
        <v>0.72</v>
      </c>
      <c r="K5" s="105">
        <v>0.4</v>
      </c>
      <c r="L5" s="105">
        <v>1.32</v>
      </c>
      <c r="M5" s="106"/>
      <c r="N5" s="107">
        <v>1.39</v>
      </c>
      <c r="O5" s="108">
        <v>0.5</v>
      </c>
      <c r="P5" s="108">
        <v>3.88</v>
      </c>
      <c r="Q5" s="109"/>
      <c r="R5" s="104">
        <v>0.73</v>
      </c>
      <c r="S5" s="105">
        <v>0.4</v>
      </c>
      <c r="T5" s="105">
        <v>1.32</v>
      </c>
      <c r="U5" s="106"/>
      <c r="V5" s="107">
        <v>1.38</v>
      </c>
      <c r="W5" s="108">
        <v>0.51</v>
      </c>
      <c r="X5" s="108">
        <v>3.74</v>
      </c>
      <c r="Y5" s="109"/>
    </row>
    <row r="6" spans="1:25" ht="21" x14ac:dyDescent="0.35">
      <c r="A6" s="90" t="s">
        <v>83</v>
      </c>
      <c r="B6" s="104">
        <v>0.92</v>
      </c>
      <c r="C6" s="105">
        <v>0.63</v>
      </c>
      <c r="D6" s="105">
        <v>1.33</v>
      </c>
      <c r="E6" s="121"/>
      <c r="F6" s="107">
        <v>0.92</v>
      </c>
      <c r="G6" s="108">
        <v>0.64</v>
      </c>
      <c r="H6" s="108">
        <v>1.32</v>
      </c>
      <c r="I6" s="109"/>
      <c r="J6" s="104">
        <v>0.92</v>
      </c>
      <c r="K6" s="105">
        <v>0.63</v>
      </c>
      <c r="L6" s="105">
        <v>1.33</v>
      </c>
      <c r="M6" s="106"/>
      <c r="N6" s="107">
        <v>0.74</v>
      </c>
      <c r="O6" s="108">
        <v>0.31</v>
      </c>
      <c r="P6" s="108">
        <v>1.79</v>
      </c>
      <c r="Q6" s="109"/>
      <c r="R6" s="104">
        <v>0.92</v>
      </c>
      <c r="S6" s="105">
        <v>0.64</v>
      </c>
      <c r="T6" s="105">
        <v>1.32</v>
      </c>
      <c r="U6" s="106"/>
      <c r="V6" s="107">
        <v>0.74</v>
      </c>
      <c r="W6" s="108">
        <v>0.31</v>
      </c>
      <c r="X6" s="108">
        <v>1.77</v>
      </c>
      <c r="Y6" s="109"/>
    </row>
    <row r="7" spans="1:25" ht="21" x14ac:dyDescent="0.35">
      <c r="A7" s="90" t="s">
        <v>84</v>
      </c>
      <c r="B7" s="104">
        <v>0.69</v>
      </c>
      <c r="C7" s="105">
        <v>0.48</v>
      </c>
      <c r="D7" s="105">
        <v>0.98</v>
      </c>
      <c r="E7" s="121" t="s">
        <v>28</v>
      </c>
      <c r="F7" s="107">
        <v>0.69</v>
      </c>
      <c r="G7" s="108">
        <v>0.49</v>
      </c>
      <c r="H7" s="108">
        <v>0.98</v>
      </c>
      <c r="I7" s="109" t="s">
        <v>28</v>
      </c>
      <c r="J7" s="104">
        <v>0.69</v>
      </c>
      <c r="K7" s="105">
        <v>0.48</v>
      </c>
      <c r="L7" s="105">
        <v>0.98</v>
      </c>
      <c r="M7" s="106" t="s">
        <v>28</v>
      </c>
      <c r="N7" s="107">
        <v>0.37</v>
      </c>
      <c r="O7" s="108">
        <v>0.18</v>
      </c>
      <c r="P7" s="108">
        <v>0.75</v>
      </c>
      <c r="Q7" s="109" t="s">
        <v>28</v>
      </c>
      <c r="R7" s="104">
        <v>0.69</v>
      </c>
      <c r="S7" s="105">
        <v>0.49</v>
      </c>
      <c r="T7" s="105">
        <v>0.98</v>
      </c>
      <c r="U7" s="106" t="s">
        <v>28</v>
      </c>
      <c r="V7" s="107">
        <v>0.38</v>
      </c>
      <c r="W7" s="108">
        <v>0.19</v>
      </c>
      <c r="X7" s="108">
        <v>0.76</v>
      </c>
      <c r="Y7" s="109" t="s">
        <v>28</v>
      </c>
    </row>
    <row r="8" spans="1:25" ht="21" x14ac:dyDescent="0.35">
      <c r="A8" s="90" t="s">
        <v>85</v>
      </c>
      <c r="B8" s="104">
        <v>1.32</v>
      </c>
      <c r="C8" s="105">
        <v>0.73</v>
      </c>
      <c r="D8" s="105">
        <v>2.37</v>
      </c>
      <c r="E8" s="121"/>
      <c r="F8" s="107">
        <v>1.31</v>
      </c>
      <c r="G8" s="108">
        <v>0.74</v>
      </c>
      <c r="H8" s="108">
        <v>2.33</v>
      </c>
      <c r="I8" s="109"/>
      <c r="J8" s="104">
        <v>1.32</v>
      </c>
      <c r="K8" s="105">
        <v>0.73</v>
      </c>
      <c r="L8" s="105">
        <v>2.37</v>
      </c>
      <c r="M8" s="106"/>
      <c r="N8" s="107">
        <v>1.38</v>
      </c>
      <c r="O8" s="108">
        <v>0.63</v>
      </c>
      <c r="P8" s="108">
        <v>3.03</v>
      </c>
      <c r="Q8" s="109"/>
      <c r="R8" s="104">
        <v>1.31</v>
      </c>
      <c r="S8" s="105">
        <v>0.74</v>
      </c>
      <c r="T8" s="105">
        <v>2.33</v>
      </c>
      <c r="U8" s="106"/>
      <c r="V8" s="107">
        <v>1.37</v>
      </c>
      <c r="W8" s="108">
        <v>0.64</v>
      </c>
      <c r="X8" s="108">
        <v>2.92</v>
      </c>
      <c r="Y8" s="109"/>
    </row>
    <row r="9" spans="1:25" ht="21" x14ac:dyDescent="0.35">
      <c r="A9" s="90" t="s">
        <v>86</v>
      </c>
      <c r="B9" s="104">
        <v>1.08</v>
      </c>
      <c r="C9" s="105">
        <v>0.62</v>
      </c>
      <c r="D9" s="105">
        <v>1.89</v>
      </c>
      <c r="E9" s="121"/>
      <c r="F9" s="107">
        <v>1.08</v>
      </c>
      <c r="G9" s="108">
        <v>0.62</v>
      </c>
      <c r="H9" s="108">
        <v>1.87</v>
      </c>
      <c r="I9" s="109"/>
      <c r="J9" s="104">
        <v>1.08</v>
      </c>
      <c r="K9" s="105">
        <v>0.62</v>
      </c>
      <c r="L9" s="105">
        <v>1.89</v>
      </c>
      <c r="M9" s="106"/>
      <c r="N9" s="107">
        <v>0.96</v>
      </c>
      <c r="O9" s="108">
        <v>0.48</v>
      </c>
      <c r="P9" s="108">
        <v>1.91</v>
      </c>
      <c r="Q9" s="109"/>
      <c r="R9" s="104">
        <v>1.08</v>
      </c>
      <c r="S9" s="105">
        <v>0.62</v>
      </c>
      <c r="T9" s="105">
        <v>1.87</v>
      </c>
      <c r="U9" s="106"/>
      <c r="V9" s="107">
        <v>0.96</v>
      </c>
      <c r="W9" s="108">
        <v>0.49</v>
      </c>
      <c r="X9" s="108">
        <v>1.88</v>
      </c>
      <c r="Y9" s="109"/>
    </row>
    <row r="10" spans="1:25" ht="21" x14ac:dyDescent="0.35">
      <c r="A10" s="90" t="s">
        <v>87</v>
      </c>
      <c r="B10" s="104">
        <v>1.1499999999999999</v>
      </c>
      <c r="C10" s="105">
        <v>0.72</v>
      </c>
      <c r="D10" s="105">
        <v>1.82</v>
      </c>
      <c r="E10" s="121"/>
      <c r="F10" s="107">
        <v>1.1399999999999999</v>
      </c>
      <c r="G10" s="108">
        <v>0.72</v>
      </c>
      <c r="H10" s="108">
        <v>1.81</v>
      </c>
      <c r="I10" s="109"/>
      <c r="J10" s="104">
        <v>1.1499999999999999</v>
      </c>
      <c r="K10" s="105">
        <v>0.72</v>
      </c>
      <c r="L10" s="105">
        <v>1.82</v>
      </c>
      <c r="M10" s="106"/>
      <c r="N10" s="107">
        <v>1.58</v>
      </c>
      <c r="O10" s="108">
        <v>0.51</v>
      </c>
      <c r="P10" s="108">
        <v>4.92</v>
      </c>
      <c r="Q10" s="109"/>
      <c r="R10" s="104">
        <v>1.1399999999999999</v>
      </c>
      <c r="S10" s="105">
        <v>0.72</v>
      </c>
      <c r="T10" s="105">
        <v>1.81</v>
      </c>
      <c r="U10" s="106"/>
      <c r="V10" s="107">
        <v>1.57</v>
      </c>
      <c r="W10" s="108">
        <v>0.51</v>
      </c>
      <c r="X10" s="108">
        <v>4.78</v>
      </c>
      <c r="Y10" s="109"/>
    </row>
    <row r="11" spans="1:25" ht="21" x14ac:dyDescent="0.35">
      <c r="A11" s="90" t="s">
        <v>88</v>
      </c>
      <c r="B11" s="104">
        <v>5.44</v>
      </c>
      <c r="C11" s="105">
        <v>0.74</v>
      </c>
      <c r="D11" s="105">
        <v>40.130000000000003</v>
      </c>
      <c r="E11" s="121"/>
      <c r="F11" s="107">
        <v>5.39</v>
      </c>
      <c r="G11" s="108">
        <v>0.73</v>
      </c>
      <c r="H11" s="108">
        <v>39.53</v>
      </c>
      <c r="I11" s="109"/>
      <c r="J11" s="104">
        <v>5.44</v>
      </c>
      <c r="K11" s="105">
        <v>0.74</v>
      </c>
      <c r="L11" s="105">
        <v>40.130000000000003</v>
      </c>
      <c r="M11" s="106"/>
      <c r="N11" s="122" t="s">
        <v>115</v>
      </c>
      <c r="O11" s="123"/>
      <c r="P11" s="123"/>
      <c r="Q11" s="124"/>
      <c r="R11" s="125">
        <v>5.39</v>
      </c>
      <c r="S11" s="126">
        <v>0.73</v>
      </c>
      <c r="T11" s="126">
        <v>39.53</v>
      </c>
      <c r="U11" s="127"/>
      <c r="V11" s="122" t="s">
        <v>115</v>
      </c>
      <c r="W11" s="123"/>
      <c r="X11" s="123"/>
      <c r="Y11" s="124"/>
    </row>
    <row r="12" spans="1:25" ht="21" x14ac:dyDescent="0.35">
      <c r="A12" s="90" t="s">
        <v>89</v>
      </c>
      <c r="B12" s="104">
        <v>1.98</v>
      </c>
      <c r="C12" s="105">
        <v>1.37</v>
      </c>
      <c r="D12" s="105">
        <v>2.87</v>
      </c>
      <c r="E12" s="121" t="s">
        <v>29</v>
      </c>
      <c r="F12" s="107">
        <v>1.96</v>
      </c>
      <c r="G12" s="108">
        <v>1.36</v>
      </c>
      <c r="H12" s="108">
        <v>2.83</v>
      </c>
      <c r="I12" s="109" t="s">
        <v>29</v>
      </c>
      <c r="J12" s="104">
        <v>1.98</v>
      </c>
      <c r="K12" s="105">
        <v>1.37</v>
      </c>
      <c r="L12" s="105">
        <v>2.87</v>
      </c>
      <c r="M12" s="106" t="s">
        <v>29</v>
      </c>
      <c r="N12" s="107">
        <v>2.0099999999999998</v>
      </c>
      <c r="O12" s="108">
        <v>0.94</v>
      </c>
      <c r="P12" s="108">
        <v>4.33</v>
      </c>
      <c r="Q12" s="109"/>
      <c r="R12" s="104">
        <v>1.96</v>
      </c>
      <c r="S12" s="105">
        <v>1.36</v>
      </c>
      <c r="T12" s="105">
        <v>2.83</v>
      </c>
      <c r="U12" s="106" t="s">
        <v>29</v>
      </c>
      <c r="V12" s="107">
        <v>1.97</v>
      </c>
      <c r="W12" s="108">
        <v>0.94</v>
      </c>
      <c r="X12" s="108">
        <v>4.16</v>
      </c>
      <c r="Y12" s="109"/>
    </row>
    <row r="13" spans="1:25" ht="21" x14ac:dyDescent="0.35">
      <c r="A13" s="90" t="s">
        <v>90</v>
      </c>
      <c r="B13" s="104">
        <v>2.23</v>
      </c>
      <c r="C13" s="105">
        <v>0.91</v>
      </c>
      <c r="D13" s="105">
        <v>5.47</v>
      </c>
      <c r="E13" s="121"/>
      <c r="F13" s="107">
        <v>2.21</v>
      </c>
      <c r="G13" s="108">
        <v>0.91</v>
      </c>
      <c r="H13" s="108">
        <v>5.35</v>
      </c>
      <c r="I13" s="109"/>
      <c r="J13" s="104">
        <v>2.23</v>
      </c>
      <c r="K13" s="105">
        <v>0.91</v>
      </c>
      <c r="L13" s="105">
        <v>5.47</v>
      </c>
      <c r="M13" s="106"/>
      <c r="N13" s="107">
        <v>2.96</v>
      </c>
      <c r="O13" s="108">
        <v>0.61</v>
      </c>
      <c r="P13" s="108">
        <v>14.24</v>
      </c>
      <c r="Q13" s="109"/>
      <c r="R13" s="104">
        <v>2.21</v>
      </c>
      <c r="S13" s="105">
        <v>0.91</v>
      </c>
      <c r="T13" s="105">
        <v>5.35</v>
      </c>
      <c r="U13" s="106"/>
      <c r="V13" s="107">
        <v>2.91</v>
      </c>
      <c r="W13" s="108">
        <v>0.61</v>
      </c>
      <c r="X13" s="108">
        <v>13.76</v>
      </c>
      <c r="Y13" s="109"/>
    </row>
    <row r="14" spans="1:25" ht="21" x14ac:dyDescent="0.35">
      <c r="A14" s="90" t="s">
        <v>91</v>
      </c>
      <c r="B14" s="104">
        <v>1.28</v>
      </c>
      <c r="C14" s="105">
        <v>0.84</v>
      </c>
      <c r="D14" s="105">
        <v>1.93</v>
      </c>
      <c r="E14" s="121"/>
      <c r="F14" s="107">
        <v>1.27</v>
      </c>
      <c r="G14" s="108">
        <v>0.84</v>
      </c>
      <c r="H14" s="108">
        <v>1.91</v>
      </c>
      <c r="I14" s="109"/>
      <c r="J14" s="104">
        <v>1.28</v>
      </c>
      <c r="K14" s="105">
        <v>0.84</v>
      </c>
      <c r="L14" s="105">
        <v>1.93</v>
      </c>
      <c r="M14" s="106"/>
      <c r="N14" s="107">
        <v>0.86</v>
      </c>
      <c r="O14" s="108">
        <v>0.34</v>
      </c>
      <c r="P14" s="108">
        <v>2.17</v>
      </c>
      <c r="Q14" s="109"/>
      <c r="R14" s="104">
        <v>1.27</v>
      </c>
      <c r="S14" s="105">
        <v>0.84</v>
      </c>
      <c r="T14" s="105">
        <v>1.91</v>
      </c>
      <c r="U14" s="106"/>
      <c r="V14" s="107">
        <v>0.86</v>
      </c>
      <c r="W14" s="108">
        <v>0.35</v>
      </c>
      <c r="X14" s="108">
        <v>2.12</v>
      </c>
      <c r="Y14" s="109"/>
    </row>
    <row r="15" spans="1:25" ht="21" x14ac:dyDescent="0.35">
      <c r="A15" s="90" t="s">
        <v>92</v>
      </c>
      <c r="B15" s="104">
        <v>1.2</v>
      </c>
      <c r="C15" s="105">
        <v>0.74</v>
      </c>
      <c r="D15" s="105">
        <v>1.95</v>
      </c>
      <c r="E15" s="121"/>
      <c r="F15" s="107">
        <v>1.19</v>
      </c>
      <c r="G15" s="108">
        <v>0.74</v>
      </c>
      <c r="H15" s="108">
        <v>1.93</v>
      </c>
      <c r="I15" s="109"/>
      <c r="J15" s="104">
        <v>1.2</v>
      </c>
      <c r="K15" s="105">
        <v>0.74</v>
      </c>
      <c r="L15" s="105">
        <v>1.95</v>
      </c>
      <c r="M15" s="106"/>
      <c r="N15" s="107">
        <v>1.18</v>
      </c>
      <c r="O15" s="108">
        <v>0.49</v>
      </c>
      <c r="P15" s="108">
        <v>2.83</v>
      </c>
      <c r="Q15" s="109"/>
      <c r="R15" s="104">
        <v>1.19</v>
      </c>
      <c r="S15" s="105">
        <v>0.74</v>
      </c>
      <c r="T15" s="105">
        <v>1.93</v>
      </c>
      <c r="U15" s="106"/>
      <c r="V15" s="107">
        <v>1.17</v>
      </c>
      <c r="W15" s="108">
        <v>0.5</v>
      </c>
      <c r="X15" s="108">
        <v>2.72</v>
      </c>
      <c r="Y15" s="109"/>
    </row>
    <row r="16" spans="1:25" ht="21" x14ac:dyDescent="0.35">
      <c r="A16" s="90" t="s">
        <v>93</v>
      </c>
      <c r="B16" s="128" t="s">
        <v>115</v>
      </c>
      <c r="C16" s="129"/>
      <c r="D16" s="129"/>
      <c r="E16" s="129"/>
      <c r="F16" s="129"/>
      <c r="G16" s="129"/>
      <c r="H16" s="129"/>
      <c r="I16" s="130"/>
      <c r="J16" s="131"/>
      <c r="K16" s="132"/>
      <c r="L16" s="132"/>
      <c r="M16" s="133"/>
      <c r="N16" s="131"/>
      <c r="O16" s="132"/>
      <c r="P16" s="132"/>
      <c r="Q16" s="133"/>
      <c r="R16" s="131"/>
      <c r="S16" s="132"/>
      <c r="T16" s="132"/>
      <c r="U16" s="133"/>
      <c r="V16" s="131"/>
      <c r="W16" s="132"/>
      <c r="X16" s="132"/>
      <c r="Y16" s="133"/>
    </row>
    <row r="17" spans="1:25" ht="21" x14ac:dyDescent="0.35">
      <c r="A17" s="90" t="s">
        <v>94</v>
      </c>
      <c r="B17" s="134">
        <v>1.92</v>
      </c>
      <c r="C17" s="126">
        <v>0.57999999999999996</v>
      </c>
      <c r="D17" s="126">
        <v>6.32</v>
      </c>
      <c r="E17" s="135"/>
      <c r="F17" s="136">
        <v>1.89</v>
      </c>
      <c r="G17" s="137">
        <v>0.59</v>
      </c>
      <c r="H17" s="137">
        <v>6.04</v>
      </c>
      <c r="I17" s="138"/>
      <c r="J17" s="131"/>
      <c r="K17" s="132"/>
      <c r="L17" s="132"/>
      <c r="M17" s="133"/>
      <c r="N17" s="131"/>
      <c r="O17" s="132"/>
      <c r="P17" s="132"/>
      <c r="Q17" s="133"/>
      <c r="R17" s="131"/>
      <c r="S17" s="132"/>
      <c r="T17" s="132"/>
      <c r="U17" s="133"/>
      <c r="V17" s="131"/>
      <c r="W17" s="132"/>
      <c r="X17" s="132"/>
      <c r="Y17" s="133"/>
    </row>
    <row r="18" spans="1:25" ht="21" x14ac:dyDescent="0.35">
      <c r="A18" s="90" t="s">
        <v>95</v>
      </c>
      <c r="B18" s="134">
        <v>0.81</v>
      </c>
      <c r="C18" s="126">
        <v>0.31</v>
      </c>
      <c r="D18" s="126">
        <v>2.0699999999999998</v>
      </c>
      <c r="E18" s="135"/>
      <c r="F18" s="136">
        <v>0.81</v>
      </c>
      <c r="G18" s="137">
        <v>0.32</v>
      </c>
      <c r="H18" s="137">
        <v>2.0499999999999998</v>
      </c>
      <c r="I18" s="138"/>
      <c r="J18" s="131"/>
      <c r="K18" s="132"/>
      <c r="L18" s="132"/>
      <c r="M18" s="133"/>
      <c r="N18" s="131"/>
      <c r="O18" s="132"/>
      <c r="P18" s="132"/>
      <c r="Q18" s="133"/>
      <c r="R18" s="131"/>
      <c r="S18" s="132"/>
      <c r="T18" s="132"/>
      <c r="U18" s="133"/>
      <c r="V18" s="131"/>
      <c r="W18" s="132"/>
      <c r="X18" s="132"/>
      <c r="Y18" s="133"/>
    </row>
    <row r="19" spans="1:25" ht="21" x14ac:dyDescent="0.35">
      <c r="A19" s="90" t="s">
        <v>96</v>
      </c>
      <c r="B19" s="134">
        <v>0.54</v>
      </c>
      <c r="C19" s="126">
        <v>0.24</v>
      </c>
      <c r="D19" s="126">
        <v>1.21</v>
      </c>
      <c r="E19" s="135"/>
      <c r="F19" s="136">
        <v>0.55000000000000004</v>
      </c>
      <c r="G19" s="137">
        <v>0.25</v>
      </c>
      <c r="H19" s="137">
        <v>1.21</v>
      </c>
      <c r="I19" s="138"/>
      <c r="J19" s="131"/>
      <c r="K19" s="132"/>
      <c r="L19" s="132"/>
      <c r="M19" s="133"/>
      <c r="N19" s="131"/>
      <c r="O19" s="132"/>
      <c r="P19" s="132"/>
      <c r="Q19" s="133"/>
      <c r="R19" s="131"/>
      <c r="S19" s="132"/>
      <c r="T19" s="132"/>
      <c r="U19" s="133"/>
      <c r="V19" s="131"/>
      <c r="W19" s="132"/>
      <c r="X19" s="132"/>
      <c r="Y19" s="133"/>
    </row>
    <row r="20" spans="1:25" ht="21" x14ac:dyDescent="0.35">
      <c r="A20" s="90" t="s">
        <v>97</v>
      </c>
      <c r="B20" s="134">
        <v>1.05</v>
      </c>
      <c r="C20" s="126">
        <v>0.41</v>
      </c>
      <c r="D20" s="126">
        <v>2.66</v>
      </c>
      <c r="E20" s="135"/>
      <c r="F20" s="136">
        <v>1.04</v>
      </c>
      <c r="G20" s="137">
        <v>0.42</v>
      </c>
      <c r="H20" s="137">
        <v>2.57</v>
      </c>
      <c r="I20" s="138"/>
      <c r="J20" s="131"/>
      <c r="K20" s="132"/>
      <c r="L20" s="132"/>
      <c r="M20" s="133"/>
      <c r="N20" s="131"/>
      <c r="O20" s="132"/>
      <c r="P20" s="132"/>
      <c r="Q20" s="133"/>
      <c r="R20" s="131"/>
      <c r="S20" s="132"/>
      <c r="T20" s="132"/>
      <c r="U20" s="133"/>
      <c r="V20" s="131"/>
      <c r="W20" s="132"/>
      <c r="X20" s="132"/>
      <c r="Y20" s="133"/>
    </row>
    <row r="21" spans="1:25" ht="21" x14ac:dyDescent="0.35">
      <c r="A21" s="90" t="s">
        <v>98</v>
      </c>
      <c r="B21" s="134">
        <v>0.89</v>
      </c>
      <c r="C21" s="126">
        <v>0.37</v>
      </c>
      <c r="D21" s="126">
        <v>2.14</v>
      </c>
      <c r="E21" s="135"/>
      <c r="F21" s="136">
        <v>0.89</v>
      </c>
      <c r="G21" s="137">
        <v>0.38</v>
      </c>
      <c r="H21" s="137">
        <v>2.11</v>
      </c>
      <c r="I21" s="138"/>
      <c r="J21" s="131"/>
      <c r="K21" s="132"/>
      <c r="L21" s="132"/>
      <c r="M21" s="133"/>
      <c r="N21" s="131"/>
      <c r="O21" s="132"/>
      <c r="P21" s="132"/>
      <c r="Q21" s="133"/>
      <c r="R21" s="131"/>
      <c r="S21" s="132"/>
      <c r="T21" s="132"/>
      <c r="U21" s="133"/>
      <c r="V21" s="131"/>
      <c r="W21" s="132"/>
      <c r="X21" s="132"/>
      <c r="Y21" s="133"/>
    </row>
    <row r="22" spans="1:25" ht="21" x14ac:dyDescent="0.35">
      <c r="A22" s="90" t="s">
        <v>99</v>
      </c>
      <c r="B22" s="134">
        <v>1.38</v>
      </c>
      <c r="C22" s="126">
        <v>0.4</v>
      </c>
      <c r="D22" s="126">
        <v>4.72</v>
      </c>
      <c r="E22" s="135"/>
      <c r="F22" s="136">
        <v>1.37</v>
      </c>
      <c r="G22" s="137">
        <v>0.41</v>
      </c>
      <c r="H22" s="137">
        <v>4.59</v>
      </c>
      <c r="I22" s="138"/>
      <c r="J22" s="131"/>
      <c r="K22" s="132"/>
      <c r="L22" s="132"/>
      <c r="M22" s="133"/>
      <c r="N22" s="131"/>
      <c r="O22" s="132"/>
      <c r="P22" s="132"/>
      <c r="Q22" s="133"/>
      <c r="R22" s="131"/>
      <c r="S22" s="132"/>
      <c r="T22" s="132"/>
      <c r="U22" s="133"/>
      <c r="V22" s="131"/>
      <c r="W22" s="132"/>
      <c r="X22" s="132"/>
      <c r="Y22" s="133"/>
    </row>
    <row r="23" spans="1:25" ht="21" x14ac:dyDescent="0.35">
      <c r="A23" s="90" t="s">
        <v>100</v>
      </c>
      <c r="B23" s="128" t="s">
        <v>115</v>
      </c>
      <c r="C23" s="129"/>
      <c r="D23" s="129"/>
      <c r="E23" s="129"/>
      <c r="F23" s="129"/>
      <c r="G23" s="129"/>
      <c r="H23" s="129"/>
      <c r="I23" s="130"/>
      <c r="J23" s="131"/>
      <c r="K23" s="132"/>
      <c r="L23" s="132"/>
      <c r="M23" s="133"/>
      <c r="N23" s="131"/>
      <c r="O23" s="132"/>
      <c r="P23" s="132"/>
      <c r="Q23" s="133"/>
      <c r="R23" s="131"/>
      <c r="S23" s="132"/>
      <c r="T23" s="132"/>
      <c r="U23" s="133"/>
      <c r="V23" s="131"/>
      <c r="W23" s="132"/>
      <c r="X23" s="132"/>
      <c r="Y23" s="133"/>
    </row>
    <row r="24" spans="1:25" ht="21" x14ac:dyDescent="0.35">
      <c r="A24" s="90" t="s">
        <v>101</v>
      </c>
      <c r="B24" s="134">
        <v>1.02</v>
      </c>
      <c r="C24" s="126">
        <v>0.43</v>
      </c>
      <c r="D24" s="126">
        <v>2.39</v>
      </c>
      <c r="E24" s="135"/>
      <c r="F24" s="136">
        <v>1.01</v>
      </c>
      <c r="G24" s="137">
        <v>0.44</v>
      </c>
      <c r="H24" s="137">
        <v>2.31</v>
      </c>
      <c r="I24" s="138"/>
      <c r="J24" s="131"/>
      <c r="K24" s="132"/>
      <c r="L24" s="132"/>
      <c r="M24" s="133"/>
      <c r="N24" s="131"/>
      <c r="O24" s="132"/>
      <c r="P24" s="132"/>
      <c r="Q24" s="133"/>
      <c r="R24" s="131"/>
      <c r="S24" s="132"/>
      <c r="T24" s="132"/>
      <c r="U24" s="133"/>
      <c r="V24" s="131"/>
      <c r="W24" s="132"/>
      <c r="X24" s="132"/>
      <c r="Y24" s="133"/>
    </row>
    <row r="25" spans="1:25" ht="21" x14ac:dyDescent="0.35">
      <c r="A25" s="90" t="s">
        <v>102</v>
      </c>
      <c r="B25" s="134">
        <v>1.32</v>
      </c>
      <c r="C25" s="126">
        <v>0.22</v>
      </c>
      <c r="D25" s="126">
        <v>8.09</v>
      </c>
      <c r="E25" s="135"/>
      <c r="F25" s="136">
        <v>1.32</v>
      </c>
      <c r="G25" s="137">
        <v>0.22</v>
      </c>
      <c r="H25" s="137">
        <v>7.88</v>
      </c>
      <c r="I25" s="138"/>
      <c r="J25" s="131"/>
      <c r="K25" s="132"/>
      <c r="L25" s="132"/>
      <c r="M25" s="133"/>
      <c r="N25" s="131"/>
      <c r="O25" s="132"/>
      <c r="P25" s="132"/>
      <c r="Q25" s="133"/>
      <c r="R25" s="131"/>
      <c r="S25" s="132"/>
      <c r="T25" s="132"/>
      <c r="U25" s="133"/>
      <c r="V25" s="131"/>
      <c r="W25" s="132"/>
      <c r="X25" s="132"/>
      <c r="Y25" s="133"/>
    </row>
    <row r="26" spans="1:25" ht="21" x14ac:dyDescent="0.35">
      <c r="A26" s="90" t="s">
        <v>103</v>
      </c>
      <c r="B26" s="134">
        <v>0.67</v>
      </c>
      <c r="C26" s="126">
        <v>0.24</v>
      </c>
      <c r="D26" s="126">
        <v>1.84</v>
      </c>
      <c r="E26" s="135"/>
      <c r="F26" s="136">
        <v>0.68</v>
      </c>
      <c r="G26" s="137">
        <v>0.25</v>
      </c>
      <c r="H26" s="137">
        <v>1.8</v>
      </c>
      <c r="I26" s="138"/>
      <c r="J26" s="131"/>
      <c r="K26" s="132"/>
      <c r="L26" s="132"/>
      <c r="M26" s="133"/>
      <c r="N26" s="131"/>
      <c r="O26" s="132"/>
      <c r="P26" s="132"/>
      <c r="Q26" s="133"/>
      <c r="R26" s="131"/>
      <c r="S26" s="132"/>
      <c r="T26" s="132"/>
      <c r="U26" s="133"/>
      <c r="V26" s="131"/>
      <c r="W26" s="132"/>
      <c r="X26" s="132"/>
      <c r="Y26" s="133"/>
    </row>
    <row r="27" spans="1:25" ht="21" x14ac:dyDescent="0.35">
      <c r="A27" s="90" t="s">
        <v>104</v>
      </c>
      <c r="B27" s="134">
        <v>0.98</v>
      </c>
      <c r="C27" s="126">
        <v>0.36</v>
      </c>
      <c r="D27" s="126">
        <v>2.66</v>
      </c>
      <c r="E27" s="135"/>
      <c r="F27" s="136">
        <v>0.98</v>
      </c>
      <c r="G27" s="137">
        <v>0.37</v>
      </c>
      <c r="H27" s="137">
        <v>2.57</v>
      </c>
      <c r="I27" s="138"/>
      <c r="J27" s="131"/>
      <c r="K27" s="132"/>
      <c r="L27" s="132"/>
      <c r="M27" s="133"/>
      <c r="N27" s="131"/>
      <c r="O27" s="132"/>
      <c r="P27" s="132"/>
      <c r="Q27" s="133"/>
      <c r="R27" s="131"/>
      <c r="S27" s="132"/>
      <c r="T27" s="132"/>
      <c r="U27" s="133"/>
      <c r="V27" s="131"/>
      <c r="W27" s="132"/>
      <c r="X27" s="132"/>
      <c r="Y27" s="133"/>
    </row>
    <row r="28" spans="1:25" x14ac:dyDescent="0.25">
      <c r="J28" s="23"/>
      <c r="K28" s="43"/>
      <c r="L28" s="43"/>
      <c r="M28" s="24"/>
      <c r="R28" s="23"/>
      <c r="S28" s="43"/>
      <c r="T28" s="43"/>
      <c r="U28" s="24"/>
    </row>
    <row r="29" spans="1:25" s="48" customFormat="1" x14ac:dyDescent="0.25">
      <c r="A29" s="49" t="s">
        <v>114</v>
      </c>
      <c r="B29" s="44">
        <v>0.03</v>
      </c>
      <c r="C29" s="50"/>
      <c r="D29" s="50"/>
      <c r="E29" s="45"/>
      <c r="F29" s="46">
        <v>0.04</v>
      </c>
      <c r="G29" s="51"/>
      <c r="H29" s="51"/>
      <c r="I29" s="47"/>
      <c r="J29" s="44">
        <v>0.02</v>
      </c>
      <c r="K29" s="50"/>
      <c r="L29" s="50"/>
      <c r="M29" s="52"/>
      <c r="N29" s="46">
        <v>7.0000000000000007E-2</v>
      </c>
      <c r="O29" s="51"/>
      <c r="P29" s="51"/>
      <c r="Q29" s="47"/>
      <c r="R29" s="44">
        <v>0.02</v>
      </c>
      <c r="S29" s="50"/>
      <c r="T29" s="50"/>
      <c r="U29" s="52"/>
      <c r="V29" s="46">
        <v>0.08</v>
      </c>
      <c r="W29" s="51"/>
      <c r="X29" s="51"/>
      <c r="Y29" s="47"/>
    </row>
  </sheetData>
  <mergeCells count="28">
    <mergeCell ref="V1:Y1"/>
    <mergeCell ref="B1:E1"/>
    <mergeCell ref="F1:I1"/>
    <mergeCell ref="J1:M1"/>
    <mergeCell ref="N1:Q1"/>
    <mergeCell ref="R1:U1"/>
    <mergeCell ref="V2:Y2"/>
    <mergeCell ref="C4:D4"/>
    <mergeCell ref="G4:H4"/>
    <mergeCell ref="K4:L4"/>
    <mergeCell ref="O4:P4"/>
    <mergeCell ref="S4:T4"/>
    <mergeCell ref="W4:X4"/>
    <mergeCell ref="B2:E2"/>
    <mergeCell ref="F2:I2"/>
    <mergeCell ref="J2:M2"/>
    <mergeCell ref="N2:Q2"/>
    <mergeCell ref="R2:U2"/>
    <mergeCell ref="V3:Y3"/>
    <mergeCell ref="B23:I23"/>
    <mergeCell ref="B16:I16"/>
    <mergeCell ref="N11:Q11"/>
    <mergeCell ref="V11:Y11"/>
    <mergeCell ref="B3:E3"/>
    <mergeCell ref="F3:I3"/>
    <mergeCell ref="J3:M3"/>
    <mergeCell ref="N3:Q3"/>
    <mergeCell ref="R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B174-7158-4EBC-9FA7-E66057DD1A90}">
  <dimension ref="A1:Y27"/>
  <sheetViews>
    <sheetView zoomScale="80" zoomScaleNormal="80" workbookViewId="0">
      <selection activeCell="J13" sqref="J13"/>
    </sheetView>
  </sheetViews>
  <sheetFormatPr defaultRowHeight="21" x14ac:dyDescent="0.35"/>
  <cols>
    <col min="1" max="1" width="37" style="146" bestFit="1" customWidth="1"/>
    <col min="2" max="2" width="8" style="134" bestFit="1" customWidth="1"/>
    <col min="3" max="3" width="8" style="126" bestFit="1" customWidth="1"/>
    <col min="4" max="4" width="11.28515625" style="126" bestFit="1" customWidth="1"/>
    <col min="5" max="5" width="4.42578125" style="147" bestFit="1" customWidth="1"/>
    <col min="6" max="6" width="8" style="148" bestFit="1" customWidth="1"/>
    <col min="7" max="7" width="8" style="137" bestFit="1" customWidth="1"/>
    <col min="8" max="8" width="11.28515625" style="137" bestFit="1" customWidth="1"/>
    <col min="9" max="9" width="4.42578125" style="138" bestFit="1" customWidth="1"/>
    <col min="10" max="10" width="8" style="134" bestFit="1" customWidth="1"/>
    <col min="11" max="11" width="8" style="126" bestFit="1" customWidth="1"/>
    <col min="12" max="12" width="9.5703125" style="126" bestFit="1" customWidth="1"/>
    <col min="13" max="13" width="4.42578125" style="147" bestFit="1" customWidth="1"/>
    <col min="14" max="14" width="8" style="136" bestFit="1" customWidth="1"/>
    <col min="15" max="16" width="8" style="137" bestFit="1" customWidth="1"/>
    <col min="17" max="17" width="4.42578125" style="138" bestFit="1" customWidth="1"/>
    <col min="18" max="18" width="8" style="134" bestFit="1" customWidth="1"/>
    <col min="19" max="19" width="8" style="126" bestFit="1" customWidth="1"/>
    <col min="20" max="20" width="9.5703125" style="126" bestFit="1" customWidth="1"/>
    <col min="21" max="21" width="4.42578125" style="147" bestFit="1" customWidth="1"/>
    <col min="22" max="22" width="8" style="136" bestFit="1" customWidth="1"/>
    <col min="23" max="24" width="8" style="137" bestFit="1" customWidth="1"/>
    <col min="25" max="25" width="4.42578125" style="138" bestFit="1" customWidth="1"/>
    <col min="26" max="16384" width="9.140625" style="67"/>
  </cols>
  <sheetData>
    <row r="1" spans="1:25" s="140" customFormat="1" x14ac:dyDescent="0.35">
      <c r="A1" s="139"/>
      <c r="B1" s="84" t="s">
        <v>105</v>
      </c>
      <c r="C1" s="85"/>
      <c r="D1" s="85"/>
      <c r="E1" s="86"/>
      <c r="F1" s="87" t="s">
        <v>106</v>
      </c>
      <c r="G1" s="88"/>
      <c r="H1" s="88"/>
      <c r="I1" s="89"/>
      <c r="J1" s="84" t="s">
        <v>107</v>
      </c>
      <c r="K1" s="85"/>
      <c r="L1" s="85"/>
      <c r="M1" s="86"/>
      <c r="N1" s="87" t="s">
        <v>108</v>
      </c>
      <c r="O1" s="88"/>
      <c r="P1" s="88"/>
      <c r="Q1" s="89"/>
      <c r="R1" s="84" t="s">
        <v>109</v>
      </c>
      <c r="S1" s="85"/>
      <c r="T1" s="85"/>
      <c r="U1" s="86"/>
      <c r="V1" s="87" t="s">
        <v>110</v>
      </c>
      <c r="W1" s="88"/>
      <c r="X1" s="88"/>
      <c r="Y1" s="89"/>
    </row>
    <row r="2" spans="1:25" s="142" customFormat="1" x14ac:dyDescent="0.35">
      <c r="A2" s="141" t="s">
        <v>114</v>
      </c>
      <c r="B2" s="114">
        <v>0.22</v>
      </c>
      <c r="C2" s="115"/>
      <c r="D2" s="115"/>
      <c r="E2" s="116"/>
      <c r="F2" s="117">
        <v>0.26</v>
      </c>
      <c r="G2" s="118"/>
      <c r="H2" s="118"/>
      <c r="I2" s="119"/>
      <c r="J2" s="114">
        <v>0.02</v>
      </c>
      <c r="K2" s="115"/>
      <c r="L2" s="115"/>
      <c r="M2" s="116"/>
      <c r="N2" s="117">
        <v>0.03</v>
      </c>
      <c r="O2" s="118"/>
      <c r="P2" s="118"/>
      <c r="Q2" s="119"/>
      <c r="R2" s="114">
        <v>0.03</v>
      </c>
      <c r="S2" s="115"/>
      <c r="T2" s="115"/>
      <c r="U2" s="116"/>
      <c r="V2" s="117">
        <v>0.04</v>
      </c>
      <c r="W2" s="118"/>
      <c r="X2" s="118"/>
      <c r="Y2" s="119"/>
    </row>
    <row r="3" spans="1:25" s="142" customFormat="1" x14ac:dyDescent="0.35">
      <c r="A3" s="141" t="s">
        <v>116</v>
      </c>
      <c r="B3" s="114">
        <v>0.57999999999999996</v>
      </c>
      <c r="C3" s="115"/>
      <c r="D3" s="115"/>
      <c r="E3" s="116"/>
      <c r="F3" s="117">
        <v>0.56000000000000005</v>
      </c>
      <c r="G3" s="118"/>
      <c r="H3" s="118"/>
      <c r="I3" s="119"/>
      <c r="J3" s="114">
        <v>1.01</v>
      </c>
      <c r="K3" s="115"/>
      <c r="L3" s="115"/>
      <c r="M3" s="116"/>
      <c r="N3" s="117">
        <v>0.95</v>
      </c>
      <c r="O3" s="118"/>
      <c r="P3" s="118"/>
      <c r="Q3" s="119"/>
      <c r="R3" s="114">
        <v>0.95</v>
      </c>
      <c r="S3" s="115"/>
      <c r="T3" s="115"/>
      <c r="U3" s="116"/>
      <c r="V3" s="117">
        <v>0.9</v>
      </c>
      <c r="W3" s="118"/>
      <c r="X3" s="118"/>
      <c r="Y3" s="119"/>
    </row>
    <row r="4" spans="1:25" s="145" customFormat="1" x14ac:dyDescent="0.35">
      <c r="A4" s="143" t="s">
        <v>81</v>
      </c>
      <c r="B4" s="98" t="s">
        <v>112</v>
      </c>
      <c r="C4" s="99" t="s">
        <v>111</v>
      </c>
      <c r="D4" s="99"/>
      <c r="E4" s="100"/>
      <c r="F4" s="144" t="s">
        <v>113</v>
      </c>
      <c r="G4" s="102" t="s">
        <v>111</v>
      </c>
      <c r="H4" s="102"/>
      <c r="I4" s="103"/>
      <c r="J4" s="98" t="s">
        <v>112</v>
      </c>
      <c r="K4" s="99" t="s">
        <v>111</v>
      </c>
      <c r="L4" s="99"/>
      <c r="M4" s="100"/>
      <c r="N4" s="101" t="s">
        <v>112</v>
      </c>
      <c r="O4" s="102" t="s">
        <v>111</v>
      </c>
      <c r="P4" s="102"/>
      <c r="Q4" s="103"/>
      <c r="R4" s="98" t="s">
        <v>113</v>
      </c>
      <c r="S4" s="99" t="s">
        <v>111</v>
      </c>
      <c r="T4" s="99"/>
      <c r="U4" s="100"/>
      <c r="V4" s="101" t="s">
        <v>113</v>
      </c>
      <c r="W4" s="102" t="s">
        <v>111</v>
      </c>
      <c r="X4" s="102"/>
      <c r="Y4" s="103"/>
    </row>
    <row r="5" spans="1:25" x14ac:dyDescent="0.35">
      <c r="A5" s="146" t="s">
        <v>82</v>
      </c>
      <c r="B5" s="134">
        <v>2.2599999999999998</v>
      </c>
      <c r="C5" s="135">
        <v>1.1499999999999999</v>
      </c>
      <c r="D5" s="135">
        <v>4.4800000000000004</v>
      </c>
      <c r="E5" s="147" t="s">
        <v>28</v>
      </c>
      <c r="F5" s="148">
        <v>2.17</v>
      </c>
      <c r="G5" s="148">
        <v>1.1200000000000001</v>
      </c>
      <c r="H5" s="148">
        <v>4.21</v>
      </c>
      <c r="I5" s="148" t="s">
        <v>28</v>
      </c>
      <c r="J5" s="149">
        <v>1.08</v>
      </c>
      <c r="K5" s="150">
        <v>0.81</v>
      </c>
      <c r="L5" s="150">
        <v>1.45</v>
      </c>
      <c r="M5" s="151"/>
      <c r="N5" s="136">
        <v>1.19</v>
      </c>
      <c r="O5" s="148">
        <v>0.74</v>
      </c>
      <c r="P5" s="148">
        <v>1.9</v>
      </c>
      <c r="R5" s="149">
        <v>1.08</v>
      </c>
      <c r="S5" s="150">
        <v>0.82</v>
      </c>
      <c r="T5" s="150">
        <v>1.41</v>
      </c>
      <c r="U5" s="151"/>
      <c r="V5" s="152">
        <v>1.17</v>
      </c>
      <c r="W5" s="153">
        <v>0.76</v>
      </c>
      <c r="X5" s="153">
        <v>1.81</v>
      </c>
      <c r="Y5" s="154"/>
    </row>
    <row r="6" spans="1:25" x14ac:dyDescent="0.35">
      <c r="A6" s="146" t="s">
        <v>83</v>
      </c>
      <c r="B6" s="134">
        <v>1.98</v>
      </c>
      <c r="C6" s="135">
        <v>1.54</v>
      </c>
      <c r="D6" s="135">
        <v>2.54</v>
      </c>
      <c r="E6" s="147" t="s">
        <v>29</v>
      </c>
      <c r="F6" s="148">
        <v>1.88</v>
      </c>
      <c r="G6" s="148">
        <v>1.5</v>
      </c>
      <c r="H6" s="148">
        <v>2.37</v>
      </c>
      <c r="I6" s="148" t="s">
        <v>29</v>
      </c>
      <c r="J6" s="134">
        <v>1.28</v>
      </c>
      <c r="K6" s="135">
        <v>1.1000000000000001</v>
      </c>
      <c r="L6" s="135">
        <v>1.5</v>
      </c>
      <c r="M6" s="147" t="s">
        <v>29</v>
      </c>
      <c r="N6" s="136">
        <v>1.3</v>
      </c>
      <c r="O6" s="148">
        <v>0.88</v>
      </c>
      <c r="P6" s="148">
        <v>1.93</v>
      </c>
      <c r="R6" s="134">
        <v>1.26</v>
      </c>
      <c r="S6" s="135">
        <v>1.0900000000000001</v>
      </c>
      <c r="T6" s="135">
        <v>1.46</v>
      </c>
      <c r="U6" s="147" t="s">
        <v>29</v>
      </c>
      <c r="V6" s="136">
        <v>1.28</v>
      </c>
      <c r="W6" s="148">
        <v>0.89</v>
      </c>
      <c r="X6" s="148">
        <v>1.84</v>
      </c>
    </row>
    <row r="7" spans="1:25" x14ac:dyDescent="0.35">
      <c r="A7" s="146" t="s">
        <v>84</v>
      </c>
      <c r="B7" s="134">
        <v>0.89</v>
      </c>
      <c r="C7" s="135">
        <v>0.66</v>
      </c>
      <c r="D7" s="135">
        <v>1.19</v>
      </c>
      <c r="F7" s="148">
        <v>0.9</v>
      </c>
      <c r="G7" s="148">
        <v>0.69</v>
      </c>
      <c r="H7" s="148">
        <v>1.17</v>
      </c>
      <c r="I7" s="148"/>
      <c r="J7" s="134">
        <v>0.83</v>
      </c>
      <c r="K7" s="135">
        <v>0.7</v>
      </c>
      <c r="L7" s="135">
        <v>0.99</v>
      </c>
      <c r="M7" s="147" t="s">
        <v>28</v>
      </c>
      <c r="N7" s="136">
        <v>0.78</v>
      </c>
      <c r="O7" s="148">
        <v>0.53</v>
      </c>
      <c r="P7" s="148">
        <v>1.1399999999999999</v>
      </c>
      <c r="R7" s="134">
        <v>0.84</v>
      </c>
      <c r="S7" s="135">
        <v>0.72</v>
      </c>
      <c r="T7" s="135">
        <v>0.99</v>
      </c>
      <c r="U7" s="147" t="s">
        <v>28</v>
      </c>
      <c r="V7" s="136">
        <v>0.79</v>
      </c>
      <c r="W7" s="148">
        <v>0.56000000000000005</v>
      </c>
      <c r="X7" s="148">
        <v>1.1299999999999999</v>
      </c>
    </row>
    <row r="8" spans="1:25" x14ac:dyDescent="0.35">
      <c r="A8" s="146" t="s">
        <v>85</v>
      </c>
      <c r="B8" s="134">
        <v>0.97</v>
      </c>
      <c r="C8" s="135">
        <v>0.64</v>
      </c>
      <c r="D8" s="135">
        <v>1.48</v>
      </c>
      <c r="F8" s="148">
        <v>0.98</v>
      </c>
      <c r="G8" s="148">
        <v>0.66</v>
      </c>
      <c r="H8" s="148">
        <v>1.45</v>
      </c>
      <c r="I8" s="148"/>
      <c r="J8" s="134">
        <v>1.18</v>
      </c>
      <c r="K8" s="135">
        <v>0.86</v>
      </c>
      <c r="L8" s="135">
        <v>1.64</v>
      </c>
      <c r="N8" s="136">
        <v>1.49</v>
      </c>
      <c r="O8" s="148">
        <v>0.96</v>
      </c>
      <c r="P8" s="148">
        <v>2.3199999999999998</v>
      </c>
      <c r="R8" s="134">
        <v>1.17</v>
      </c>
      <c r="S8" s="135">
        <v>0.87</v>
      </c>
      <c r="T8" s="135">
        <v>1.58</v>
      </c>
      <c r="V8" s="136">
        <v>1.44</v>
      </c>
      <c r="W8" s="148">
        <v>0.96</v>
      </c>
      <c r="X8" s="148">
        <v>2.15</v>
      </c>
    </row>
    <row r="9" spans="1:25" x14ac:dyDescent="0.35">
      <c r="A9" s="146" t="s">
        <v>86</v>
      </c>
      <c r="B9" s="134">
        <v>0.72</v>
      </c>
      <c r="C9" s="135">
        <v>0.52</v>
      </c>
      <c r="D9" s="135">
        <v>1</v>
      </c>
      <c r="F9" s="148">
        <v>0.74</v>
      </c>
      <c r="G9" s="148">
        <v>0.55000000000000004</v>
      </c>
      <c r="H9" s="148">
        <v>0.99</v>
      </c>
      <c r="I9" s="148" t="s">
        <v>28</v>
      </c>
      <c r="J9" s="134">
        <v>0.82</v>
      </c>
      <c r="K9" s="135">
        <v>0.64</v>
      </c>
      <c r="L9" s="135">
        <v>1.06</v>
      </c>
      <c r="N9" s="136">
        <v>0.76</v>
      </c>
      <c r="O9" s="148">
        <v>0.55000000000000004</v>
      </c>
      <c r="P9" s="148">
        <v>1.05</v>
      </c>
      <c r="R9" s="134">
        <v>0.83</v>
      </c>
      <c r="S9" s="135">
        <v>0.66</v>
      </c>
      <c r="T9" s="135">
        <v>1.06</v>
      </c>
      <c r="V9" s="136">
        <v>0.78</v>
      </c>
      <c r="W9" s="148">
        <v>0.57999999999999996</v>
      </c>
      <c r="X9" s="148">
        <v>1.05</v>
      </c>
    </row>
    <row r="10" spans="1:25" x14ac:dyDescent="0.35">
      <c r="A10" s="146" t="s">
        <v>87</v>
      </c>
      <c r="B10" s="134">
        <v>0.98</v>
      </c>
      <c r="C10" s="135">
        <v>0.73</v>
      </c>
      <c r="D10" s="135">
        <v>1.33</v>
      </c>
      <c r="F10" s="148">
        <v>0.99</v>
      </c>
      <c r="G10" s="148">
        <v>0.75</v>
      </c>
      <c r="H10" s="148">
        <v>1.3</v>
      </c>
      <c r="I10" s="148"/>
      <c r="J10" s="134">
        <v>1.24</v>
      </c>
      <c r="K10" s="135">
        <v>1.01</v>
      </c>
      <c r="L10" s="135">
        <v>1.53</v>
      </c>
      <c r="M10" s="147" t="s">
        <v>28</v>
      </c>
      <c r="N10" s="136">
        <v>2.14</v>
      </c>
      <c r="O10" s="148">
        <v>1.35</v>
      </c>
      <c r="P10" s="148">
        <v>3.39</v>
      </c>
      <c r="Q10" s="138" t="s">
        <v>29</v>
      </c>
      <c r="R10" s="134">
        <v>1.23</v>
      </c>
      <c r="S10" s="135">
        <v>1.01</v>
      </c>
      <c r="T10" s="135">
        <v>1.49</v>
      </c>
      <c r="U10" s="147" t="s">
        <v>28</v>
      </c>
      <c r="V10" s="136">
        <v>2.0499999999999998</v>
      </c>
      <c r="W10" s="148">
        <v>1.32</v>
      </c>
      <c r="X10" s="148">
        <v>3.17</v>
      </c>
      <c r="Y10" s="138" t="s">
        <v>29</v>
      </c>
    </row>
    <row r="11" spans="1:25" x14ac:dyDescent="0.35">
      <c r="A11" s="146" t="s">
        <v>88</v>
      </c>
      <c r="B11" s="134">
        <v>3.51</v>
      </c>
      <c r="C11" s="135">
        <v>0.56999999999999995</v>
      </c>
      <c r="D11" s="135">
        <v>21.58</v>
      </c>
      <c r="F11" s="148">
        <v>3.53</v>
      </c>
      <c r="G11" s="148">
        <v>0.56000000000000005</v>
      </c>
      <c r="H11" s="148">
        <v>22.47</v>
      </c>
      <c r="I11" s="148"/>
      <c r="J11" s="134">
        <v>4.47</v>
      </c>
      <c r="K11" s="135">
        <v>1.76</v>
      </c>
      <c r="L11" s="135">
        <v>11.37</v>
      </c>
      <c r="M11" s="147" t="s">
        <v>29</v>
      </c>
      <c r="N11" s="122" t="s">
        <v>115</v>
      </c>
      <c r="O11" s="123"/>
      <c r="P11" s="123"/>
      <c r="Q11" s="124"/>
      <c r="R11" s="134">
        <v>4.3099999999999996</v>
      </c>
      <c r="S11" s="135">
        <v>1.72</v>
      </c>
      <c r="T11" s="135">
        <v>10.82</v>
      </c>
      <c r="U11" s="147" t="s">
        <v>29</v>
      </c>
      <c r="V11" s="122" t="s">
        <v>115</v>
      </c>
      <c r="W11" s="123"/>
      <c r="X11" s="123"/>
      <c r="Y11" s="124"/>
    </row>
    <row r="12" spans="1:25" x14ac:dyDescent="0.35">
      <c r="A12" s="146" t="s">
        <v>89</v>
      </c>
      <c r="B12" s="134">
        <v>3.82</v>
      </c>
      <c r="C12" s="135">
        <v>2.81</v>
      </c>
      <c r="D12" s="135">
        <v>5.2</v>
      </c>
      <c r="E12" s="147" t="s">
        <v>29</v>
      </c>
      <c r="F12" s="148">
        <v>3.54</v>
      </c>
      <c r="G12" s="148">
        <v>2.64</v>
      </c>
      <c r="H12" s="148">
        <v>4.74</v>
      </c>
      <c r="I12" s="148" t="s">
        <v>29</v>
      </c>
      <c r="J12" s="134">
        <v>2.42</v>
      </c>
      <c r="K12" s="135">
        <v>2.04</v>
      </c>
      <c r="L12" s="135">
        <v>2.87</v>
      </c>
      <c r="M12" s="147" t="s">
        <v>29</v>
      </c>
      <c r="N12" s="136">
        <v>1.77</v>
      </c>
      <c r="O12" s="148">
        <v>1.21</v>
      </c>
      <c r="P12" s="148">
        <v>2.58</v>
      </c>
      <c r="Q12" s="138" t="s">
        <v>29</v>
      </c>
      <c r="R12" s="134">
        <v>2.31</v>
      </c>
      <c r="S12" s="135">
        <v>1.96</v>
      </c>
      <c r="T12" s="135">
        <v>2.72</v>
      </c>
      <c r="U12" s="147" t="s">
        <v>29</v>
      </c>
      <c r="V12" s="136">
        <v>1.69</v>
      </c>
      <c r="W12" s="148">
        <v>1.2</v>
      </c>
      <c r="X12" s="148">
        <v>2.39</v>
      </c>
      <c r="Y12" s="138" t="s">
        <v>29</v>
      </c>
    </row>
    <row r="13" spans="1:25" x14ac:dyDescent="0.35">
      <c r="A13" s="146" t="s">
        <v>90</v>
      </c>
      <c r="B13" s="134">
        <v>5.34</v>
      </c>
      <c r="C13" s="135">
        <v>1.1100000000000001</v>
      </c>
      <c r="D13" s="135">
        <v>25.62</v>
      </c>
      <c r="E13" s="147" t="s">
        <v>28</v>
      </c>
      <c r="F13" s="148">
        <v>5.1100000000000003</v>
      </c>
      <c r="G13" s="148">
        <v>1.04</v>
      </c>
      <c r="H13" s="148">
        <v>25.16</v>
      </c>
      <c r="I13" s="148" t="s">
        <v>28</v>
      </c>
      <c r="J13" s="134">
        <v>1.27</v>
      </c>
      <c r="K13" s="135">
        <v>0.93</v>
      </c>
      <c r="L13" s="135">
        <v>1.73</v>
      </c>
      <c r="N13" s="136">
        <v>1.86</v>
      </c>
      <c r="O13" s="148">
        <v>0.97</v>
      </c>
      <c r="P13" s="148">
        <v>3.57</v>
      </c>
      <c r="R13" s="134">
        <v>1.25</v>
      </c>
      <c r="S13" s="135">
        <v>0.93</v>
      </c>
      <c r="T13" s="135">
        <v>1.68</v>
      </c>
      <c r="V13" s="136">
        <v>1.8</v>
      </c>
      <c r="W13" s="148">
        <v>0.97</v>
      </c>
      <c r="X13" s="148">
        <v>3.34</v>
      </c>
    </row>
    <row r="14" spans="1:25" x14ac:dyDescent="0.35">
      <c r="A14" s="146" t="s">
        <v>91</v>
      </c>
      <c r="B14" s="134">
        <v>1.23</v>
      </c>
      <c r="C14" s="135">
        <v>0.85</v>
      </c>
      <c r="D14" s="135">
        <v>1.77</v>
      </c>
      <c r="F14" s="148">
        <v>1.21</v>
      </c>
      <c r="G14" s="148">
        <v>0.87</v>
      </c>
      <c r="H14" s="148">
        <v>1.68</v>
      </c>
      <c r="I14" s="148"/>
      <c r="J14" s="134">
        <v>1.33</v>
      </c>
      <c r="K14" s="135">
        <v>1.08</v>
      </c>
      <c r="L14" s="135">
        <v>1.63</v>
      </c>
      <c r="M14" s="147" t="s">
        <v>28</v>
      </c>
      <c r="N14" s="136">
        <v>1.0900000000000001</v>
      </c>
      <c r="O14" s="148">
        <v>0.66</v>
      </c>
      <c r="P14" s="148">
        <v>1.8</v>
      </c>
      <c r="R14" s="134">
        <v>1.3</v>
      </c>
      <c r="S14" s="135">
        <v>1.07</v>
      </c>
      <c r="T14" s="135">
        <v>1.57</v>
      </c>
      <c r="U14" s="147" t="s">
        <v>28</v>
      </c>
      <c r="V14" s="136">
        <v>1.0900000000000001</v>
      </c>
      <c r="W14" s="148">
        <v>0.69</v>
      </c>
      <c r="X14" s="148">
        <v>1.71</v>
      </c>
    </row>
    <row r="15" spans="1:25" x14ac:dyDescent="0.35">
      <c r="A15" s="146" t="s">
        <v>92</v>
      </c>
      <c r="B15" s="134">
        <v>1.41</v>
      </c>
      <c r="C15" s="135">
        <v>0.98</v>
      </c>
      <c r="D15" s="135">
        <v>2.0099999999999998</v>
      </c>
      <c r="F15" s="148">
        <v>1.36</v>
      </c>
      <c r="G15" s="148">
        <v>0.99</v>
      </c>
      <c r="H15" s="148">
        <v>1.89</v>
      </c>
      <c r="I15" s="148"/>
      <c r="J15" s="155">
        <v>1.1299999999999999</v>
      </c>
      <c r="K15" s="156">
        <v>0.88</v>
      </c>
      <c r="L15" s="156">
        <v>1.43</v>
      </c>
      <c r="M15" s="157"/>
      <c r="N15" s="158">
        <v>1.2</v>
      </c>
      <c r="O15" s="159">
        <v>0.77</v>
      </c>
      <c r="P15" s="159">
        <v>1.89</v>
      </c>
      <c r="Q15" s="160"/>
      <c r="R15" s="155">
        <v>1.1200000000000001</v>
      </c>
      <c r="S15" s="156">
        <v>0.89</v>
      </c>
      <c r="T15" s="156">
        <v>1.4</v>
      </c>
      <c r="U15" s="157"/>
      <c r="V15" s="158">
        <v>1.19</v>
      </c>
      <c r="W15" s="159">
        <v>0.79</v>
      </c>
      <c r="X15" s="159">
        <v>1.79</v>
      </c>
      <c r="Y15" s="160"/>
    </row>
    <row r="16" spans="1:25" x14ac:dyDescent="0.35">
      <c r="A16" s="146" t="s">
        <v>93</v>
      </c>
      <c r="B16" s="134">
        <v>0.22</v>
      </c>
      <c r="C16" s="135">
        <v>0.02</v>
      </c>
      <c r="D16" s="135">
        <v>2.62</v>
      </c>
      <c r="F16" s="148">
        <v>0.22</v>
      </c>
      <c r="G16" s="148">
        <v>0.02</v>
      </c>
      <c r="H16" s="148">
        <v>2.63</v>
      </c>
      <c r="I16" s="148"/>
      <c r="J16" s="131"/>
      <c r="K16" s="132"/>
      <c r="L16" s="132"/>
      <c r="M16" s="133"/>
      <c r="N16" s="131"/>
      <c r="O16" s="132"/>
      <c r="P16" s="132"/>
      <c r="Q16" s="133"/>
      <c r="R16" s="131"/>
      <c r="S16" s="132"/>
      <c r="T16" s="132"/>
      <c r="U16" s="133"/>
      <c r="V16" s="131"/>
      <c r="W16" s="132"/>
      <c r="X16" s="132"/>
      <c r="Y16" s="133"/>
    </row>
    <row r="17" spans="1:25" x14ac:dyDescent="0.35">
      <c r="A17" s="146" t="s">
        <v>94</v>
      </c>
      <c r="B17" s="134">
        <v>1.18</v>
      </c>
      <c r="C17" s="135">
        <v>0.28999999999999998</v>
      </c>
      <c r="D17" s="135">
        <v>4.84</v>
      </c>
      <c r="F17" s="148">
        <v>1.18</v>
      </c>
      <c r="G17" s="148">
        <v>0.3</v>
      </c>
      <c r="H17" s="148">
        <v>4.63</v>
      </c>
      <c r="I17" s="148"/>
      <c r="J17" s="131"/>
      <c r="K17" s="132"/>
      <c r="L17" s="132"/>
      <c r="M17" s="133"/>
      <c r="N17" s="131"/>
      <c r="O17" s="132"/>
      <c r="P17" s="132"/>
      <c r="Q17" s="133"/>
      <c r="R17" s="131"/>
      <c r="S17" s="132"/>
      <c r="T17" s="132"/>
      <c r="U17" s="133"/>
      <c r="V17" s="131"/>
      <c r="W17" s="132"/>
      <c r="X17" s="132"/>
      <c r="Y17" s="133"/>
    </row>
    <row r="18" spans="1:25" x14ac:dyDescent="0.35">
      <c r="A18" s="146" t="s">
        <v>95</v>
      </c>
      <c r="B18" s="134">
        <v>0.74</v>
      </c>
      <c r="C18" s="135">
        <v>0.4</v>
      </c>
      <c r="D18" s="135">
        <v>1.36</v>
      </c>
      <c r="F18" s="148">
        <v>0.75</v>
      </c>
      <c r="G18" s="148">
        <v>0.43</v>
      </c>
      <c r="H18" s="148">
        <v>1.32</v>
      </c>
      <c r="I18" s="148"/>
      <c r="J18" s="131"/>
      <c r="K18" s="132"/>
      <c r="L18" s="132"/>
      <c r="M18" s="133"/>
      <c r="N18" s="131"/>
      <c r="O18" s="132"/>
      <c r="P18" s="132"/>
      <c r="Q18" s="133"/>
      <c r="R18" s="131"/>
      <c r="S18" s="132"/>
      <c r="T18" s="132"/>
      <c r="U18" s="133"/>
      <c r="V18" s="131"/>
      <c r="W18" s="132"/>
      <c r="X18" s="132"/>
      <c r="Y18" s="133"/>
    </row>
    <row r="19" spans="1:25" x14ac:dyDescent="0.35">
      <c r="A19" s="146" t="s">
        <v>96</v>
      </c>
      <c r="B19" s="134">
        <v>1.68</v>
      </c>
      <c r="C19" s="135">
        <v>1.01</v>
      </c>
      <c r="D19" s="135">
        <v>2.81</v>
      </c>
      <c r="E19" s="147" t="s">
        <v>28</v>
      </c>
      <c r="F19" s="148">
        <v>1.62</v>
      </c>
      <c r="G19" s="148">
        <v>1.01</v>
      </c>
      <c r="H19" s="148">
        <v>2.62</v>
      </c>
      <c r="I19" s="148" t="s">
        <v>28</v>
      </c>
      <c r="J19" s="131"/>
      <c r="K19" s="132"/>
      <c r="L19" s="132"/>
      <c r="M19" s="133"/>
      <c r="N19" s="131"/>
      <c r="O19" s="132"/>
      <c r="P19" s="132"/>
      <c r="Q19" s="133"/>
      <c r="R19" s="131"/>
      <c r="S19" s="132"/>
      <c r="T19" s="132"/>
      <c r="U19" s="133"/>
      <c r="V19" s="131"/>
      <c r="W19" s="132"/>
      <c r="X19" s="132"/>
      <c r="Y19" s="133"/>
    </row>
    <row r="20" spans="1:25" x14ac:dyDescent="0.35">
      <c r="A20" s="146" t="s">
        <v>97</v>
      </c>
      <c r="B20" s="134">
        <v>0.87</v>
      </c>
      <c r="C20" s="135">
        <v>0.42</v>
      </c>
      <c r="D20" s="135">
        <v>1.82</v>
      </c>
      <c r="F20" s="148">
        <v>0.88</v>
      </c>
      <c r="G20" s="148">
        <v>0.44</v>
      </c>
      <c r="H20" s="148">
        <v>1.75</v>
      </c>
      <c r="I20" s="148"/>
      <c r="J20" s="131"/>
      <c r="K20" s="132"/>
      <c r="L20" s="132"/>
      <c r="M20" s="133"/>
      <c r="N20" s="131"/>
      <c r="O20" s="132"/>
      <c r="P20" s="132"/>
      <c r="Q20" s="133"/>
      <c r="R20" s="131"/>
      <c r="S20" s="132"/>
      <c r="T20" s="132"/>
      <c r="U20" s="133"/>
      <c r="V20" s="131"/>
      <c r="W20" s="132"/>
      <c r="X20" s="132"/>
      <c r="Y20" s="133"/>
    </row>
    <row r="21" spans="1:25" x14ac:dyDescent="0.35">
      <c r="A21" s="146" t="s">
        <v>98</v>
      </c>
      <c r="B21" s="134">
        <v>0.92</v>
      </c>
      <c r="C21" s="135">
        <v>0.51</v>
      </c>
      <c r="D21" s="135">
        <v>1.67</v>
      </c>
      <c r="F21" s="148">
        <v>0.92</v>
      </c>
      <c r="G21" s="148">
        <v>0.53</v>
      </c>
      <c r="H21" s="148">
        <v>1.59</v>
      </c>
      <c r="I21" s="148"/>
      <c r="J21" s="131"/>
      <c r="K21" s="132"/>
      <c r="L21" s="132"/>
      <c r="M21" s="133"/>
      <c r="N21" s="131"/>
      <c r="O21" s="132"/>
      <c r="P21" s="132"/>
      <c r="Q21" s="133"/>
      <c r="R21" s="131"/>
      <c r="S21" s="132"/>
      <c r="T21" s="132"/>
      <c r="U21" s="133"/>
      <c r="V21" s="131"/>
      <c r="W21" s="132"/>
      <c r="X21" s="132"/>
      <c r="Y21" s="133"/>
    </row>
    <row r="22" spans="1:25" x14ac:dyDescent="0.35">
      <c r="A22" s="146" t="s">
        <v>99</v>
      </c>
      <c r="B22" s="134">
        <v>1.3</v>
      </c>
      <c r="C22" s="135">
        <v>0.67</v>
      </c>
      <c r="D22" s="135">
        <v>2.5299999999999998</v>
      </c>
      <c r="F22" s="148">
        <v>1.28</v>
      </c>
      <c r="G22" s="148">
        <v>0.69</v>
      </c>
      <c r="H22" s="148">
        <v>2.35</v>
      </c>
      <c r="I22" s="148"/>
      <c r="J22" s="131"/>
      <c r="K22" s="132"/>
      <c r="L22" s="132"/>
      <c r="M22" s="133"/>
      <c r="N22" s="131"/>
      <c r="O22" s="132"/>
      <c r="P22" s="132"/>
      <c r="Q22" s="133"/>
      <c r="R22" s="131"/>
      <c r="S22" s="132"/>
      <c r="T22" s="132"/>
      <c r="U22" s="133"/>
      <c r="V22" s="131"/>
      <c r="W22" s="132"/>
      <c r="X22" s="132"/>
      <c r="Y22" s="133"/>
    </row>
    <row r="23" spans="1:25" x14ac:dyDescent="0.35">
      <c r="A23" s="146" t="s">
        <v>100</v>
      </c>
      <c r="B23" s="134">
        <v>5.17</v>
      </c>
      <c r="C23" s="135">
        <v>0.17</v>
      </c>
      <c r="D23" s="135">
        <v>155.63</v>
      </c>
      <c r="F23" s="148">
        <v>5.21</v>
      </c>
      <c r="G23" s="148">
        <v>0.17</v>
      </c>
      <c r="H23" s="148">
        <v>160.41999999999999</v>
      </c>
      <c r="I23" s="148"/>
      <c r="J23" s="131"/>
      <c r="K23" s="132"/>
      <c r="L23" s="132"/>
      <c r="M23" s="133"/>
      <c r="N23" s="131"/>
      <c r="O23" s="132"/>
      <c r="P23" s="132"/>
      <c r="Q23" s="133"/>
      <c r="R23" s="131"/>
      <c r="S23" s="132"/>
      <c r="T23" s="132"/>
      <c r="U23" s="133"/>
      <c r="V23" s="131"/>
      <c r="W23" s="132"/>
      <c r="X23" s="132"/>
      <c r="Y23" s="133"/>
    </row>
    <row r="24" spans="1:25" x14ac:dyDescent="0.35">
      <c r="A24" s="146" t="s">
        <v>101</v>
      </c>
      <c r="B24" s="134">
        <v>0.92</v>
      </c>
      <c r="C24" s="135">
        <v>0.52</v>
      </c>
      <c r="D24" s="135">
        <v>1.63</v>
      </c>
      <c r="F24" s="148">
        <v>0.92</v>
      </c>
      <c r="G24" s="148">
        <v>0.54</v>
      </c>
      <c r="H24" s="148">
        <v>1.56</v>
      </c>
      <c r="I24" s="148"/>
      <c r="J24" s="131"/>
      <c r="K24" s="132"/>
      <c r="L24" s="132"/>
      <c r="M24" s="133"/>
      <c r="N24" s="131"/>
      <c r="O24" s="132"/>
      <c r="P24" s="132"/>
      <c r="Q24" s="133"/>
      <c r="R24" s="131"/>
      <c r="S24" s="132"/>
      <c r="T24" s="132"/>
      <c r="U24" s="133"/>
      <c r="V24" s="131"/>
      <c r="W24" s="132"/>
      <c r="X24" s="132"/>
      <c r="Y24" s="133"/>
    </row>
    <row r="25" spans="1:25" x14ac:dyDescent="0.35">
      <c r="A25" s="146" t="s">
        <v>102</v>
      </c>
      <c r="B25" s="134">
        <v>0.57999999999999996</v>
      </c>
      <c r="C25" s="135">
        <v>0.05</v>
      </c>
      <c r="D25" s="135">
        <v>6.54</v>
      </c>
      <c r="F25" s="148">
        <v>0.57999999999999996</v>
      </c>
      <c r="G25" s="148">
        <v>0.05</v>
      </c>
      <c r="H25" s="148">
        <v>6.53</v>
      </c>
      <c r="I25" s="148"/>
      <c r="J25" s="131"/>
      <c r="K25" s="132"/>
      <c r="L25" s="132"/>
      <c r="M25" s="133"/>
      <c r="N25" s="131"/>
      <c r="O25" s="132"/>
      <c r="P25" s="132"/>
      <c r="Q25" s="133"/>
      <c r="R25" s="131"/>
      <c r="S25" s="132"/>
      <c r="T25" s="132"/>
      <c r="U25" s="133"/>
      <c r="V25" s="131"/>
      <c r="W25" s="132"/>
      <c r="X25" s="132"/>
      <c r="Y25" s="133"/>
    </row>
    <row r="26" spans="1:25" x14ac:dyDescent="0.35">
      <c r="A26" s="146" t="s">
        <v>103</v>
      </c>
      <c r="B26" s="134">
        <v>1.18</v>
      </c>
      <c r="C26" s="135">
        <v>0.61</v>
      </c>
      <c r="D26" s="135">
        <v>2.2799999999999998</v>
      </c>
      <c r="F26" s="148">
        <v>1.17</v>
      </c>
      <c r="G26" s="148">
        <v>0.64</v>
      </c>
      <c r="H26" s="148">
        <v>2.13</v>
      </c>
      <c r="I26" s="148"/>
      <c r="J26" s="131"/>
      <c r="K26" s="132"/>
      <c r="L26" s="132"/>
      <c r="M26" s="133"/>
      <c r="N26" s="131"/>
      <c r="O26" s="132"/>
      <c r="P26" s="132"/>
      <c r="Q26" s="133"/>
      <c r="R26" s="131"/>
      <c r="S26" s="132"/>
      <c r="T26" s="132"/>
      <c r="U26" s="133"/>
      <c r="V26" s="131"/>
      <c r="W26" s="132"/>
      <c r="X26" s="132"/>
      <c r="Y26" s="133"/>
    </row>
    <row r="27" spans="1:25" x14ac:dyDescent="0.35">
      <c r="A27" s="146" t="s">
        <v>104</v>
      </c>
      <c r="B27" s="134">
        <v>1.32</v>
      </c>
      <c r="C27" s="135">
        <v>0.67</v>
      </c>
      <c r="D27" s="135">
        <v>2.6</v>
      </c>
      <c r="F27" s="148">
        <v>1.29</v>
      </c>
      <c r="G27" s="148">
        <v>0.7</v>
      </c>
      <c r="H27" s="148">
        <v>2.37</v>
      </c>
      <c r="I27" s="148"/>
      <c r="J27" s="131"/>
      <c r="K27" s="132"/>
      <c r="L27" s="132"/>
      <c r="M27" s="133"/>
      <c r="N27" s="131"/>
      <c r="O27" s="132"/>
      <c r="P27" s="132"/>
      <c r="Q27" s="133"/>
      <c r="R27" s="131"/>
      <c r="S27" s="132"/>
      <c r="T27" s="132"/>
      <c r="U27" s="133"/>
      <c r="V27" s="131"/>
      <c r="W27" s="132"/>
      <c r="X27" s="132"/>
      <c r="Y27" s="133"/>
    </row>
  </sheetData>
  <mergeCells count="26">
    <mergeCell ref="W4:X4"/>
    <mergeCell ref="N11:Q11"/>
    <mergeCell ref="V11:Y11"/>
    <mergeCell ref="B1:E1"/>
    <mergeCell ref="F1:I1"/>
    <mergeCell ref="J1:M1"/>
    <mergeCell ref="N1:Q1"/>
    <mergeCell ref="R1:U1"/>
    <mergeCell ref="V1:Y1"/>
    <mergeCell ref="B2:E2"/>
    <mergeCell ref="F2:I2"/>
    <mergeCell ref="C4:D4"/>
    <mergeCell ref="G4:H4"/>
    <mergeCell ref="K4:L4"/>
    <mergeCell ref="O4:P4"/>
    <mergeCell ref="S4:T4"/>
    <mergeCell ref="V3:Y3"/>
    <mergeCell ref="J2:M2"/>
    <mergeCell ref="N2:Q2"/>
    <mergeCell ref="R2:U2"/>
    <mergeCell ref="V2:Y2"/>
    <mergeCell ref="B3:E3"/>
    <mergeCell ref="F3:I3"/>
    <mergeCell ref="J3:M3"/>
    <mergeCell ref="N3:Q3"/>
    <mergeCell ref="R3: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1939-15ED-4A33-A8D4-6DF05175FCC0}">
  <dimension ref="A1:Y27"/>
  <sheetViews>
    <sheetView topLeftCell="B17" zoomScale="80" zoomScaleNormal="80" workbookViewId="0">
      <selection activeCell="O35" sqref="O35"/>
    </sheetView>
  </sheetViews>
  <sheetFormatPr defaultRowHeight="15.75" x14ac:dyDescent="0.25"/>
  <cols>
    <col min="1" max="1" width="37" style="61" bestFit="1" customWidth="1"/>
    <col min="2" max="2" width="9.5703125" style="54" bestFit="1" customWidth="1"/>
    <col min="3" max="3" width="9.140625" style="53" bestFit="1" customWidth="1"/>
    <col min="4" max="4" width="12.28515625" style="53" bestFit="1" customWidth="1"/>
    <col min="5" max="5" width="4.42578125" style="60" bestFit="1" customWidth="1"/>
    <col min="6" max="6" width="9.5703125" style="61" bestFit="1" customWidth="1"/>
    <col min="7" max="7" width="9.140625" style="56" bestFit="1" customWidth="1"/>
    <col min="8" max="8" width="12.28515625" style="56" bestFit="1" customWidth="1"/>
    <col min="9" max="9" width="6.42578125" style="61" bestFit="1" customWidth="1"/>
    <col min="10" max="10" width="9.5703125" style="54" bestFit="1" customWidth="1"/>
    <col min="11" max="11" width="9.140625" style="53" bestFit="1" customWidth="1"/>
    <col min="12" max="12" width="12.28515625" style="53" bestFit="1" customWidth="1"/>
    <col min="13" max="13" width="4.42578125" style="60" bestFit="1" customWidth="1"/>
    <col min="14" max="14" width="8" style="61" bestFit="1" customWidth="1"/>
    <col min="15" max="15" width="9.140625" style="56" bestFit="1" customWidth="1"/>
    <col min="16" max="16" width="10.7109375" style="56" bestFit="1" customWidth="1"/>
    <col min="17" max="17" width="3" style="61" bestFit="1" customWidth="1"/>
    <col min="18" max="18" width="9.5703125" style="54" bestFit="1" customWidth="1"/>
    <col min="19" max="19" width="9.140625" style="53" bestFit="1" customWidth="1"/>
    <col min="20" max="20" width="12.28515625" style="53" bestFit="1" customWidth="1"/>
    <col min="21" max="21" width="4.42578125" style="60" bestFit="1" customWidth="1"/>
    <col min="22" max="22" width="8" style="55" bestFit="1" customWidth="1"/>
    <col min="23" max="23" width="9.140625" style="56" bestFit="1" customWidth="1"/>
    <col min="24" max="24" width="10.7109375" style="56" bestFit="1" customWidth="1"/>
    <col min="25" max="25" width="3" style="57" bestFit="1" customWidth="1"/>
    <col min="26" max="16384" width="9.140625" style="9"/>
  </cols>
  <sheetData>
    <row r="1" spans="1:25" s="58" customFormat="1" ht="21" x14ac:dyDescent="0.35">
      <c r="A1" s="161"/>
      <c r="B1" s="84" t="s">
        <v>105</v>
      </c>
      <c r="C1" s="85"/>
      <c r="D1" s="85"/>
      <c r="E1" s="86"/>
      <c r="F1" s="87" t="s">
        <v>106</v>
      </c>
      <c r="G1" s="88"/>
      <c r="H1" s="88"/>
      <c r="I1" s="89"/>
      <c r="J1" s="84" t="s">
        <v>107</v>
      </c>
      <c r="K1" s="85"/>
      <c r="L1" s="85"/>
      <c r="M1" s="86"/>
      <c r="N1" s="87" t="s">
        <v>108</v>
      </c>
      <c r="O1" s="88"/>
      <c r="P1" s="88"/>
      <c r="Q1" s="89"/>
      <c r="R1" s="84" t="s">
        <v>109</v>
      </c>
      <c r="S1" s="85"/>
      <c r="T1" s="85"/>
      <c r="U1" s="86"/>
      <c r="V1" s="87" t="s">
        <v>110</v>
      </c>
      <c r="W1" s="88"/>
      <c r="X1" s="88"/>
      <c r="Y1" s="89"/>
    </row>
    <row r="2" spans="1:25" ht="21" x14ac:dyDescent="0.35">
      <c r="A2" s="162" t="s">
        <v>114</v>
      </c>
      <c r="B2" s="114">
        <v>0.17</v>
      </c>
      <c r="C2" s="115"/>
      <c r="D2" s="115"/>
      <c r="E2" s="116"/>
      <c r="F2" s="117">
        <v>0.2</v>
      </c>
      <c r="G2" s="118"/>
      <c r="H2" s="118"/>
      <c r="I2" s="119"/>
      <c r="J2" s="114">
        <v>0.14000000000000001</v>
      </c>
      <c r="K2" s="115"/>
      <c r="L2" s="115"/>
      <c r="M2" s="116"/>
      <c r="N2" s="117">
        <v>0.15</v>
      </c>
      <c r="O2" s="118"/>
      <c r="P2" s="118"/>
      <c r="Q2" s="119"/>
      <c r="R2" s="114">
        <v>0.16</v>
      </c>
      <c r="S2" s="115"/>
      <c r="T2" s="115"/>
      <c r="U2" s="116"/>
      <c r="V2" s="117">
        <v>0.18</v>
      </c>
      <c r="W2" s="118"/>
      <c r="X2" s="118"/>
      <c r="Y2" s="119"/>
    </row>
    <row r="3" spans="1:25" ht="21" x14ac:dyDescent="0.35">
      <c r="A3" s="162" t="s">
        <v>116</v>
      </c>
      <c r="B3" s="114">
        <v>0.81</v>
      </c>
      <c r="C3" s="115"/>
      <c r="D3" s="115"/>
      <c r="E3" s="116"/>
      <c r="F3" s="117">
        <v>0.8</v>
      </c>
      <c r="G3" s="118"/>
      <c r="H3" s="118"/>
      <c r="I3" s="119"/>
      <c r="J3" s="114">
        <v>0.67</v>
      </c>
      <c r="K3" s="115"/>
      <c r="L3" s="115"/>
      <c r="M3" s="116"/>
      <c r="N3" s="117">
        <v>0.46</v>
      </c>
      <c r="O3" s="118"/>
      <c r="P3" s="118"/>
      <c r="Q3" s="119"/>
      <c r="R3" s="114">
        <v>0.67</v>
      </c>
      <c r="S3" s="115"/>
      <c r="T3" s="115"/>
      <c r="U3" s="116"/>
      <c r="V3" s="117">
        <v>0.46</v>
      </c>
      <c r="W3" s="118"/>
      <c r="X3" s="118"/>
      <c r="Y3" s="119"/>
    </row>
    <row r="4" spans="1:25" s="59" customFormat="1" ht="21" x14ac:dyDescent="0.35">
      <c r="A4" s="163" t="s">
        <v>81</v>
      </c>
      <c r="B4" s="98" t="s">
        <v>112</v>
      </c>
      <c r="C4" s="99" t="s">
        <v>111</v>
      </c>
      <c r="D4" s="99"/>
      <c r="E4" s="100"/>
      <c r="F4" s="144" t="s">
        <v>113</v>
      </c>
      <c r="G4" s="102" t="s">
        <v>111</v>
      </c>
      <c r="H4" s="102"/>
      <c r="I4" s="144"/>
      <c r="J4" s="98" t="s">
        <v>112</v>
      </c>
      <c r="K4" s="99" t="s">
        <v>111</v>
      </c>
      <c r="L4" s="99"/>
      <c r="M4" s="100"/>
      <c r="N4" s="144" t="s">
        <v>112</v>
      </c>
      <c r="O4" s="102" t="s">
        <v>111</v>
      </c>
      <c r="P4" s="102"/>
      <c r="Q4" s="144"/>
      <c r="R4" s="98" t="s">
        <v>113</v>
      </c>
      <c r="S4" s="99" t="s">
        <v>111</v>
      </c>
      <c r="T4" s="99"/>
      <c r="U4" s="100"/>
      <c r="V4" s="101" t="s">
        <v>113</v>
      </c>
      <c r="W4" s="102" t="s">
        <v>111</v>
      </c>
      <c r="X4" s="102"/>
      <c r="Y4" s="103"/>
    </row>
    <row r="5" spans="1:25" ht="21" x14ac:dyDescent="0.35">
      <c r="A5" s="148" t="s">
        <v>82</v>
      </c>
      <c r="B5" s="134">
        <v>1.44</v>
      </c>
      <c r="C5" s="126">
        <v>0.47</v>
      </c>
      <c r="D5" s="126">
        <v>4.46</v>
      </c>
      <c r="E5" s="147"/>
      <c r="F5" s="148">
        <v>1.43</v>
      </c>
      <c r="G5" s="137">
        <v>0.47</v>
      </c>
      <c r="H5" s="137">
        <v>4.3600000000000003</v>
      </c>
      <c r="I5" s="148">
        <v>0.3</v>
      </c>
      <c r="J5" s="134">
        <v>0.84</v>
      </c>
      <c r="K5" s="126">
        <v>0.46</v>
      </c>
      <c r="L5" s="126">
        <v>1.53</v>
      </c>
      <c r="M5" s="147"/>
      <c r="N5" s="148">
        <v>1.39</v>
      </c>
      <c r="O5" s="137">
        <v>0.52</v>
      </c>
      <c r="P5" s="137">
        <v>3.73</v>
      </c>
      <c r="Q5" s="148"/>
      <c r="R5" s="134">
        <v>0.84</v>
      </c>
      <c r="S5" s="126">
        <v>0.47</v>
      </c>
      <c r="T5" s="126">
        <v>1.52</v>
      </c>
      <c r="U5" s="147"/>
      <c r="V5" s="136">
        <v>1.39</v>
      </c>
      <c r="W5" s="137">
        <v>0.52</v>
      </c>
      <c r="X5" s="137">
        <v>3.69</v>
      </c>
      <c r="Y5" s="138"/>
    </row>
    <row r="6" spans="1:25" ht="21" x14ac:dyDescent="0.35">
      <c r="A6" s="148" t="s">
        <v>83</v>
      </c>
      <c r="B6" s="134">
        <v>1.79</v>
      </c>
      <c r="C6" s="126">
        <v>1.1499999999999999</v>
      </c>
      <c r="D6" s="126">
        <v>2.78</v>
      </c>
      <c r="E6" s="147" t="s">
        <v>28</v>
      </c>
      <c r="F6" s="148">
        <v>1.77</v>
      </c>
      <c r="G6" s="137">
        <v>1.1499999999999999</v>
      </c>
      <c r="H6" s="137">
        <v>2.72</v>
      </c>
      <c r="I6" s="148" t="s">
        <v>28</v>
      </c>
      <c r="J6" s="134">
        <v>1.25</v>
      </c>
      <c r="K6" s="126">
        <v>0.86</v>
      </c>
      <c r="L6" s="126">
        <v>1.82</v>
      </c>
      <c r="M6" s="147"/>
      <c r="N6" s="148">
        <v>1.22</v>
      </c>
      <c r="O6" s="137">
        <v>0.5</v>
      </c>
      <c r="P6" s="137">
        <v>2.94</v>
      </c>
      <c r="Q6" s="148"/>
      <c r="R6" s="134">
        <v>1.25</v>
      </c>
      <c r="S6" s="126">
        <v>0.86</v>
      </c>
      <c r="T6" s="126">
        <v>1.81</v>
      </c>
      <c r="U6" s="147"/>
      <c r="V6" s="136">
        <v>1.21</v>
      </c>
      <c r="W6" s="137">
        <v>0.51</v>
      </c>
      <c r="X6" s="137">
        <v>2.91</v>
      </c>
      <c r="Y6" s="138"/>
    </row>
    <row r="7" spans="1:25" ht="21" x14ac:dyDescent="0.35">
      <c r="A7" s="148" t="s">
        <v>84</v>
      </c>
      <c r="B7" s="134">
        <v>0.66</v>
      </c>
      <c r="C7" s="126">
        <v>0.4</v>
      </c>
      <c r="D7" s="126">
        <v>1.07</v>
      </c>
      <c r="E7" s="147"/>
      <c r="F7" s="148">
        <v>0.66</v>
      </c>
      <c r="G7" s="137">
        <v>0.41</v>
      </c>
      <c r="H7" s="137">
        <v>1.07</v>
      </c>
      <c r="I7" s="148"/>
      <c r="J7" s="134">
        <v>0.75</v>
      </c>
      <c r="K7" s="126">
        <v>0.52</v>
      </c>
      <c r="L7" s="126">
        <v>1.07</v>
      </c>
      <c r="M7" s="147"/>
      <c r="N7" s="148">
        <v>0.45</v>
      </c>
      <c r="O7" s="137">
        <v>0.23</v>
      </c>
      <c r="P7" s="137">
        <v>0.88</v>
      </c>
      <c r="Q7" s="148" t="s">
        <v>28</v>
      </c>
      <c r="R7" s="134">
        <v>0.75</v>
      </c>
      <c r="S7" s="126">
        <v>0.53</v>
      </c>
      <c r="T7" s="126">
        <v>1.07</v>
      </c>
      <c r="U7" s="147"/>
      <c r="V7" s="136">
        <v>0.46</v>
      </c>
      <c r="W7" s="137">
        <v>0.24</v>
      </c>
      <c r="X7" s="137">
        <v>0.88</v>
      </c>
      <c r="Y7" s="138" t="s">
        <v>28</v>
      </c>
    </row>
    <row r="8" spans="1:25" ht="21" x14ac:dyDescent="0.35">
      <c r="A8" s="148" t="s">
        <v>85</v>
      </c>
      <c r="B8" s="134">
        <v>1.01</v>
      </c>
      <c r="C8" s="126">
        <v>0.53</v>
      </c>
      <c r="D8" s="126">
        <v>1.93</v>
      </c>
      <c r="E8" s="147"/>
      <c r="F8" s="148">
        <v>1.01</v>
      </c>
      <c r="G8" s="137">
        <v>0.53</v>
      </c>
      <c r="H8" s="137">
        <v>1.91</v>
      </c>
      <c r="I8" s="148"/>
      <c r="J8" s="134">
        <v>1.05</v>
      </c>
      <c r="K8" s="126">
        <v>0.57999999999999996</v>
      </c>
      <c r="L8" s="126">
        <v>1.89</v>
      </c>
      <c r="M8" s="147"/>
      <c r="N8" s="148">
        <v>1.17</v>
      </c>
      <c r="O8" s="137">
        <v>0.55000000000000004</v>
      </c>
      <c r="P8" s="137">
        <v>2.5099999999999998</v>
      </c>
      <c r="Q8" s="148"/>
      <c r="R8" s="134">
        <v>1.05</v>
      </c>
      <c r="S8" s="126">
        <v>0.57999999999999996</v>
      </c>
      <c r="T8" s="126">
        <v>1.88</v>
      </c>
      <c r="U8" s="147"/>
      <c r="V8" s="136">
        <v>1.17</v>
      </c>
      <c r="W8" s="137">
        <v>0.55000000000000004</v>
      </c>
      <c r="X8" s="137">
        <v>2.48</v>
      </c>
      <c r="Y8" s="138"/>
    </row>
    <row r="9" spans="1:25" ht="21" x14ac:dyDescent="0.35">
      <c r="A9" s="148" t="s">
        <v>86</v>
      </c>
      <c r="B9" s="134">
        <v>1.33</v>
      </c>
      <c r="C9" s="126">
        <v>0.75</v>
      </c>
      <c r="D9" s="126">
        <v>2.35</v>
      </c>
      <c r="E9" s="147"/>
      <c r="F9" s="148">
        <v>1.32</v>
      </c>
      <c r="G9" s="137">
        <v>0.76</v>
      </c>
      <c r="H9" s="137">
        <v>2.31</v>
      </c>
      <c r="I9" s="148"/>
      <c r="J9" s="134">
        <v>1.05</v>
      </c>
      <c r="K9" s="126">
        <v>0.62</v>
      </c>
      <c r="L9" s="126">
        <v>1.76</v>
      </c>
      <c r="M9" s="147"/>
      <c r="N9" s="148">
        <v>1.0900000000000001</v>
      </c>
      <c r="O9" s="137">
        <v>0.56000000000000005</v>
      </c>
      <c r="P9" s="137">
        <v>2.12</v>
      </c>
      <c r="Q9" s="148"/>
      <c r="R9" s="134">
        <v>1.05</v>
      </c>
      <c r="S9" s="126">
        <v>0.62</v>
      </c>
      <c r="T9" s="126">
        <v>1.75</v>
      </c>
      <c r="U9" s="147"/>
      <c r="V9" s="136">
        <v>1.0900000000000001</v>
      </c>
      <c r="W9" s="137">
        <v>0.56000000000000005</v>
      </c>
      <c r="X9" s="137">
        <v>2.11</v>
      </c>
      <c r="Y9" s="138"/>
    </row>
    <row r="10" spans="1:25" ht="21" x14ac:dyDescent="0.35">
      <c r="A10" s="148" t="s">
        <v>87</v>
      </c>
      <c r="B10" s="134">
        <v>0.78</v>
      </c>
      <c r="C10" s="126">
        <v>0.48</v>
      </c>
      <c r="D10" s="126">
        <v>1.28</v>
      </c>
      <c r="E10" s="147"/>
      <c r="F10" s="148">
        <v>0.79</v>
      </c>
      <c r="G10" s="137">
        <v>0.49</v>
      </c>
      <c r="H10" s="137">
        <v>1.28</v>
      </c>
      <c r="I10" s="148"/>
      <c r="J10" s="134">
        <v>1.29</v>
      </c>
      <c r="K10" s="126">
        <v>0.83</v>
      </c>
      <c r="L10" s="126">
        <v>2</v>
      </c>
      <c r="M10" s="147"/>
      <c r="N10" s="148">
        <v>1.76</v>
      </c>
      <c r="O10" s="137">
        <v>0.6</v>
      </c>
      <c r="P10" s="137">
        <v>5.17</v>
      </c>
      <c r="Q10" s="148"/>
      <c r="R10" s="134">
        <v>1.29</v>
      </c>
      <c r="S10" s="126">
        <v>0.83</v>
      </c>
      <c r="T10" s="126">
        <v>1.99</v>
      </c>
      <c r="U10" s="147"/>
      <c r="V10" s="136">
        <v>1.75</v>
      </c>
      <c r="W10" s="137">
        <v>0.6</v>
      </c>
      <c r="X10" s="137">
        <v>5.12</v>
      </c>
      <c r="Y10" s="138"/>
    </row>
    <row r="11" spans="1:25" ht="21" x14ac:dyDescent="0.35">
      <c r="A11" s="148" t="s">
        <v>88</v>
      </c>
      <c r="B11" s="134">
        <v>70.88</v>
      </c>
      <c r="C11" s="126">
        <v>8.2200000000000006</v>
      </c>
      <c r="D11" s="126">
        <v>611.01</v>
      </c>
      <c r="E11" s="147" t="s">
        <v>29</v>
      </c>
      <c r="F11" s="148">
        <v>69.86</v>
      </c>
      <c r="G11" s="137">
        <v>8.18</v>
      </c>
      <c r="H11" s="137">
        <v>596.69000000000005</v>
      </c>
      <c r="I11" s="148" t="s">
        <v>29</v>
      </c>
      <c r="J11" s="134">
        <v>81.97</v>
      </c>
      <c r="K11" s="126">
        <v>8.24</v>
      </c>
      <c r="L11" s="126">
        <v>815.17</v>
      </c>
      <c r="M11" s="147" t="s">
        <v>29</v>
      </c>
      <c r="N11" s="123" t="s">
        <v>115</v>
      </c>
      <c r="O11" s="123"/>
      <c r="P11" s="123"/>
      <c r="Q11" s="123"/>
      <c r="R11" s="134">
        <v>82.12</v>
      </c>
      <c r="S11" s="126">
        <v>8.27</v>
      </c>
      <c r="T11" s="126">
        <v>815.08</v>
      </c>
      <c r="U11" s="147" t="s">
        <v>29</v>
      </c>
      <c r="V11" s="122" t="s">
        <v>115</v>
      </c>
      <c r="W11" s="123"/>
      <c r="X11" s="123"/>
      <c r="Y11" s="124"/>
    </row>
    <row r="12" spans="1:25" ht="21" x14ac:dyDescent="0.35">
      <c r="A12" s="148" t="s">
        <v>89</v>
      </c>
      <c r="B12" s="134">
        <v>2.6</v>
      </c>
      <c r="C12" s="126">
        <v>1.6</v>
      </c>
      <c r="D12" s="126">
        <v>4.2300000000000004</v>
      </c>
      <c r="E12" s="147" t="s">
        <v>29</v>
      </c>
      <c r="F12" s="148">
        <v>2.56</v>
      </c>
      <c r="G12" s="137">
        <v>1.58</v>
      </c>
      <c r="H12" s="137">
        <v>4.12</v>
      </c>
      <c r="I12" s="148" t="s">
        <v>29</v>
      </c>
      <c r="J12" s="134">
        <v>2.29</v>
      </c>
      <c r="K12" s="126">
        <v>1.59</v>
      </c>
      <c r="L12" s="126">
        <v>3.32</v>
      </c>
      <c r="M12" s="147" t="s">
        <v>29</v>
      </c>
      <c r="N12" s="148">
        <v>2.2999999999999998</v>
      </c>
      <c r="O12" s="137">
        <v>1.07</v>
      </c>
      <c r="P12" s="137">
        <v>4.95</v>
      </c>
      <c r="Q12" s="148" t="s">
        <v>28</v>
      </c>
      <c r="R12" s="134">
        <v>2.2799999999999998</v>
      </c>
      <c r="S12" s="126">
        <v>1.58</v>
      </c>
      <c r="T12" s="126">
        <v>3.29</v>
      </c>
      <c r="U12" s="147" t="s">
        <v>29</v>
      </c>
      <c r="V12" s="136">
        <v>2.2799999999999998</v>
      </c>
      <c r="W12" s="137">
        <v>1.07</v>
      </c>
      <c r="X12" s="137">
        <v>4.87</v>
      </c>
      <c r="Y12" s="138" t="s">
        <v>28</v>
      </c>
    </row>
    <row r="13" spans="1:25" ht="21" x14ac:dyDescent="0.35">
      <c r="A13" s="148" t="s">
        <v>90</v>
      </c>
      <c r="B13" s="134">
        <v>1.01</v>
      </c>
      <c r="C13" s="126">
        <v>0.45</v>
      </c>
      <c r="D13" s="126">
        <v>2.2599999999999998</v>
      </c>
      <c r="E13" s="147"/>
      <c r="F13" s="148">
        <v>1.01</v>
      </c>
      <c r="G13" s="137">
        <v>0.46</v>
      </c>
      <c r="H13" s="137">
        <v>2.23</v>
      </c>
      <c r="I13" s="148"/>
      <c r="J13" s="134">
        <v>2.5299999999999998</v>
      </c>
      <c r="K13" s="126">
        <v>0.98</v>
      </c>
      <c r="L13" s="126">
        <v>6.51</v>
      </c>
      <c r="M13" s="147"/>
      <c r="N13" s="148">
        <v>3.17</v>
      </c>
      <c r="O13" s="137">
        <v>0.67</v>
      </c>
      <c r="P13" s="137">
        <v>15.02</v>
      </c>
      <c r="Q13" s="148"/>
      <c r="R13" s="134">
        <v>2.5099999999999998</v>
      </c>
      <c r="S13" s="126">
        <v>0.98</v>
      </c>
      <c r="T13" s="126">
        <v>6.45</v>
      </c>
      <c r="U13" s="147"/>
      <c r="V13" s="136">
        <v>3.15</v>
      </c>
      <c r="W13" s="137">
        <v>0.67</v>
      </c>
      <c r="X13" s="137">
        <v>14.88</v>
      </c>
      <c r="Y13" s="138"/>
    </row>
    <row r="14" spans="1:25" ht="21" x14ac:dyDescent="0.35">
      <c r="A14" s="148" t="s">
        <v>91</v>
      </c>
      <c r="B14" s="134">
        <v>0.96</v>
      </c>
      <c r="C14" s="126">
        <v>0.49</v>
      </c>
      <c r="D14" s="126">
        <v>1.87</v>
      </c>
      <c r="E14" s="147"/>
      <c r="F14" s="148">
        <v>0.96</v>
      </c>
      <c r="G14" s="137">
        <v>0.5</v>
      </c>
      <c r="H14" s="137">
        <v>1.84</v>
      </c>
      <c r="I14" s="148"/>
      <c r="J14" s="134">
        <v>1.31</v>
      </c>
      <c r="K14" s="126">
        <v>0.87</v>
      </c>
      <c r="L14" s="126">
        <v>1.98</v>
      </c>
      <c r="M14" s="147"/>
      <c r="N14" s="148">
        <v>0.9</v>
      </c>
      <c r="O14" s="137">
        <v>0.37</v>
      </c>
      <c r="P14" s="137">
        <v>2.1800000000000002</v>
      </c>
      <c r="Q14" s="148"/>
      <c r="R14" s="134">
        <v>1.31</v>
      </c>
      <c r="S14" s="126">
        <v>0.87</v>
      </c>
      <c r="T14" s="126">
        <v>1.97</v>
      </c>
      <c r="U14" s="147"/>
      <c r="V14" s="136">
        <v>0.9</v>
      </c>
      <c r="W14" s="137">
        <v>0.38</v>
      </c>
      <c r="X14" s="137">
        <v>2.17</v>
      </c>
      <c r="Y14" s="138"/>
    </row>
    <row r="15" spans="1:25" ht="21" x14ac:dyDescent="0.35">
      <c r="A15" s="148" t="s">
        <v>92</v>
      </c>
      <c r="B15" s="134">
        <v>0.9</v>
      </c>
      <c r="C15" s="126">
        <v>0.48</v>
      </c>
      <c r="D15" s="126">
        <v>1.66</v>
      </c>
      <c r="E15" s="147"/>
      <c r="F15" s="148">
        <v>0.9</v>
      </c>
      <c r="G15" s="137">
        <v>0.49</v>
      </c>
      <c r="H15" s="137">
        <v>1.65</v>
      </c>
      <c r="I15" s="148"/>
      <c r="J15" s="134">
        <v>1.28</v>
      </c>
      <c r="K15" s="126">
        <v>0.79</v>
      </c>
      <c r="L15" s="126">
        <v>2.08</v>
      </c>
      <c r="M15" s="147"/>
      <c r="N15" s="148">
        <v>1.35</v>
      </c>
      <c r="O15" s="137">
        <v>0.57999999999999996</v>
      </c>
      <c r="P15" s="137">
        <v>3.14</v>
      </c>
      <c r="Q15" s="148"/>
      <c r="R15" s="134">
        <v>1.28</v>
      </c>
      <c r="S15" s="126">
        <v>0.79</v>
      </c>
      <c r="T15" s="126">
        <v>2.0699999999999998</v>
      </c>
      <c r="U15" s="147"/>
      <c r="V15" s="136">
        <v>1.34</v>
      </c>
      <c r="W15" s="137">
        <v>0.57999999999999996</v>
      </c>
      <c r="X15" s="137">
        <v>3.09</v>
      </c>
      <c r="Y15" s="138"/>
    </row>
    <row r="16" spans="1:25" ht="21" x14ac:dyDescent="0.35">
      <c r="A16" s="148" t="s">
        <v>93</v>
      </c>
      <c r="B16" s="164" t="s">
        <v>115</v>
      </c>
      <c r="C16" s="165"/>
      <c r="D16" s="165"/>
      <c r="E16" s="166"/>
      <c r="F16" s="122" t="s">
        <v>115</v>
      </c>
      <c r="G16" s="123"/>
      <c r="H16" s="123"/>
      <c r="I16" s="124"/>
      <c r="J16" s="131"/>
      <c r="K16" s="132"/>
      <c r="L16" s="132"/>
      <c r="M16" s="133"/>
      <c r="N16" s="167"/>
      <c r="O16" s="132"/>
      <c r="P16" s="132"/>
      <c r="Q16" s="167"/>
      <c r="R16" s="131"/>
      <c r="S16" s="132"/>
      <c r="T16" s="132"/>
      <c r="U16" s="133"/>
      <c r="V16" s="131"/>
      <c r="W16" s="132"/>
      <c r="X16" s="132"/>
      <c r="Y16" s="133"/>
    </row>
    <row r="17" spans="1:25" ht="21" x14ac:dyDescent="0.35">
      <c r="A17" s="148" t="s">
        <v>94</v>
      </c>
      <c r="B17" s="164" t="s">
        <v>115</v>
      </c>
      <c r="C17" s="165"/>
      <c r="D17" s="165"/>
      <c r="E17" s="166"/>
      <c r="F17" s="122" t="s">
        <v>115</v>
      </c>
      <c r="G17" s="123"/>
      <c r="H17" s="123"/>
      <c r="I17" s="124"/>
      <c r="J17" s="131"/>
      <c r="K17" s="132"/>
      <c r="L17" s="132"/>
      <c r="M17" s="133"/>
      <c r="N17" s="167"/>
      <c r="O17" s="132"/>
      <c r="P17" s="132"/>
      <c r="Q17" s="167"/>
      <c r="R17" s="131"/>
      <c r="S17" s="132"/>
      <c r="T17" s="132"/>
      <c r="U17" s="133"/>
      <c r="V17" s="131"/>
      <c r="W17" s="132"/>
      <c r="X17" s="132"/>
      <c r="Y17" s="133"/>
    </row>
    <row r="18" spans="1:25" ht="21" x14ac:dyDescent="0.35">
      <c r="A18" s="148" t="s">
        <v>95</v>
      </c>
      <c r="B18" s="134">
        <v>0.13</v>
      </c>
      <c r="C18" s="126">
        <v>0.03</v>
      </c>
      <c r="D18" s="126">
        <v>0.63</v>
      </c>
      <c r="E18" s="147" t="s">
        <v>28</v>
      </c>
      <c r="F18" s="148">
        <v>0.14000000000000001</v>
      </c>
      <c r="G18" s="137">
        <v>0.03</v>
      </c>
      <c r="H18" s="137">
        <v>0.65</v>
      </c>
      <c r="I18" s="148" t="s">
        <v>28</v>
      </c>
      <c r="J18" s="131"/>
      <c r="K18" s="132"/>
      <c r="L18" s="132"/>
      <c r="M18" s="133"/>
      <c r="N18" s="167"/>
      <c r="O18" s="132"/>
      <c r="P18" s="132"/>
      <c r="Q18" s="167"/>
      <c r="R18" s="131"/>
      <c r="S18" s="132"/>
      <c r="T18" s="132"/>
      <c r="U18" s="133"/>
      <c r="V18" s="131"/>
      <c r="W18" s="132"/>
      <c r="X18" s="132"/>
      <c r="Y18" s="133"/>
    </row>
    <row r="19" spans="1:25" ht="21" x14ac:dyDescent="0.35">
      <c r="A19" s="148" t="s">
        <v>96</v>
      </c>
      <c r="B19" s="134">
        <v>1.65</v>
      </c>
      <c r="C19" s="126">
        <v>0.61</v>
      </c>
      <c r="D19" s="126">
        <v>4.43</v>
      </c>
      <c r="E19" s="147"/>
      <c r="F19" s="148">
        <v>1.63</v>
      </c>
      <c r="G19" s="137">
        <v>0.62</v>
      </c>
      <c r="H19" s="137">
        <v>4.2699999999999996</v>
      </c>
      <c r="I19" s="148"/>
      <c r="J19" s="131"/>
      <c r="K19" s="132"/>
      <c r="L19" s="132"/>
      <c r="M19" s="133"/>
      <c r="N19" s="167"/>
      <c r="O19" s="132"/>
      <c r="P19" s="132"/>
      <c r="Q19" s="167"/>
      <c r="R19" s="131"/>
      <c r="S19" s="132"/>
      <c r="T19" s="132"/>
      <c r="U19" s="133"/>
      <c r="V19" s="131"/>
      <c r="W19" s="132"/>
      <c r="X19" s="132"/>
      <c r="Y19" s="133"/>
    </row>
    <row r="20" spans="1:25" ht="21" x14ac:dyDescent="0.35">
      <c r="A20" s="148" t="s">
        <v>97</v>
      </c>
      <c r="B20" s="134">
        <v>0.72</v>
      </c>
      <c r="C20" s="126">
        <v>0.21</v>
      </c>
      <c r="D20" s="126">
        <v>2.5</v>
      </c>
      <c r="E20" s="147"/>
      <c r="F20" s="148">
        <v>0.72</v>
      </c>
      <c r="G20" s="137">
        <v>0.21</v>
      </c>
      <c r="H20" s="137">
        <v>2.4500000000000002</v>
      </c>
      <c r="I20" s="148"/>
      <c r="J20" s="131"/>
      <c r="K20" s="132"/>
      <c r="L20" s="132"/>
      <c r="M20" s="133"/>
      <c r="N20" s="167"/>
      <c r="O20" s="132"/>
      <c r="P20" s="132"/>
      <c r="Q20" s="167"/>
      <c r="R20" s="131"/>
      <c r="S20" s="132"/>
      <c r="T20" s="132"/>
      <c r="U20" s="133"/>
      <c r="V20" s="131"/>
      <c r="W20" s="132"/>
      <c r="X20" s="132"/>
      <c r="Y20" s="133"/>
    </row>
    <row r="21" spans="1:25" ht="21" x14ac:dyDescent="0.35">
      <c r="A21" s="148" t="s">
        <v>98</v>
      </c>
      <c r="B21" s="134">
        <v>0.65</v>
      </c>
      <c r="C21" s="126">
        <v>0.27</v>
      </c>
      <c r="D21" s="126">
        <v>1.56</v>
      </c>
      <c r="E21" s="147"/>
      <c r="F21" s="148">
        <v>0.65</v>
      </c>
      <c r="G21" s="137">
        <v>0.28000000000000003</v>
      </c>
      <c r="H21" s="137">
        <v>1.54</v>
      </c>
      <c r="I21" s="148"/>
      <c r="J21" s="131"/>
      <c r="K21" s="132"/>
      <c r="L21" s="132"/>
      <c r="M21" s="133"/>
      <c r="N21" s="167"/>
      <c r="O21" s="132"/>
      <c r="P21" s="132"/>
      <c r="Q21" s="167"/>
      <c r="R21" s="131"/>
      <c r="S21" s="132"/>
      <c r="T21" s="132"/>
      <c r="U21" s="133"/>
      <c r="V21" s="131"/>
      <c r="W21" s="132"/>
      <c r="X21" s="132"/>
      <c r="Y21" s="133"/>
    </row>
    <row r="22" spans="1:25" ht="21" x14ac:dyDescent="0.35">
      <c r="A22" s="148" t="s">
        <v>99</v>
      </c>
      <c r="B22" s="134">
        <v>1.0900000000000001</v>
      </c>
      <c r="C22" s="126">
        <v>0.39</v>
      </c>
      <c r="D22" s="126">
        <v>3.02</v>
      </c>
      <c r="E22" s="147"/>
      <c r="F22" s="148">
        <v>1.0900000000000001</v>
      </c>
      <c r="G22" s="137">
        <v>0.41</v>
      </c>
      <c r="H22" s="137">
        <v>2.92</v>
      </c>
      <c r="I22" s="148"/>
      <c r="J22" s="131"/>
      <c r="K22" s="132"/>
      <c r="L22" s="132"/>
      <c r="M22" s="133"/>
      <c r="N22" s="167"/>
      <c r="O22" s="132"/>
      <c r="P22" s="132"/>
      <c r="Q22" s="167"/>
      <c r="R22" s="131"/>
      <c r="S22" s="132"/>
      <c r="T22" s="132"/>
      <c r="U22" s="133"/>
      <c r="V22" s="131"/>
      <c r="W22" s="132"/>
      <c r="X22" s="132"/>
      <c r="Y22" s="133"/>
    </row>
    <row r="23" spans="1:25" ht="21" x14ac:dyDescent="0.35">
      <c r="A23" s="148" t="s">
        <v>100</v>
      </c>
      <c r="B23" s="134">
        <v>0.32</v>
      </c>
      <c r="C23" s="126">
        <v>0.01</v>
      </c>
      <c r="D23" s="126">
        <v>16.239999999999998</v>
      </c>
      <c r="E23" s="147"/>
      <c r="F23" s="148">
        <v>0.32</v>
      </c>
      <c r="G23" s="137">
        <v>0.01</v>
      </c>
      <c r="H23" s="137">
        <v>15.47</v>
      </c>
      <c r="I23" s="148"/>
      <c r="J23" s="131"/>
      <c r="K23" s="132"/>
      <c r="L23" s="132"/>
      <c r="M23" s="133"/>
      <c r="N23" s="167"/>
      <c r="O23" s="132"/>
      <c r="P23" s="132"/>
      <c r="Q23" s="167"/>
      <c r="R23" s="131"/>
      <c r="S23" s="132"/>
      <c r="T23" s="132"/>
      <c r="U23" s="133"/>
      <c r="V23" s="131"/>
      <c r="W23" s="132"/>
      <c r="X23" s="132"/>
      <c r="Y23" s="133"/>
    </row>
    <row r="24" spans="1:25" ht="21" x14ac:dyDescent="0.35">
      <c r="A24" s="148" t="s">
        <v>101</v>
      </c>
      <c r="B24" s="134">
        <v>1.18</v>
      </c>
      <c r="C24" s="126">
        <v>0.46</v>
      </c>
      <c r="D24" s="126">
        <v>3.02</v>
      </c>
      <c r="E24" s="147"/>
      <c r="F24" s="148">
        <v>1.1599999999999999</v>
      </c>
      <c r="G24" s="137">
        <v>0.46</v>
      </c>
      <c r="H24" s="137">
        <v>2.93</v>
      </c>
      <c r="I24" s="148"/>
      <c r="J24" s="131"/>
      <c r="K24" s="132"/>
      <c r="L24" s="132"/>
      <c r="M24" s="133"/>
      <c r="N24" s="167"/>
      <c r="O24" s="132"/>
      <c r="P24" s="132"/>
      <c r="Q24" s="167"/>
      <c r="R24" s="131"/>
      <c r="S24" s="132"/>
      <c r="T24" s="132"/>
      <c r="U24" s="133"/>
      <c r="V24" s="131"/>
      <c r="W24" s="132"/>
      <c r="X24" s="132"/>
      <c r="Y24" s="133"/>
    </row>
    <row r="25" spans="1:25" ht="21" x14ac:dyDescent="0.35">
      <c r="A25" s="148" t="s">
        <v>102</v>
      </c>
      <c r="B25" s="134">
        <v>0.88</v>
      </c>
      <c r="C25" s="126">
        <v>0.1</v>
      </c>
      <c r="D25" s="126">
        <v>8.0500000000000007</v>
      </c>
      <c r="E25" s="147"/>
      <c r="F25" s="148">
        <v>0.89</v>
      </c>
      <c r="G25" s="137">
        <v>0.1</v>
      </c>
      <c r="H25" s="137">
        <v>7.54</v>
      </c>
      <c r="I25" s="148"/>
      <c r="J25" s="131"/>
      <c r="K25" s="132"/>
      <c r="L25" s="132"/>
      <c r="M25" s="133"/>
      <c r="N25" s="167"/>
      <c r="O25" s="132"/>
      <c r="P25" s="132"/>
      <c r="Q25" s="167"/>
      <c r="R25" s="131"/>
      <c r="S25" s="132"/>
      <c r="T25" s="132"/>
      <c r="U25" s="133"/>
      <c r="V25" s="131"/>
      <c r="W25" s="132"/>
      <c r="X25" s="132"/>
      <c r="Y25" s="133"/>
    </row>
    <row r="26" spans="1:25" ht="21" x14ac:dyDescent="0.35">
      <c r="A26" s="148" t="s">
        <v>103</v>
      </c>
      <c r="B26" s="134">
        <v>1.87</v>
      </c>
      <c r="C26" s="126">
        <v>0.62</v>
      </c>
      <c r="D26" s="126">
        <v>5.67</v>
      </c>
      <c r="E26" s="147"/>
      <c r="F26" s="148">
        <v>1.83</v>
      </c>
      <c r="G26" s="137">
        <v>0.63</v>
      </c>
      <c r="H26" s="137">
        <v>5.37</v>
      </c>
      <c r="I26" s="148"/>
      <c r="J26" s="131"/>
      <c r="K26" s="132"/>
      <c r="L26" s="132"/>
      <c r="M26" s="133"/>
      <c r="N26" s="167"/>
      <c r="O26" s="132"/>
      <c r="P26" s="132"/>
      <c r="Q26" s="167"/>
      <c r="R26" s="131"/>
      <c r="S26" s="132"/>
      <c r="T26" s="132"/>
      <c r="U26" s="133"/>
      <c r="V26" s="131"/>
      <c r="W26" s="132"/>
      <c r="X26" s="132"/>
      <c r="Y26" s="133"/>
    </row>
    <row r="27" spans="1:25" ht="21" x14ac:dyDescent="0.35">
      <c r="A27" s="148" t="s">
        <v>104</v>
      </c>
      <c r="B27" s="134">
        <v>2.19</v>
      </c>
      <c r="C27" s="126">
        <v>0.75</v>
      </c>
      <c r="D27" s="126">
        <v>6.42</v>
      </c>
      <c r="E27" s="147"/>
      <c r="F27" s="148">
        <v>2.13</v>
      </c>
      <c r="G27" s="137">
        <v>0.75</v>
      </c>
      <c r="H27" s="137">
        <v>6.05</v>
      </c>
      <c r="I27" s="148"/>
      <c r="J27" s="131"/>
      <c r="K27" s="132"/>
      <c r="L27" s="132"/>
      <c r="M27" s="133"/>
      <c r="N27" s="167"/>
      <c r="O27" s="132"/>
      <c r="P27" s="132"/>
      <c r="Q27" s="167"/>
      <c r="R27" s="131"/>
      <c r="S27" s="132"/>
      <c r="T27" s="132"/>
      <c r="U27" s="133"/>
      <c r="V27" s="131"/>
      <c r="W27" s="132"/>
      <c r="X27" s="132"/>
      <c r="Y27" s="133"/>
    </row>
  </sheetData>
  <mergeCells count="30">
    <mergeCell ref="B17:E17"/>
    <mergeCell ref="F17:I17"/>
    <mergeCell ref="N11:Q11"/>
    <mergeCell ref="V11:Y11"/>
    <mergeCell ref="B1:E1"/>
    <mergeCell ref="F1:I1"/>
    <mergeCell ref="J1:M1"/>
    <mergeCell ref="N1:Q1"/>
    <mergeCell ref="R1:U1"/>
    <mergeCell ref="V1:Y1"/>
    <mergeCell ref="C4:D4"/>
    <mergeCell ref="G4:H4"/>
    <mergeCell ref="K4:L4"/>
    <mergeCell ref="O4:P4"/>
    <mergeCell ref="S4:T4"/>
    <mergeCell ref="W4:X4"/>
    <mergeCell ref="B16:E16"/>
    <mergeCell ref="F16:I16"/>
    <mergeCell ref="B2:E2"/>
    <mergeCell ref="B3:E3"/>
    <mergeCell ref="F2:I2"/>
    <mergeCell ref="F3:I3"/>
    <mergeCell ref="R2:U2"/>
    <mergeCell ref="R3:U3"/>
    <mergeCell ref="V2:Y2"/>
    <mergeCell ref="V3:Y3"/>
    <mergeCell ref="J2:M2"/>
    <mergeCell ref="J3:M3"/>
    <mergeCell ref="N2:Q2"/>
    <mergeCell ref="N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6205-C24A-421E-9CDD-5DEDE21B3A59}">
  <dimension ref="A1:M45"/>
  <sheetViews>
    <sheetView topLeftCell="A22" zoomScale="80" zoomScaleNormal="80" workbookViewId="0">
      <selection sqref="A1:M45"/>
    </sheetView>
  </sheetViews>
  <sheetFormatPr defaultRowHeight="15" x14ac:dyDescent="0.25"/>
  <cols>
    <col min="1" max="1" width="40.5703125" style="6" bestFit="1" customWidth="1"/>
    <col min="2" max="2" width="18.140625" customWidth="1"/>
    <col min="3" max="3" width="17.28515625" customWidth="1"/>
    <col min="4" max="4" width="15.85546875" bestFit="1" customWidth="1"/>
    <col min="5" max="5" width="12.140625" customWidth="1"/>
    <col min="6" max="6" width="12.85546875" customWidth="1"/>
    <col min="7" max="7" width="2.5703125" customWidth="1"/>
    <col min="8" max="8" width="18.5703125" customWidth="1"/>
    <col min="9" max="9" width="18.42578125" customWidth="1"/>
    <col min="10" max="10" width="16.42578125" customWidth="1"/>
    <col min="11" max="11" width="13.140625" customWidth="1"/>
    <col min="12" max="12" width="14.140625" customWidth="1"/>
    <col min="13" max="13" width="1.7109375" customWidth="1"/>
  </cols>
  <sheetData>
    <row r="1" spans="1:13" ht="15.75" x14ac:dyDescent="0.25">
      <c r="A1" s="17"/>
      <c r="B1" s="62" t="s">
        <v>0</v>
      </c>
      <c r="C1" s="62"/>
      <c r="D1" s="62"/>
      <c r="E1" s="62"/>
      <c r="F1" s="62"/>
      <c r="G1" s="18"/>
      <c r="H1" s="62" t="s">
        <v>1</v>
      </c>
      <c r="I1" s="62"/>
      <c r="J1" s="62"/>
      <c r="K1" s="62"/>
      <c r="L1" s="62"/>
      <c r="M1" s="18"/>
    </row>
    <row r="2" spans="1:13" ht="15.75" x14ac:dyDescent="0.25">
      <c r="A2" s="17"/>
      <c r="B2" s="18" t="s">
        <v>2</v>
      </c>
      <c r="C2" s="18" t="s">
        <v>4</v>
      </c>
      <c r="D2" s="18" t="s">
        <v>23</v>
      </c>
      <c r="E2" s="62" t="s">
        <v>24</v>
      </c>
      <c r="F2" s="62"/>
      <c r="G2" s="18"/>
      <c r="H2" s="18" t="s">
        <v>3</v>
      </c>
      <c r="I2" s="18" t="s">
        <v>4</v>
      </c>
      <c r="J2" s="18" t="s">
        <v>23</v>
      </c>
      <c r="K2" s="62" t="s">
        <v>24</v>
      </c>
      <c r="L2" s="62"/>
      <c r="M2" s="18"/>
    </row>
    <row r="3" spans="1:13" ht="15.75" x14ac:dyDescent="0.25">
      <c r="A3" s="13" t="s">
        <v>25</v>
      </c>
      <c r="B3" s="9"/>
      <c r="C3" s="9"/>
      <c r="D3" s="9"/>
      <c r="E3" s="19"/>
      <c r="F3" s="19"/>
      <c r="G3" s="9"/>
      <c r="H3" s="9"/>
      <c r="I3" s="9"/>
      <c r="J3" s="9"/>
      <c r="K3" s="9"/>
      <c r="L3" s="9"/>
      <c r="M3" s="9"/>
    </row>
    <row r="4" spans="1:13" ht="15.75" x14ac:dyDescent="0.25">
      <c r="A4" s="16" t="s">
        <v>6</v>
      </c>
      <c r="B4" s="9">
        <v>2257</v>
      </c>
      <c r="C4" s="9">
        <v>11701</v>
      </c>
      <c r="D4" s="10">
        <f>(B4/B5)/(C4/C5)</f>
        <v>0.59868532442800404</v>
      </c>
      <c r="E4" s="15">
        <f>D4*EXP(NORMSINV( 0.05/2 ) *SQRT(1/B4+1/C4+1/B5+1/C5))</f>
        <v>0.56987148955368716</v>
      </c>
      <c r="F4" s="15">
        <f>D4*EXP(- NORMSINV( 0.05/2 ) *SQRT(1/B4+1/C4+1/B5+1/C5))</f>
        <v>0.62895604404806371</v>
      </c>
      <c r="G4" s="9" t="s">
        <v>28</v>
      </c>
      <c r="H4" s="20" t="s">
        <v>26</v>
      </c>
      <c r="I4" s="20" t="s">
        <v>26</v>
      </c>
      <c r="J4" s="20" t="s">
        <v>26</v>
      </c>
      <c r="K4" s="20" t="s">
        <v>26</v>
      </c>
      <c r="L4" s="20" t="s">
        <v>26</v>
      </c>
      <c r="M4" s="9"/>
    </row>
    <row r="5" spans="1:13" ht="15.75" x14ac:dyDescent="0.25">
      <c r="A5" s="16" t="s">
        <v>7</v>
      </c>
      <c r="B5" s="9">
        <v>12614</v>
      </c>
      <c r="C5" s="9">
        <v>39151</v>
      </c>
      <c r="D5" s="9"/>
      <c r="E5" s="9"/>
      <c r="F5" s="9"/>
      <c r="G5" s="9"/>
      <c r="H5" s="20" t="s">
        <v>26</v>
      </c>
      <c r="I5" s="20" t="s">
        <v>26</v>
      </c>
      <c r="J5" s="20" t="s">
        <v>26</v>
      </c>
      <c r="K5" s="20" t="s">
        <v>26</v>
      </c>
      <c r="L5" s="20" t="s">
        <v>26</v>
      </c>
      <c r="M5" s="9"/>
    </row>
    <row r="6" spans="1:13" ht="15.75" x14ac:dyDescent="0.25">
      <c r="A6" s="13" t="s">
        <v>20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x14ac:dyDescent="0.25">
      <c r="A7" s="16" t="s">
        <v>6</v>
      </c>
      <c r="B7" s="9">
        <v>1828</v>
      </c>
      <c r="C7" s="9">
        <v>9042</v>
      </c>
      <c r="D7" s="10">
        <f>(B7/B8)/(C7/C8)</f>
        <v>1.2530625019012545</v>
      </c>
      <c r="E7" s="15">
        <f>D7*EXP(NORMSINV( 0.05/2 ) *SQRT(1/B7+1/C7+1/B8+1/C8))</f>
        <v>1.1184014672412865</v>
      </c>
      <c r="F7" s="15">
        <f>D7*EXP(- NORMSINV( 0.05/2 ) *SQRT(1/B7+1/C7+1/B8+1/C8))</f>
        <v>1.4039373871210061</v>
      </c>
      <c r="G7" s="9" t="s">
        <v>28</v>
      </c>
      <c r="H7" s="9">
        <v>11288</v>
      </c>
      <c r="I7" s="9">
        <v>33516</v>
      </c>
      <c r="J7" s="10">
        <f>(H7/H8)/(I7/I8)</f>
        <v>1.4312490628280101</v>
      </c>
      <c r="K7" s="15">
        <f>J7*EXP(NORMSINV( 0.05/2 ) *SQRT(1/H7+1/I7+1/H8+1/I8))</f>
        <v>1.3431751760281532</v>
      </c>
      <c r="L7" s="15">
        <f>J7*EXP(- NORMSINV( 0.05/2 ) *SQRT(1/H7+1/I7+1/H8+1/I8))</f>
        <v>1.5250980783485837</v>
      </c>
      <c r="M7" s="9" t="s">
        <v>28</v>
      </c>
    </row>
    <row r="8" spans="1:13" ht="15.75" x14ac:dyDescent="0.25">
      <c r="A8" s="16" t="s">
        <v>7</v>
      </c>
      <c r="B8" s="9">
        <v>429</v>
      </c>
      <c r="C8" s="9">
        <v>2659</v>
      </c>
      <c r="D8" s="9"/>
      <c r="E8" s="9"/>
      <c r="F8" s="9"/>
      <c r="G8" s="9"/>
      <c r="H8" s="9">
        <v>1326</v>
      </c>
      <c r="I8" s="9">
        <v>5635</v>
      </c>
      <c r="J8" s="9"/>
      <c r="K8" s="9"/>
      <c r="L8" s="9"/>
      <c r="M8" s="9"/>
    </row>
    <row r="9" spans="1:13" ht="15.75" x14ac:dyDescent="0.25">
      <c r="A9" s="14" t="s">
        <v>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.75" x14ac:dyDescent="0.25">
      <c r="A10" s="16" t="s">
        <v>6</v>
      </c>
      <c r="B10" s="9">
        <v>1401</v>
      </c>
      <c r="C10" s="9">
        <v>6287</v>
      </c>
      <c r="D10" s="10">
        <f>(B10/B11)/(C10/C11)</f>
        <v>1.4094158841341502</v>
      </c>
      <c r="E10" s="15">
        <f>D10*EXP(NORMSINV( 0.05/2 ) *SQRT(1/B10+1/C10+1/B11+1/C11))</f>
        <v>1.2849350169426514</v>
      </c>
      <c r="F10" s="15">
        <f>D10*EXP(- NORMSINV( 0.05/2 ) *SQRT(1/B10+1/C10+1/B11+1/C11))</f>
        <v>1.5459561053726867</v>
      </c>
      <c r="G10" s="9" t="s">
        <v>28</v>
      </c>
      <c r="H10" s="9">
        <v>10278</v>
      </c>
      <c r="I10" s="9">
        <v>29630</v>
      </c>
      <c r="J10" s="10">
        <f>(H10/H11)/(I10/I11)</f>
        <v>1.4137958046500445</v>
      </c>
      <c r="K10" s="15">
        <f>J10*EXP(NORMSINV( 0.05/2 ) *SQRT(1/H10+1/I10+1/H11+1/I11))</f>
        <v>1.3441574719504294</v>
      </c>
      <c r="L10" s="15">
        <f>J10*EXP(- NORMSINV( 0.05/2 ) *SQRT(1/H10+1/I10+1/H11+1/I11))</f>
        <v>1.4870419716119245</v>
      </c>
      <c r="M10" s="9" t="s">
        <v>28</v>
      </c>
    </row>
    <row r="11" spans="1:13" ht="15.75" x14ac:dyDescent="0.25">
      <c r="A11" s="16" t="s">
        <v>7</v>
      </c>
      <c r="B11" s="9">
        <v>856</v>
      </c>
      <c r="C11" s="9">
        <v>5414</v>
      </c>
      <c r="D11" s="9"/>
      <c r="E11" s="9"/>
      <c r="F11" s="9"/>
      <c r="G11" s="9"/>
      <c r="H11" s="9">
        <v>2336</v>
      </c>
      <c r="I11" s="9">
        <v>9521</v>
      </c>
      <c r="J11" s="9"/>
      <c r="K11" s="9"/>
      <c r="L11" s="9"/>
      <c r="M11" s="9"/>
    </row>
    <row r="12" spans="1:13" ht="15.75" x14ac:dyDescent="0.25">
      <c r="A12" s="13" t="s">
        <v>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.75" x14ac:dyDescent="0.25">
      <c r="A13" s="16" t="s">
        <v>6</v>
      </c>
      <c r="B13" s="9">
        <v>1310</v>
      </c>
      <c r="C13" s="9">
        <v>6665</v>
      </c>
      <c r="D13" s="10">
        <f>(B13/B14)/(C13/C14)</f>
        <v>1.0452180098878998</v>
      </c>
      <c r="E13" s="15">
        <f>D13*EXP(NORMSINV( 0.05/2 ) *SQRT(1/B13+1/C13+1/B14+1/C14))</f>
        <v>0.9540563661354593</v>
      </c>
      <c r="F13" s="15">
        <f>D13*EXP(- NORMSINV( 0.05/2 ) *SQRT(1/B13+1/C13+1/B14+1/C14))</f>
        <v>1.1450902975672914</v>
      </c>
      <c r="G13" s="9"/>
      <c r="H13" s="9">
        <v>10080</v>
      </c>
      <c r="I13" s="9">
        <v>31083</v>
      </c>
      <c r="J13" s="10">
        <f>(H13/H14)/(I13/I14)</f>
        <v>1.0325162197168409</v>
      </c>
      <c r="K13" s="15">
        <f>J13*EXP(NORMSINV( 0.05/2 ) *SQRT(1/H13+1/I13+1/H14+1/I14))</f>
        <v>0.9821913884557566</v>
      </c>
      <c r="L13" s="15">
        <f>J13*EXP(- NORMSINV( 0.05/2 ) *SQRT(1/H13+1/I13+1/H14+1/I14))</f>
        <v>1.0854195592719538</v>
      </c>
      <c r="M13" s="9"/>
    </row>
    <row r="14" spans="1:13" ht="15.75" x14ac:dyDescent="0.25">
      <c r="A14" s="16" t="s">
        <v>7</v>
      </c>
      <c r="B14" s="9">
        <v>947</v>
      </c>
      <c r="C14" s="9">
        <v>5036</v>
      </c>
      <c r="D14" s="9"/>
      <c r="E14" s="9"/>
      <c r="F14" s="9"/>
      <c r="G14" s="9"/>
      <c r="H14" s="9">
        <v>2534</v>
      </c>
      <c r="I14" s="9">
        <v>8068</v>
      </c>
      <c r="J14" s="9"/>
      <c r="K14" s="9"/>
      <c r="L14" s="9"/>
      <c r="M14" s="9"/>
    </row>
    <row r="15" spans="1:13" ht="15.75" x14ac:dyDescent="0.25">
      <c r="A15" s="13" t="s">
        <v>15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.75" x14ac:dyDescent="0.25">
      <c r="A16" s="16" t="s">
        <v>6</v>
      </c>
      <c r="B16" s="9">
        <v>599</v>
      </c>
      <c r="C16" s="9">
        <v>2032</v>
      </c>
      <c r="D16" s="10">
        <f>(B16/B17)/(C16/C17)</f>
        <v>1.7190960910118442</v>
      </c>
      <c r="E16" s="15">
        <f>D16*EXP(NORMSINV( 0.05/2 ) *SQRT(1/B16+1/C16+1/B17+1/C17))</f>
        <v>1.5477972855473512</v>
      </c>
      <c r="F16" s="15">
        <f>D16*EXP(- NORMSINV( 0.05/2 ) *SQRT(1/B16+1/C16+1/B17+1/C17))</f>
        <v>1.909352986807388</v>
      </c>
      <c r="G16" s="9" t="s">
        <v>28</v>
      </c>
      <c r="H16" s="9">
        <v>4923</v>
      </c>
      <c r="I16" s="9">
        <v>11430</v>
      </c>
      <c r="J16" s="10">
        <f>(H16/H17)/(I16/I17)</f>
        <v>1.5524216360875838</v>
      </c>
      <c r="K16" s="15">
        <f>J16*EXP(NORMSINV( 0.05/2 ) *SQRT(1/H16+1/I16+1/H17+1/I17))</f>
        <v>1.4887397673120208</v>
      </c>
      <c r="L16" s="15">
        <f>J16*EXP(- NORMSINV( 0.05/2 ) *SQRT(1/H16+1/I16+1/H17+1/I17))</f>
        <v>1.6188275406548891</v>
      </c>
      <c r="M16" s="9" t="s">
        <v>28</v>
      </c>
    </row>
    <row r="17" spans="1:13" ht="15.75" x14ac:dyDescent="0.25">
      <c r="A17" s="16" t="s">
        <v>7</v>
      </c>
      <c r="B17" s="9">
        <v>1658</v>
      </c>
      <c r="C17" s="9">
        <v>9669</v>
      </c>
      <c r="D17" s="9"/>
      <c r="E17" s="9"/>
      <c r="F17" s="9"/>
      <c r="G17" s="9"/>
      <c r="H17" s="9">
        <v>7691</v>
      </c>
      <c r="I17" s="9">
        <v>27721</v>
      </c>
      <c r="J17" s="9"/>
      <c r="K17" s="9"/>
      <c r="L17" s="9"/>
      <c r="M17" s="9"/>
    </row>
    <row r="18" spans="1:13" ht="15.75" x14ac:dyDescent="0.25">
      <c r="A18" s="13" t="s">
        <v>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5.75" x14ac:dyDescent="0.25">
      <c r="A19" s="16" t="s">
        <v>6</v>
      </c>
      <c r="B19" s="9">
        <v>1633</v>
      </c>
      <c r="C19" s="9">
        <v>7615</v>
      </c>
      <c r="D19" s="10">
        <f>(B19/B20)/(C19/C20)</f>
        <v>1.4042034951260163</v>
      </c>
      <c r="E19" s="15">
        <f>D19*EXP(NORMSINV( 0.05/2 ) *SQRT(1/B19+1/C19+1/B20+1/C20))</f>
        <v>1.2708736360577584</v>
      </c>
      <c r="F19" s="15">
        <f>D19*EXP(- NORMSINV( 0.05/2 ) *SQRT(1/B19+1/C19+1/B20+1/C20))</f>
        <v>1.5515212526090254</v>
      </c>
      <c r="G19" s="9" t="s">
        <v>28</v>
      </c>
      <c r="H19" s="9">
        <v>9243</v>
      </c>
      <c r="I19" s="9">
        <v>26999</v>
      </c>
      <c r="J19" s="10">
        <f>(H19/H20)/(I19/I20)</f>
        <v>1.234111168119667</v>
      </c>
      <c r="K19" s="15">
        <f>J19*EXP(NORMSINV( 0.05/2 ) *SQRT(1/H19+1/I19+1/H20+1/I20))</f>
        <v>1.1799572667732905</v>
      </c>
      <c r="L19" s="15">
        <f>J19*EXP(- NORMSINV( 0.05/2 ) *SQRT(1/H19+1/I19+1/H20+1/I20))</f>
        <v>1.2907504518723512</v>
      </c>
      <c r="M19" s="9" t="s">
        <v>28</v>
      </c>
    </row>
    <row r="20" spans="1:13" ht="15.75" x14ac:dyDescent="0.25">
      <c r="A20" s="16" t="s">
        <v>7</v>
      </c>
      <c r="B20" s="9">
        <v>624</v>
      </c>
      <c r="C20" s="9">
        <v>4086</v>
      </c>
      <c r="D20" s="9"/>
      <c r="E20" s="9"/>
      <c r="F20" s="9"/>
      <c r="G20" s="9"/>
      <c r="H20" s="9">
        <v>3371</v>
      </c>
      <c r="I20" s="9">
        <v>12152</v>
      </c>
      <c r="J20" s="9"/>
      <c r="K20" s="9"/>
      <c r="L20" s="9"/>
      <c r="M20" s="9"/>
    </row>
    <row r="21" spans="1:13" ht="15.75" x14ac:dyDescent="0.25">
      <c r="A21" s="13" t="s">
        <v>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x14ac:dyDescent="0.25">
      <c r="A22" s="16" t="s">
        <v>10</v>
      </c>
      <c r="B22" s="9">
        <v>1847</v>
      </c>
      <c r="C22" s="9">
        <v>9498</v>
      </c>
      <c r="D22" s="10">
        <f>(B22/B23)/(C22/C23)</f>
        <v>1.0448774838348511</v>
      </c>
      <c r="E22" s="15">
        <f>D22*EXP(NORMSINV( 0.05/2 ) *SQRT(1/B22+1/C22+1/B23+1/C23))</f>
        <v>0.92987192849629641</v>
      </c>
      <c r="F22" s="15">
        <f>D22*EXP(- NORMSINV( 0.05/2 ) *SQRT(1/B22+1/C22+1/B23+1/C23))</f>
        <v>1.1741068019878376</v>
      </c>
      <c r="G22" s="9"/>
      <c r="H22" s="9">
        <v>11712</v>
      </c>
      <c r="I22" s="9">
        <v>36473</v>
      </c>
      <c r="J22" s="10">
        <f>(H22/H23)/(I22/I23)</f>
        <v>0.95337467687879929</v>
      </c>
      <c r="K22" s="15">
        <f>J22*EXP(NORMSINV( 0.05/2 ) *SQRT(1/H22+1/I22+1/H23+1/I23))</f>
        <v>0.88159735563461583</v>
      </c>
      <c r="L22" s="15">
        <f>J22*EXP(- NORMSINV( 0.05/2 ) *SQRT(1/H22+1/I22+1/H23+1/I23))</f>
        <v>1.0309959174724028</v>
      </c>
      <c r="M22" s="9"/>
    </row>
    <row r="23" spans="1:13" ht="15.75" x14ac:dyDescent="0.25">
      <c r="A23" s="16" t="s">
        <v>11</v>
      </c>
      <c r="B23" s="9">
        <v>410</v>
      </c>
      <c r="C23" s="9">
        <v>2203</v>
      </c>
      <c r="D23" s="9"/>
      <c r="E23" s="9"/>
      <c r="F23" s="9"/>
      <c r="G23" s="9"/>
      <c r="H23" s="9">
        <v>902</v>
      </c>
      <c r="I23" s="9">
        <v>2678</v>
      </c>
      <c r="J23" s="9"/>
      <c r="K23" s="9"/>
      <c r="L23" s="9"/>
      <c r="M23" s="9"/>
    </row>
    <row r="24" spans="1:13" ht="15.75" x14ac:dyDescent="0.25">
      <c r="A24" s="14" t="s">
        <v>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x14ac:dyDescent="0.25">
      <c r="A25" s="16" t="s">
        <v>6</v>
      </c>
      <c r="B25" s="9">
        <v>1655</v>
      </c>
      <c r="C25" s="9">
        <v>3226</v>
      </c>
      <c r="D25" s="10">
        <f>(B25/B26)/(C25/C26)</f>
        <v>7.2223220593475359</v>
      </c>
      <c r="E25" s="15">
        <f>D25*EXP(NORMSINV( 0.05/2 ) *SQRT(1/B25+1/C25+1/B26+1/C26))</f>
        <v>6.5238166737943519</v>
      </c>
      <c r="F25" s="15">
        <f>D25*EXP(- NORMSINV( 0.05/2 ) *SQRT(1/B25+1/C25+1/B26+1/C26))</f>
        <v>7.9956164523243496</v>
      </c>
      <c r="G25" s="9" t="s">
        <v>29</v>
      </c>
      <c r="H25" s="9">
        <v>8673</v>
      </c>
      <c r="I25" s="9">
        <v>6884</v>
      </c>
      <c r="J25" s="10">
        <f>(H25/H26)/(I25/I26)</f>
        <v>10.31527092452135</v>
      </c>
      <c r="K25" s="15">
        <f>J25*EXP(NORMSINV( 0.05/2 ) *SQRT(1/H25+1/I25+1/H26+1/I26))</f>
        <v>9.8537988179239058</v>
      </c>
      <c r="L25" s="15">
        <f>J25*EXP(- NORMSINV( 0.05/2 ) *SQRT(1/H25+1/I25+1/H26+1/I26))</f>
        <v>10.79835464599976</v>
      </c>
      <c r="M25" s="9" t="s">
        <v>29</v>
      </c>
    </row>
    <row r="26" spans="1:13" ht="15.75" x14ac:dyDescent="0.25">
      <c r="A26" s="16" t="s">
        <v>7</v>
      </c>
      <c r="B26" s="9">
        <v>602</v>
      </c>
      <c r="C26" s="9">
        <v>8475</v>
      </c>
      <c r="D26" s="9"/>
      <c r="E26" s="9"/>
      <c r="F26" s="9"/>
      <c r="G26" s="9"/>
      <c r="H26" s="9">
        <v>3941</v>
      </c>
      <c r="I26" s="9">
        <v>32267</v>
      </c>
      <c r="J26" s="9"/>
      <c r="K26" s="9"/>
      <c r="L26" s="9"/>
      <c r="M26" s="9"/>
    </row>
    <row r="27" spans="1:13" ht="15.75" x14ac:dyDescent="0.25">
      <c r="A27" s="13" t="s">
        <v>12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x14ac:dyDescent="0.25">
      <c r="A28" s="16" t="s">
        <v>6</v>
      </c>
      <c r="B28" s="9">
        <v>2203</v>
      </c>
      <c r="C28" s="9">
        <v>4283</v>
      </c>
      <c r="D28" s="10">
        <f>(B28/B29)/(C28/C29)</f>
        <v>70.657699258913368</v>
      </c>
      <c r="E28" s="15">
        <f>D28*EXP(NORMSINV( 0.05/2 ) *SQRT(1/B28+1/C28+1/B29+1/C29))</f>
        <v>53.799974717044023</v>
      </c>
      <c r="F28" s="15">
        <f>D28*EXP(- NORMSINV( 0.05/2 ) *SQRT(1/B28+1/C28+1/B29+1/C29))</f>
        <v>92.797635887761871</v>
      </c>
      <c r="G28" s="9" t="s">
        <v>28</v>
      </c>
      <c r="H28" s="9">
        <v>12297</v>
      </c>
      <c r="I28" s="9">
        <v>10246</v>
      </c>
      <c r="J28" s="10">
        <f>(H28/H29)/(I28/I29)</f>
        <v>109.43557722918416</v>
      </c>
      <c r="K28" s="15">
        <f>J28*EXP(NORMSINV( 0.05/2 ) *SQRT(1/H28+1/I28+1/H29+1/I29))</f>
        <v>97.669472216024232</v>
      </c>
      <c r="L28" s="15">
        <f>J28*EXP(- NORMSINV( 0.05/2 ) *SQRT(1/H28+1/I28+1/H29+1/I29))</f>
        <v>122.61912849284195</v>
      </c>
      <c r="M28" s="9" t="s">
        <v>30</v>
      </c>
    </row>
    <row r="29" spans="1:13" ht="15.75" x14ac:dyDescent="0.25">
      <c r="A29" s="16" t="s">
        <v>7</v>
      </c>
      <c r="B29" s="9">
        <v>54</v>
      </c>
      <c r="C29" s="9">
        <v>7418</v>
      </c>
      <c r="D29" s="9"/>
      <c r="E29" s="9"/>
      <c r="F29" s="9"/>
      <c r="G29" s="9"/>
      <c r="H29" s="9">
        <v>317</v>
      </c>
      <c r="I29" s="9">
        <v>28905</v>
      </c>
      <c r="J29" s="9"/>
      <c r="K29" s="9"/>
      <c r="L29" s="9"/>
      <c r="M29" s="9"/>
    </row>
    <row r="30" spans="1:13" ht="15.75" x14ac:dyDescent="0.25">
      <c r="A30" s="13" t="s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ht="15.75" x14ac:dyDescent="0.25">
      <c r="A31" s="16" t="s">
        <v>6</v>
      </c>
      <c r="B31" s="9">
        <v>727</v>
      </c>
      <c r="C31" s="9">
        <v>1243</v>
      </c>
      <c r="D31" s="10">
        <f>(B31/B32)/(C31/C32)</f>
        <v>3.9977947091950212</v>
      </c>
      <c r="E31" s="15">
        <f>D31*EXP(NORMSINV( 0.05/2 ) *SQRT(1/B31+1/C31+1/B32+1/C32))</f>
        <v>3.595434663042623</v>
      </c>
      <c r="F31" s="15">
        <f>D31*EXP(- NORMSINV( 0.05/2 ) *SQRT(1/B31+1/C31+1/B32+1/C32))</f>
        <v>4.4451823033109132</v>
      </c>
      <c r="G31" s="9" t="s">
        <v>28</v>
      </c>
      <c r="H31" s="9">
        <v>5972</v>
      </c>
      <c r="I31" s="9">
        <v>4104</v>
      </c>
      <c r="J31" s="10">
        <f>(H31/H32)/(I31/I32)</f>
        <v>7.6782884685030508</v>
      </c>
      <c r="K31" s="15">
        <f>J31*EXP(NORMSINV( 0.05/2 ) *SQRT(1/H31+1/I31+1/H32+1/I32))</f>
        <v>7.3212502914560513</v>
      </c>
      <c r="L31" s="15">
        <f>J31*EXP(- NORMSINV( 0.05/2 ) *SQRT(1/H31+1/I31+1/H32+1/I32))</f>
        <v>8.0527384611272073</v>
      </c>
      <c r="M31" s="9" t="s">
        <v>29</v>
      </c>
    </row>
    <row r="32" spans="1:13" ht="15.75" x14ac:dyDescent="0.25">
      <c r="A32" s="16" t="s">
        <v>7</v>
      </c>
      <c r="B32" s="9">
        <v>1530</v>
      </c>
      <c r="C32" s="9">
        <v>10458</v>
      </c>
      <c r="D32" s="9"/>
      <c r="E32" s="9"/>
      <c r="F32" s="9"/>
      <c r="G32" s="9"/>
      <c r="H32" s="9">
        <v>6642</v>
      </c>
      <c r="I32" s="9">
        <v>35047</v>
      </c>
      <c r="J32" s="9"/>
      <c r="K32" s="9"/>
      <c r="L32" s="9"/>
      <c r="M32" s="9"/>
    </row>
    <row r="33" spans="1:13" ht="15.75" x14ac:dyDescent="0.25">
      <c r="A33" s="13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15.75" x14ac:dyDescent="0.25">
      <c r="A34" s="16" t="s">
        <v>6</v>
      </c>
      <c r="B34" s="9">
        <v>2022</v>
      </c>
      <c r="C34" s="9">
        <v>3926</v>
      </c>
      <c r="D34" s="10">
        <f>(B34/B35)/(C34/C35)</f>
        <v>17.039756776969686</v>
      </c>
      <c r="E34" s="15">
        <f>D34*EXP(NORMSINV( 0.05/2 ) *SQRT(1/B34+1/C34+1/B35+1/C35))</f>
        <v>14.807367457456184</v>
      </c>
      <c r="F34" s="15">
        <f>D34*EXP(- NORMSINV( 0.05/2 ) *SQRT(1/B34+1/C34+1/B35+1/C35))</f>
        <v>19.608705723857636</v>
      </c>
      <c r="G34" s="9" t="s">
        <v>29</v>
      </c>
      <c r="H34" s="9">
        <v>11491</v>
      </c>
      <c r="I34" s="9">
        <v>9548</v>
      </c>
      <c r="J34" s="10">
        <f>(H34/H35)/(I34/I35)</f>
        <v>31.724981916368755</v>
      </c>
      <c r="K34" s="15">
        <f>J34*EXP(NORMSINV( 0.05/2 ) *SQRT(1/H34+1/I34+1/H35+1/I35))</f>
        <v>29.714300186050927</v>
      </c>
      <c r="L34" s="15">
        <f>J34*EXP(- NORMSINV( 0.05/2 ) *SQRT(1/H34+1/I34+1/H35+1/I35))</f>
        <v>33.871720730155495</v>
      </c>
      <c r="M34" s="9" t="s">
        <v>29</v>
      </c>
    </row>
    <row r="35" spans="1:13" ht="15.75" x14ac:dyDescent="0.25">
      <c r="A35" s="16" t="s">
        <v>7</v>
      </c>
      <c r="B35" s="9">
        <v>235</v>
      </c>
      <c r="C35" s="9">
        <v>7775</v>
      </c>
      <c r="D35" s="9"/>
      <c r="E35" s="9"/>
      <c r="F35" s="9"/>
      <c r="G35" s="9"/>
      <c r="H35" s="9">
        <v>1123</v>
      </c>
      <c r="I35" s="9">
        <v>29603</v>
      </c>
      <c r="J35" s="9"/>
      <c r="K35" s="9"/>
      <c r="L35" s="9"/>
      <c r="M35" s="9"/>
    </row>
    <row r="36" spans="1:13" ht="15.75" x14ac:dyDescent="0.25">
      <c r="A36" s="13" t="s">
        <v>16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5.75" x14ac:dyDescent="0.25">
      <c r="A37" s="16" t="s">
        <v>6</v>
      </c>
      <c r="B37" s="9">
        <v>326</v>
      </c>
      <c r="C37" s="9">
        <v>1349</v>
      </c>
      <c r="D37" s="10">
        <f>(B37/B38)/(C37/C38)</f>
        <v>1.2955304944222834</v>
      </c>
      <c r="E37" s="15">
        <f>D37*EXP(NORMSINV( 0.05/2 ) *SQRT(1/B37+1/C37+1/B38+1/C38))</f>
        <v>1.1371988135000248</v>
      </c>
      <c r="F37" s="15">
        <f>D37*EXP(- NORMSINV( 0.05/2 ) *SQRT(1/B37+1/C37+1/B38+1/C38))</f>
        <v>1.4759066242887964</v>
      </c>
      <c r="G37" s="9" t="s">
        <v>28</v>
      </c>
      <c r="H37" s="9">
        <v>1679</v>
      </c>
      <c r="I37" s="9">
        <v>4149</v>
      </c>
      <c r="J37" s="10">
        <f>(H37/H38)/(I37/I38)</f>
        <v>12.952661022102715</v>
      </c>
      <c r="K37" s="15">
        <f>J37*EXP(NORMSINV( 0.05/2 ) *SQRT(1/H37+1/I37+1/H38+1/I38))</f>
        <v>12.200791044596548</v>
      </c>
      <c r="L37" s="15">
        <f>J37*EXP(- NORMSINV( 0.05/2 ) *SQRT(1/H37+1/I37+1/H38+1/I38))</f>
        <v>13.750864754609587</v>
      </c>
      <c r="M37" s="9" t="s">
        <v>29</v>
      </c>
    </row>
    <row r="38" spans="1:13" ht="15.75" x14ac:dyDescent="0.25">
      <c r="A38" s="16" t="s">
        <v>7</v>
      </c>
      <c r="B38" s="9">
        <v>1931</v>
      </c>
      <c r="C38" s="9">
        <v>10352</v>
      </c>
      <c r="D38" s="9"/>
      <c r="E38" s="9"/>
      <c r="F38" s="9"/>
      <c r="G38" s="9"/>
      <c r="H38" s="9">
        <v>10935</v>
      </c>
      <c r="I38" s="9">
        <v>350002</v>
      </c>
      <c r="J38" s="9"/>
      <c r="K38" s="9"/>
      <c r="L38" s="9"/>
      <c r="M38" s="9"/>
    </row>
    <row r="39" spans="1:13" ht="15.75" x14ac:dyDescent="0.25">
      <c r="A39" s="13" t="s">
        <v>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15.75" x14ac:dyDescent="0.25">
      <c r="A40" s="16" t="s">
        <v>6</v>
      </c>
      <c r="B40" s="9">
        <v>468</v>
      </c>
      <c r="C40" s="9">
        <v>2521</v>
      </c>
      <c r="D40" s="10">
        <f>(B40/B41)/(C40/C41)</f>
        <v>0.95258853024199863</v>
      </c>
      <c r="E40" s="15">
        <f>D40*EXP(NORMSINV( 0.05/2 ) *SQRT(1/B40+1/C40+1/B41+1/C41))</f>
        <v>0.85259769953243147</v>
      </c>
      <c r="F40" s="15">
        <f>D40*EXP(- NORMSINV( 0.05/2 ) *SQRT(1/B40+1/C40+1/B41+1/C41))</f>
        <v>1.0643060712528867</v>
      </c>
      <c r="G40" s="9"/>
      <c r="H40" s="9">
        <v>2336</v>
      </c>
      <c r="I40" s="9">
        <v>6924</v>
      </c>
      <c r="J40" s="10">
        <f>(H40/H41)/(I40/I41)</f>
        <v>1.0578571967360526</v>
      </c>
      <c r="K40" s="15">
        <f>J40*EXP(NORMSINV( 0.05/2 ) *SQRT(1/H40+1/I40+1/H41+1/I41))</f>
        <v>1.0043682651215531</v>
      </c>
      <c r="L40" s="15">
        <f>J40*EXP(- NORMSINV( 0.05/2 ) *SQRT(1/H40+1/I40+1/H41+1/I41))</f>
        <v>1.114194750618515</v>
      </c>
      <c r="M40" s="9"/>
    </row>
    <row r="41" spans="1:13" ht="15.75" x14ac:dyDescent="0.25">
      <c r="A41" s="16" t="s">
        <v>7</v>
      </c>
      <c r="B41" s="9">
        <v>1789</v>
      </c>
      <c r="C41" s="9">
        <v>9180</v>
      </c>
      <c r="D41" s="9"/>
      <c r="E41" s="9"/>
      <c r="F41" s="9"/>
      <c r="G41" s="9"/>
      <c r="H41" s="9">
        <v>10278</v>
      </c>
      <c r="I41" s="9">
        <v>32227</v>
      </c>
      <c r="J41" s="9"/>
      <c r="K41" s="9"/>
      <c r="L41" s="9"/>
      <c r="M41" s="9"/>
    </row>
    <row r="42" spans="1:13" ht="15.75" x14ac:dyDescent="0.25">
      <c r="A42" s="13" t="s">
        <v>18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5.75" x14ac:dyDescent="0.25">
      <c r="A43" s="14" t="s">
        <v>19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15.75" x14ac:dyDescent="0.25">
      <c r="A44" s="16" t="s">
        <v>6</v>
      </c>
      <c r="B44" s="9">
        <v>338</v>
      </c>
      <c r="C44" s="9">
        <v>576</v>
      </c>
      <c r="D44" s="10">
        <f>(B44/B45)/(C44/C45)</f>
        <v>3.4018821290023742</v>
      </c>
      <c r="E44" s="15">
        <f>D44*EXP(NORMSINV( 0.05/2 ) *SQRT(1/B44+1/C44+1/B45+1/C45))</f>
        <v>2.9492910812554576</v>
      </c>
      <c r="F44" s="15">
        <f>D44*EXP(- NORMSINV( 0.05/2 ) *SQRT(1/B44+1/C44+1/B45+1/C45))</f>
        <v>3.9239266999374647</v>
      </c>
      <c r="G44" s="9" t="s">
        <v>28</v>
      </c>
      <c r="H44" s="9">
        <v>1587</v>
      </c>
      <c r="I44" s="9">
        <v>1218</v>
      </c>
      <c r="J44" s="10">
        <f>(H44/H45)/(I44/I45)</f>
        <v>4.4821816669428962</v>
      </c>
      <c r="K44" s="15">
        <f>J44*EXP(NORMSINV( 0.05/2 ) *SQRT(1/H44+1/I44+1/H45+1/I45))</f>
        <v>4.1474541005472512</v>
      </c>
      <c r="L44" s="15">
        <f>J44*EXP(- NORMSINV( 0.05/2 ) *SQRT(1/H44+1/I44+1/H45+1/I45))</f>
        <v>4.8439240093888341</v>
      </c>
      <c r="M44" s="9" t="s">
        <v>29</v>
      </c>
    </row>
    <row r="45" spans="1:13" ht="15.75" x14ac:dyDescent="0.25">
      <c r="A45" s="16" t="s">
        <v>7</v>
      </c>
      <c r="B45" s="9">
        <v>1919</v>
      </c>
      <c r="C45" s="9">
        <v>11125</v>
      </c>
      <c r="D45" s="9"/>
      <c r="E45" s="9"/>
      <c r="F45" s="9"/>
      <c r="G45" s="9"/>
      <c r="H45" s="9">
        <v>11027</v>
      </c>
      <c r="I45" s="9">
        <v>37933</v>
      </c>
      <c r="J45" s="9"/>
      <c r="K45" s="9"/>
      <c r="L45" s="9"/>
      <c r="M45" s="9"/>
    </row>
  </sheetData>
  <mergeCells count="4">
    <mergeCell ref="E2:F2"/>
    <mergeCell ref="K2:L2"/>
    <mergeCell ref="B1:F1"/>
    <mergeCell ref="H1:L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001C-8BF6-4828-99DF-B2D488582D95}">
  <dimension ref="A1:M46"/>
  <sheetViews>
    <sheetView topLeftCell="A21" zoomScale="80" zoomScaleNormal="80" workbookViewId="0">
      <selection sqref="A1:M45"/>
    </sheetView>
  </sheetViews>
  <sheetFormatPr defaultRowHeight="15" x14ac:dyDescent="0.25"/>
  <cols>
    <col min="1" max="1" width="43.7109375" style="6" bestFit="1" customWidth="1"/>
    <col min="2" max="2" width="11.28515625" bestFit="1" customWidth="1"/>
    <col min="3" max="3" width="11.5703125" bestFit="1" customWidth="1"/>
    <col min="4" max="4" width="16.7109375" bestFit="1" customWidth="1"/>
    <col min="5" max="5" width="12" customWidth="1"/>
    <col min="6" max="6" width="14.140625" customWidth="1"/>
    <col min="7" max="7" width="2.28515625" bestFit="1" customWidth="1"/>
    <col min="8" max="8" width="11.28515625" bestFit="1" customWidth="1"/>
    <col min="9" max="9" width="11.5703125" bestFit="1" customWidth="1"/>
    <col min="10" max="10" width="16.7109375" bestFit="1" customWidth="1"/>
    <col min="11" max="11" width="6.28515625" bestFit="1" customWidth="1"/>
    <col min="12" max="12" width="19" customWidth="1"/>
    <col min="13" max="13" width="2.28515625" bestFit="1" customWidth="1"/>
  </cols>
  <sheetData>
    <row r="1" spans="1:13" s="4" customFormat="1" ht="15.75" x14ac:dyDescent="0.25">
      <c r="A1" s="17"/>
      <c r="B1" s="62" t="s">
        <v>0</v>
      </c>
      <c r="C1" s="62"/>
      <c r="D1" s="62"/>
      <c r="E1" s="62"/>
      <c r="F1" s="62"/>
      <c r="G1" s="18"/>
      <c r="H1" s="62" t="s">
        <v>1</v>
      </c>
      <c r="I1" s="62"/>
      <c r="J1" s="62"/>
      <c r="K1" s="62"/>
      <c r="L1" s="62"/>
      <c r="M1" s="18"/>
    </row>
    <row r="2" spans="1:13" s="4" customFormat="1" ht="15.75" x14ac:dyDescent="0.25">
      <c r="A2" s="17"/>
      <c r="B2" s="18" t="s">
        <v>31</v>
      </c>
      <c r="C2" s="18" t="s">
        <v>32</v>
      </c>
      <c r="D2" s="18" t="s">
        <v>23</v>
      </c>
      <c r="E2" s="62" t="s">
        <v>24</v>
      </c>
      <c r="F2" s="62"/>
      <c r="G2" s="18"/>
      <c r="H2" s="18" t="s">
        <v>31</v>
      </c>
      <c r="I2" s="18" t="s">
        <v>32</v>
      </c>
      <c r="J2" s="18" t="s">
        <v>23</v>
      </c>
      <c r="K2" s="62" t="s">
        <v>24</v>
      </c>
      <c r="L2" s="62"/>
      <c r="M2" s="18"/>
    </row>
    <row r="3" spans="1:13" ht="15.75" x14ac:dyDescent="0.25">
      <c r="A3" s="13" t="s">
        <v>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1"/>
    </row>
    <row r="4" spans="1:13" ht="15.75" x14ac:dyDescent="0.25">
      <c r="A4" s="16" t="s">
        <v>6</v>
      </c>
      <c r="B4" s="9">
        <v>39</v>
      </c>
      <c r="C4" s="9">
        <v>2218</v>
      </c>
      <c r="D4" s="10">
        <f>(B4/B5)/(C4/C5)</f>
        <v>1.4709878298969385</v>
      </c>
      <c r="E4" s="15">
        <f>D4*EXP(NORMSINV( 0.05/2 ) *SQRT(1/B4+1/C4+1/B5+1/C5))</f>
        <v>1.0309884170981376</v>
      </c>
      <c r="F4" s="15">
        <f>D4*EXP(- NORMSINV( 0.05/2 ) *SQRT(1/B4+1/C4+1/B5+1/C5))</f>
        <v>2.0987677066200603</v>
      </c>
      <c r="G4" s="9" t="s">
        <v>28</v>
      </c>
      <c r="H4" s="20" t="s">
        <v>26</v>
      </c>
      <c r="I4" s="20" t="s">
        <v>26</v>
      </c>
      <c r="J4" s="20" t="s">
        <v>26</v>
      </c>
      <c r="K4" s="20" t="s">
        <v>26</v>
      </c>
      <c r="L4" s="20" t="s">
        <v>26</v>
      </c>
      <c r="M4" s="12"/>
    </row>
    <row r="5" spans="1:13" ht="15.75" x14ac:dyDescent="0.25">
      <c r="A5" s="16" t="s">
        <v>7</v>
      </c>
      <c r="B5" s="9">
        <v>149</v>
      </c>
      <c r="C5" s="9">
        <v>12465</v>
      </c>
      <c r="D5" s="9"/>
      <c r="E5" s="9"/>
      <c r="F5" s="9"/>
      <c r="G5" s="9"/>
      <c r="H5" s="20" t="s">
        <v>26</v>
      </c>
      <c r="I5" s="20" t="s">
        <v>26</v>
      </c>
      <c r="J5" s="20" t="s">
        <v>26</v>
      </c>
      <c r="K5" s="20" t="s">
        <v>26</v>
      </c>
      <c r="L5" s="20" t="s">
        <v>26</v>
      </c>
      <c r="M5" s="9"/>
    </row>
    <row r="6" spans="1:13" ht="15.75" x14ac:dyDescent="0.25">
      <c r="A6" s="13" t="s">
        <v>20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x14ac:dyDescent="0.25">
      <c r="A7" s="16" t="s">
        <v>6</v>
      </c>
      <c r="B7" s="9">
        <v>34</v>
      </c>
      <c r="C7" s="9">
        <v>1794</v>
      </c>
      <c r="D7" s="10">
        <f>(B7/B8)/(C7/C8)</f>
        <v>1.6071348940914159</v>
      </c>
      <c r="E7" s="15">
        <f>D7*EXP(NORMSINV( 0.05/2 ) *SQRT(1/B7+1/C7+1/B8+1/C8))</f>
        <v>0.6248416163999917</v>
      </c>
      <c r="F7" s="15">
        <f>D7*EXP(- NORMSINV( 0.05/2 ) *SQRT(1/B7+1/C7+1/B8+1/C8))</f>
        <v>4.1336596347206118</v>
      </c>
      <c r="G7" s="9"/>
      <c r="H7" s="9">
        <v>131</v>
      </c>
      <c r="I7" s="9">
        <v>11157</v>
      </c>
      <c r="J7" s="10">
        <f>(H7/H8)/(I7/I8)</f>
        <v>0.85321621702369221</v>
      </c>
      <c r="K7" s="15">
        <f>J7*EXP(NORMSINV( 0.05/2 ) *SQRT(1/H7+1/I7+1/H8+1/I8))</f>
        <v>0.51957401162784478</v>
      </c>
      <c r="L7" s="15">
        <f>J7*EXP(- NORMSINV( 0.05/2 ) *SQRT(1/H7+1/I7+1/H8+1/I8))</f>
        <v>1.4011053222455032</v>
      </c>
      <c r="M7" s="9"/>
    </row>
    <row r="8" spans="1:13" ht="15.75" x14ac:dyDescent="0.25">
      <c r="A8" s="16" t="s">
        <v>7</v>
      </c>
      <c r="B8" s="9">
        <v>5</v>
      </c>
      <c r="C8" s="9">
        <v>424</v>
      </c>
      <c r="D8" s="9"/>
      <c r="E8" s="9"/>
      <c r="F8" s="9"/>
      <c r="G8" s="9"/>
      <c r="H8" s="9">
        <v>18</v>
      </c>
      <c r="I8" s="9">
        <v>1308</v>
      </c>
      <c r="J8" s="9"/>
      <c r="K8" s="9"/>
      <c r="L8" s="9"/>
      <c r="M8" s="9"/>
    </row>
    <row r="9" spans="1:13" ht="15.75" x14ac:dyDescent="0.25">
      <c r="A9" s="14" t="s">
        <v>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.75" x14ac:dyDescent="0.25">
      <c r="A10" s="16" t="s">
        <v>6</v>
      </c>
      <c r="B10" s="9">
        <v>16</v>
      </c>
      <c r="C10" s="9">
        <v>1385</v>
      </c>
      <c r="D10" s="10">
        <f>(B10/B11)/(C10/C11)</f>
        <v>0.41839585622351277</v>
      </c>
      <c r="E10" s="15">
        <f>D10*EXP(NORMSINV( 0.05/2 ) *SQRT(1/B10+1/C10+1/B11+1/C11))</f>
        <v>0.21977715687498697</v>
      </c>
      <c r="F10" s="15">
        <f>D10*EXP(- NORMSINV( 0.05/2 ) *SQRT(1/B10+1/C10+1/B11+1/C11))</f>
        <v>0.79651177126010742</v>
      </c>
      <c r="G10" s="9" t="s">
        <v>28</v>
      </c>
      <c r="H10" s="9">
        <v>110</v>
      </c>
      <c r="I10" s="9">
        <v>10168</v>
      </c>
      <c r="J10" s="10">
        <f>(H10/H11)/(I10/I11)</f>
        <v>0.63716738284008156</v>
      </c>
      <c r="K10" s="15">
        <f>J10*EXP(NORMSINV( 0.05/2 ) *SQRT(1/H10+1/I10+1/H11+1/I11))</f>
        <v>0.4409660496941375</v>
      </c>
      <c r="L10" s="15">
        <f>J10*EXP(- NORMSINV( 0.05/2 ) *SQRT(1/H10+1/I10+1/H11+1/I11))</f>
        <v>0.92066560234484296</v>
      </c>
      <c r="M10" s="9" t="s">
        <v>28</v>
      </c>
    </row>
    <row r="11" spans="1:13" ht="15.75" x14ac:dyDescent="0.25">
      <c r="A11" s="16" t="s">
        <v>7</v>
      </c>
      <c r="B11" s="9">
        <v>23</v>
      </c>
      <c r="C11" s="9">
        <v>833</v>
      </c>
      <c r="D11" s="9"/>
      <c r="E11" s="9"/>
      <c r="F11" s="9"/>
      <c r="G11" s="9"/>
      <c r="H11" s="9">
        <v>39</v>
      </c>
      <c r="I11" s="9">
        <v>2297</v>
      </c>
      <c r="J11" s="9"/>
      <c r="K11" s="9"/>
      <c r="L11" s="9"/>
      <c r="M11" s="9"/>
    </row>
    <row r="12" spans="1:13" ht="15.75" x14ac:dyDescent="0.25">
      <c r="A12" s="13" t="s">
        <v>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.75" x14ac:dyDescent="0.25">
      <c r="A13" s="16" t="s">
        <v>6</v>
      </c>
      <c r="B13" s="9">
        <v>27</v>
      </c>
      <c r="C13" s="9">
        <v>1283</v>
      </c>
      <c r="D13" s="10">
        <f>(B13/B14)/(C13/C14)</f>
        <v>1.6397116134060794</v>
      </c>
      <c r="E13" s="15">
        <f>D13*EXP(NORMSINV( 0.05/2 ) *SQRT(1/B13+1/C13+1/B14+1/C14))</f>
        <v>0.82639645414710572</v>
      </c>
      <c r="F13" s="15">
        <f>D13*EXP(- NORMSINV( 0.05/2 ) *SQRT(1/B13+1/C13+1/B14+1/C14))</f>
        <v>3.253467705054025</v>
      </c>
      <c r="G13" s="9"/>
      <c r="H13" s="9">
        <v>126</v>
      </c>
      <c r="I13" s="9">
        <v>9954</v>
      </c>
      <c r="J13" s="10">
        <f>(H13/H14)/(I13/I14)</f>
        <v>1.3819482663731426</v>
      </c>
      <c r="K13" s="15">
        <f>J13*EXP(NORMSINV( 0.05/2 ) *SQRT(1/H13+1/I13+1/H14+1/I14))</f>
        <v>0.88419797986583826</v>
      </c>
      <c r="L13" s="15">
        <f>J13*EXP(- NORMSINV( 0.05/2 ) *SQRT(1/H13+1/I13+1/H14+1/I14))</f>
        <v>2.1599020292056204</v>
      </c>
      <c r="M13" s="9"/>
    </row>
    <row r="14" spans="1:13" ht="15.75" x14ac:dyDescent="0.25">
      <c r="A14" s="16" t="s">
        <v>7</v>
      </c>
      <c r="B14" s="9">
        <v>12</v>
      </c>
      <c r="C14" s="9">
        <v>935</v>
      </c>
      <c r="D14" s="9"/>
      <c r="E14" s="9"/>
      <c r="F14" s="9"/>
      <c r="G14" s="9"/>
      <c r="H14" s="9">
        <v>23</v>
      </c>
      <c r="I14" s="9">
        <v>2511</v>
      </c>
      <c r="J14" s="9"/>
      <c r="K14" s="9"/>
      <c r="L14" s="9"/>
      <c r="M14" s="9"/>
    </row>
    <row r="15" spans="1:13" ht="15.75" x14ac:dyDescent="0.25">
      <c r="A15" s="13" t="s">
        <v>15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.75" x14ac:dyDescent="0.25">
      <c r="A16" s="16" t="s">
        <v>6</v>
      </c>
      <c r="B16" s="9">
        <v>7</v>
      </c>
      <c r="C16" s="9">
        <v>592</v>
      </c>
      <c r="D16" s="10">
        <f>(B16/B17)/(C16/C17)</f>
        <v>0.60082347972972971</v>
      </c>
      <c r="E16" s="15">
        <f>D16*EXP(NORMSINV( 0.05/2 ) *SQRT(1/B16+1/C16+1/B17+1/C17))</f>
        <v>0.26377325514631544</v>
      </c>
      <c r="F16" s="15">
        <f>D16*EXP(- NORMSINV( 0.05/2 ) *SQRT(1/B16+1/C16+1/B17+1/C17))</f>
        <v>1.3685574513394083</v>
      </c>
      <c r="G16" s="9"/>
      <c r="H16" s="9">
        <v>54</v>
      </c>
      <c r="I16" s="9">
        <v>4869</v>
      </c>
      <c r="J16" s="10">
        <f>(H16/H17)/(I16/I17)</f>
        <v>0.88677886953983853</v>
      </c>
      <c r="K16" s="15">
        <f>J16*EXP(NORMSINV( 0.05/2 ) *SQRT(1/H16+1/I16+1/H17+1/I17))</f>
        <v>0.63373792725137845</v>
      </c>
      <c r="L16" s="15">
        <f>J16*EXP(- NORMSINV( 0.05/2 ) *SQRT(1/H16+1/I16+1/H17+1/I17))</f>
        <v>1.2408548228650198</v>
      </c>
      <c r="M16" s="9"/>
    </row>
    <row r="17" spans="1:13" ht="15.75" x14ac:dyDescent="0.25">
      <c r="A17" s="16" t="s">
        <v>7</v>
      </c>
      <c r="B17" s="9">
        <v>32</v>
      </c>
      <c r="C17" s="9">
        <v>1626</v>
      </c>
      <c r="D17" s="9"/>
      <c r="E17" s="9"/>
      <c r="F17" s="9"/>
      <c r="G17" s="9"/>
      <c r="H17" s="9">
        <v>95</v>
      </c>
      <c r="I17" s="9">
        <v>7596</v>
      </c>
      <c r="J17" s="9"/>
      <c r="K17" s="9"/>
      <c r="L17" s="9"/>
      <c r="M17" s="9"/>
    </row>
    <row r="18" spans="1:13" ht="15.75" x14ac:dyDescent="0.25">
      <c r="A18" s="13" t="s">
        <v>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5.75" x14ac:dyDescent="0.25">
      <c r="A19" s="16" t="s">
        <v>6</v>
      </c>
      <c r="B19" s="9">
        <v>20</v>
      </c>
      <c r="C19" s="9">
        <v>1613</v>
      </c>
      <c r="D19" s="10">
        <f>(B19/B20)/(C19/C20)</f>
        <v>0.39481841615818841</v>
      </c>
      <c r="E19" s="15">
        <f>D19*EXP(NORMSINV( 0.05/2 ) *SQRT(1/B19+1/C19+1/B20+1/C20))</f>
        <v>0.20926766352983711</v>
      </c>
      <c r="F19" s="15">
        <f>D19*EXP(- NORMSINV( 0.05/2 ) *SQRT(1/B19+1/C19+1/B20+1/C20))</f>
        <v>0.74489091677288732</v>
      </c>
      <c r="G19" s="9" t="s">
        <v>28</v>
      </c>
      <c r="H19" s="9">
        <v>95</v>
      </c>
      <c r="I19" s="9">
        <v>9148</v>
      </c>
      <c r="J19" s="10">
        <f>(H19/H20)/(I19/I20)</f>
        <v>0.63789494566713634</v>
      </c>
      <c r="K19" s="15">
        <f>J19*EXP(NORMSINV( 0.05/2 ) *SQRT(1/H19+1/I19+1/H20+1/I20))</f>
        <v>0.45568055323438617</v>
      </c>
      <c r="L19" s="15">
        <f>J19*EXP(- NORMSINV( 0.05/2 ) *SQRT(1/H19+1/I19+1/H20+1/I20))</f>
        <v>0.89297197086744795</v>
      </c>
      <c r="M19" s="9" t="s">
        <v>28</v>
      </c>
    </row>
    <row r="20" spans="1:13" ht="15.75" x14ac:dyDescent="0.25">
      <c r="A20" s="16" t="s">
        <v>7</v>
      </c>
      <c r="B20" s="9">
        <v>19</v>
      </c>
      <c r="C20" s="9">
        <v>605</v>
      </c>
      <c r="D20" s="9"/>
      <c r="E20" s="9"/>
      <c r="F20" s="9"/>
      <c r="G20" s="9"/>
      <c r="H20" s="9">
        <v>54</v>
      </c>
      <c r="I20" s="9">
        <v>3317</v>
      </c>
      <c r="J20" s="9"/>
      <c r="K20" s="9"/>
      <c r="L20" s="9"/>
      <c r="M20" s="9"/>
    </row>
    <row r="21" spans="1:13" ht="15.75" x14ac:dyDescent="0.25">
      <c r="A21" s="13" t="s">
        <v>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x14ac:dyDescent="0.25">
      <c r="A22" s="16" t="s">
        <v>10</v>
      </c>
      <c r="B22" s="9">
        <v>27</v>
      </c>
      <c r="C22" s="9">
        <v>1820</v>
      </c>
      <c r="D22" s="10">
        <f>(B22/B23)/(C22/C23)</f>
        <v>0.49203296703296706</v>
      </c>
      <c r="E22" s="15">
        <f>D22*EXP(NORMSINV( 0.05/2 ) *SQRT(1/B22+1/C22+1/B23+1/C23))</f>
        <v>0.24713942426607191</v>
      </c>
      <c r="F22" s="15">
        <f>D22*EXP(- NORMSINV( 0.05/2 ) *SQRT(1/B22+1/C22+1/B23+1/C23))</f>
        <v>0.97959458053370807</v>
      </c>
      <c r="G22" s="9" t="s">
        <v>28</v>
      </c>
      <c r="H22" s="9">
        <v>135</v>
      </c>
      <c r="I22" s="9">
        <v>11577</v>
      </c>
      <c r="J22" s="10">
        <f>(H22/H23)/(I22/I23)</f>
        <v>0.73964387517121388</v>
      </c>
      <c r="K22" s="15">
        <f>J22*EXP(NORMSINV( 0.05/2 ) *SQRT(1/H22+1/I22+1/H23+1/I23))</f>
        <v>0.42480886311714589</v>
      </c>
      <c r="L22" s="15">
        <f>J22*EXP(- NORMSINV( 0.05/2 ) *SQRT(1/H22+1/I22+1/H23+1/I23))</f>
        <v>1.2878099059986623</v>
      </c>
      <c r="M22" s="9"/>
    </row>
    <row r="23" spans="1:13" ht="15.75" x14ac:dyDescent="0.25">
      <c r="A23" s="16" t="s">
        <v>11</v>
      </c>
      <c r="B23" s="9">
        <v>12</v>
      </c>
      <c r="C23" s="9">
        <v>398</v>
      </c>
      <c r="D23" s="9"/>
      <c r="E23" s="9"/>
      <c r="F23" s="9"/>
      <c r="G23" s="9"/>
      <c r="H23" s="9">
        <v>14</v>
      </c>
      <c r="I23" s="9">
        <v>888</v>
      </c>
      <c r="J23" s="9"/>
      <c r="K23" s="9"/>
      <c r="L23" s="9"/>
      <c r="M23" s="9"/>
    </row>
    <row r="24" spans="1:13" ht="15.75" x14ac:dyDescent="0.25">
      <c r="A24" s="14" t="s">
        <v>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x14ac:dyDescent="0.25">
      <c r="A25" s="16" t="s">
        <v>6</v>
      </c>
      <c r="B25" s="9">
        <v>35</v>
      </c>
      <c r="C25" s="9">
        <v>1620</v>
      </c>
      <c r="D25" s="10">
        <f>(B25/B26)/(C25/C26)</f>
        <v>3.2299382716049383</v>
      </c>
      <c r="E25" s="15">
        <f>D25*EXP(NORMSINV( 0.05/2 ) *SQRT(1/B25+1/C25+1/B26+1/C26))</f>
        <v>1.143111939665449</v>
      </c>
      <c r="F25" s="15">
        <f>D25*EXP(- NORMSINV( 0.05/2 ) *SQRT(1/B25+1/C25+1/B26+1/C26))</f>
        <v>9.1264038773241616</v>
      </c>
      <c r="G25" s="9" t="s">
        <v>28</v>
      </c>
      <c r="H25" s="9">
        <v>112</v>
      </c>
      <c r="I25" s="9">
        <v>8561</v>
      </c>
      <c r="J25" s="10">
        <f>(H25/H26)/(I25/I26)</f>
        <v>1.3803893836600298</v>
      </c>
      <c r="K25" s="15">
        <f>J25*EXP(NORMSINV( 0.05/2 ) *SQRT(1/H25+1/I25+1/H26+1/I26))</f>
        <v>0.95008434369901051</v>
      </c>
      <c r="L25" s="15">
        <f>J25*EXP(- NORMSINV( 0.05/2 ) *SQRT(1/H25+1/I25+1/H26+1/I26))</f>
        <v>2.0055849390198741</v>
      </c>
      <c r="M25" s="9"/>
    </row>
    <row r="26" spans="1:13" ht="15.75" x14ac:dyDescent="0.25">
      <c r="A26" s="16" t="s">
        <v>7</v>
      </c>
      <c r="B26" s="9">
        <v>4</v>
      </c>
      <c r="C26" s="9">
        <v>598</v>
      </c>
      <c r="D26" s="9"/>
      <c r="E26" s="9"/>
      <c r="F26" s="9"/>
      <c r="G26" s="9"/>
      <c r="H26" s="9">
        <v>37</v>
      </c>
      <c r="I26" s="9">
        <v>3904</v>
      </c>
      <c r="J26" s="9"/>
      <c r="K26" s="9"/>
      <c r="L26" s="9"/>
      <c r="M26" s="9"/>
    </row>
    <row r="27" spans="1:13" ht="15.75" x14ac:dyDescent="0.25">
      <c r="A27" s="13" t="s">
        <v>12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x14ac:dyDescent="0.25">
      <c r="A28" s="16" t="s">
        <v>6</v>
      </c>
      <c r="B28" s="9">
        <v>39</v>
      </c>
      <c r="C28" s="9">
        <v>2164</v>
      </c>
      <c r="D28" s="10">
        <f>(B28/B29)/(C28/C29)</f>
        <v>1.9463955637707948</v>
      </c>
      <c r="E28" s="15">
        <f>D28*EXP(NORMSINV( 0.05/2 ) *SQRT(1/B28+1/C28+1/B29+1/C29))</f>
        <v>0.11805808791054932</v>
      </c>
      <c r="F28" s="15">
        <f>D28*EXP(- NORMSINV( 0.05/2 ) *SQRT(1/B28+1/C28+1/B29+1/C29))</f>
        <v>32.089759860731277</v>
      </c>
      <c r="G28" s="9"/>
      <c r="H28" s="9">
        <v>148</v>
      </c>
      <c r="I28" s="9">
        <v>12149</v>
      </c>
      <c r="J28" s="10">
        <f>(H28/H29)/(I28/I29)</f>
        <v>3.8495349411474198</v>
      </c>
      <c r="K28" s="15">
        <f>J28*EXP(NORMSINV( 0.05/2 ) *SQRT(1/H28+1/I28+1/H29+1/I29))</f>
        <v>0.53698204812051764</v>
      </c>
      <c r="L28" s="15">
        <f>J28*EXP(- NORMSINV( 0.05/2 ) *SQRT(1/H28+1/I28+1/H29+1/I29))</f>
        <v>27.596675373007965</v>
      </c>
      <c r="M28" s="9"/>
    </row>
    <row r="29" spans="1:13" ht="15.75" x14ac:dyDescent="0.25">
      <c r="A29" s="16" t="s">
        <v>35</v>
      </c>
      <c r="B29" s="9">
        <v>0.5</v>
      </c>
      <c r="C29" s="9">
        <v>54</v>
      </c>
      <c r="D29" s="9"/>
      <c r="E29" s="9"/>
      <c r="F29" s="9"/>
      <c r="G29" s="9"/>
      <c r="H29" s="9">
        <v>1</v>
      </c>
      <c r="I29" s="9">
        <v>316</v>
      </c>
      <c r="J29" s="9"/>
      <c r="K29" s="9"/>
      <c r="L29" s="9"/>
      <c r="M29" s="9"/>
    </row>
    <row r="30" spans="1:13" ht="15.75" x14ac:dyDescent="0.25">
      <c r="A30" s="13" t="s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ht="15.75" x14ac:dyDescent="0.25">
      <c r="A31" s="16" t="s">
        <v>6</v>
      </c>
      <c r="B31" s="9">
        <v>21</v>
      </c>
      <c r="C31" s="9">
        <v>706</v>
      </c>
      <c r="D31" s="10">
        <f>(B31/B32)/(C31/C32)</f>
        <v>2.4985835694050995</v>
      </c>
      <c r="E31" s="15">
        <f>D31*EXP(NORMSINV( 0.05/2 ) *SQRT(1/B31+1/C31+1/B32+1/C32))</f>
        <v>1.3229448250509033</v>
      </c>
      <c r="F31" s="15">
        <f>D31*EXP(- NORMSINV( 0.05/2 ) *SQRT(1/B31+1/C31+1/B32+1/C32))</f>
        <v>4.718957083535904</v>
      </c>
      <c r="G31" s="9" t="s">
        <v>28</v>
      </c>
      <c r="H31" s="9">
        <v>98</v>
      </c>
      <c r="I31" s="9">
        <v>5874</v>
      </c>
      <c r="J31" s="10">
        <f>(H31/H32)/(I31/I32)</f>
        <v>2.1561216928037816</v>
      </c>
      <c r="K31" s="15">
        <f>J31*EXP(NORMSINV( 0.05/2 ) *SQRT(1/H31+1/I31+1/H32+1/I32))</f>
        <v>1.5343068053439097</v>
      </c>
      <c r="L31" s="15">
        <f>J31*EXP(- NORMSINV( 0.05/2 ) *SQRT(1/H31+1/I31+1/H32+1/I32))</f>
        <v>3.029942080675982</v>
      </c>
      <c r="M31" s="9" t="s">
        <v>28</v>
      </c>
    </row>
    <row r="32" spans="1:13" ht="15.75" x14ac:dyDescent="0.25">
      <c r="A32" s="16" t="s">
        <v>7</v>
      </c>
      <c r="B32" s="9">
        <v>18</v>
      </c>
      <c r="C32" s="9">
        <v>1512</v>
      </c>
      <c r="D32" s="9"/>
      <c r="E32" s="9"/>
      <c r="F32" s="9"/>
      <c r="G32" s="9"/>
      <c r="H32" s="9">
        <v>51</v>
      </c>
      <c r="I32" s="9">
        <v>6591</v>
      </c>
      <c r="J32" s="9"/>
      <c r="K32" s="9"/>
      <c r="L32" s="9"/>
      <c r="M32" s="9"/>
    </row>
    <row r="33" spans="1:13" ht="15.75" x14ac:dyDescent="0.25">
      <c r="A33" s="13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15.75" x14ac:dyDescent="0.25">
      <c r="A34" s="16" t="s">
        <v>6</v>
      </c>
      <c r="B34" s="9">
        <v>37</v>
      </c>
      <c r="C34" s="9">
        <v>1985</v>
      </c>
      <c r="D34" s="10">
        <f>(B34/B35)/(C34/C35)</f>
        <v>2.1715365239294711</v>
      </c>
      <c r="E34" s="15">
        <f>D34*EXP(NORMSINV( 0.05/2 ) *SQRT(1/B34+1/C34+1/B35+1/C35))</f>
        <v>0.52001807587146343</v>
      </c>
      <c r="F34" s="15">
        <f>D34*EXP(- NORMSINV( 0.05/2 ) *SQRT(1/B34+1/C34+1/B35+1/C35))</f>
        <v>9.0680903098554424</v>
      </c>
      <c r="G34" s="9"/>
      <c r="H34" s="9">
        <v>142</v>
      </c>
      <c r="I34" s="9">
        <v>11349</v>
      </c>
      <c r="J34" s="10">
        <f>(H34/H35)/(I34/I35)</f>
        <v>1.9947887164382008</v>
      </c>
      <c r="K34" s="15">
        <f>J34*EXP(NORMSINV( 0.05/2 ) *SQRT(1/H34+1/I34+1/H35+1/I35))</f>
        <v>0.93166212323704167</v>
      </c>
      <c r="L34" s="15">
        <f>J34*EXP(- NORMSINV( 0.05/2 ) *SQRT(1/H34+1/I34+1/H35+1/I35))</f>
        <v>4.2710569894196997</v>
      </c>
      <c r="M34" s="9"/>
    </row>
    <row r="35" spans="1:13" ht="15.75" x14ac:dyDescent="0.25">
      <c r="A35" s="16" t="s">
        <v>7</v>
      </c>
      <c r="B35" s="9">
        <v>2</v>
      </c>
      <c r="C35" s="9">
        <v>233</v>
      </c>
      <c r="D35" s="9"/>
      <c r="E35" s="9"/>
      <c r="F35" s="9"/>
      <c r="G35" s="9"/>
      <c r="H35" s="9">
        <v>7</v>
      </c>
      <c r="I35" s="9">
        <v>1116</v>
      </c>
      <c r="J35" s="9"/>
      <c r="K35" s="9"/>
      <c r="L35" s="9"/>
      <c r="M35" s="9"/>
    </row>
    <row r="36" spans="1:13" ht="15.75" x14ac:dyDescent="0.25">
      <c r="A36" s="13" t="s">
        <v>16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5.75" x14ac:dyDescent="0.25">
      <c r="A37" s="16" t="s">
        <v>6</v>
      </c>
      <c r="B37" s="9">
        <v>8</v>
      </c>
      <c r="C37" s="9">
        <v>318</v>
      </c>
      <c r="D37" s="10">
        <f>(B37/B38)/(C37/C38)</f>
        <v>1.5418949076891864</v>
      </c>
      <c r="E37" s="15">
        <f>D37*EXP(NORMSINV( 0.05/2 ) *SQRT(1/B37+1/C37+1/B38+1/C38))</f>
        <v>0.70240418942770944</v>
      </c>
      <c r="F37" s="15">
        <f>D37*EXP(- NORMSINV( 0.05/2 ) *SQRT(1/B37+1/C37+1/B38+1/C38))</f>
        <v>3.3847177197147511</v>
      </c>
      <c r="G37" s="9"/>
      <c r="H37" s="9">
        <v>25</v>
      </c>
      <c r="I37" s="9">
        <v>1654</v>
      </c>
      <c r="J37" s="10">
        <f>(H37/H38)/(I37/I38)</f>
        <v>1.317797519210516</v>
      </c>
      <c r="K37" s="15">
        <f>J37*EXP(NORMSINV( 0.05/2 ) *SQRT(1/H37+1/I37+1/H38+1/I38))</f>
        <v>0.85484248231419524</v>
      </c>
      <c r="L37" s="15">
        <f>J37*EXP(- NORMSINV( 0.05/2 ) *SQRT(1/H37+1/I37+1/H38+1/I38))</f>
        <v>2.0314740289183604</v>
      </c>
      <c r="M37" s="9"/>
    </row>
    <row r="38" spans="1:13" ht="15.75" x14ac:dyDescent="0.25">
      <c r="A38" s="16" t="s">
        <v>7</v>
      </c>
      <c r="B38" s="9">
        <v>31</v>
      </c>
      <c r="C38" s="9">
        <v>1900</v>
      </c>
      <c r="D38" s="9"/>
      <c r="E38" s="9"/>
      <c r="F38" s="9"/>
      <c r="G38" s="9"/>
      <c r="H38" s="9">
        <v>124</v>
      </c>
      <c r="I38" s="9">
        <v>10811</v>
      </c>
      <c r="J38" s="9"/>
      <c r="K38" s="9"/>
      <c r="L38" s="9"/>
      <c r="M38" s="9"/>
    </row>
    <row r="39" spans="1:13" ht="15.75" x14ac:dyDescent="0.25">
      <c r="A39" s="13" t="s">
        <v>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15.75" x14ac:dyDescent="0.25">
      <c r="A40" s="16" t="s">
        <v>6</v>
      </c>
      <c r="B40" s="9">
        <v>8</v>
      </c>
      <c r="C40" s="9">
        <v>460</v>
      </c>
      <c r="D40" s="10">
        <f>(B40/B41)/(C40/C41)</f>
        <v>0.98625525946704051</v>
      </c>
      <c r="E40" s="15">
        <f>D40*EXP(NORMSINV( 0.05/2 ) *SQRT(1/B40+1/C40+1/B41+1/C41))</f>
        <v>0.45030612849365675</v>
      </c>
      <c r="F40" s="15">
        <f>D40*EXP(- NORMSINV( 0.05/2 ) *SQRT(1/B40+1/C40+1/B41+1/C41))</f>
        <v>2.160084829580776</v>
      </c>
      <c r="G40" s="9"/>
      <c r="H40" s="9">
        <v>36</v>
      </c>
      <c r="I40" s="9">
        <v>2300</v>
      </c>
      <c r="J40" s="10">
        <f>(H40/H41)/(I40/I41)</f>
        <v>1.4080030781069641</v>
      </c>
      <c r="K40" s="15">
        <f>J40*EXP(NORMSINV( 0.05/2 ) *SQRT(1/H40+1/I40+1/H41+1/I41))</f>
        <v>0.96497706870240241</v>
      </c>
      <c r="L40" s="15">
        <f>J40*EXP(- NORMSINV( 0.05/2 ) *SQRT(1/H40+1/I40+1/H41+1/I41))</f>
        <v>2.0544246410171199</v>
      </c>
      <c r="M40" s="9"/>
    </row>
    <row r="41" spans="1:13" ht="15.75" x14ac:dyDescent="0.25">
      <c r="A41" s="16" t="s">
        <v>7</v>
      </c>
      <c r="B41" s="9">
        <v>31</v>
      </c>
      <c r="C41" s="9">
        <v>1758</v>
      </c>
      <c r="D41" s="9"/>
      <c r="E41" s="9"/>
      <c r="F41" s="9"/>
      <c r="G41" s="9"/>
      <c r="H41" s="9">
        <v>113</v>
      </c>
      <c r="I41" s="9">
        <v>10165</v>
      </c>
      <c r="J41" s="9"/>
      <c r="K41" s="9"/>
      <c r="L41" s="9"/>
      <c r="M41" s="9"/>
    </row>
    <row r="42" spans="1:13" ht="15.75" x14ac:dyDescent="0.25">
      <c r="A42" s="13" t="s">
        <v>18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5.75" x14ac:dyDescent="0.25">
      <c r="A43" s="14" t="s">
        <v>19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15.75" x14ac:dyDescent="0.25">
      <c r="A44" s="16" t="s">
        <v>6</v>
      </c>
      <c r="B44" s="9">
        <v>9</v>
      </c>
      <c r="C44" s="9">
        <v>329</v>
      </c>
      <c r="D44" s="10">
        <f>(B44/B45)/(C44/C45)</f>
        <v>1.7224924012158054</v>
      </c>
      <c r="E44" s="15">
        <f>D44*EXP(NORMSINV( 0.05/2 ) *SQRT(1/B44+1/C44+1/B45+1/C45))</f>
        <v>0.81036147537589587</v>
      </c>
      <c r="F44" s="15">
        <f>D44*EXP(- NORMSINV( 0.05/2 ) *SQRT(1/B44+1/C44+1/B45+1/C45))</f>
        <v>3.6613044454882582</v>
      </c>
      <c r="G44" s="9"/>
      <c r="H44" s="9">
        <v>23</v>
      </c>
      <c r="I44" s="9">
        <v>1564</v>
      </c>
      <c r="J44" s="10">
        <f>(H44/H45)/(I44/I45)</f>
        <v>1.2722922502334264</v>
      </c>
      <c r="K44" s="15">
        <f>J44*EXP(NORMSINV( 0.05/2 ) *SQRT(1/H44+1/I44+1/H45+1/I45))</f>
        <v>0.81322546636864057</v>
      </c>
      <c r="L44" s="15">
        <f>J44*EXP(- NORMSINV( 0.05/2 ) *SQRT(1/H44+1/I44+1/H45+1/I45))</f>
        <v>1.9905028026634077</v>
      </c>
      <c r="M44" s="9"/>
    </row>
    <row r="45" spans="1:13" ht="15.75" x14ac:dyDescent="0.25">
      <c r="A45" s="16" t="s">
        <v>7</v>
      </c>
      <c r="B45" s="9">
        <v>30</v>
      </c>
      <c r="C45" s="9">
        <v>1889</v>
      </c>
      <c r="D45" s="9"/>
      <c r="E45" s="9"/>
      <c r="F45" s="9"/>
      <c r="G45" s="9"/>
      <c r="H45" s="9">
        <v>126</v>
      </c>
      <c r="I45" s="9">
        <v>10901</v>
      </c>
      <c r="J45" s="9"/>
      <c r="K45" s="9"/>
      <c r="L45" s="9"/>
      <c r="M45" s="9"/>
    </row>
    <row r="46" spans="1:13" ht="15.75" x14ac:dyDescent="0.25">
      <c r="M46" s="9"/>
    </row>
  </sheetData>
  <mergeCells count="4">
    <mergeCell ref="B1:F1"/>
    <mergeCell ref="H1:L1"/>
    <mergeCell ref="E2:F2"/>
    <mergeCell ref="K2:L2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CEA5-07B4-4429-9491-2538EC187CD0}">
  <dimension ref="A1:M48"/>
  <sheetViews>
    <sheetView topLeftCell="A23" zoomScale="80" zoomScaleNormal="80" workbookViewId="0">
      <selection sqref="A1:M48"/>
    </sheetView>
  </sheetViews>
  <sheetFormatPr defaultRowHeight="15" x14ac:dyDescent="0.25"/>
  <cols>
    <col min="1" max="1" width="40.5703125" style="6" bestFit="1" customWidth="1"/>
    <col min="2" max="2" width="22.85546875" bestFit="1" customWidth="1"/>
    <col min="3" max="3" width="13.5703125" bestFit="1" customWidth="1"/>
    <col min="4" max="4" width="15.7109375" bestFit="1" customWidth="1"/>
    <col min="5" max="5" width="12" customWidth="1"/>
    <col min="6" max="6" width="12.140625" customWidth="1"/>
    <col min="7" max="7" width="2.28515625" bestFit="1" customWidth="1"/>
    <col min="8" max="8" width="22.85546875" bestFit="1" customWidth="1"/>
    <col min="9" max="9" width="13.5703125" bestFit="1" customWidth="1"/>
    <col min="10" max="10" width="15.7109375" bestFit="1" customWidth="1"/>
    <col min="11" max="11" width="13.140625" customWidth="1"/>
    <col min="12" max="12" width="12.85546875" customWidth="1"/>
    <col min="13" max="13" width="3.42578125" bestFit="1" customWidth="1"/>
  </cols>
  <sheetData>
    <row r="1" spans="1:13" s="4" customFormat="1" x14ac:dyDescent="0.25">
      <c r="A1" s="5"/>
      <c r="B1" s="63" t="s">
        <v>0</v>
      </c>
      <c r="C1" s="63"/>
      <c r="D1" s="63"/>
      <c r="E1" s="63"/>
      <c r="F1" s="63"/>
      <c r="H1" s="63" t="s">
        <v>1</v>
      </c>
      <c r="I1" s="63"/>
      <c r="J1" s="63"/>
      <c r="K1" s="63"/>
      <c r="L1" s="63"/>
    </row>
    <row r="2" spans="1:13" s="4" customFormat="1" x14ac:dyDescent="0.25">
      <c r="A2" s="5"/>
      <c r="B2" s="4" t="s">
        <v>72</v>
      </c>
      <c r="C2" s="4" t="s">
        <v>73</v>
      </c>
      <c r="D2" s="4" t="s">
        <v>23</v>
      </c>
      <c r="E2" s="63" t="s">
        <v>24</v>
      </c>
      <c r="F2" s="63"/>
      <c r="H2" s="4" t="s">
        <v>72</v>
      </c>
      <c r="I2" s="4" t="s">
        <v>73</v>
      </c>
      <c r="J2" s="4" t="s">
        <v>23</v>
      </c>
      <c r="K2" s="63" t="s">
        <v>24</v>
      </c>
      <c r="L2" s="63"/>
    </row>
    <row r="3" spans="1:13" x14ac:dyDescent="0.25">
      <c r="A3" s="6" t="s">
        <v>25</v>
      </c>
    </row>
    <row r="4" spans="1:13" x14ac:dyDescent="0.25">
      <c r="A4" s="7" t="s">
        <v>6</v>
      </c>
      <c r="B4">
        <v>86</v>
      </c>
      <c r="C4">
        <v>4549</v>
      </c>
      <c r="D4" s="1">
        <f>(B4/B5)/(C4/C5)</f>
        <v>0.78660329153786357</v>
      </c>
      <c r="E4" s="2">
        <f>D4*EXP(NORMSINV( 0.05/2 ) *SQRT(1/B4+1/C4+1/B5+1/C5))</f>
        <v>0.62226515264727977</v>
      </c>
      <c r="F4" s="2">
        <f>D4*EXP(- NORMSINV( 0.05/2 ) *SQRT(1/B4+1/C4+1/B5+1/C5))</f>
        <v>0.99434258149584331</v>
      </c>
      <c r="G4" t="s">
        <v>28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</row>
    <row r="5" spans="1:13" x14ac:dyDescent="0.25">
      <c r="A5" s="7" t="s">
        <v>7</v>
      </c>
      <c r="B5">
        <v>418</v>
      </c>
      <c r="C5">
        <v>17392</v>
      </c>
      <c r="H5" s="3" t="s">
        <v>26</v>
      </c>
      <c r="I5" s="3" t="s">
        <v>26</v>
      </c>
      <c r="J5" s="3" t="s">
        <v>26</v>
      </c>
      <c r="K5" s="3" t="s">
        <v>26</v>
      </c>
      <c r="L5" s="3" t="s">
        <v>26</v>
      </c>
    </row>
    <row r="6" spans="1:13" x14ac:dyDescent="0.25">
      <c r="A6" s="6" t="s">
        <v>20</v>
      </c>
    </row>
    <row r="7" spans="1:13" x14ac:dyDescent="0.25">
      <c r="A7" s="7" t="s">
        <v>6</v>
      </c>
      <c r="B7">
        <v>83</v>
      </c>
      <c r="C7">
        <v>4000</v>
      </c>
      <c r="D7" s="1">
        <f>(B7/B8)/(C7/C8)</f>
        <v>3.7972500000000005</v>
      </c>
      <c r="E7" s="2">
        <f>D7*EXP(NORMSINV( 0.05/2 ) *SQRT(1/B7+1/C7+1/B8+1/C8))</f>
        <v>1.19598904393451</v>
      </c>
      <c r="F7" s="2">
        <f>D7*EXP(- NORMSINV( 0.05/2 ) *SQRT(1/B7+1/C7+1/B8+1/C8))</f>
        <v>12.05622044418123</v>
      </c>
      <c r="G7" t="s">
        <v>28</v>
      </c>
      <c r="H7">
        <v>403</v>
      </c>
      <c r="I7">
        <v>15902</v>
      </c>
      <c r="J7" s="1">
        <f>(H7/H8)/(I7/I8)</f>
        <v>2.5173772691066114</v>
      </c>
      <c r="K7" s="2">
        <f>J7*EXP(NORMSINV( 0.05/2 ) *SQRT(1/H7+1/I7+1/H8+1/I8))</f>
        <v>1.4994476609759979</v>
      </c>
      <c r="L7" s="2">
        <f>J7*EXP(- NORMSINV( 0.05/2 ) *SQRT(1/H7+1/I7+1/H8+1/I8))</f>
        <v>4.2263484614659728</v>
      </c>
      <c r="M7" t="s">
        <v>28</v>
      </c>
    </row>
    <row r="8" spans="1:13" x14ac:dyDescent="0.25">
      <c r="A8" s="7" t="s">
        <v>7</v>
      </c>
      <c r="B8">
        <v>3</v>
      </c>
      <c r="C8">
        <v>549</v>
      </c>
      <c r="H8">
        <v>15</v>
      </c>
      <c r="I8">
        <v>1490</v>
      </c>
    </row>
    <row r="9" spans="1:13" x14ac:dyDescent="0.25">
      <c r="A9" s="8" t="s">
        <v>21</v>
      </c>
    </row>
    <row r="10" spans="1:13" x14ac:dyDescent="0.25">
      <c r="A10" s="7" t="s">
        <v>6</v>
      </c>
      <c r="B10">
        <v>58</v>
      </c>
      <c r="C10">
        <v>2514</v>
      </c>
      <c r="D10" s="1">
        <f>(B10/B11)/(C10/C11)</f>
        <v>1.6767530401181956</v>
      </c>
      <c r="E10" s="2">
        <f>D10*EXP(NORMSINV( 0.05/2 ) *SQRT(1/B10+1/C10+1/B11+1/C11))</f>
        <v>1.0640257079927018</v>
      </c>
      <c r="F10" s="2">
        <f>D10*EXP(- NORMSINV( 0.05/2 ) *SQRT(1/B10+1/C10+1/B11+1/C11))</f>
        <v>2.6423240871214881</v>
      </c>
      <c r="G10" t="s">
        <v>28</v>
      </c>
      <c r="H10">
        <v>324</v>
      </c>
      <c r="I10">
        <v>13182</v>
      </c>
      <c r="J10" s="1">
        <f>(H10/H11)/(I10/I11)</f>
        <v>1.1008241412370834</v>
      </c>
      <c r="K10" s="2">
        <f>J10*EXP(NORMSINV( 0.05/2 ) *SQRT(1/H10+1/I10+1/H11+1/I11))</f>
        <v>0.87270092928346366</v>
      </c>
      <c r="L10" s="2">
        <f>J10*EXP(- NORMSINV( 0.05/2 ) *SQRT(1/H10+1/I10+1/H11+1/I11))</f>
        <v>1.3885785488109073</v>
      </c>
    </row>
    <row r="11" spans="1:13" x14ac:dyDescent="0.25">
      <c r="A11" s="7" t="s">
        <v>7</v>
      </c>
      <c r="B11">
        <v>28</v>
      </c>
      <c r="C11">
        <v>2035</v>
      </c>
      <c r="H11">
        <v>94</v>
      </c>
      <c r="I11">
        <v>4210</v>
      </c>
    </row>
    <row r="12" spans="1:13" x14ac:dyDescent="0.25">
      <c r="A12" s="6" t="s">
        <v>5</v>
      </c>
    </row>
    <row r="13" spans="1:13" x14ac:dyDescent="0.25">
      <c r="A13" s="7" t="s">
        <v>6</v>
      </c>
      <c r="B13">
        <v>42</v>
      </c>
      <c r="C13">
        <v>2383</v>
      </c>
      <c r="D13" s="1">
        <f>(B13/B14)/(C13/C14)</f>
        <v>0.86762293518483191</v>
      </c>
      <c r="E13" s="2">
        <f>D13*EXP(NORMSINV( 0.05/2 ) *SQRT(1/B13+1/C13+1/B14+1/C14))</f>
        <v>0.56620789329622068</v>
      </c>
      <c r="F13" s="2">
        <f>D13*EXP(- NORMSINV( 0.05/2 ) *SQRT(1/B13+1/C13+1/B14+1/C14))</f>
        <v>1.3294932242580373</v>
      </c>
      <c r="H13">
        <v>323</v>
      </c>
      <c r="I13">
        <v>13405</v>
      </c>
      <c r="J13" s="1">
        <f>(H13/H14)/(I13/I14)</f>
        <v>1.0112495337560612</v>
      </c>
      <c r="K13" s="2">
        <f>J13*EXP(NORMSINV( 0.05/2 ) *SQRT(1/H13+1/I13+1/H14+1/I14))</f>
        <v>0.80228946427659686</v>
      </c>
      <c r="L13" s="2">
        <f>J13*EXP(- NORMSINV( 0.05/2 ) *SQRT(1/H13+1/I13+1/H14+1/I14))</f>
        <v>1.2746342374618189</v>
      </c>
    </row>
    <row r="14" spans="1:13" x14ac:dyDescent="0.25">
      <c r="A14" s="7" t="s">
        <v>7</v>
      </c>
      <c r="B14">
        <v>44</v>
      </c>
      <c r="C14">
        <v>2166</v>
      </c>
      <c r="H14">
        <v>95</v>
      </c>
      <c r="I14">
        <v>3987</v>
      </c>
    </row>
    <row r="15" spans="1:13" x14ac:dyDescent="0.25">
      <c r="A15" s="6" t="s">
        <v>15</v>
      </c>
    </row>
    <row r="16" spans="1:13" x14ac:dyDescent="0.25">
      <c r="A16" s="7" t="s">
        <v>6</v>
      </c>
      <c r="B16">
        <v>28</v>
      </c>
      <c r="C16">
        <v>1076</v>
      </c>
      <c r="D16" s="1">
        <f>(B16/B17)/(C16/C17)</f>
        <v>1.5581976669657736</v>
      </c>
      <c r="E16" s="2">
        <f>D16*EXP(NORMSINV( 0.05/2 ) *SQRT(1/B16+1/C16+1/B17+1/C17))</f>
        <v>0.98742620370082168</v>
      </c>
      <c r="F16" s="2">
        <f>D16*EXP(- NORMSINV( 0.05/2 ) *SQRT(1/B16+1/C16+1/B17+1/C17))</f>
        <v>2.4588976474774906</v>
      </c>
      <c r="H16">
        <v>213</v>
      </c>
      <c r="I16">
        <v>6405</v>
      </c>
      <c r="J16" s="1">
        <f>(H16/H17)/(I16/I17)</f>
        <v>1.7823202147712345</v>
      </c>
      <c r="K16" s="2">
        <f>J16*EXP(NORMSINV( 0.05/2 ) *SQRT(1/H16+1/I16+1/H17+1/I17))</f>
        <v>1.4676922921774047</v>
      </c>
      <c r="L16" s="2">
        <f>J16*EXP(- NORMSINV( 0.05/2 ) *SQRT(1/H16+1/I16+1/H17+1/I17))</f>
        <v>2.1643946520080282</v>
      </c>
      <c r="M16" t="s">
        <v>28</v>
      </c>
    </row>
    <row r="17" spans="1:13" x14ac:dyDescent="0.25">
      <c r="A17" s="7" t="s">
        <v>7</v>
      </c>
      <c r="B17">
        <v>58</v>
      </c>
      <c r="C17">
        <v>3473</v>
      </c>
      <c r="H17">
        <v>205</v>
      </c>
      <c r="I17">
        <v>10987</v>
      </c>
    </row>
    <row r="18" spans="1:13" x14ac:dyDescent="0.25">
      <c r="A18" s="6" t="s">
        <v>8</v>
      </c>
    </row>
    <row r="19" spans="1:13" x14ac:dyDescent="0.25">
      <c r="A19" s="7" t="s">
        <v>6</v>
      </c>
      <c r="B19">
        <v>62</v>
      </c>
      <c r="C19">
        <v>2893</v>
      </c>
      <c r="D19" s="1">
        <f>(B19/B20)/(C19/C20)</f>
        <v>1.4787417905288627</v>
      </c>
      <c r="E19" s="2">
        <f>D19*EXP(NORMSINV( 0.05/2 ) *SQRT(1/B19+1/C19+1/B20+1/C20))</f>
        <v>0.91956641502928005</v>
      </c>
      <c r="F19" s="2">
        <f>D19*EXP(- NORMSINV( 0.05/2 ) *SQRT(1/B19+1/C19+1/B20+1/C20))</f>
        <v>2.3779438301766169</v>
      </c>
      <c r="H19">
        <v>295</v>
      </c>
      <c r="I19">
        <v>12151</v>
      </c>
      <c r="J19" s="1">
        <f>(H19/H20)/(I19/I20)</f>
        <v>1.0344727223093151</v>
      </c>
      <c r="K19" s="2">
        <f>J19*EXP(NORMSINV( 0.05/2 ) *SQRT(1/H19+1/I19+1/H20+1/I20))</f>
        <v>0.83614629116958039</v>
      </c>
      <c r="L19" s="2">
        <f>J19*EXP(- NORMSINV( 0.05/2 ) *SQRT(1/H19+1/I19+1/H20+1/I20))</f>
        <v>1.2798404113055015</v>
      </c>
    </row>
    <row r="20" spans="1:13" x14ac:dyDescent="0.25">
      <c r="A20" s="7" t="s">
        <v>7</v>
      </c>
      <c r="B20">
        <v>24</v>
      </c>
      <c r="C20">
        <v>1656</v>
      </c>
      <c r="H20">
        <v>123</v>
      </c>
      <c r="I20">
        <v>5241</v>
      </c>
    </row>
    <row r="21" spans="1:13" x14ac:dyDescent="0.25">
      <c r="A21" s="6" t="s">
        <v>9</v>
      </c>
    </row>
    <row r="22" spans="1:13" x14ac:dyDescent="0.25">
      <c r="A22" s="7" t="s">
        <v>10</v>
      </c>
      <c r="B22">
        <v>66</v>
      </c>
      <c r="C22">
        <v>3488</v>
      </c>
      <c r="D22" s="1">
        <f>(B22/B23)/(C22/C23)</f>
        <v>1.0038130733944952</v>
      </c>
      <c r="E22" s="2">
        <f>D22*EXP(NORMSINV( 0.05/2 ) *SQRT(1/B22+1/C22+1/B23+1/C23))</f>
        <v>0.60582250188090625</v>
      </c>
      <c r="F22" s="2">
        <f>D22*EXP(- NORMSINV( 0.05/2 ) *SQRT(1/B22+1/C22+1/B23+1/C23))</f>
        <v>1.6632605807629546</v>
      </c>
      <c r="H22">
        <v>372</v>
      </c>
      <c r="I22">
        <v>15838</v>
      </c>
      <c r="J22" s="1">
        <f>(H22/H23)/(I22/I23)</f>
        <v>0.7934796334627231</v>
      </c>
      <c r="K22" s="2">
        <f>J22*EXP(NORMSINV( 0.05/2 ) *SQRT(1/H22+1/I22+1/H23+1/I23))</f>
        <v>0.58155252659762258</v>
      </c>
      <c r="L22" s="2">
        <f>J22*EXP(- NORMSINV( 0.05/2 ) *SQRT(1/H22+1/I22+1/H23+1/I23))</f>
        <v>1.0826363912537273</v>
      </c>
    </row>
    <row r="23" spans="1:13" x14ac:dyDescent="0.25">
      <c r="A23" s="7" t="s">
        <v>11</v>
      </c>
      <c r="B23">
        <v>20</v>
      </c>
      <c r="C23">
        <v>1061</v>
      </c>
      <c r="H23">
        <v>46</v>
      </c>
      <c r="I23">
        <v>1554</v>
      </c>
    </row>
    <row r="24" spans="1:13" x14ac:dyDescent="0.25">
      <c r="A24" s="8" t="s">
        <v>27</v>
      </c>
    </row>
    <row r="25" spans="1:13" x14ac:dyDescent="0.25">
      <c r="A25" s="7" t="s">
        <v>6</v>
      </c>
      <c r="B25">
        <v>62</v>
      </c>
      <c r="C25">
        <v>1400</v>
      </c>
      <c r="D25" s="1">
        <f>(B25/B26)/(C25/C26)</f>
        <v>5.8106547619047619</v>
      </c>
      <c r="E25" s="2">
        <f>D25*EXP(NORMSINV( 0.05/2 ) *SQRT(1/B25+1/C25+1/B26+1/C26))</f>
        <v>3.6121961604267248</v>
      </c>
      <c r="F25" s="2">
        <f>D25*EXP(- NORMSINV( 0.05/2 ) *SQRT(1/B25+1/C25+1/B26+1/C26))</f>
        <v>9.3471415345444111</v>
      </c>
      <c r="G25" t="s">
        <v>28</v>
      </c>
      <c r="H25">
        <v>272</v>
      </c>
      <c r="I25">
        <v>4785</v>
      </c>
      <c r="J25" s="1">
        <f>(H25/H26)/(I25/I26)</f>
        <v>4.9084668126708744</v>
      </c>
      <c r="K25" s="2">
        <f>J25*EXP(NORMSINV( 0.05/2 ) *SQRT(1/H25+1/I25+1/H26+1/I26))</f>
        <v>4.0033973975355428</v>
      </c>
      <c r="L25" s="2">
        <f>J25*EXP(- NORMSINV( 0.05/2 ) *SQRT(1/H25+1/I25+1/H26+1/I26))</f>
        <v>6.0181501006926883</v>
      </c>
      <c r="M25" t="s">
        <v>28</v>
      </c>
    </row>
    <row r="26" spans="1:13" x14ac:dyDescent="0.25">
      <c r="A26" s="7" t="s">
        <v>7</v>
      </c>
      <c r="B26">
        <v>24</v>
      </c>
      <c r="C26">
        <v>3149</v>
      </c>
      <c r="H26">
        <v>146</v>
      </c>
      <c r="I26">
        <v>12607</v>
      </c>
    </row>
    <row r="27" spans="1:13" x14ac:dyDescent="0.25">
      <c r="A27" s="6" t="s">
        <v>12</v>
      </c>
    </row>
    <row r="28" spans="1:13" x14ac:dyDescent="0.25">
      <c r="A28" s="7" t="s">
        <v>6</v>
      </c>
      <c r="B28">
        <v>85</v>
      </c>
      <c r="C28">
        <v>1938</v>
      </c>
      <c r="D28" s="1">
        <f>(B28/B29)/(C28/C29)</f>
        <v>114.51754385964912</v>
      </c>
      <c r="E28" s="2">
        <f>D28*EXP(NORMSINV( 0.05/2 ) *SQRT(1/B28+1/C28+1/B29+1/C29))</f>
        <v>15.933007428059229</v>
      </c>
      <c r="F28" s="2">
        <f>D28*EXP(- NORMSINV( 0.05/2 ) *SQRT(1/B28+1/C28+1/B29+1/C29))</f>
        <v>823.08803977279547</v>
      </c>
      <c r="G28" t="s">
        <v>28</v>
      </c>
      <c r="H28">
        <v>406</v>
      </c>
      <c r="I28">
        <v>7040</v>
      </c>
      <c r="J28" s="1">
        <f>(H28/H29)/(I28/I29)</f>
        <v>49.750378787878788</v>
      </c>
      <c r="K28" s="2">
        <f>J28*EXP(NORMSINV( 0.05/2 ) *SQRT(1/H28+1/I28+1/H29+1/I29))</f>
        <v>27.997822877644438</v>
      </c>
      <c r="L28" s="2">
        <f>J28*EXP(- NORMSINV( 0.05/2 ) *SQRT(1/H28+1/I28+1/H29+1/I29))</f>
        <v>88.40330908421187</v>
      </c>
      <c r="M28" t="s">
        <v>29</v>
      </c>
    </row>
    <row r="29" spans="1:13" x14ac:dyDescent="0.25">
      <c r="A29" s="7" t="s">
        <v>7</v>
      </c>
      <c r="B29">
        <v>1</v>
      </c>
      <c r="C29">
        <v>2611</v>
      </c>
      <c r="H29">
        <v>12</v>
      </c>
      <c r="I29">
        <v>10352</v>
      </c>
    </row>
    <row r="30" spans="1:13" x14ac:dyDescent="0.25">
      <c r="A30" s="6" t="s">
        <v>13</v>
      </c>
    </row>
    <row r="31" spans="1:13" x14ac:dyDescent="0.25">
      <c r="A31" s="7" t="s">
        <v>6</v>
      </c>
      <c r="B31">
        <v>49</v>
      </c>
      <c r="C31">
        <v>562</v>
      </c>
      <c r="D31" s="1">
        <f>(B31/B32)/(C31/C32)</f>
        <v>9.3951620659805712</v>
      </c>
      <c r="E31" s="2">
        <f>D31*EXP(NORMSINV( 0.05/2 ) *SQRT(1/B31+1/C31+1/B32+1/C32))</f>
        <v>6.0756137236626166</v>
      </c>
      <c r="F31" s="2">
        <f>D31*EXP(- NORMSINV( 0.05/2 ) *SQRT(1/B31+1/C31+1/B32+1/C32))</f>
        <v>14.528420380357606</v>
      </c>
      <c r="G31" t="s">
        <v>28</v>
      </c>
      <c r="H31">
        <v>301</v>
      </c>
      <c r="I31">
        <v>3243</v>
      </c>
      <c r="J31" s="1">
        <f>(H31/H32)/(I31/I32)</f>
        <v>11.224304287209007</v>
      </c>
      <c r="K31" s="2">
        <f>J31*EXP(NORMSINV( 0.05/2 ) *SQRT(1/H31+1/I31+1/H32+1/I32))</f>
        <v>9.0355630390397099</v>
      </c>
      <c r="L31" s="2">
        <f>J31*EXP(- NORMSINV( 0.05/2 ) *SQRT(1/H31+1/I31+1/H32+1/I32))</f>
        <v>13.943238090146517</v>
      </c>
      <c r="M31" t="s">
        <v>29</v>
      </c>
    </row>
    <row r="32" spans="1:13" x14ac:dyDescent="0.25">
      <c r="A32" s="7" t="s">
        <v>7</v>
      </c>
      <c r="B32">
        <v>37</v>
      </c>
      <c r="C32">
        <v>3987</v>
      </c>
      <c r="H32">
        <v>117</v>
      </c>
      <c r="I32">
        <v>14149</v>
      </c>
    </row>
    <row r="33" spans="1:13" x14ac:dyDescent="0.25">
      <c r="A33" s="6" t="s">
        <v>14</v>
      </c>
    </row>
    <row r="34" spans="1:13" x14ac:dyDescent="0.25">
      <c r="A34" s="7" t="s">
        <v>6</v>
      </c>
      <c r="B34">
        <v>83</v>
      </c>
      <c r="C34">
        <v>1836</v>
      </c>
      <c r="D34" s="1">
        <f>(B34/B35)/(C34/C35)</f>
        <v>40.882171387073349</v>
      </c>
      <c r="E34" s="2">
        <f>D34*EXP(NORMSINV( 0.05/2 ) *SQRT(1/B34+1/C34+1/B35+1/C35))</f>
        <v>12.901165374803165</v>
      </c>
      <c r="F34" s="2">
        <f>D34*EXP(- NORMSINV( 0.05/2 ) *SQRT(1/B34+1/C34+1/B35+1/C35))</f>
        <v>129.5504622075693</v>
      </c>
      <c r="G34" t="s">
        <v>28</v>
      </c>
      <c r="H34">
        <v>395</v>
      </c>
      <c r="I34">
        <v>6603</v>
      </c>
      <c r="J34" s="1">
        <f>(H34/H35)/(I34/I35)</f>
        <v>28.061388433452517</v>
      </c>
      <c r="K34" s="2">
        <f>J34*EXP(NORMSINV( 0.05/2 ) *SQRT(1/H34+1/I34+1/H35+1/I35))</f>
        <v>18.409557399484012</v>
      </c>
      <c r="L34" s="2">
        <f>J34*EXP(- NORMSINV( 0.05/2 ) *SQRT(1/H34+1/I34+1/H35+1/I35))</f>
        <v>42.773517240298972</v>
      </c>
      <c r="M34" t="s">
        <v>29</v>
      </c>
    </row>
    <row r="35" spans="1:13" x14ac:dyDescent="0.25">
      <c r="A35" s="7" t="s">
        <v>7</v>
      </c>
      <c r="B35">
        <v>3</v>
      </c>
      <c r="C35">
        <v>2713</v>
      </c>
      <c r="H35">
        <v>23</v>
      </c>
      <c r="I35">
        <v>10789</v>
      </c>
    </row>
    <row r="36" spans="1:13" x14ac:dyDescent="0.25">
      <c r="A36" s="6" t="s">
        <v>16</v>
      </c>
    </row>
    <row r="37" spans="1:13" x14ac:dyDescent="0.25">
      <c r="A37" s="7" t="s">
        <v>6</v>
      </c>
      <c r="B37">
        <v>10</v>
      </c>
      <c r="C37">
        <v>154</v>
      </c>
      <c r="D37" s="1">
        <f>(B37/B38)/(C37/C38)</f>
        <v>3.7551264524948738</v>
      </c>
      <c r="E37" s="2">
        <f>D37*EXP(NORMSINV( 0.05/2 ) *SQRT(1/B37+1/C37+1/B38+1/C38))</f>
        <v>1.9050592338723711</v>
      </c>
      <c r="F37" s="2">
        <f>D37*EXP(- NORMSINV( 0.05/2 ) *SQRT(1/B37+1/C37+1/B38+1/C38))</f>
        <v>7.4018562906120264</v>
      </c>
      <c r="G37" t="s">
        <v>28</v>
      </c>
      <c r="H37">
        <v>53</v>
      </c>
      <c r="I37">
        <v>678</v>
      </c>
      <c r="J37" s="1">
        <f>(H37/H38)/(I37/I38)</f>
        <v>3.5795934860791205</v>
      </c>
      <c r="K37" s="2">
        <f>J37*EXP(NORMSINV( 0.05/2 ) *SQRT(1/H37+1/I37+1/H38+1/I38))</f>
        <v>2.6567065084536217</v>
      </c>
      <c r="L37" s="2">
        <f>J37*EXP(- NORMSINV( 0.05/2 ) *SQRT(1/H37+1/I37+1/H38+1/I38))</f>
        <v>4.8230730360345175</v>
      </c>
      <c r="M37" t="s">
        <v>28</v>
      </c>
    </row>
    <row r="38" spans="1:13" x14ac:dyDescent="0.25">
      <c r="A38" s="7" t="s">
        <v>7</v>
      </c>
      <c r="B38">
        <v>76</v>
      </c>
      <c r="C38">
        <v>4395</v>
      </c>
      <c r="H38">
        <v>365</v>
      </c>
      <c r="I38">
        <v>16714</v>
      </c>
    </row>
    <row r="39" spans="1:13" x14ac:dyDescent="0.25">
      <c r="A39" s="6" t="s">
        <v>17</v>
      </c>
    </row>
    <row r="40" spans="1:13" x14ac:dyDescent="0.25">
      <c r="A40" s="7" t="s">
        <v>6</v>
      </c>
      <c r="B40">
        <v>21</v>
      </c>
      <c r="C40">
        <v>817</v>
      </c>
      <c r="D40" s="1">
        <f>(B40/B41)/(C40/C41)</f>
        <v>1.4757932398079279</v>
      </c>
      <c r="E40" s="2">
        <f>D40*EXP(NORMSINV( 0.05/2 ) *SQRT(1/B40+1/C40+1/B41+1/C41))</f>
        <v>0.89712818137059225</v>
      </c>
      <c r="F40" s="2">
        <f>D40*EXP(- NORMSINV( 0.05/2 ) *SQRT(1/B40+1/C40+1/B41+1/C41))</f>
        <v>2.4277084723114832</v>
      </c>
      <c r="H40">
        <v>74</v>
      </c>
      <c r="I40">
        <v>2806</v>
      </c>
      <c r="J40" s="1">
        <f>(H40/H41)/(I40/I41)</f>
        <v>1.1182060037461254</v>
      </c>
      <c r="K40" s="2">
        <f>J40*EXP(NORMSINV( 0.05/2 ) *SQRT(1/H40+1/I40+1/H41+1/I41))</f>
        <v>0.86705056003965997</v>
      </c>
      <c r="L40" s="2">
        <f>J40*EXP(- NORMSINV( 0.05/2 ) *SQRT(1/H40+1/I40+1/H41+1/I41))</f>
        <v>1.4421127491765713</v>
      </c>
    </row>
    <row r="41" spans="1:13" x14ac:dyDescent="0.25">
      <c r="A41" s="7" t="s">
        <v>7</v>
      </c>
      <c r="B41">
        <v>65</v>
      </c>
      <c r="C41">
        <v>3732</v>
      </c>
      <c r="H41">
        <v>344</v>
      </c>
      <c r="I41">
        <v>14586</v>
      </c>
    </row>
    <row r="42" spans="1:13" x14ac:dyDescent="0.25">
      <c r="A42" s="6" t="s">
        <v>18</v>
      </c>
    </row>
    <row r="43" spans="1:13" x14ac:dyDescent="0.25">
      <c r="A43" s="8" t="s">
        <v>19</v>
      </c>
    </row>
    <row r="44" spans="1:13" x14ac:dyDescent="0.25">
      <c r="A44" s="7" t="s">
        <v>6</v>
      </c>
      <c r="B44">
        <v>20</v>
      </c>
      <c r="C44">
        <v>308</v>
      </c>
      <c r="D44" s="1">
        <f>(B44/B45)/(C44/C45)</f>
        <v>4.1725698543880361</v>
      </c>
      <c r="E44" s="2">
        <f>D44*EXP(NORMSINV( 0.05/2 ) *SQRT(1/B44+1/C44+1/B45+1/C45))</f>
        <v>2.4969218868270842</v>
      </c>
      <c r="F44" s="2">
        <f>D44*EXP(- NORMSINV( 0.05/2 ) *SQRT(1/B44+1/C44+1/B45+1/C45))</f>
        <v>6.9727208054039895</v>
      </c>
      <c r="G44" t="s">
        <v>28</v>
      </c>
      <c r="H44">
        <v>76</v>
      </c>
      <c r="I44">
        <v>917</v>
      </c>
      <c r="J44" s="1">
        <f>(H44/H45)/(I44/I45)</f>
        <v>3.9924875802738398</v>
      </c>
      <c r="K44" s="2">
        <f>J44*EXP(NORMSINV( 0.05/2 ) *SQRT(1/H44+1/I44+1/H45+1/I45))</f>
        <v>3.0867555163820684</v>
      </c>
      <c r="L44" s="2">
        <f>J44*EXP(- NORMSINV( 0.05/2 ) *SQRT(1/H44+1/I44+1/H45+1/I45))</f>
        <v>5.1639843175282643</v>
      </c>
      <c r="M44" t="s">
        <v>28</v>
      </c>
    </row>
    <row r="45" spans="1:13" x14ac:dyDescent="0.25">
      <c r="A45" s="7" t="s">
        <v>7</v>
      </c>
      <c r="B45">
        <v>66</v>
      </c>
      <c r="C45">
        <v>4241</v>
      </c>
      <c r="H45">
        <v>342</v>
      </c>
      <c r="I45">
        <v>16475</v>
      </c>
    </row>
    <row r="46" spans="1:13" x14ac:dyDescent="0.25">
      <c r="A46" s="8" t="s">
        <v>71</v>
      </c>
    </row>
    <row r="47" spans="1:13" x14ac:dyDescent="0.25">
      <c r="A47" s="7" t="s">
        <v>6</v>
      </c>
      <c r="B47">
        <v>47</v>
      </c>
      <c r="C47">
        <v>1117</v>
      </c>
      <c r="D47" s="1">
        <f>(B47/B48)/(C47/C48)</f>
        <v>3.702775290957923</v>
      </c>
      <c r="E47" s="2">
        <f>D47*EXP(NORMSINV( 0.05/2 ) *SQRT(1/B47+1/C47+1/B48+1/C48))</f>
        <v>2.408995748199561</v>
      </c>
      <c r="F47" s="2">
        <f>D47*EXP(- NORMSINV( 0.05/2 ) *SQRT(1/B47+1/C47+1/B48+1/C48))</f>
        <v>5.6913943769205648</v>
      </c>
      <c r="G47" t="s">
        <v>28</v>
      </c>
      <c r="H47">
        <v>252</v>
      </c>
      <c r="I47">
        <v>4298</v>
      </c>
      <c r="J47" s="1">
        <f>(H47/H48)/(I47/I48)</f>
        <v>4.6248577371374751</v>
      </c>
      <c r="K47" s="2">
        <f>J47*EXP(NORMSINV( 0.05/2 ) *SQRT(1/H47+1/I47+1/H48+1/I48))</f>
        <v>3.7905745104688413</v>
      </c>
      <c r="L47" s="2">
        <f>J47*EXP(- NORMSINV( 0.05/2 ) *SQRT(1/H47+1/I47+1/H48+1/I48))</f>
        <v>5.6427618108250313</v>
      </c>
      <c r="M47" t="s">
        <v>28</v>
      </c>
    </row>
    <row r="48" spans="1:13" x14ac:dyDescent="0.25">
      <c r="A48" s="7" t="s">
        <v>7</v>
      </c>
      <c r="B48">
        <v>39</v>
      </c>
      <c r="C48">
        <v>3432</v>
      </c>
      <c r="H48">
        <v>166</v>
      </c>
      <c r="I48">
        <v>13094</v>
      </c>
    </row>
  </sheetData>
  <mergeCells count="4">
    <mergeCell ref="B1:F1"/>
    <mergeCell ref="H1:L1"/>
    <mergeCell ref="E2:F2"/>
    <mergeCell ref="K2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Table1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2019-02-28T01:13:53Z</dcterms:created>
  <dcterms:modified xsi:type="dcterms:W3CDTF">2019-05-06T17:56:46Z</dcterms:modified>
</cp:coreProperties>
</file>