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eung\Quant-master\"/>
    </mc:Choice>
  </mc:AlternateContent>
  <xr:revisionPtr revIDLastSave="0" documentId="13_ncr:1_{7B882D93-D3D5-49B0-990A-6168A364BFA2}" xr6:coauthVersionLast="47" xr6:coauthVersionMax="47" xr10:uidLastSave="{00000000-0000-0000-0000-000000000000}"/>
  <bookViews>
    <workbookView xWindow="12225" yWindow="1515" windowWidth="21600" windowHeight="13935" firstSheet="1" activeTab="6" xr2:uid="{678064AD-8194-48CF-A698-37AFC62E15CA}"/>
  </bookViews>
  <sheets>
    <sheet name="list" sheetId="4" r:id="rId1"/>
    <sheet name="trade_stock_history" sheetId="1" r:id="rId2"/>
    <sheet name="DDL" sheetId="2" r:id="rId3"/>
    <sheet name="trade_stock_vol_history" sheetId="3" r:id="rId4"/>
    <sheet name="Sheet3" sheetId="5" r:id="rId5"/>
    <sheet name="trading" sheetId="6" r:id="rId6"/>
    <sheet name="portfolio" sheetId="7" r:id="rId7"/>
    <sheet name="score" sheetId="9" r:id="rId8"/>
    <sheet name="Sheet1" sheetId="8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9" l="1"/>
  <c r="F6" i="9"/>
  <c r="F5" i="9"/>
  <c r="F4" i="9"/>
  <c r="F8" i="7"/>
  <c r="F9" i="7"/>
  <c r="F10" i="7"/>
  <c r="F11" i="7"/>
  <c r="F12" i="7"/>
  <c r="F7" i="7"/>
  <c r="F6" i="7"/>
  <c r="F5" i="7"/>
  <c r="F4" i="7"/>
  <c r="F9" i="6"/>
  <c r="F4" i="6"/>
  <c r="F8" i="6"/>
  <c r="F7" i="6"/>
  <c r="F6" i="6"/>
  <c r="F5" i="6"/>
  <c r="F6" i="3"/>
  <c r="F7" i="3"/>
  <c r="F8" i="3"/>
  <c r="F9" i="3"/>
  <c r="F10" i="3"/>
  <c r="F11" i="3"/>
  <c r="F12" i="3"/>
  <c r="F5" i="3"/>
  <c r="H20" i="1"/>
  <c r="H18" i="1"/>
  <c r="H17" i="1"/>
  <c r="H16" i="1"/>
  <c r="H15" i="1"/>
  <c r="H14" i="1"/>
  <c r="H13" i="1"/>
  <c r="H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4" i="1"/>
  <c r="H28" i="1"/>
  <c r="H27" i="1"/>
  <c r="H25" i="1"/>
  <c r="H21" i="1"/>
  <c r="H19" i="1"/>
  <c r="H6" i="1"/>
  <c r="H5" i="1"/>
  <c r="H7" i="1"/>
  <c r="H8" i="1"/>
  <c r="H9" i="1"/>
  <c r="H10" i="1"/>
  <c r="H11" i="1"/>
  <c r="H12" i="1"/>
  <c r="H22" i="1"/>
  <c r="H23" i="1"/>
  <c r="H24" i="1"/>
  <c r="H26" i="1"/>
</calcChain>
</file>

<file path=xl/sharedStrings.xml><?xml version="1.0" encoding="utf-8"?>
<sst xmlns="http://schemas.openxmlformats.org/spreadsheetml/2006/main" count="276" uniqueCount="165">
  <si>
    <t>date</t>
  </si>
  <si>
    <t>A000020</t>
  </si>
  <si>
    <t>?숉솕?쏀뭹</t>
  </si>
  <si>
    <t>날짜</t>
    <phoneticPr fontId="1" type="noConversion"/>
  </si>
  <si>
    <t>시가</t>
    <phoneticPr fontId="1" type="noConversion"/>
  </si>
  <si>
    <t>고가</t>
    <phoneticPr fontId="1" type="noConversion"/>
  </si>
  <si>
    <t>저가</t>
    <phoneticPr fontId="1" type="noConversion"/>
  </si>
  <si>
    <t>종가</t>
    <phoneticPr fontId="1" type="noConversion"/>
  </si>
  <si>
    <t>전일대비주</t>
    <phoneticPr fontId="1" type="noConversion"/>
  </si>
  <si>
    <t>거래량</t>
    <phoneticPr fontId="1" type="noConversion"/>
  </si>
  <si>
    <t>거래대금</t>
    <phoneticPr fontId="1" type="noConversion"/>
  </si>
  <si>
    <t>상장주식수</t>
    <phoneticPr fontId="1" type="noConversion"/>
  </si>
  <si>
    <t>시가총액</t>
    <phoneticPr fontId="1" type="noConversion"/>
  </si>
  <si>
    <t>외국인주문한도수량</t>
    <phoneticPr fontId="1" type="noConversion"/>
  </si>
  <si>
    <t>외국인주문가능수량</t>
    <phoneticPr fontId="1" type="noConversion"/>
  </si>
  <si>
    <t>외국인현보유수량</t>
    <phoneticPr fontId="1" type="noConversion"/>
  </si>
  <si>
    <t>외국인현보유비율</t>
    <phoneticPr fontId="1" type="noConversion"/>
  </si>
  <si>
    <t>수정구가일자</t>
    <phoneticPr fontId="1" type="noConversion"/>
  </si>
  <si>
    <t>기관순매수</t>
    <phoneticPr fontId="1" type="noConversion"/>
  </si>
  <si>
    <t>기관누적순매수</t>
    <phoneticPr fontId="1" type="noConversion"/>
  </si>
  <si>
    <t>등락주선</t>
    <phoneticPr fontId="1" type="noConversion"/>
  </si>
  <si>
    <t>등락비율</t>
    <phoneticPr fontId="1" type="noConversion"/>
  </si>
  <si>
    <t>수정주가비율</t>
    <phoneticPr fontId="1" type="noConversion"/>
  </si>
  <si>
    <t>예탁금</t>
    <phoneticPr fontId="1" type="noConversion"/>
  </si>
  <si>
    <t>주식회전율</t>
    <phoneticPr fontId="1" type="noConversion"/>
  </si>
  <si>
    <t>거래성립률</t>
    <phoneticPr fontId="1" type="noConversion"/>
  </si>
  <si>
    <t>trade_amount</t>
    <phoneticPr fontId="1" type="noConversion"/>
  </si>
  <si>
    <t>stock_Code</t>
    <phoneticPr fontId="1" type="noConversion"/>
  </si>
  <si>
    <t>stock_Name</t>
    <phoneticPr fontId="1" type="noConversion"/>
  </si>
  <si>
    <t>start_Price</t>
    <phoneticPr fontId="1" type="noConversion"/>
  </si>
  <si>
    <t>high_Price</t>
    <phoneticPr fontId="1" type="noConversion"/>
  </si>
  <si>
    <t>low_Price</t>
    <phoneticPr fontId="1" type="noConversion"/>
  </si>
  <si>
    <t>final_Price</t>
    <phoneticPr fontId="1" type="noConversion"/>
  </si>
  <si>
    <t>trade_volume</t>
    <phoneticPr fontId="1" type="noConversion"/>
  </si>
  <si>
    <t>stock_num</t>
    <phoneticPr fontId="1" type="noConversion"/>
  </si>
  <si>
    <t>aggregate_market_price</t>
    <phoneticPr fontId="1" type="noConversion"/>
  </si>
  <si>
    <t>stk_nm</t>
    <phoneticPr fontId="1" type="noConversion"/>
  </si>
  <si>
    <t>date</t>
    <phoneticPr fontId="1" type="noConversion"/>
  </si>
  <si>
    <t>strt_px</t>
    <phoneticPr fontId="1" type="noConversion"/>
  </si>
  <si>
    <t>high_px</t>
    <phoneticPr fontId="1" type="noConversion"/>
  </si>
  <si>
    <t>low_px</t>
    <phoneticPr fontId="1" type="noConversion"/>
  </si>
  <si>
    <t>fnl_px</t>
    <phoneticPr fontId="1" type="noConversion"/>
  </si>
  <si>
    <t>prev_ctrs</t>
    <phoneticPr fontId="1" type="noConversion"/>
  </si>
  <si>
    <t>tra_vol</t>
    <phoneticPr fontId="1" type="noConversion"/>
  </si>
  <si>
    <t>tra_amt</t>
    <phoneticPr fontId="1" type="noConversion"/>
  </si>
  <si>
    <t>stk_num</t>
    <phoneticPr fontId="1" type="noConversion"/>
  </si>
  <si>
    <t>agg_px</t>
    <phoneticPr fontId="1" type="noConversion"/>
  </si>
  <si>
    <t>frn_hand_num</t>
    <phoneticPr fontId="1" type="noConversion"/>
  </si>
  <si>
    <t>frn_hand_rto</t>
    <phoneticPr fontId="1" type="noConversion"/>
  </si>
  <si>
    <t>rev_date</t>
    <phoneticPr fontId="1" type="noConversion"/>
  </si>
  <si>
    <t>rev_rto</t>
    <phoneticPr fontId="1" type="noConversion"/>
  </si>
  <si>
    <t>agcy_buy_num</t>
    <phoneticPr fontId="1" type="noConversion"/>
  </si>
  <si>
    <t>agcy_cum_num</t>
    <phoneticPr fontId="1" type="noConversion"/>
  </si>
  <si>
    <t>frn_ord_poss_num</t>
    <phoneticPr fontId="1" type="noConversion"/>
  </si>
  <si>
    <t>fnr_ord_lim_num</t>
    <phoneticPr fontId="1" type="noConversion"/>
  </si>
  <si>
    <t>flct_rto</t>
    <phoneticPr fontId="1" type="noConversion"/>
  </si>
  <si>
    <t>flct</t>
    <phoneticPr fontId="1" type="noConversion"/>
  </si>
  <si>
    <t>bal</t>
    <phoneticPr fontId="1" type="noConversion"/>
  </si>
  <si>
    <t>stk_trnor_rto</t>
    <phoneticPr fontId="1" type="noConversion"/>
  </si>
  <si>
    <t>deal_estd_rto</t>
    <phoneticPr fontId="1" type="noConversion"/>
  </si>
  <si>
    <t>create table trade_stock_history (</t>
    <phoneticPr fontId="1" type="noConversion"/>
  </si>
  <si>
    <t>stk_cd</t>
    <phoneticPr fontId="1" type="noConversion"/>
  </si>
  <si>
    <t>stk_cd varchar,</t>
  </si>
  <si>
    <t>stk_nm varchar,</t>
  </si>
  <si>
    <t>date date,</t>
  </si>
  <si>
    <t>strt_px integer,</t>
  </si>
  <si>
    <t>high_px integer,</t>
  </si>
  <si>
    <t>low_px integer,</t>
  </si>
  <si>
    <t>fnl_px integer,</t>
  </si>
  <si>
    <t>prev_ctrs integer,</t>
  </si>
  <si>
    <t>tra_vol integer,</t>
  </si>
  <si>
    <t>frn_hand_rto decimal,</t>
  </si>
  <si>
    <t>rev_rto decimal,</t>
  </si>
  <si>
    <t>agcy_buy_num integer,</t>
  </si>
  <si>
    <t>agcy_cum_num integer,</t>
  </si>
  <si>
    <t>flct integer,</t>
  </si>
  <si>
    <t>flct_rto decimal,</t>
  </si>
  <si>
    <t>bal integer,</t>
  </si>
  <si>
    <t>stk_trnor_rto decimal,</t>
  </si>
  <si>
    <t>deal_estd_rto decimal,</t>
  </si>
  <si>
    <t>constraint PK_NAME primary key (</t>
  </si>
  <si>
    <t xml:space="preserve">stk_cd, date </t>
  </si>
  <si>
    <t>));</t>
  </si>
  <si>
    <t>stk_cd,</t>
  </si>
  <si>
    <t>stk_nm,</t>
  </si>
  <si>
    <t>date,</t>
  </si>
  <si>
    <t>strt_px,</t>
  </si>
  <si>
    <t>high_px,</t>
  </si>
  <si>
    <t>low_px,</t>
  </si>
  <si>
    <t>fnl_px,</t>
  </si>
  <si>
    <t>prev_ctrs,</t>
  </si>
  <si>
    <t>tra_vol,</t>
  </si>
  <si>
    <t>tra_amt,</t>
  </si>
  <si>
    <t>stk_num,</t>
  </si>
  <si>
    <t>agg_px,</t>
  </si>
  <si>
    <t>fnr_ord_lim_num,</t>
  </si>
  <si>
    <t>frn_ord_poss_num,</t>
  </si>
  <si>
    <t>frn_hand_num,</t>
  </si>
  <si>
    <t>frn_hand_rto,</t>
  </si>
  <si>
    <t>rev_date,</t>
  </si>
  <si>
    <t>rev_rto,</t>
  </si>
  <si>
    <t>agcy_buy_num,</t>
  </si>
  <si>
    <t>agcy_cum_num,</t>
  </si>
  <si>
    <t>flct,</t>
  </si>
  <si>
    <t>flct_rto,</t>
  </si>
  <si>
    <t>bal,</t>
  </si>
  <si>
    <t>stk_trnor_rto,</t>
  </si>
  <si>
    <t>deal_estd_rto,</t>
  </si>
  <si>
    <t>주식코드</t>
    <phoneticPr fontId="1" type="noConversion"/>
  </si>
  <si>
    <t>주식명</t>
    <phoneticPr fontId="1" type="noConversion"/>
  </si>
  <si>
    <t>tra_amt bigint,</t>
  </si>
  <si>
    <t>stk_num bigint,</t>
  </si>
  <si>
    <t>agg_px bigint,</t>
  </si>
  <si>
    <t>fnr_ord_lim_num bigint,</t>
  </si>
  <si>
    <t>frn_ord_poss_num bigint,</t>
  </si>
  <si>
    <t>frn_hand_num bigint,</t>
  </si>
  <si>
    <t>rev_date decimal,</t>
  </si>
  <si>
    <t>최고거래량</t>
    <phoneticPr fontId="1" type="noConversion"/>
  </si>
  <si>
    <t>최소거래량</t>
    <phoneticPr fontId="1" type="noConversion"/>
  </si>
  <si>
    <t>평균거래량</t>
    <phoneticPr fontId="1" type="noConversion"/>
  </si>
  <si>
    <t>trade_stock_history</t>
  </si>
  <si>
    <t>거래주식내역</t>
    <phoneticPr fontId="1" type="noConversion"/>
  </si>
  <si>
    <t>당일거래량</t>
    <phoneticPr fontId="1" type="noConversion"/>
  </si>
  <si>
    <t>max_vol</t>
    <phoneticPr fontId="1" type="noConversion"/>
  </si>
  <si>
    <t>min_vol</t>
    <phoneticPr fontId="1" type="noConversion"/>
  </si>
  <si>
    <t>avg_vol</t>
    <phoneticPr fontId="1" type="noConversion"/>
  </si>
  <si>
    <t>tdy_vol</t>
    <phoneticPr fontId="1" type="noConversion"/>
  </si>
  <si>
    <t>컬럼명</t>
    <phoneticPr fontId="1" type="noConversion"/>
  </si>
  <si>
    <t>샘플</t>
    <phoneticPr fontId="1" type="noConversion"/>
  </si>
  <si>
    <t>타입</t>
    <phoneticPr fontId="1" type="noConversion"/>
  </si>
  <si>
    <t>varchar</t>
    <phoneticPr fontId="1" type="noConversion"/>
  </si>
  <si>
    <t>integer</t>
    <phoneticPr fontId="1" type="noConversion"/>
  </si>
  <si>
    <t>bitint</t>
    <phoneticPr fontId="1" type="noConversion"/>
  </si>
  <si>
    <t>decimal</t>
    <phoneticPr fontId="1" type="noConversion"/>
  </si>
  <si>
    <t>create table trade_stock_vol_history (</t>
    <phoneticPr fontId="1" type="noConversion"/>
  </si>
  <si>
    <t>trade_stock_vol_history</t>
  </si>
  <si>
    <t>거래주식거래량내역</t>
    <phoneticPr fontId="1" type="noConversion"/>
  </si>
  <si>
    <t>매수후보</t>
    <phoneticPr fontId="1" type="noConversion"/>
  </si>
  <si>
    <t>해당날짜</t>
    <phoneticPr fontId="1" type="noConversion"/>
  </si>
  <si>
    <t>거래</t>
    <phoneticPr fontId="1" type="noConversion"/>
  </si>
  <si>
    <t>매수수량</t>
    <phoneticPr fontId="1" type="noConversion"/>
  </si>
  <si>
    <t>거래종류</t>
    <phoneticPr fontId="1" type="noConversion"/>
  </si>
  <si>
    <t>거래수량</t>
    <phoneticPr fontId="1" type="noConversion"/>
  </si>
  <si>
    <t>trading</t>
    <phoneticPr fontId="1" type="noConversion"/>
  </si>
  <si>
    <t>매수날짜</t>
    <phoneticPr fontId="1" type="noConversion"/>
  </si>
  <si>
    <t>매수가격</t>
    <phoneticPr fontId="1" type="noConversion"/>
  </si>
  <si>
    <t>현재가격</t>
    <phoneticPr fontId="1" type="noConversion"/>
  </si>
  <si>
    <t>보유여부</t>
    <phoneticPr fontId="1" type="noConversion"/>
  </si>
  <si>
    <t>buy_date</t>
    <phoneticPr fontId="1" type="noConversion"/>
  </si>
  <si>
    <t>buy_px</t>
    <phoneticPr fontId="1" type="noConversion"/>
  </si>
  <si>
    <t>buy_vol</t>
    <phoneticPr fontId="1" type="noConversion"/>
  </si>
  <si>
    <t>cur_px</t>
    <phoneticPr fontId="1" type="noConversion"/>
  </si>
  <si>
    <t>hold_yn</t>
    <phoneticPr fontId="1" type="noConversion"/>
  </si>
  <si>
    <t>포트폴리오</t>
    <phoneticPr fontId="1" type="noConversion"/>
  </si>
  <si>
    <t>portfolio</t>
    <phoneticPr fontId="1" type="noConversion"/>
  </si>
  <si>
    <t>trd_type</t>
    <phoneticPr fontId="1" type="noConversion"/>
  </si>
  <si>
    <t>trd_vol</t>
    <phoneticPr fontId="1" type="noConversion"/>
  </si>
  <si>
    <t>buy, sell</t>
    <phoneticPr fontId="1" type="noConversion"/>
  </si>
  <si>
    <t>date, stk_cd, trd_type</t>
    <phoneticPr fontId="1" type="noConversion"/>
  </si>
  <si>
    <t>date, stk_cd, buy_date, hold_yn</t>
    <phoneticPr fontId="1" type="noConversion"/>
  </si>
  <si>
    <t>매도기준가격</t>
    <phoneticPr fontId="1" type="noConversion"/>
  </si>
  <si>
    <t>sell_basis_px</t>
    <phoneticPr fontId="1" type="noConversion"/>
  </si>
  <si>
    <t>score</t>
    <phoneticPr fontId="1" type="noConversion"/>
  </si>
  <si>
    <t>평가금액</t>
    <phoneticPr fontId="1" type="noConversion"/>
  </si>
  <si>
    <t>eval_px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</si>
</sst>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A5060-67EE-4C4C-BC03-A1F3FBD5D44D}">
  <dimension ref="C3:D6"/>
  <sheetViews>
    <sheetView workbookViewId="0">
      <selection activeCell="D20" sqref="D20"/>
    </sheetView>
  </sheetViews>
  <sheetFormatPr defaultRowHeight="16.5" x14ac:dyDescent="0.3"/>
  <cols>
    <col min="3" max="3" width="19.25" bestFit="1" customWidth="1"/>
    <col min="4" max="4" width="21.75" bestFit="1" customWidth="1"/>
  </cols>
  <sheetData>
    <row r="3" spans="3:4" x14ac:dyDescent="0.3">
      <c r="C3" t="s">
        <v>121</v>
      </c>
      <c r="D3" t="s">
        <v>120</v>
      </c>
    </row>
    <row r="4" spans="3:4" x14ac:dyDescent="0.3">
      <c r="C4" t="s">
        <v>136</v>
      </c>
      <c r="D4" t="s">
        <v>135</v>
      </c>
    </row>
    <row r="5" spans="3:4" x14ac:dyDescent="0.3">
      <c r="C5" t="s">
        <v>153</v>
      </c>
      <c r="D5" s="1" t="s">
        <v>154</v>
      </c>
    </row>
    <row r="6" spans="3:4" x14ac:dyDescent="0.3">
      <c r="C6" t="s">
        <v>139</v>
      </c>
      <c r="D6" t="s">
        <v>143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13258-5D8F-4EED-8A2D-38DFEF6D4072}">
  <dimension ref="A3:Z58"/>
  <sheetViews>
    <sheetView workbookViewId="0">
      <selection activeCell="D10" sqref="D10"/>
    </sheetView>
  </sheetViews>
  <sheetFormatPr defaultRowHeight="16.5" x14ac:dyDescent="0.3"/>
  <cols>
    <col min="2" max="2" width="19.25" bestFit="1" customWidth="1"/>
    <col min="3" max="3" width="22.875" bestFit="1" customWidth="1"/>
    <col min="4" max="4" width="22.875" customWidth="1"/>
    <col min="5" max="6" width="16.5" customWidth="1"/>
  </cols>
  <sheetData>
    <row r="3" spans="1:11" x14ac:dyDescent="0.3">
      <c r="B3" s="1" t="s">
        <v>127</v>
      </c>
      <c r="C3" s="1" t="s">
        <v>127</v>
      </c>
      <c r="D3" s="1" t="s">
        <v>127</v>
      </c>
      <c r="E3" s="1" t="s">
        <v>128</v>
      </c>
      <c r="F3" s="1" t="s">
        <v>129</v>
      </c>
      <c r="H3" t="s">
        <v>60</v>
      </c>
    </row>
    <row r="4" spans="1:11" x14ac:dyDescent="0.3">
      <c r="B4" t="s">
        <v>108</v>
      </c>
      <c r="C4" t="s">
        <v>27</v>
      </c>
      <c r="D4" t="s">
        <v>61</v>
      </c>
      <c r="E4" t="s">
        <v>1</v>
      </c>
      <c r="F4" t="s">
        <v>130</v>
      </c>
      <c r="H4" t="str">
        <f>D4&amp;" varchar,"</f>
        <v>stk_cd varchar,</v>
      </c>
      <c r="K4" t="str">
        <f>D4&amp;","</f>
        <v>stk_cd,</v>
      </c>
    </row>
    <row r="5" spans="1:11" x14ac:dyDescent="0.3">
      <c r="B5" t="s">
        <v>109</v>
      </c>
      <c r="C5" t="s">
        <v>28</v>
      </c>
      <c r="D5" t="s">
        <v>36</v>
      </c>
      <c r="E5" t="s">
        <v>2</v>
      </c>
      <c r="F5" t="s">
        <v>130</v>
      </c>
      <c r="H5" t="str">
        <f>D5&amp;" varchar,"</f>
        <v>stk_nm varchar,</v>
      </c>
      <c r="K5" t="str">
        <f t="shared" ref="K5:K28" si="0">D5&amp;","</f>
        <v>stk_nm,</v>
      </c>
    </row>
    <row r="6" spans="1:11" x14ac:dyDescent="0.3">
      <c r="A6">
        <v>0</v>
      </c>
      <c r="B6" t="s">
        <v>3</v>
      </c>
      <c r="C6" t="s">
        <v>0</v>
      </c>
      <c r="D6" t="s">
        <v>37</v>
      </c>
      <c r="E6">
        <v>20011228</v>
      </c>
      <c r="F6" t="s">
        <v>37</v>
      </c>
      <c r="H6" t="str">
        <f>D6&amp;" date,"</f>
        <v>date date,</v>
      </c>
      <c r="K6" t="str">
        <f t="shared" si="0"/>
        <v>date,</v>
      </c>
    </row>
    <row r="7" spans="1:11" x14ac:dyDescent="0.3">
      <c r="A7">
        <v>2</v>
      </c>
      <c r="B7" t="s">
        <v>4</v>
      </c>
      <c r="C7" t="s">
        <v>29</v>
      </c>
      <c r="D7" t="s">
        <v>38</v>
      </c>
      <c r="E7">
        <v>1818</v>
      </c>
      <c r="F7" t="s">
        <v>131</v>
      </c>
      <c r="H7" t="str">
        <f t="shared" ref="H7:H26" si="1">D7&amp;" integer,"</f>
        <v>strt_px integer,</v>
      </c>
      <c r="K7" t="str">
        <f t="shared" si="0"/>
        <v>strt_px,</v>
      </c>
    </row>
    <row r="8" spans="1:11" x14ac:dyDescent="0.3">
      <c r="A8">
        <v>3</v>
      </c>
      <c r="B8" t="s">
        <v>5</v>
      </c>
      <c r="C8" t="s">
        <v>30</v>
      </c>
      <c r="D8" t="s">
        <v>39</v>
      </c>
      <c r="E8">
        <v>1840</v>
      </c>
      <c r="F8" t="s">
        <v>131</v>
      </c>
      <c r="H8" t="str">
        <f t="shared" si="1"/>
        <v>high_px integer,</v>
      </c>
      <c r="K8" t="str">
        <f t="shared" si="0"/>
        <v>high_px,</v>
      </c>
    </row>
    <row r="9" spans="1:11" x14ac:dyDescent="0.3">
      <c r="A9">
        <v>4</v>
      </c>
      <c r="B9" t="s">
        <v>6</v>
      </c>
      <c r="C9" t="s">
        <v>31</v>
      </c>
      <c r="D9" t="s">
        <v>40</v>
      </c>
      <c r="E9">
        <v>1790</v>
      </c>
      <c r="F9" t="s">
        <v>131</v>
      </c>
      <c r="H9" t="str">
        <f t="shared" si="1"/>
        <v>low_px integer,</v>
      </c>
      <c r="K9" t="str">
        <f t="shared" si="0"/>
        <v>low_px,</v>
      </c>
    </row>
    <row r="10" spans="1:11" x14ac:dyDescent="0.3">
      <c r="A10">
        <v>5</v>
      </c>
      <c r="B10" t="s">
        <v>7</v>
      </c>
      <c r="C10" t="s">
        <v>32</v>
      </c>
      <c r="D10" t="s">
        <v>41</v>
      </c>
      <c r="E10">
        <v>1838</v>
      </c>
      <c r="F10" t="s">
        <v>131</v>
      </c>
      <c r="H10" t="str">
        <f t="shared" si="1"/>
        <v>fnl_px integer,</v>
      </c>
      <c r="K10" t="str">
        <f t="shared" si="0"/>
        <v>fnl_px,</v>
      </c>
    </row>
    <row r="11" spans="1:11" x14ac:dyDescent="0.3">
      <c r="A11">
        <v>6</v>
      </c>
      <c r="B11" t="s">
        <v>8</v>
      </c>
      <c r="D11" t="s">
        <v>42</v>
      </c>
      <c r="E11">
        <v>36</v>
      </c>
      <c r="F11" t="s">
        <v>131</v>
      </c>
      <c r="H11" t="str">
        <f t="shared" si="1"/>
        <v>prev_ctrs integer,</v>
      </c>
      <c r="K11" t="str">
        <f t="shared" si="0"/>
        <v>prev_ctrs,</v>
      </c>
    </row>
    <row r="12" spans="1:11" x14ac:dyDescent="0.3">
      <c r="A12">
        <v>8</v>
      </c>
      <c r="B12" t="s">
        <v>9</v>
      </c>
      <c r="C12" t="s">
        <v>33</v>
      </c>
      <c r="D12" t="s">
        <v>43</v>
      </c>
      <c r="E12">
        <v>225700</v>
      </c>
      <c r="F12" t="s">
        <v>131</v>
      </c>
      <c r="H12" t="str">
        <f t="shared" si="1"/>
        <v>tra_vol integer,</v>
      </c>
      <c r="K12" t="str">
        <f t="shared" si="0"/>
        <v>tra_vol,</v>
      </c>
    </row>
    <row r="13" spans="1:11" x14ac:dyDescent="0.3">
      <c r="A13">
        <v>9</v>
      </c>
      <c r="B13" t="s">
        <v>10</v>
      </c>
      <c r="C13" t="s">
        <v>26</v>
      </c>
      <c r="D13" t="s">
        <v>44</v>
      </c>
      <c r="E13">
        <v>409000000</v>
      </c>
      <c r="F13" t="s">
        <v>132</v>
      </c>
      <c r="H13" t="str">
        <f t="shared" ref="H13:H18" si="2">D13&amp;" bigint,"</f>
        <v>tra_amt bigint,</v>
      </c>
      <c r="K13" t="str">
        <f t="shared" si="0"/>
        <v>tra_amt,</v>
      </c>
    </row>
    <row r="14" spans="1:11" x14ac:dyDescent="0.3">
      <c r="A14">
        <v>12</v>
      </c>
      <c r="B14" t="s">
        <v>11</v>
      </c>
      <c r="C14" t="s">
        <v>34</v>
      </c>
      <c r="D14" t="s">
        <v>45</v>
      </c>
      <c r="E14">
        <v>27931000</v>
      </c>
      <c r="F14" t="s">
        <v>132</v>
      </c>
      <c r="H14" t="str">
        <f t="shared" si="2"/>
        <v>stk_num bigint,</v>
      </c>
      <c r="K14" t="str">
        <f t="shared" si="0"/>
        <v>stk_num,</v>
      </c>
    </row>
    <row r="15" spans="1:11" x14ac:dyDescent="0.3">
      <c r="A15">
        <v>13</v>
      </c>
      <c r="B15" t="s">
        <v>12</v>
      </c>
      <c r="C15" t="s">
        <v>35</v>
      </c>
      <c r="D15" t="s">
        <v>46</v>
      </c>
      <c r="E15">
        <v>51337000000</v>
      </c>
      <c r="F15" t="s">
        <v>132</v>
      </c>
      <c r="H15" t="str">
        <f t="shared" si="2"/>
        <v>agg_px bigint,</v>
      </c>
      <c r="K15" t="str">
        <f t="shared" si="0"/>
        <v>agg_px,</v>
      </c>
    </row>
    <row r="16" spans="1:11" x14ac:dyDescent="0.3">
      <c r="A16">
        <v>14</v>
      </c>
      <c r="B16" t="s">
        <v>13</v>
      </c>
      <c r="D16" t="s">
        <v>54</v>
      </c>
      <c r="E16">
        <v>27931470</v>
      </c>
      <c r="F16" t="s">
        <v>132</v>
      </c>
      <c r="H16" t="str">
        <f t="shared" si="2"/>
        <v>fnr_ord_lim_num bigint,</v>
      </c>
      <c r="K16" t="str">
        <f t="shared" si="0"/>
        <v>fnr_ord_lim_num,</v>
      </c>
    </row>
    <row r="17" spans="1:26" x14ac:dyDescent="0.3">
      <c r="A17">
        <v>15</v>
      </c>
      <c r="B17" t="s">
        <v>14</v>
      </c>
      <c r="D17" t="s">
        <v>53</v>
      </c>
      <c r="E17">
        <v>24258295</v>
      </c>
      <c r="F17" t="s">
        <v>132</v>
      </c>
      <c r="H17" t="str">
        <f t="shared" si="2"/>
        <v>frn_ord_poss_num bigint,</v>
      </c>
      <c r="K17" t="str">
        <f t="shared" si="0"/>
        <v>frn_ord_poss_num,</v>
      </c>
    </row>
    <row r="18" spans="1:26" x14ac:dyDescent="0.3">
      <c r="A18">
        <v>16</v>
      </c>
      <c r="B18" t="s">
        <v>15</v>
      </c>
      <c r="D18" t="s">
        <v>47</v>
      </c>
      <c r="E18">
        <v>3673175</v>
      </c>
      <c r="F18" t="s">
        <v>132</v>
      </c>
      <c r="H18" t="str">
        <f t="shared" si="2"/>
        <v>frn_hand_num bigint,</v>
      </c>
      <c r="K18" t="str">
        <f t="shared" si="0"/>
        <v>frn_hand_num,</v>
      </c>
    </row>
    <row r="19" spans="1:26" x14ac:dyDescent="0.3">
      <c r="A19">
        <v>17</v>
      </c>
      <c r="B19" t="s">
        <v>16</v>
      </c>
      <c r="D19" t="s">
        <v>48</v>
      </c>
      <c r="E19">
        <v>13.149999618530201</v>
      </c>
      <c r="F19" t="s">
        <v>133</v>
      </c>
      <c r="H19" t="str">
        <f>D19&amp;" decimal,"</f>
        <v>frn_hand_rto decimal,</v>
      </c>
      <c r="K19" t="str">
        <f t="shared" si="0"/>
        <v>frn_hand_rto,</v>
      </c>
    </row>
    <row r="20" spans="1:26" x14ac:dyDescent="0.3">
      <c r="A20">
        <v>18</v>
      </c>
      <c r="B20" t="s">
        <v>17</v>
      </c>
      <c r="D20" t="s">
        <v>49</v>
      </c>
      <c r="E20">
        <v>20011228</v>
      </c>
      <c r="F20" t="s">
        <v>133</v>
      </c>
      <c r="H20" t="str">
        <f>D20&amp;" decimal,"</f>
        <v>rev_date decimal,</v>
      </c>
      <c r="K20" t="str">
        <f t="shared" si="0"/>
        <v>rev_date,</v>
      </c>
    </row>
    <row r="21" spans="1:26" x14ac:dyDescent="0.3">
      <c r="A21">
        <v>19</v>
      </c>
      <c r="B21" t="s">
        <v>22</v>
      </c>
      <c r="D21" t="s">
        <v>50</v>
      </c>
      <c r="E21">
        <v>20</v>
      </c>
      <c r="F21" t="s">
        <v>133</v>
      </c>
      <c r="H21" t="str">
        <f>D21&amp;" decimal,"</f>
        <v>rev_rto decimal,</v>
      </c>
      <c r="K21" t="str">
        <f t="shared" si="0"/>
        <v>rev_rto,</v>
      </c>
    </row>
    <row r="22" spans="1:26" x14ac:dyDescent="0.3">
      <c r="A22">
        <v>20</v>
      </c>
      <c r="B22" t="s">
        <v>18</v>
      </c>
      <c r="D22" t="s">
        <v>51</v>
      </c>
      <c r="E22">
        <v>0</v>
      </c>
      <c r="F22" t="s">
        <v>131</v>
      </c>
      <c r="H22" t="str">
        <f t="shared" si="1"/>
        <v>agcy_buy_num integer,</v>
      </c>
      <c r="K22" t="str">
        <f t="shared" si="0"/>
        <v>agcy_buy_num,</v>
      </c>
    </row>
    <row r="23" spans="1:26" x14ac:dyDescent="0.3">
      <c r="A23">
        <v>21</v>
      </c>
      <c r="B23" t="s">
        <v>19</v>
      </c>
      <c r="D23" t="s">
        <v>52</v>
      </c>
      <c r="E23">
        <v>0</v>
      </c>
      <c r="F23" t="s">
        <v>131</v>
      </c>
      <c r="H23" t="str">
        <f t="shared" si="1"/>
        <v>agcy_cum_num integer,</v>
      </c>
      <c r="K23" t="str">
        <f t="shared" si="0"/>
        <v>agcy_cum_num,</v>
      </c>
    </row>
    <row r="24" spans="1:26" x14ac:dyDescent="0.3">
      <c r="A24">
        <v>22</v>
      </c>
      <c r="B24" t="s">
        <v>20</v>
      </c>
      <c r="D24" t="s">
        <v>56</v>
      </c>
      <c r="E24">
        <v>0</v>
      </c>
      <c r="F24" t="s">
        <v>131</v>
      </c>
      <c r="H24" t="str">
        <f t="shared" si="1"/>
        <v>flct integer,</v>
      </c>
      <c r="K24" t="str">
        <f t="shared" si="0"/>
        <v>flct,</v>
      </c>
    </row>
    <row r="25" spans="1:26" x14ac:dyDescent="0.3">
      <c r="A25">
        <v>23</v>
      </c>
      <c r="B25" t="s">
        <v>21</v>
      </c>
      <c r="D25" t="s">
        <v>55</v>
      </c>
      <c r="E25">
        <v>0</v>
      </c>
      <c r="F25" t="s">
        <v>133</v>
      </c>
      <c r="H25" t="str">
        <f>D25&amp;" decimal,"</f>
        <v>flct_rto decimal,</v>
      </c>
      <c r="K25" t="str">
        <f t="shared" si="0"/>
        <v>flct_rto,</v>
      </c>
    </row>
    <row r="26" spans="1:26" x14ac:dyDescent="0.3">
      <c r="A26">
        <v>24</v>
      </c>
      <c r="B26" t="s">
        <v>23</v>
      </c>
      <c r="D26" t="s">
        <v>57</v>
      </c>
      <c r="E26">
        <v>0</v>
      </c>
      <c r="F26" t="s">
        <v>131</v>
      </c>
      <c r="H26" t="str">
        <f t="shared" si="1"/>
        <v>bal integer,</v>
      </c>
      <c r="K26" t="str">
        <f t="shared" si="0"/>
        <v>bal,</v>
      </c>
    </row>
    <row r="27" spans="1:26" x14ac:dyDescent="0.3">
      <c r="A27">
        <v>25</v>
      </c>
      <c r="B27" t="s">
        <v>24</v>
      </c>
      <c r="D27" t="s">
        <v>58</v>
      </c>
      <c r="E27">
        <v>0</v>
      </c>
      <c r="F27" t="s">
        <v>133</v>
      </c>
      <c r="H27" t="str">
        <f>D27&amp;" decimal,"</f>
        <v>stk_trnor_rto decimal,</v>
      </c>
      <c r="K27" t="str">
        <f t="shared" si="0"/>
        <v>stk_trnor_rto,</v>
      </c>
    </row>
    <row r="28" spans="1:26" x14ac:dyDescent="0.3">
      <c r="A28">
        <v>26</v>
      </c>
      <c r="B28" t="s">
        <v>25</v>
      </c>
      <c r="D28" t="s">
        <v>59</v>
      </c>
      <c r="E28">
        <v>0</v>
      </c>
      <c r="F28" t="s">
        <v>133</v>
      </c>
      <c r="H28" t="str">
        <f>D28&amp;" decimal,"</f>
        <v>deal_estd_rto decimal,</v>
      </c>
      <c r="K28" t="str">
        <f t="shared" si="0"/>
        <v>deal_estd_rto,</v>
      </c>
    </row>
    <row r="32" spans="1:26" x14ac:dyDescent="0.3">
      <c r="A32" t="s">
        <v>83</v>
      </c>
      <c r="B32" t="s">
        <v>84</v>
      </c>
      <c r="C32" t="s">
        <v>85</v>
      </c>
      <c r="D32" t="s">
        <v>86</v>
      </c>
      <c r="E32" t="s">
        <v>87</v>
      </c>
      <c r="G32" t="s">
        <v>88</v>
      </c>
      <c r="H32" t="s">
        <v>89</v>
      </c>
      <c r="I32" t="s">
        <v>90</v>
      </c>
      <c r="J32" t="s">
        <v>91</v>
      </c>
      <c r="K32" t="s">
        <v>92</v>
      </c>
      <c r="L32" t="s">
        <v>93</v>
      </c>
      <c r="M32" t="s">
        <v>94</v>
      </c>
      <c r="N32" t="s">
        <v>95</v>
      </c>
      <c r="O32" t="s">
        <v>96</v>
      </c>
      <c r="P32" t="s">
        <v>97</v>
      </c>
      <c r="Q32" t="s">
        <v>98</v>
      </c>
      <c r="R32" t="s">
        <v>99</v>
      </c>
      <c r="S32" t="s">
        <v>100</v>
      </c>
      <c r="T32" t="s">
        <v>101</v>
      </c>
      <c r="U32" t="s">
        <v>102</v>
      </c>
      <c r="V32" t="s">
        <v>103</v>
      </c>
      <c r="W32" t="s">
        <v>104</v>
      </c>
      <c r="X32" t="s">
        <v>105</v>
      </c>
      <c r="Y32" t="s">
        <v>106</v>
      </c>
      <c r="Z32" t="s">
        <v>107</v>
      </c>
    </row>
    <row r="34" spans="1:1" x14ac:dyDescent="0.3">
      <c r="A34" t="s">
        <v>83</v>
      </c>
    </row>
    <row r="35" spans="1:1" x14ac:dyDescent="0.3">
      <c r="A35" t="s">
        <v>84</v>
      </c>
    </row>
    <row r="36" spans="1:1" x14ac:dyDescent="0.3">
      <c r="A36" t="s">
        <v>85</v>
      </c>
    </row>
    <row r="37" spans="1:1" x14ac:dyDescent="0.3">
      <c r="A37" t="s">
        <v>86</v>
      </c>
    </row>
    <row r="38" spans="1:1" x14ac:dyDescent="0.3">
      <c r="A38" t="s">
        <v>87</v>
      </c>
    </row>
    <row r="39" spans="1:1" x14ac:dyDescent="0.3">
      <c r="A39" t="s">
        <v>88</v>
      </c>
    </row>
    <row r="40" spans="1:1" x14ac:dyDescent="0.3">
      <c r="A40" t="s">
        <v>89</v>
      </c>
    </row>
    <row r="41" spans="1:1" x14ac:dyDescent="0.3">
      <c r="A41" t="s">
        <v>90</v>
      </c>
    </row>
    <row r="42" spans="1:1" x14ac:dyDescent="0.3">
      <c r="A42" t="s">
        <v>91</v>
      </c>
    </row>
    <row r="43" spans="1:1" x14ac:dyDescent="0.3">
      <c r="A43" t="s">
        <v>92</v>
      </c>
    </row>
    <row r="44" spans="1:1" x14ac:dyDescent="0.3">
      <c r="A44" t="s">
        <v>93</v>
      </c>
    </row>
    <row r="45" spans="1:1" x14ac:dyDescent="0.3">
      <c r="A45" t="s">
        <v>94</v>
      </c>
    </row>
    <row r="46" spans="1:1" x14ac:dyDescent="0.3">
      <c r="A46" t="s">
        <v>95</v>
      </c>
    </row>
    <row r="47" spans="1:1" x14ac:dyDescent="0.3">
      <c r="A47" t="s">
        <v>96</v>
      </c>
    </row>
    <row r="48" spans="1:1" x14ac:dyDescent="0.3">
      <c r="A48" t="s">
        <v>97</v>
      </c>
    </row>
    <row r="49" spans="1:1" x14ac:dyDescent="0.3">
      <c r="A49" t="s">
        <v>98</v>
      </c>
    </row>
    <row r="50" spans="1:1" x14ac:dyDescent="0.3">
      <c r="A50" t="s">
        <v>99</v>
      </c>
    </row>
    <row r="51" spans="1:1" x14ac:dyDescent="0.3">
      <c r="A51" t="s">
        <v>100</v>
      </c>
    </row>
    <row r="52" spans="1:1" x14ac:dyDescent="0.3">
      <c r="A52" t="s">
        <v>101</v>
      </c>
    </row>
    <row r="53" spans="1:1" x14ac:dyDescent="0.3">
      <c r="A53" t="s">
        <v>102</v>
      </c>
    </row>
    <row r="54" spans="1:1" x14ac:dyDescent="0.3">
      <c r="A54" t="s">
        <v>103</v>
      </c>
    </row>
    <row r="55" spans="1:1" x14ac:dyDescent="0.3">
      <c r="A55" t="s">
        <v>104</v>
      </c>
    </row>
    <row r="56" spans="1:1" x14ac:dyDescent="0.3">
      <c r="A56" t="s">
        <v>105</v>
      </c>
    </row>
    <row r="57" spans="1:1" x14ac:dyDescent="0.3">
      <c r="A57" t="s">
        <v>106</v>
      </c>
    </row>
    <row r="58" spans="1:1" x14ac:dyDescent="0.3">
      <c r="A58" t="s">
        <v>107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7702-6574-4E40-A603-82CB46D09361}">
  <dimension ref="A1:A29"/>
  <sheetViews>
    <sheetView workbookViewId="0">
      <selection activeCell="A27" sqref="A27:A29"/>
    </sheetView>
  </sheetViews>
  <sheetFormatPr defaultRowHeight="16.5" x14ac:dyDescent="0.3"/>
  <sheetData>
    <row r="1" spans="1:1" x14ac:dyDescent="0.3">
      <c r="A1" t="s">
        <v>60</v>
      </c>
    </row>
    <row r="2" spans="1:1" x14ac:dyDescent="0.3">
      <c r="A2" t="s">
        <v>62</v>
      </c>
    </row>
    <row r="3" spans="1:1" x14ac:dyDescent="0.3">
      <c r="A3" t="s">
        <v>63</v>
      </c>
    </row>
    <row r="4" spans="1:1" x14ac:dyDescent="0.3">
      <c r="A4" t="s">
        <v>64</v>
      </c>
    </row>
    <row r="5" spans="1:1" x14ac:dyDescent="0.3">
      <c r="A5" t="s">
        <v>65</v>
      </c>
    </row>
    <row r="6" spans="1:1" x14ac:dyDescent="0.3">
      <c r="A6" t="s">
        <v>66</v>
      </c>
    </row>
    <row r="7" spans="1:1" x14ac:dyDescent="0.3">
      <c r="A7" t="s">
        <v>67</v>
      </c>
    </row>
    <row r="8" spans="1:1" x14ac:dyDescent="0.3">
      <c r="A8" t="s">
        <v>68</v>
      </c>
    </row>
    <row r="9" spans="1:1" x14ac:dyDescent="0.3">
      <c r="A9" t="s">
        <v>69</v>
      </c>
    </row>
    <row r="10" spans="1:1" x14ac:dyDescent="0.3">
      <c r="A10" t="s">
        <v>70</v>
      </c>
    </row>
    <row r="11" spans="1:1" x14ac:dyDescent="0.3">
      <c r="A11" t="s">
        <v>110</v>
      </c>
    </row>
    <row r="12" spans="1:1" x14ac:dyDescent="0.3">
      <c r="A12" t="s">
        <v>111</v>
      </c>
    </row>
    <row r="13" spans="1:1" x14ac:dyDescent="0.3">
      <c r="A13" t="s">
        <v>112</v>
      </c>
    </row>
    <row r="14" spans="1:1" x14ac:dyDescent="0.3">
      <c r="A14" t="s">
        <v>113</v>
      </c>
    </row>
    <row r="15" spans="1:1" x14ac:dyDescent="0.3">
      <c r="A15" t="s">
        <v>114</v>
      </c>
    </row>
    <row r="16" spans="1:1" x14ac:dyDescent="0.3">
      <c r="A16" t="s">
        <v>115</v>
      </c>
    </row>
    <row r="17" spans="1:1" x14ac:dyDescent="0.3">
      <c r="A17" t="s">
        <v>71</v>
      </c>
    </row>
    <row r="18" spans="1:1" x14ac:dyDescent="0.3">
      <c r="A18" t="s">
        <v>116</v>
      </c>
    </row>
    <row r="19" spans="1:1" x14ac:dyDescent="0.3">
      <c r="A19" t="s">
        <v>72</v>
      </c>
    </row>
    <row r="20" spans="1:1" x14ac:dyDescent="0.3">
      <c r="A20" t="s">
        <v>73</v>
      </c>
    </row>
    <row r="21" spans="1:1" x14ac:dyDescent="0.3">
      <c r="A21" t="s">
        <v>74</v>
      </c>
    </row>
    <row r="22" spans="1:1" x14ac:dyDescent="0.3">
      <c r="A22" t="s">
        <v>75</v>
      </c>
    </row>
    <row r="23" spans="1:1" x14ac:dyDescent="0.3">
      <c r="A23" t="s">
        <v>76</v>
      </c>
    </row>
    <row r="24" spans="1:1" x14ac:dyDescent="0.3">
      <c r="A24" t="s">
        <v>77</v>
      </c>
    </row>
    <row r="25" spans="1:1" x14ac:dyDescent="0.3">
      <c r="A25" t="s">
        <v>78</v>
      </c>
    </row>
    <row r="26" spans="1:1" x14ac:dyDescent="0.3">
      <c r="A26" t="s">
        <v>79</v>
      </c>
    </row>
    <row r="27" spans="1:1" x14ac:dyDescent="0.3">
      <c r="A27" t="s">
        <v>80</v>
      </c>
    </row>
    <row r="28" spans="1:1" x14ac:dyDescent="0.3">
      <c r="A28" t="s">
        <v>81</v>
      </c>
    </row>
    <row r="29" spans="1:1" x14ac:dyDescent="0.3">
      <c r="A29" t="s">
        <v>82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5E30-B1F4-4E15-914D-10652EEDBE6C}">
  <dimension ref="B2:F15"/>
  <sheetViews>
    <sheetView workbookViewId="0">
      <selection activeCell="F4" sqref="F4:F15"/>
    </sheetView>
  </sheetViews>
  <sheetFormatPr defaultRowHeight="16.5" x14ac:dyDescent="0.3"/>
  <cols>
    <col min="2" max="2" width="13" bestFit="1" customWidth="1"/>
    <col min="3" max="3" width="11.25" bestFit="1" customWidth="1"/>
  </cols>
  <sheetData>
    <row r="2" spans="2:6" x14ac:dyDescent="0.3">
      <c r="B2" s="1" t="s">
        <v>135</v>
      </c>
    </row>
    <row r="4" spans="2:6" x14ac:dyDescent="0.3">
      <c r="B4" s="1" t="s">
        <v>127</v>
      </c>
      <c r="C4" s="1" t="s">
        <v>127</v>
      </c>
      <c r="D4" s="1" t="s">
        <v>129</v>
      </c>
      <c r="F4" t="s">
        <v>134</v>
      </c>
    </row>
    <row r="5" spans="2:6" x14ac:dyDescent="0.3">
      <c r="B5" t="s">
        <v>108</v>
      </c>
      <c r="C5" t="s">
        <v>61</v>
      </c>
      <c r="D5" t="s">
        <v>130</v>
      </c>
      <c r="F5" t="str">
        <f>C5&amp;" "&amp;D5&amp;","</f>
        <v>stk_cd varchar,</v>
      </c>
    </row>
    <row r="6" spans="2:6" x14ac:dyDescent="0.3">
      <c r="B6" t="s">
        <v>3</v>
      </c>
      <c r="C6" t="s">
        <v>0</v>
      </c>
      <c r="D6" t="s">
        <v>37</v>
      </c>
      <c r="F6" t="str">
        <f t="shared" ref="F6:F12" si="0">C6&amp;" "&amp;D6&amp;","</f>
        <v>date date,</v>
      </c>
    </row>
    <row r="7" spans="2:6" x14ac:dyDescent="0.3">
      <c r="B7" t="s">
        <v>117</v>
      </c>
      <c r="C7" t="s">
        <v>123</v>
      </c>
      <c r="D7" t="s">
        <v>131</v>
      </c>
      <c r="F7" t="str">
        <f t="shared" si="0"/>
        <v>max_vol integer,</v>
      </c>
    </row>
    <row r="8" spans="2:6" x14ac:dyDescent="0.3">
      <c r="B8" t="s">
        <v>118</v>
      </c>
      <c r="C8" t="s">
        <v>124</v>
      </c>
      <c r="D8" t="s">
        <v>131</v>
      </c>
      <c r="F8" t="str">
        <f t="shared" si="0"/>
        <v>min_vol integer,</v>
      </c>
    </row>
    <row r="9" spans="2:6" x14ac:dyDescent="0.3">
      <c r="B9" t="s">
        <v>119</v>
      </c>
      <c r="C9" t="s">
        <v>125</v>
      </c>
      <c r="D9" t="s">
        <v>131</v>
      </c>
      <c r="F9" t="str">
        <f t="shared" si="0"/>
        <v>avg_vol integer,</v>
      </c>
    </row>
    <row r="10" spans="2:6" x14ac:dyDescent="0.3">
      <c r="B10" t="s">
        <v>122</v>
      </c>
      <c r="C10" t="s">
        <v>126</v>
      </c>
      <c r="D10" t="s">
        <v>131</v>
      </c>
      <c r="F10" t="str">
        <f t="shared" si="0"/>
        <v>tdy_vol integer,</v>
      </c>
    </row>
    <row r="11" spans="2:6" x14ac:dyDescent="0.3">
      <c r="B11" t="s">
        <v>4</v>
      </c>
      <c r="C11" t="s">
        <v>38</v>
      </c>
      <c r="D11" t="s">
        <v>131</v>
      </c>
      <c r="F11" t="str">
        <f t="shared" si="0"/>
        <v>strt_px integer,</v>
      </c>
    </row>
    <row r="12" spans="2:6" x14ac:dyDescent="0.3">
      <c r="B12" t="s">
        <v>7</v>
      </c>
      <c r="C12" t="s">
        <v>41</v>
      </c>
      <c r="D12" t="s">
        <v>131</v>
      </c>
      <c r="F12" t="str">
        <f t="shared" si="0"/>
        <v>fnl_px integer,</v>
      </c>
    </row>
    <row r="13" spans="2:6" x14ac:dyDescent="0.3">
      <c r="F13" t="s">
        <v>80</v>
      </c>
    </row>
    <row r="14" spans="2:6" x14ac:dyDescent="0.3">
      <c r="F14" t="s">
        <v>81</v>
      </c>
    </row>
    <row r="15" spans="2:6" x14ac:dyDescent="0.3">
      <c r="F15" t="s">
        <v>82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2A1D-76F1-42CF-A1C7-4DA718785128}">
  <dimension ref="B2:B6"/>
  <sheetViews>
    <sheetView workbookViewId="0">
      <selection activeCell="H23" sqref="H23"/>
    </sheetView>
  </sheetViews>
  <sheetFormatPr defaultRowHeight="16.5" x14ac:dyDescent="0.3"/>
  <sheetData>
    <row r="2" spans="2:2" x14ac:dyDescent="0.3">
      <c r="B2" t="s">
        <v>137</v>
      </c>
    </row>
    <row r="4" spans="2:2" x14ac:dyDescent="0.3">
      <c r="B4" t="s">
        <v>3</v>
      </c>
    </row>
    <row r="5" spans="2:2" x14ac:dyDescent="0.3">
      <c r="B5" t="s">
        <v>108</v>
      </c>
    </row>
    <row r="6" spans="2:2" x14ac:dyDescent="0.3">
      <c r="B6" t="s">
        <v>138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BFC4-ABE0-43A3-85AD-A73CA335F7B0}">
  <dimension ref="B2:F11"/>
  <sheetViews>
    <sheetView workbookViewId="0">
      <selection activeCell="F4" sqref="F4:F11"/>
    </sheetView>
  </sheetViews>
  <sheetFormatPr defaultRowHeight="16.5" x14ac:dyDescent="0.3"/>
  <sheetData>
    <row r="2" spans="2:6" x14ac:dyDescent="0.3">
      <c r="B2" t="s">
        <v>139</v>
      </c>
      <c r="C2" t="s">
        <v>143</v>
      </c>
    </row>
    <row r="4" spans="2:6" x14ac:dyDescent="0.3">
      <c r="B4" s="1" t="s">
        <v>127</v>
      </c>
      <c r="C4" s="1" t="s">
        <v>127</v>
      </c>
      <c r="D4" s="1" t="s">
        <v>129</v>
      </c>
      <c r="F4" t="str">
        <f>"create table "&amp;C2&amp;" ("</f>
        <v>create table trading (</v>
      </c>
    </row>
    <row r="5" spans="2:6" x14ac:dyDescent="0.3">
      <c r="B5" t="s">
        <v>3</v>
      </c>
      <c r="C5" t="s">
        <v>37</v>
      </c>
      <c r="D5" t="s">
        <v>37</v>
      </c>
      <c r="F5" t="str">
        <f>C5&amp;" "&amp;D5&amp;","</f>
        <v>date date,</v>
      </c>
    </row>
    <row r="6" spans="2:6" x14ac:dyDescent="0.3">
      <c r="B6" t="s">
        <v>108</v>
      </c>
      <c r="C6" t="s">
        <v>61</v>
      </c>
      <c r="D6" t="s">
        <v>130</v>
      </c>
      <c r="F6" t="str">
        <f t="shared" ref="F6:F8" si="0">C6&amp;" "&amp;D6&amp;","</f>
        <v>stk_cd varchar,</v>
      </c>
    </row>
    <row r="7" spans="2:6" x14ac:dyDescent="0.3">
      <c r="B7" t="s">
        <v>141</v>
      </c>
      <c r="C7" t="s">
        <v>155</v>
      </c>
      <c r="D7" t="s">
        <v>130</v>
      </c>
      <c r="E7" t="s">
        <v>157</v>
      </c>
      <c r="F7" t="str">
        <f t="shared" si="0"/>
        <v>trd_type varchar,</v>
      </c>
    </row>
    <row r="8" spans="2:6" x14ac:dyDescent="0.3">
      <c r="B8" t="s">
        <v>142</v>
      </c>
      <c r="C8" t="s">
        <v>156</v>
      </c>
      <c r="D8" t="s">
        <v>131</v>
      </c>
      <c r="F8" t="str">
        <f t="shared" si="0"/>
        <v>trd_vol integer,</v>
      </c>
    </row>
    <row r="9" spans="2:6" x14ac:dyDescent="0.3">
      <c r="F9" t="str">
        <f>"constraint PK_"&amp;C2&amp;" primary key ("</f>
        <v>constraint PK_trading primary key (</v>
      </c>
    </row>
    <row r="10" spans="2:6" x14ac:dyDescent="0.3">
      <c r="F10" t="s">
        <v>158</v>
      </c>
    </row>
    <row r="11" spans="2:6" x14ac:dyDescent="0.3">
      <c r="F11" t="s">
        <v>82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EE993-FECC-44F9-904E-ECDA56AA547B}">
  <dimension ref="B2:F14"/>
  <sheetViews>
    <sheetView tabSelected="1" workbookViewId="0">
      <selection activeCell="F4" sqref="F4:F14"/>
    </sheetView>
  </sheetViews>
  <sheetFormatPr defaultRowHeight="16.5" x14ac:dyDescent="0.3"/>
  <cols>
    <col min="2" max="2" width="13" bestFit="1" customWidth="1"/>
    <col min="3" max="3" width="12.125" bestFit="1" customWidth="1"/>
  </cols>
  <sheetData>
    <row r="2" spans="2:6" x14ac:dyDescent="0.3">
      <c r="C2" s="1" t="s">
        <v>154</v>
      </c>
    </row>
    <row r="4" spans="2:6" x14ac:dyDescent="0.3">
      <c r="B4" s="1" t="s">
        <v>127</v>
      </c>
      <c r="C4" s="1" t="s">
        <v>127</v>
      </c>
      <c r="D4" s="1" t="s">
        <v>129</v>
      </c>
      <c r="F4" t="str">
        <f>"create table "&amp;C2&amp;" ("</f>
        <v>create table portfolio (</v>
      </c>
    </row>
    <row r="5" spans="2:6" x14ac:dyDescent="0.3">
      <c r="B5" t="s">
        <v>108</v>
      </c>
      <c r="C5" t="s">
        <v>61</v>
      </c>
      <c r="D5" t="s">
        <v>130</v>
      </c>
      <c r="F5" t="str">
        <f t="shared" ref="F5:F11" si="0">C5&amp;" "&amp;D5&amp;","</f>
        <v>stk_cd varchar,</v>
      </c>
    </row>
    <row r="6" spans="2:6" x14ac:dyDescent="0.3">
      <c r="B6" t="s">
        <v>144</v>
      </c>
      <c r="C6" t="s">
        <v>148</v>
      </c>
      <c r="D6" t="s">
        <v>37</v>
      </c>
      <c r="F6" t="str">
        <f t="shared" si="0"/>
        <v>buy_date date,</v>
      </c>
    </row>
    <row r="7" spans="2:6" x14ac:dyDescent="0.3">
      <c r="B7" t="s">
        <v>145</v>
      </c>
      <c r="C7" t="s">
        <v>149</v>
      </c>
      <c r="D7" t="s">
        <v>131</v>
      </c>
      <c r="F7" t="str">
        <f t="shared" si="0"/>
        <v>buy_px integer,</v>
      </c>
    </row>
    <row r="8" spans="2:6" x14ac:dyDescent="0.3">
      <c r="B8" t="s">
        <v>160</v>
      </c>
      <c r="C8" t="s">
        <v>161</v>
      </c>
      <c r="D8" t="s">
        <v>131</v>
      </c>
      <c r="F8" t="str">
        <f t="shared" ref="F8" si="1">C8&amp;" "&amp;D8&amp;","</f>
        <v>sell_basis_px integer,</v>
      </c>
    </row>
    <row r="9" spans="2:6" x14ac:dyDescent="0.3">
      <c r="B9" t="s">
        <v>140</v>
      </c>
      <c r="C9" t="s">
        <v>150</v>
      </c>
      <c r="D9" t="s">
        <v>131</v>
      </c>
      <c r="F9" t="str">
        <f t="shared" si="0"/>
        <v>buy_vol integer,</v>
      </c>
    </row>
    <row r="10" spans="2:6" x14ac:dyDescent="0.3">
      <c r="B10" t="s">
        <v>146</v>
      </c>
      <c r="C10" t="s">
        <v>151</v>
      </c>
      <c r="D10" t="s">
        <v>131</v>
      </c>
      <c r="F10" t="str">
        <f t="shared" si="0"/>
        <v>cur_px integer,</v>
      </c>
    </row>
    <row r="11" spans="2:6" x14ac:dyDescent="0.3">
      <c r="B11" t="s">
        <v>147</v>
      </c>
      <c r="C11" t="s">
        <v>152</v>
      </c>
      <c r="D11" t="s">
        <v>130</v>
      </c>
      <c r="F11" t="str">
        <f t="shared" si="0"/>
        <v>hold_yn varchar,</v>
      </c>
    </row>
    <row r="12" spans="2:6" x14ac:dyDescent="0.3">
      <c r="F12" t="str">
        <f>"constraint PK_"&amp;C2&amp;" primary key ("</f>
        <v>constraint PK_portfolio primary key (</v>
      </c>
    </row>
    <row r="13" spans="2:6" x14ac:dyDescent="0.3">
      <c r="F13" t="s">
        <v>159</v>
      </c>
    </row>
    <row r="14" spans="2:6" x14ac:dyDescent="0.3">
      <c r="F14" t="s">
        <v>82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D239-7E62-4A21-9DDC-538AB5FAD17E}">
  <dimension ref="B2:F9"/>
  <sheetViews>
    <sheetView workbookViewId="0">
      <selection activeCell="F4" sqref="F4:F9"/>
    </sheetView>
  </sheetViews>
  <sheetFormatPr defaultRowHeight="16.5" x14ac:dyDescent="0.3"/>
  <cols>
    <col min="2" max="2" width="13" bestFit="1" customWidth="1"/>
    <col min="3" max="3" width="12.125" bestFit="1" customWidth="1"/>
  </cols>
  <sheetData>
    <row r="2" spans="2:6" x14ac:dyDescent="0.3">
      <c r="C2" s="1" t="s">
        <v>162</v>
      </c>
    </row>
    <row r="4" spans="2:6" x14ac:dyDescent="0.3">
      <c r="B4" s="1" t="s">
        <v>127</v>
      </c>
      <c r="C4" s="1" t="s">
        <v>127</v>
      </c>
      <c r="D4" s="1" t="s">
        <v>129</v>
      </c>
      <c r="F4" t="str">
        <f>"create table "&amp;C2&amp;" ("</f>
        <v>create table score (</v>
      </c>
    </row>
    <row r="5" spans="2:6" x14ac:dyDescent="0.3">
      <c r="B5" t="s">
        <v>3</v>
      </c>
      <c r="C5" t="s">
        <v>37</v>
      </c>
      <c r="D5" t="s">
        <v>37</v>
      </c>
      <c r="F5" t="str">
        <f>C5&amp;" "&amp;D5&amp;","</f>
        <v>date date,</v>
      </c>
    </row>
    <row r="6" spans="2:6" x14ac:dyDescent="0.3">
      <c r="B6" t="s">
        <v>163</v>
      </c>
      <c r="C6" t="s">
        <v>164</v>
      </c>
      <c r="D6" t="s">
        <v>131</v>
      </c>
      <c r="F6" t="str">
        <f t="shared" ref="F6:F12" si="0">C6&amp;" "&amp;D6&amp;","</f>
        <v>eval_px integer,</v>
      </c>
    </row>
    <row r="7" spans="2:6" x14ac:dyDescent="0.3">
      <c r="F7" t="str">
        <f>"constraint PK_"&amp;C2&amp;" primary key ("</f>
        <v>constraint PK_score primary key (</v>
      </c>
    </row>
    <row r="8" spans="2:6" x14ac:dyDescent="0.3">
      <c r="F8" t="s">
        <v>37</v>
      </c>
    </row>
    <row r="9" spans="2:6" x14ac:dyDescent="0.3">
      <c r="F9" t="s">
        <v>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F7983-93E5-48AB-B334-05B7C7D980D7}">
  <dimension ref="A1"/>
  <sheetViews>
    <sheetView workbookViewId="0">
      <selection activeCell="K25" sqref="K25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list</vt:lpstr>
      <vt:lpstr>trade_stock_history</vt:lpstr>
      <vt:lpstr>DDL</vt:lpstr>
      <vt:lpstr>trade_stock_vol_history</vt:lpstr>
      <vt:lpstr>Sheet3</vt:lpstr>
      <vt:lpstr>trading</vt:lpstr>
      <vt:lpstr>portfolio</vt:lpstr>
      <vt:lpstr>score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jseung</dc:creator>
  <cp:lastModifiedBy>jseung</cp:lastModifiedBy>
  <dcterms:created xsi:type="dcterms:W3CDTF">2021-10-23T11:11:55Z</dcterms:created>
  <dcterms:modified xsi:type="dcterms:W3CDTF">2021-10-25T11:59:30Z</dcterms:modified>
</cp:coreProperties>
</file>