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 activeTab="3"/>
  </bookViews>
  <sheets>
    <sheet name="corrente sinosoidal" sheetId="1" r:id="rId1"/>
    <sheet name="bobina em rotação" sheetId="2" r:id="rId2"/>
    <sheet name="Transformador" sheetId="3" r:id="rId3"/>
    <sheet name="Sheet1" sheetId="4" r:id="rId4"/>
  </sheets>
  <calcPr calcId="144525"/>
</workbook>
</file>

<file path=xl/calcChain.xml><?xml version="1.0" encoding="utf-8"?>
<calcChain xmlns="http://schemas.openxmlformats.org/spreadsheetml/2006/main">
  <c r="I6" i="4" l="1"/>
  <c r="F18" i="2" l="1"/>
  <c r="F19" i="2"/>
  <c r="F20" i="2"/>
  <c r="F21" i="2"/>
  <c r="F22" i="2"/>
  <c r="F23" i="2"/>
  <c r="F24" i="2"/>
  <c r="F25" i="2"/>
  <c r="F26" i="2"/>
  <c r="F17" i="2"/>
  <c r="F4" i="2" l="1"/>
  <c r="D5" i="2"/>
  <c r="D7" i="2"/>
  <c r="D8" i="2"/>
  <c r="D9" i="2"/>
  <c r="D11" i="2"/>
  <c r="D12" i="2"/>
  <c r="D13" i="2"/>
  <c r="D6" i="2"/>
  <c r="D10" i="2"/>
  <c r="D4" i="2"/>
  <c r="K6" i="1"/>
  <c r="J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6" i="1"/>
  <c r="L6" i="1" l="1"/>
  <c r="M6" i="1"/>
  <c r="L7" i="1"/>
  <c r="M7" i="1"/>
  <c r="L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6" i="1"/>
  <c r="F26" i="1"/>
  <c r="C29" i="1"/>
  <c r="D29" i="1"/>
  <c r="F5" i="2"/>
  <c r="F7" i="2"/>
  <c r="F8" i="2"/>
  <c r="F9" i="2"/>
  <c r="F11" i="2"/>
  <c r="F12" i="2"/>
  <c r="F13" i="2"/>
  <c r="F6" i="2"/>
  <c r="F10" i="2"/>
  <c r="K7" i="1"/>
  <c r="K8" i="1"/>
  <c r="M8" i="1" s="1"/>
  <c r="K9" i="1"/>
  <c r="K10" i="1"/>
  <c r="K11" i="1"/>
  <c r="K12" i="1"/>
  <c r="K13" i="1"/>
  <c r="K14" i="1"/>
  <c r="K15" i="1"/>
  <c r="K16" i="1"/>
  <c r="K17" i="1"/>
  <c r="K18" i="1"/>
  <c r="K19" i="1"/>
  <c r="K20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</calcChain>
</file>

<file path=xl/sharedStrings.xml><?xml version="1.0" encoding="utf-8"?>
<sst xmlns="http://schemas.openxmlformats.org/spreadsheetml/2006/main" count="76" uniqueCount="51">
  <si>
    <t>Corrente sinosiodal</t>
  </si>
  <si>
    <t>resistência</t>
  </si>
  <si>
    <t>frequência</t>
  </si>
  <si>
    <t>erro_freq</t>
  </si>
  <si>
    <t>Vr</t>
  </si>
  <si>
    <t>e_Vr</t>
  </si>
  <si>
    <t>fase</t>
  </si>
  <si>
    <t>e_fase</t>
  </si>
  <si>
    <t>I_vr</t>
  </si>
  <si>
    <t>e_I</t>
  </si>
  <si>
    <t>Ea/I</t>
  </si>
  <si>
    <t>e_Ea/I</t>
  </si>
  <si>
    <t>velocidade variável</t>
  </si>
  <si>
    <t>V</t>
  </si>
  <si>
    <t>e_V</t>
  </si>
  <si>
    <t>I</t>
  </si>
  <si>
    <t>e_freq</t>
  </si>
  <si>
    <t>Frequencia (Hz)</t>
  </si>
  <si>
    <t>a</t>
  </si>
  <si>
    <t>b</t>
  </si>
  <si>
    <t>y = a + b*x</t>
  </si>
  <si>
    <t>e_a</t>
  </si>
  <si>
    <t>e_b</t>
  </si>
  <si>
    <t>L</t>
  </si>
  <si>
    <t>superficie</t>
  </si>
  <si>
    <t>numero de espiras</t>
  </si>
  <si>
    <t>pequena</t>
  </si>
  <si>
    <t>grande</t>
  </si>
  <si>
    <t>amplitudes</t>
  </si>
  <si>
    <t>frequecia</t>
  </si>
  <si>
    <t>Aentrada (V)</t>
  </si>
  <si>
    <t>Asaida (V)</t>
  </si>
  <si>
    <t>e_A(V)</t>
  </si>
  <si>
    <t>frequencia</t>
  </si>
  <si>
    <t>Aentrada(V)</t>
  </si>
  <si>
    <t>Asaida(V)</t>
  </si>
  <si>
    <t xml:space="preserve">frequencia </t>
  </si>
  <si>
    <t>erro de 5%</t>
  </si>
  <si>
    <t>associado ao aparelho</t>
  </si>
  <si>
    <t>Ei</t>
  </si>
  <si>
    <t>e_Ei</t>
  </si>
  <si>
    <t>28,5 0,404 0,01</t>
  </si>
  <si>
    <t>25 0,37 0,01</t>
  </si>
  <si>
    <t>22,2 0,316 0,01</t>
  </si>
  <si>
    <t>18,8 0,274 0,01</t>
  </si>
  <si>
    <t>15,8 0,228 0,01</t>
  </si>
  <si>
    <t>12,4 0,178 0,01</t>
  </si>
  <si>
    <t>9,12 0,132 0,01</t>
  </si>
  <si>
    <t>5,98 0,09 0,005</t>
  </si>
  <si>
    <t>23,8 0,328 0,01</t>
  </si>
  <si>
    <t>13,9 0,198 0,01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</si>
</sst>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Fill="1" applyBorder="1"/>
    <xf numFmtId="0" fontId="0" fillId="2" borderId="1" xfId="0" applyFill="1" applyBorder="1"/>
    <xf numFmtId="0" fontId="0" fillId="0" borderId="0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1" fontId="0" fillId="3" borderId="1" xfId="0" applyNumberFormat="1" applyFill="1" applyBorder="1"/>
    <xf numFmtId="1" fontId="0" fillId="3" borderId="1" xfId="0" applyNumberFormat="1" applyFill="1" applyBorder="1" applyAlignment="1"/>
    <xf numFmtId="2" fontId="0" fillId="4" borderId="1" xfId="0" applyNumberFormat="1" applyFill="1" applyBorder="1"/>
    <xf numFmtId="166" fontId="0" fillId="4" borderId="1" xfId="0" applyNumberFormat="1" applyFill="1" applyBorder="1"/>
    <xf numFmtId="166" fontId="0" fillId="5" borderId="1" xfId="0" applyNumberFormat="1" applyFill="1" applyBorder="1"/>
    <xf numFmtId="165" fontId="0" fillId="6" borderId="1" xfId="0" applyNumberFormat="1" applyFill="1" applyBorder="1"/>
    <xf numFmtId="166" fontId="0" fillId="2" borderId="1" xfId="0" applyNumberFormat="1" applyFill="1" applyBorder="1"/>
    <xf numFmtId="0" fontId="1" fillId="3" borderId="1" xfId="0" applyFont="1" applyFill="1" applyBorder="1"/>
    <xf numFmtId="2" fontId="0" fillId="6" borderId="1" xfId="0" applyNumberFormat="1" applyFill="1" applyBorder="1"/>
    <xf numFmtId="166" fontId="0" fillId="7" borderId="1" xfId="0" applyNumberFormat="1" applyFill="1" applyBorder="1"/>
    <xf numFmtId="2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0" xfId="0" quotePrefix="1" applyNumberFormat="1"/>
    <xf numFmtId="0" fontId="0" fillId="7" borderId="0" xfId="0" applyFill="1"/>
    <xf numFmtId="2" fontId="0" fillId="7" borderId="0" xfId="0" applyNumberFormat="1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G6" sqref="G6"/>
    </sheetView>
  </sheetViews>
  <sheetFormatPr defaultRowHeight="15" x14ac:dyDescent="0.25"/>
  <cols>
    <col min="1" max="1" width="18.5703125" bestFit="1" customWidth="1"/>
    <col min="2" max="2" width="18.5703125" customWidth="1"/>
  </cols>
  <sheetData>
    <row r="1" spans="1:15" x14ac:dyDescent="0.25">
      <c r="A1" t="s">
        <v>0</v>
      </c>
    </row>
    <row r="3" spans="1:15" x14ac:dyDescent="0.25">
      <c r="A3" t="s">
        <v>1</v>
      </c>
      <c r="C3">
        <v>20</v>
      </c>
    </row>
    <row r="4" spans="1:15" x14ac:dyDescent="0.25">
      <c r="O4">
        <v>1000</v>
      </c>
    </row>
    <row r="5" spans="1:15" x14ac:dyDescent="0.25">
      <c r="A5" s="1" t="s">
        <v>2</v>
      </c>
      <c r="B5" s="1"/>
      <c r="C5" s="1" t="s">
        <v>3</v>
      </c>
      <c r="D5" s="1" t="s">
        <v>4</v>
      </c>
      <c r="E5" s="1" t="s">
        <v>5</v>
      </c>
      <c r="F5" s="1" t="s">
        <v>39</v>
      </c>
      <c r="G5" s="1" t="s">
        <v>40</v>
      </c>
      <c r="H5" s="1" t="s">
        <v>6</v>
      </c>
      <c r="I5" s="1" t="s">
        <v>7</v>
      </c>
      <c r="J5" s="3" t="s">
        <v>8</v>
      </c>
      <c r="K5" s="3" t="s">
        <v>9</v>
      </c>
      <c r="L5" s="3" t="s">
        <v>10</v>
      </c>
      <c r="M5" s="3" t="s">
        <v>11</v>
      </c>
    </row>
    <row r="6" spans="1:15" x14ac:dyDescent="0.25">
      <c r="A6" s="2">
        <v>1.0049999999999999</v>
      </c>
      <c r="B6" s="9">
        <f>A6*1000</f>
        <v>1004.9999999999999</v>
      </c>
      <c r="C6" s="10">
        <f>B6*0.05</f>
        <v>50.25</v>
      </c>
      <c r="D6" s="12">
        <v>1.27</v>
      </c>
      <c r="E6" s="12">
        <v>0.05</v>
      </c>
      <c r="F6" s="7">
        <v>0.41599999999999998</v>
      </c>
      <c r="G6" s="13">
        <v>0.02</v>
      </c>
      <c r="H6" s="14">
        <v>89.6</v>
      </c>
      <c r="I6" s="8">
        <v>0.4</v>
      </c>
      <c r="J6" s="15">
        <f>D6/20</f>
        <v>6.3500000000000001E-2</v>
      </c>
      <c r="K6" s="15">
        <f>E6/20</f>
        <v>2.5000000000000001E-3</v>
      </c>
      <c r="L6" s="1">
        <f>F6/J6</f>
        <v>6.5511811023622046</v>
      </c>
      <c r="M6" s="4">
        <f>G6/J6+(K6*F6)/(J6*J6)</f>
        <v>0.57288114576229154</v>
      </c>
    </row>
    <row r="7" spans="1:15" x14ac:dyDescent="0.25">
      <c r="A7" s="2">
        <v>2.0329999999999999</v>
      </c>
      <c r="B7" s="9">
        <f t="shared" ref="B7:B20" si="0">A7*1000</f>
        <v>2033</v>
      </c>
      <c r="C7" s="10">
        <f t="shared" ref="C7:C20" si="1">B7*0.05</f>
        <v>101.65</v>
      </c>
      <c r="D7" s="12">
        <v>0.63600000000000001</v>
      </c>
      <c r="E7" s="12">
        <v>0.01</v>
      </c>
      <c r="F7" s="7">
        <v>0.42199999999999999</v>
      </c>
      <c r="G7" s="13">
        <v>0.01</v>
      </c>
      <c r="H7" s="14">
        <v>91.4</v>
      </c>
      <c r="I7" s="8">
        <v>0.4</v>
      </c>
      <c r="J7" s="15">
        <f t="shared" ref="J7:J20" si="2">D7/20</f>
        <v>3.1800000000000002E-2</v>
      </c>
      <c r="K7" s="15">
        <f t="shared" ref="K7:K20" si="3">E7/20</f>
        <v>5.0000000000000001E-4</v>
      </c>
      <c r="L7" s="1">
        <f t="shared" ref="L7:L20" si="4">F7/J7</f>
        <v>13.270440251572326</v>
      </c>
      <c r="M7" s="4">
        <f t="shared" ref="M7:M19" si="5">G7/J7+(K7*F7)/(J7*J7)</f>
        <v>0.52312012974170319</v>
      </c>
    </row>
    <row r="8" spans="1:15" x14ac:dyDescent="0.25">
      <c r="A8" s="2">
        <v>3</v>
      </c>
      <c r="B8" s="9">
        <f t="shared" si="0"/>
        <v>3000</v>
      </c>
      <c r="C8" s="10">
        <f t="shared" si="1"/>
        <v>150</v>
      </c>
      <c r="D8" s="12">
        <v>0.42799999999999999</v>
      </c>
      <c r="E8" s="12">
        <v>0.01</v>
      </c>
      <c r="F8" s="7">
        <v>0.42599999999999999</v>
      </c>
      <c r="G8" s="13">
        <v>0.01</v>
      </c>
      <c r="H8" s="14">
        <v>91.6</v>
      </c>
      <c r="I8" s="8">
        <v>0.4</v>
      </c>
      <c r="J8" s="15">
        <f t="shared" si="2"/>
        <v>2.1399999999999999E-2</v>
      </c>
      <c r="K8" s="15">
        <f t="shared" si="3"/>
        <v>5.0000000000000001E-4</v>
      </c>
      <c r="L8" s="1">
        <f t="shared" si="4"/>
        <v>19.906542056074766</v>
      </c>
      <c r="M8" s="4">
        <f t="shared" si="5"/>
        <v>0.93239584243165352</v>
      </c>
    </row>
    <row r="9" spans="1:15" x14ac:dyDescent="0.25">
      <c r="A9" s="1">
        <v>4.0039999999999996</v>
      </c>
      <c r="B9" s="9">
        <f t="shared" si="0"/>
        <v>4003.9999999999995</v>
      </c>
      <c r="C9" s="10">
        <f t="shared" si="1"/>
        <v>200.2</v>
      </c>
      <c r="D9" s="12">
        <v>0.32400000000000001</v>
      </c>
      <c r="E9" s="12">
        <v>5.0000000000000001E-3</v>
      </c>
      <c r="F9" s="7">
        <v>0.42199999999999999</v>
      </c>
      <c r="G9" s="13">
        <v>0.01</v>
      </c>
      <c r="H9" s="14">
        <v>99.7</v>
      </c>
      <c r="I9" s="8">
        <v>0.4</v>
      </c>
      <c r="J9" s="15">
        <f t="shared" si="2"/>
        <v>1.6199999999999999E-2</v>
      </c>
      <c r="K9" s="15">
        <f t="shared" si="3"/>
        <v>2.5000000000000001E-4</v>
      </c>
      <c r="L9" s="1">
        <f t="shared" si="4"/>
        <v>26.049382716049383</v>
      </c>
      <c r="M9" s="4">
        <f t="shared" si="5"/>
        <v>1.019280597469898</v>
      </c>
    </row>
    <row r="10" spans="1:15" x14ac:dyDescent="0.25">
      <c r="A10" s="1">
        <v>5.0049999999999999</v>
      </c>
      <c r="B10" s="9">
        <f t="shared" si="0"/>
        <v>5005</v>
      </c>
      <c r="C10" s="10">
        <f t="shared" si="1"/>
        <v>250.25</v>
      </c>
      <c r="D10" s="12">
        <v>0.25800000000000001</v>
      </c>
      <c r="E10" s="12">
        <v>5.0000000000000001E-3</v>
      </c>
      <c r="F10" s="7">
        <v>0.434</v>
      </c>
      <c r="G10" s="13">
        <v>0.01</v>
      </c>
      <c r="H10" s="14">
        <v>93.6</v>
      </c>
      <c r="I10" s="8">
        <v>0.4</v>
      </c>
      <c r="J10" s="15">
        <f t="shared" si="2"/>
        <v>1.29E-2</v>
      </c>
      <c r="K10" s="15">
        <f t="shared" si="3"/>
        <v>2.5000000000000001E-4</v>
      </c>
      <c r="L10" s="1">
        <f t="shared" si="4"/>
        <v>33.643410852713181</v>
      </c>
      <c r="M10" s="4">
        <f t="shared" si="5"/>
        <v>1.4271978847425035</v>
      </c>
    </row>
    <row r="11" spans="1:15" x14ac:dyDescent="0.25">
      <c r="A11" s="1">
        <v>5.9569999999999999</v>
      </c>
      <c r="B11" s="9">
        <f t="shared" si="0"/>
        <v>5957</v>
      </c>
      <c r="C11" s="10">
        <f t="shared" si="1"/>
        <v>297.85000000000002</v>
      </c>
      <c r="D11" s="12">
        <v>0.217</v>
      </c>
      <c r="E11" s="12">
        <v>5.0000000000000001E-3</v>
      </c>
      <c r="F11" s="7">
        <v>0.436</v>
      </c>
      <c r="G11" s="13">
        <v>0.01</v>
      </c>
      <c r="H11" s="14">
        <v>94.8</v>
      </c>
      <c r="I11" s="8">
        <v>0.4</v>
      </c>
      <c r="J11" s="15">
        <f t="shared" si="2"/>
        <v>1.085E-2</v>
      </c>
      <c r="K11" s="15">
        <f t="shared" si="3"/>
        <v>2.5000000000000001E-4</v>
      </c>
      <c r="L11" s="1">
        <f t="shared" si="4"/>
        <v>40.184331797235025</v>
      </c>
      <c r="M11" s="4">
        <f t="shared" si="5"/>
        <v>1.8475652487842171</v>
      </c>
    </row>
    <row r="12" spans="1:15" x14ac:dyDescent="0.25">
      <c r="A12" s="1">
        <v>6.9889999999999999</v>
      </c>
      <c r="B12" s="9">
        <f t="shared" si="0"/>
        <v>6989</v>
      </c>
      <c r="C12" s="10">
        <f t="shared" si="1"/>
        <v>349.45000000000005</v>
      </c>
      <c r="D12" s="12">
        <v>0.183</v>
      </c>
      <c r="E12" s="12">
        <v>5.0000000000000001E-3</v>
      </c>
      <c r="F12" s="7">
        <v>0.43</v>
      </c>
      <c r="G12" s="13">
        <v>0.01</v>
      </c>
      <c r="H12" s="14">
        <v>94.7</v>
      </c>
      <c r="I12" s="8">
        <v>0.4</v>
      </c>
      <c r="J12" s="15">
        <f t="shared" si="2"/>
        <v>9.1500000000000001E-3</v>
      </c>
      <c r="K12" s="15">
        <f t="shared" si="3"/>
        <v>2.5000000000000001E-4</v>
      </c>
      <c r="L12" s="1">
        <f t="shared" si="4"/>
        <v>46.994535519125684</v>
      </c>
      <c r="M12" s="4">
        <f t="shared" si="5"/>
        <v>2.37689987757174</v>
      </c>
    </row>
    <row r="13" spans="1:15" x14ac:dyDescent="0.25">
      <c r="A13" s="1">
        <v>8.0510000000000002</v>
      </c>
      <c r="B13" s="9">
        <f t="shared" si="0"/>
        <v>8051</v>
      </c>
      <c r="C13" s="10">
        <f t="shared" si="1"/>
        <v>402.55</v>
      </c>
      <c r="D13" s="12">
        <v>0.16</v>
      </c>
      <c r="E13" s="12">
        <v>5.0000000000000001E-3</v>
      </c>
      <c r="F13" s="7">
        <v>0.434</v>
      </c>
      <c r="G13" s="13">
        <v>0.01</v>
      </c>
      <c r="H13" s="14">
        <v>94.6</v>
      </c>
      <c r="I13" s="8">
        <v>0.4</v>
      </c>
      <c r="J13" s="15">
        <f t="shared" si="2"/>
        <v>8.0000000000000002E-3</v>
      </c>
      <c r="K13" s="15">
        <f t="shared" si="3"/>
        <v>2.5000000000000001E-4</v>
      </c>
      <c r="L13" s="1">
        <f t="shared" si="4"/>
        <v>54.25</v>
      </c>
      <c r="M13" s="4">
        <f t="shared" si="5"/>
        <v>2.9453125</v>
      </c>
    </row>
    <row r="14" spans="1:15" x14ac:dyDescent="0.25">
      <c r="A14" s="1">
        <v>8.9450000000000003</v>
      </c>
      <c r="B14" s="9">
        <f t="shared" si="0"/>
        <v>8945</v>
      </c>
      <c r="C14" s="10">
        <f t="shared" si="1"/>
        <v>447.25</v>
      </c>
      <c r="D14" s="12">
        <v>0.14299999999999999</v>
      </c>
      <c r="E14" s="12">
        <v>5.0000000000000001E-3</v>
      </c>
      <c r="F14" s="7">
        <v>0.434</v>
      </c>
      <c r="G14" s="13">
        <v>0.01</v>
      </c>
      <c r="H14" s="14">
        <v>95.4</v>
      </c>
      <c r="I14" s="8">
        <v>0.4</v>
      </c>
      <c r="J14" s="15">
        <f t="shared" si="2"/>
        <v>7.1499999999999992E-3</v>
      </c>
      <c r="K14" s="15">
        <f t="shared" si="3"/>
        <v>2.5000000000000001E-4</v>
      </c>
      <c r="L14" s="1">
        <f t="shared" si="4"/>
        <v>60.699300699300707</v>
      </c>
      <c r="M14" s="4">
        <f t="shared" si="5"/>
        <v>3.5209545699056197</v>
      </c>
    </row>
    <row r="15" spans="1:15" x14ac:dyDescent="0.25">
      <c r="A15" s="1">
        <v>10.028</v>
      </c>
      <c r="B15" s="9">
        <f t="shared" si="0"/>
        <v>10028</v>
      </c>
      <c r="C15" s="10">
        <f t="shared" si="1"/>
        <v>501.40000000000003</v>
      </c>
      <c r="D15" s="12">
        <v>0.126</v>
      </c>
      <c r="E15" s="12">
        <v>5.0000000000000001E-3</v>
      </c>
      <c r="F15" s="7">
        <v>0.432</v>
      </c>
      <c r="G15" s="13">
        <v>0.01</v>
      </c>
      <c r="H15" s="14">
        <v>95</v>
      </c>
      <c r="I15" s="8">
        <v>0.4</v>
      </c>
      <c r="J15" s="15">
        <f t="shared" si="2"/>
        <v>6.3E-3</v>
      </c>
      <c r="K15" s="15">
        <f t="shared" si="3"/>
        <v>2.5000000000000001E-4</v>
      </c>
      <c r="L15" s="1">
        <f t="shared" si="4"/>
        <v>68.571428571428569</v>
      </c>
      <c r="M15" s="4">
        <f t="shared" si="5"/>
        <v>4.308390022675737</v>
      </c>
    </row>
    <row r="16" spans="1:15" x14ac:dyDescent="0.25">
      <c r="A16" s="1">
        <v>11.035</v>
      </c>
      <c r="B16" s="9">
        <f t="shared" si="0"/>
        <v>11035</v>
      </c>
      <c r="C16" s="10">
        <f t="shared" si="1"/>
        <v>551.75</v>
      </c>
      <c r="D16" s="12">
        <v>0.11600000000000001</v>
      </c>
      <c r="E16" s="12">
        <v>5.0000000000000001E-3</v>
      </c>
      <c r="F16" s="7">
        <v>0.432</v>
      </c>
      <c r="G16" s="13">
        <v>0.01</v>
      </c>
      <c r="H16" s="14">
        <v>95.5</v>
      </c>
      <c r="I16" s="8">
        <v>0.4</v>
      </c>
      <c r="J16" s="15">
        <f t="shared" si="2"/>
        <v>5.8000000000000005E-3</v>
      </c>
      <c r="K16" s="15">
        <f t="shared" si="3"/>
        <v>2.5000000000000001E-4</v>
      </c>
      <c r="L16" s="1">
        <f t="shared" si="4"/>
        <v>74.482758620689651</v>
      </c>
      <c r="M16" s="4">
        <f t="shared" si="5"/>
        <v>4.934601664684898</v>
      </c>
    </row>
    <row r="17" spans="1:13" x14ac:dyDescent="0.25">
      <c r="A17" s="1">
        <v>11.973000000000001</v>
      </c>
      <c r="B17" s="9">
        <f t="shared" si="0"/>
        <v>11973</v>
      </c>
      <c r="C17" s="10">
        <f t="shared" si="1"/>
        <v>598.65</v>
      </c>
      <c r="D17" s="12">
        <v>0.106</v>
      </c>
      <c r="E17" s="12">
        <v>5.0000000000000001E-3</v>
      </c>
      <c r="F17" s="7">
        <v>0.43</v>
      </c>
      <c r="G17" s="13">
        <v>0.01</v>
      </c>
      <c r="H17" s="14">
        <v>95.6</v>
      </c>
      <c r="I17" s="8">
        <v>0.4</v>
      </c>
      <c r="J17" s="15">
        <f t="shared" si="2"/>
        <v>5.3E-3</v>
      </c>
      <c r="K17" s="15">
        <f t="shared" si="3"/>
        <v>2.5000000000000001E-4</v>
      </c>
      <c r="L17" s="1">
        <f t="shared" si="4"/>
        <v>81.132075471698116</v>
      </c>
      <c r="M17" s="4">
        <f t="shared" si="5"/>
        <v>5.7137771448914201</v>
      </c>
    </row>
    <row r="18" spans="1:13" x14ac:dyDescent="0.25">
      <c r="A18" s="1">
        <v>13.055</v>
      </c>
      <c r="B18" s="9">
        <f t="shared" si="0"/>
        <v>13055</v>
      </c>
      <c r="C18" s="10">
        <f t="shared" si="1"/>
        <v>652.75</v>
      </c>
      <c r="D18" s="12">
        <v>9.6000000000000002E-2</v>
      </c>
      <c r="E18" s="12">
        <v>5.0000000000000001E-3</v>
      </c>
      <c r="F18" s="7">
        <v>0.434</v>
      </c>
      <c r="G18" s="13">
        <v>0.01</v>
      </c>
      <c r="H18" s="14">
        <v>95.6</v>
      </c>
      <c r="I18" s="8">
        <v>0.4</v>
      </c>
      <c r="J18" s="15">
        <f t="shared" si="2"/>
        <v>4.8000000000000004E-3</v>
      </c>
      <c r="K18" s="15">
        <f t="shared" si="3"/>
        <v>2.5000000000000001E-4</v>
      </c>
      <c r="L18" s="1">
        <f t="shared" si="4"/>
        <v>90.416666666666657</v>
      </c>
      <c r="M18" s="4">
        <f>G18/J18+(K18*F18)/(J18*J18)</f>
        <v>6.7925347222222214</v>
      </c>
    </row>
    <row r="19" spans="1:13" x14ac:dyDescent="0.25">
      <c r="A19" s="1">
        <v>13.997</v>
      </c>
      <c r="B19" s="9">
        <f t="shared" si="0"/>
        <v>13997</v>
      </c>
      <c r="C19" s="10">
        <f t="shared" si="1"/>
        <v>699.85</v>
      </c>
      <c r="D19" s="12">
        <v>0.09</v>
      </c>
      <c r="E19" s="12">
        <v>5.0000000000000001E-3</v>
      </c>
      <c r="F19" s="7">
        <v>0.436</v>
      </c>
      <c r="G19" s="13">
        <v>0.01</v>
      </c>
      <c r="H19" s="14">
        <v>95</v>
      </c>
      <c r="I19" s="8">
        <v>0.4</v>
      </c>
      <c r="J19" s="15">
        <f t="shared" si="2"/>
        <v>4.4999999999999997E-3</v>
      </c>
      <c r="K19" s="15">
        <f t="shared" si="3"/>
        <v>2.5000000000000001E-4</v>
      </c>
      <c r="L19" s="1">
        <f t="shared" si="4"/>
        <v>96.8888888888889</v>
      </c>
      <c r="M19" s="4">
        <f t="shared" si="5"/>
        <v>7.6049382716049392</v>
      </c>
    </row>
    <row r="20" spans="1:13" x14ac:dyDescent="0.25">
      <c r="A20" s="1">
        <v>14.958</v>
      </c>
      <c r="B20" s="9">
        <f t="shared" si="0"/>
        <v>14958</v>
      </c>
      <c r="C20" s="10">
        <f t="shared" si="1"/>
        <v>747.90000000000009</v>
      </c>
      <c r="D20" s="12">
        <v>8.4000000000000005E-2</v>
      </c>
      <c r="E20" s="12">
        <v>5.0000000000000001E-3</v>
      </c>
      <c r="F20" s="7">
        <v>0.44</v>
      </c>
      <c r="G20" s="13">
        <v>0.01</v>
      </c>
      <c r="H20" s="14">
        <v>99.7</v>
      </c>
      <c r="I20" s="8">
        <v>0.4</v>
      </c>
      <c r="J20" s="15">
        <f t="shared" si="2"/>
        <v>4.2000000000000006E-3</v>
      </c>
      <c r="K20" s="15">
        <f t="shared" si="3"/>
        <v>2.5000000000000001E-4</v>
      </c>
      <c r="L20" s="1">
        <f t="shared" si="4"/>
        <v>104.76190476190474</v>
      </c>
      <c r="M20" s="4">
        <f>G20/J20+(K20*F20)/(J20*J20)</f>
        <v>8.6167800453514722</v>
      </c>
    </row>
    <row r="21" spans="1:13" x14ac:dyDescent="0.25">
      <c r="C21" t="s">
        <v>37</v>
      </c>
    </row>
    <row r="22" spans="1:13" x14ac:dyDescent="0.25">
      <c r="C22" t="s">
        <v>38</v>
      </c>
    </row>
    <row r="23" spans="1:13" x14ac:dyDescent="0.25">
      <c r="A23" t="s">
        <v>20</v>
      </c>
    </row>
    <row r="25" spans="1:13" x14ac:dyDescent="0.25">
      <c r="A25" s="1" t="s">
        <v>18</v>
      </c>
      <c r="B25" s="1"/>
      <c r="C25" s="1" t="s">
        <v>21</v>
      </c>
      <c r="D25" s="1" t="s">
        <v>19</v>
      </c>
      <c r="E25" s="1" t="s">
        <v>22</v>
      </c>
      <c r="F25" s="3" t="s">
        <v>23</v>
      </c>
      <c r="H25">
        <v>1004.9999999999999</v>
      </c>
      <c r="I25">
        <v>6.5511811023622046</v>
      </c>
      <c r="J25">
        <v>0.57288114576229154</v>
      </c>
    </row>
    <row r="26" spans="1:13" x14ac:dyDescent="0.25">
      <c r="A26" s="2">
        <v>0.52005000000000001</v>
      </c>
      <c r="B26" s="2"/>
      <c r="C26" s="1">
        <v>0.50993999999999995</v>
      </c>
      <c r="D26" s="2">
        <v>6.8120999999999998E-3</v>
      </c>
      <c r="E26" s="1">
        <v>0.15329999999999999</v>
      </c>
      <c r="F26" s="1">
        <f>D26*C28*C29</f>
        <v>1.625126539272226E-3</v>
      </c>
      <c r="H26">
        <v>2033</v>
      </c>
      <c r="I26">
        <v>13.270440251572326</v>
      </c>
      <c r="J26">
        <v>0.52312012974170319</v>
      </c>
    </row>
    <row r="27" spans="1:13" x14ac:dyDescent="0.25">
      <c r="C27" s="5"/>
      <c r="D27" s="5"/>
      <c r="H27">
        <v>3000</v>
      </c>
      <c r="I27">
        <v>19.906542056074766</v>
      </c>
      <c r="J27">
        <v>0.69984278102891095</v>
      </c>
    </row>
    <row r="28" spans="1:13" x14ac:dyDescent="0.25">
      <c r="A28" s="1" t="s">
        <v>25</v>
      </c>
      <c r="B28" s="1"/>
      <c r="C28" s="1">
        <v>600</v>
      </c>
      <c r="D28" s="1">
        <v>320</v>
      </c>
      <c r="H28">
        <v>4003.9999999999995</v>
      </c>
      <c r="I28">
        <v>26.049382716049383</v>
      </c>
      <c r="J28">
        <v>1.019280597469898</v>
      </c>
    </row>
    <row r="29" spans="1:13" x14ac:dyDescent="0.25">
      <c r="A29" s="1" t="s">
        <v>24</v>
      </c>
      <c r="B29" s="1"/>
      <c r="C29" s="1">
        <f>PI()*(0.0225/2)^2</f>
        <v>3.9760782021995816E-4</v>
      </c>
      <c r="D29" s="1">
        <f>PI()*0.068^2</f>
        <v>1.4526724430199206E-2</v>
      </c>
      <c r="H29">
        <v>5005</v>
      </c>
      <c r="I29">
        <v>33.643410852713181</v>
      </c>
      <c r="J29">
        <v>1.4271978847425035</v>
      </c>
    </row>
    <row r="30" spans="1:13" x14ac:dyDescent="0.25">
      <c r="C30" s="5" t="s">
        <v>26</v>
      </c>
      <c r="D30" s="5" t="s">
        <v>27</v>
      </c>
      <c r="H30">
        <v>5957</v>
      </c>
      <c r="I30">
        <v>40.184331797235025</v>
      </c>
      <c r="J30">
        <v>1.8475652487842171</v>
      </c>
    </row>
    <row r="31" spans="1:13" x14ac:dyDescent="0.25">
      <c r="C31" s="5"/>
      <c r="D31" s="5"/>
      <c r="H31">
        <v>6989</v>
      </c>
      <c r="I31">
        <v>46.994535519125684</v>
      </c>
      <c r="J31">
        <v>2.37689987757174</v>
      </c>
    </row>
    <row r="32" spans="1:13" x14ac:dyDescent="0.25">
      <c r="C32" s="5"/>
      <c r="D32" s="5"/>
      <c r="H32">
        <v>8051</v>
      </c>
      <c r="I32">
        <v>54.25</v>
      </c>
      <c r="J32">
        <v>2.9453125</v>
      </c>
    </row>
    <row r="33" spans="3:10" x14ac:dyDescent="0.25">
      <c r="C33" s="5"/>
      <c r="D33" s="5"/>
      <c r="H33">
        <v>8945</v>
      </c>
      <c r="I33">
        <v>60.699300699300707</v>
      </c>
      <c r="J33">
        <v>3.5209545699056197</v>
      </c>
    </row>
    <row r="34" spans="3:10" x14ac:dyDescent="0.25">
      <c r="C34" s="5"/>
      <c r="D34" s="5"/>
      <c r="H34">
        <v>10028</v>
      </c>
      <c r="I34">
        <v>68.571428571428569</v>
      </c>
      <c r="J34">
        <v>4.308390022675737</v>
      </c>
    </row>
    <row r="35" spans="3:10" x14ac:dyDescent="0.25">
      <c r="C35" s="5"/>
      <c r="D35" s="5"/>
      <c r="H35">
        <v>11035</v>
      </c>
      <c r="I35">
        <v>74.482758620689651</v>
      </c>
      <c r="J35">
        <v>4.934601664684898</v>
      </c>
    </row>
    <row r="36" spans="3:10" x14ac:dyDescent="0.25">
      <c r="C36" s="5"/>
      <c r="D36" s="5"/>
      <c r="H36">
        <v>11973</v>
      </c>
      <c r="I36">
        <v>81.132075471698116</v>
      </c>
      <c r="J36">
        <v>5.7137771448914201</v>
      </c>
    </row>
    <row r="37" spans="3:10" x14ac:dyDescent="0.25">
      <c r="C37" s="5"/>
      <c r="D37" s="5"/>
      <c r="H37">
        <v>13055</v>
      </c>
      <c r="I37">
        <v>90.416666666666657</v>
      </c>
      <c r="J37">
        <v>6.7925347222222214</v>
      </c>
    </row>
    <row r="38" spans="3:10" x14ac:dyDescent="0.25">
      <c r="C38" s="5"/>
      <c r="D38" s="5"/>
      <c r="H38">
        <v>13997</v>
      </c>
      <c r="I38">
        <v>96.8888888888889</v>
      </c>
      <c r="J38">
        <v>7.6049382716049392</v>
      </c>
    </row>
    <row r="39" spans="3:10" x14ac:dyDescent="0.25">
      <c r="H39">
        <v>14958</v>
      </c>
      <c r="I39">
        <v>104.76190476190474</v>
      </c>
      <c r="J39">
        <v>8.6167800453514722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F17" sqref="F17:H26"/>
    </sheetView>
  </sheetViews>
  <sheetFormatPr defaultRowHeight="15" x14ac:dyDescent="0.25"/>
  <cols>
    <col min="5" max="5" width="15" bestFit="1" customWidth="1"/>
  </cols>
  <sheetData>
    <row r="1" spans="1:8" x14ac:dyDescent="0.25">
      <c r="A1" t="s">
        <v>12</v>
      </c>
    </row>
    <row r="3" spans="1:8" x14ac:dyDescent="0.25">
      <c r="A3" s="1" t="s">
        <v>13</v>
      </c>
      <c r="B3" s="1" t="s">
        <v>14</v>
      </c>
      <c r="C3" s="1" t="s">
        <v>15</v>
      </c>
      <c r="D3" s="1" t="s">
        <v>9</v>
      </c>
      <c r="E3" s="1" t="s">
        <v>17</v>
      </c>
      <c r="F3" s="1" t="s">
        <v>16</v>
      </c>
      <c r="G3" s="1" t="s">
        <v>39</v>
      </c>
      <c r="H3" s="1" t="s">
        <v>40</v>
      </c>
    </row>
    <row r="4" spans="1:8" x14ac:dyDescent="0.25">
      <c r="A4" s="16">
        <v>10</v>
      </c>
      <c r="B4" s="1"/>
      <c r="C4" s="6">
        <v>0.97</v>
      </c>
      <c r="D4" s="11">
        <f>C4*0.05</f>
        <v>4.8500000000000001E-2</v>
      </c>
      <c r="E4" s="14">
        <v>28.5</v>
      </c>
      <c r="F4" s="14">
        <f>0.001/(1/E4)^2</f>
        <v>0.81225000000000003</v>
      </c>
      <c r="G4" s="18">
        <v>0.40400000000000003</v>
      </c>
      <c r="H4" s="18">
        <v>0.01</v>
      </c>
    </row>
    <row r="5" spans="1:8" x14ac:dyDescent="0.25">
      <c r="A5" s="16">
        <v>9</v>
      </c>
      <c r="B5" s="1"/>
      <c r="C5" s="6">
        <v>0.97</v>
      </c>
      <c r="D5" s="11">
        <f t="shared" ref="D5:D13" si="0">C5*0.05</f>
        <v>4.8500000000000001E-2</v>
      </c>
      <c r="E5" s="14">
        <v>25</v>
      </c>
      <c r="F5" s="14">
        <f t="shared" ref="F5:F13" si="1">0.001/(1/E5)^2</f>
        <v>0.625</v>
      </c>
      <c r="G5" s="18">
        <v>0.37</v>
      </c>
      <c r="H5" s="18">
        <v>0.01</v>
      </c>
    </row>
    <row r="6" spans="1:8" x14ac:dyDescent="0.25">
      <c r="A6" s="16">
        <v>8.5</v>
      </c>
      <c r="B6" s="1"/>
      <c r="C6" s="6">
        <v>0.95</v>
      </c>
      <c r="D6" s="11">
        <f>C6*0.05</f>
        <v>4.7500000000000001E-2</v>
      </c>
      <c r="E6" s="14">
        <v>23.8</v>
      </c>
      <c r="F6" s="14">
        <f>0.001/(1/E6)^2</f>
        <v>0.56644000000000005</v>
      </c>
      <c r="G6" s="18">
        <v>0.32800000000000001</v>
      </c>
      <c r="H6" s="18">
        <v>0.01</v>
      </c>
    </row>
    <row r="7" spans="1:8" x14ac:dyDescent="0.25">
      <c r="A7" s="16">
        <v>8</v>
      </c>
      <c r="B7" s="1"/>
      <c r="C7" s="6">
        <v>0.96</v>
      </c>
      <c r="D7" s="11">
        <f t="shared" si="0"/>
        <v>4.8000000000000001E-2</v>
      </c>
      <c r="E7" s="14">
        <v>22.2</v>
      </c>
      <c r="F7" s="14">
        <f t="shared" si="1"/>
        <v>0.49283999999999989</v>
      </c>
      <c r="G7" s="18">
        <v>0.316</v>
      </c>
      <c r="H7" s="18">
        <v>0.01</v>
      </c>
    </row>
    <row r="8" spans="1:8" x14ac:dyDescent="0.25">
      <c r="A8" s="16">
        <v>7</v>
      </c>
      <c r="B8" s="1"/>
      <c r="C8" s="6">
        <v>0.96</v>
      </c>
      <c r="D8" s="11">
        <f t="shared" si="0"/>
        <v>4.8000000000000001E-2</v>
      </c>
      <c r="E8" s="14">
        <v>18.8</v>
      </c>
      <c r="F8" s="14">
        <f t="shared" si="1"/>
        <v>0.35344000000000003</v>
      </c>
      <c r="G8" s="18">
        <v>0.27400000000000002</v>
      </c>
      <c r="H8" s="18">
        <v>0.01</v>
      </c>
    </row>
    <row r="9" spans="1:8" x14ac:dyDescent="0.25">
      <c r="A9" s="16">
        <v>6</v>
      </c>
      <c r="B9" s="1"/>
      <c r="C9" s="6">
        <v>0.96</v>
      </c>
      <c r="D9" s="11">
        <f t="shared" si="0"/>
        <v>4.8000000000000001E-2</v>
      </c>
      <c r="E9" s="14">
        <v>15.8</v>
      </c>
      <c r="F9" s="14">
        <f t="shared" si="1"/>
        <v>0.24964000000000011</v>
      </c>
      <c r="G9" s="18">
        <v>0.22800000000000001</v>
      </c>
      <c r="H9" s="18">
        <v>0.01</v>
      </c>
    </row>
    <row r="10" spans="1:8" x14ac:dyDescent="0.25">
      <c r="A10" s="16">
        <v>5.5</v>
      </c>
      <c r="B10" s="1"/>
      <c r="C10" s="6">
        <v>0.95</v>
      </c>
      <c r="D10" s="11">
        <f>C10*0.05</f>
        <v>4.7500000000000001E-2</v>
      </c>
      <c r="E10" s="14">
        <v>13.9</v>
      </c>
      <c r="F10" s="14">
        <f>0.001/(1/E10)^2</f>
        <v>0.19321000000000002</v>
      </c>
      <c r="G10" s="18">
        <v>0.19800000000000001</v>
      </c>
      <c r="H10" s="18">
        <v>0.01</v>
      </c>
    </row>
    <row r="11" spans="1:8" x14ac:dyDescent="0.25">
      <c r="A11" s="16">
        <v>5</v>
      </c>
      <c r="B11" s="1"/>
      <c r="C11" s="6">
        <v>0.96</v>
      </c>
      <c r="D11" s="11">
        <f t="shared" si="0"/>
        <v>4.8000000000000001E-2</v>
      </c>
      <c r="E11" s="14">
        <v>12.4</v>
      </c>
      <c r="F11" s="14">
        <f t="shared" si="1"/>
        <v>0.15376000000000001</v>
      </c>
      <c r="G11" s="18">
        <v>0.17799999999999999</v>
      </c>
      <c r="H11" s="18">
        <v>0.01</v>
      </c>
    </row>
    <row r="12" spans="1:8" x14ac:dyDescent="0.25">
      <c r="A12" s="16">
        <v>4</v>
      </c>
      <c r="B12" s="1"/>
      <c r="C12" s="6">
        <v>0.96</v>
      </c>
      <c r="D12" s="11">
        <f t="shared" si="0"/>
        <v>4.8000000000000001E-2</v>
      </c>
      <c r="E12" s="17">
        <v>9.1199999999999992</v>
      </c>
      <c r="F12" s="17">
        <f t="shared" si="1"/>
        <v>8.3174399999999996E-2</v>
      </c>
      <c r="G12" s="18">
        <v>0.13200000000000001</v>
      </c>
      <c r="H12" s="18">
        <v>0.01</v>
      </c>
    </row>
    <row r="13" spans="1:8" x14ac:dyDescent="0.25">
      <c r="A13" s="16">
        <v>3</v>
      </c>
      <c r="B13" s="1"/>
      <c r="C13" s="6">
        <v>0.96</v>
      </c>
      <c r="D13" s="11">
        <f t="shared" si="0"/>
        <v>4.8000000000000001E-2</v>
      </c>
      <c r="E13" s="17">
        <v>5.98</v>
      </c>
      <c r="F13" s="17">
        <f t="shared" si="1"/>
        <v>3.5760399999999998E-2</v>
      </c>
      <c r="G13" s="18">
        <v>0.09</v>
      </c>
      <c r="H13" s="18">
        <v>5.0000000000000001E-3</v>
      </c>
    </row>
    <row r="17" spans="1:8" x14ac:dyDescent="0.25">
      <c r="E17">
        <v>28.5</v>
      </c>
      <c r="F17">
        <f>2*PI()*E17</f>
        <v>179.0707812546182</v>
      </c>
      <c r="G17">
        <v>0.40400000000000003</v>
      </c>
      <c r="H17">
        <v>0.01</v>
      </c>
    </row>
    <row r="18" spans="1:8" x14ac:dyDescent="0.25">
      <c r="A18" s="5"/>
      <c r="E18">
        <v>25</v>
      </c>
      <c r="F18">
        <f t="shared" ref="F18:F26" si="2">2*PI()*E18</f>
        <v>157.07963267948966</v>
      </c>
      <c r="G18">
        <v>0.37</v>
      </c>
      <c r="H18">
        <v>0.01</v>
      </c>
    </row>
    <row r="19" spans="1:8" x14ac:dyDescent="0.25">
      <c r="A19" s="5"/>
      <c r="E19">
        <v>23.8</v>
      </c>
      <c r="F19">
        <f t="shared" si="2"/>
        <v>149.53981031087415</v>
      </c>
      <c r="G19">
        <v>0.32800000000000001</v>
      </c>
      <c r="H19">
        <v>0.01</v>
      </c>
    </row>
    <row r="20" spans="1:8" x14ac:dyDescent="0.25">
      <c r="A20" s="5"/>
      <c r="E20">
        <v>22.2</v>
      </c>
      <c r="F20">
        <f t="shared" si="2"/>
        <v>139.48671381938681</v>
      </c>
      <c r="G20">
        <v>0.316</v>
      </c>
      <c r="H20">
        <v>0.01</v>
      </c>
    </row>
    <row r="21" spans="1:8" x14ac:dyDescent="0.25">
      <c r="A21" s="5"/>
      <c r="E21">
        <v>18.8</v>
      </c>
      <c r="F21">
        <f t="shared" si="2"/>
        <v>118.12388377497622</v>
      </c>
      <c r="G21">
        <v>0.27400000000000002</v>
      </c>
      <c r="H21">
        <v>0.01</v>
      </c>
    </row>
    <row r="22" spans="1:8" x14ac:dyDescent="0.25">
      <c r="A22" s="5"/>
      <c r="E22">
        <v>15.8</v>
      </c>
      <c r="F22">
        <f t="shared" si="2"/>
        <v>99.27432785343747</v>
      </c>
      <c r="G22">
        <v>0.22800000000000001</v>
      </c>
      <c r="H22">
        <v>0.01</v>
      </c>
    </row>
    <row r="23" spans="1:8" x14ac:dyDescent="0.25">
      <c r="A23" s="5"/>
      <c r="E23">
        <v>13.9</v>
      </c>
      <c r="F23">
        <f t="shared" si="2"/>
        <v>87.336275769796245</v>
      </c>
      <c r="G23">
        <v>0.19800000000000001</v>
      </c>
      <c r="H23">
        <v>0.01</v>
      </c>
    </row>
    <row r="24" spans="1:8" x14ac:dyDescent="0.25">
      <c r="A24" s="5"/>
      <c r="E24">
        <v>12.4</v>
      </c>
      <c r="F24">
        <f t="shared" si="2"/>
        <v>77.911497809026869</v>
      </c>
      <c r="G24">
        <v>0.17799999999999999</v>
      </c>
      <c r="H24">
        <v>0.01</v>
      </c>
    </row>
    <row r="25" spans="1:8" x14ac:dyDescent="0.25">
      <c r="A25" s="5"/>
      <c r="E25">
        <v>9.1199999999999992</v>
      </c>
      <c r="F25">
        <f t="shared" si="2"/>
        <v>57.302650001477822</v>
      </c>
      <c r="G25">
        <v>0.13200000000000001</v>
      </c>
      <c r="H25">
        <v>0.01</v>
      </c>
    </row>
    <row r="26" spans="1:8" x14ac:dyDescent="0.25">
      <c r="A26" s="5"/>
      <c r="E26">
        <v>5.98</v>
      </c>
      <c r="F26">
        <f t="shared" si="2"/>
        <v>37.573448136933926</v>
      </c>
      <c r="G26">
        <v>0.09</v>
      </c>
      <c r="H26">
        <v>5.0000000000000001E-3</v>
      </c>
    </row>
    <row r="27" spans="1:8" x14ac:dyDescent="0.25">
      <c r="A2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" sqref="A3:C4"/>
    </sheetView>
  </sheetViews>
  <sheetFormatPr defaultRowHeight="15" x14ac:dyDescent="0.25"/>
  <cols>
    <col min="1" max="1" width="11" bestFit="1" customWidth="1"/>
    <col min="2" max="2" width="12.85546875" customWidth="1"/>
    <col min="4" max="4" width="11.5703125" customWidth="1"/>
    <col min="8" max="8" width="11" customWidth="1"/>
  </cols>
  <sheetData>
    <row r="1" spans="1:12" x14ac:dyDescent="0.25">
      <c r="A1" t="s">
        <v>28</v>
      </c>
    </row>
    <row r="3" spans="1:12" x14ac:dyDescent="0.25">
      <c r="A3" s="23" t="s">
        <v>29</v>
      </c>
      <c r="B3" s="23">
        <v>106</v>
      </c>
      <c r="C3" s="23"/>
      <c r="H3" s="23" t="s">
        <v>33</v>
      </c>
      <c r="I3" s="23">
        <v>1003</v>
      </c>
      <c r="J3" s="23"/>
    </row>
    <row r="4" spans="1:12" x14ac:dyDescent="0.25">
      <c r="A4" s="23" t="s">
        <v>6</v>
      </c>
      <c r="B4" s="23">
        <v>4.63</v>
      </c>
      <c r="C4" s="24">
        <v>0.8</v>
      </c>
      <c r="H4" s="23" t="s">
        <v>6</v>
      </c>
      <c r="I4" s="23">
        <v>40.1</v>
      </c>
      <c r="J4" s="23">
        <v>0.4</v>
      </c>
    </row>
    <row r="5" spans="1:12" x14ac:dyDescent="0.25">
      <c r="B5" t="s">
        <v>30</v>
      </c>
      <c r="C5" t="s">
        <v>32</v>
      </c>
      <c r="D5" t="s">
        <v>31</v>
      </c>
      <c r="E5" t="s">
        <v>32</v>
      </c>
      <c r="I5" t="s">
        <v>34</v>
      </c>
      <c r="J5" t="s">
        <v>32</v>
      </c>
      <c r="K5" t="s">
        <v>35</v>
      </c>
      <c r="L5" t="s">
        <v>32</v>
      </c>
    </row>
    <row r="6" spans="1:12" x14ac:dyDescent="0.25">
      <c r="B6">
        <v>12.2</v>
      </c>
      <c r="C6">
        <v>0.2</v>
      </c>
      <c r="D6">
        <v>1.38</v>
      </c>
      <c r="E6">
        <v>0.02</v>
      </c>
      <c r="I6" s="21">
        <v>14.9</v>
      </c>
      <c r="J6" s="21">
        <v>0.2</v>
      </c>
      <c r="K6" s="19">
        <v>1.22</v>
      </c>
      <c r="L6" s="19">
        <v>0.02</v>
      </c>
    </row>
    <row r="7" spans="1:12" x14ac:dyDescent="0.25">
      <c r="B7">
        <v>14.4</v>
      </c>
      <c r="C7">
        <v>0.2</v>
      </c>
      <c r="D7">
        <v>1.62</v>
      </c>
      <c r="E7">
        <v>0.02</v>
      </c>
      <c r="I7" s="21">
        <v>12.5</v>
      </c>
      <c r="J7" s="21">
        <v>0.2</v>
      </c>
      <c r="K7" s="19">
        <v>1.03</v>
      </c>
      <c r="L7" s="19">
        <v>0.02</v>
      </c>
    </row>
    <row r="8" spans="1:12" x14ac:dyDescent="0.25">
      <c r="B8">
        <v>10.5</v>
      </c>
      <c r="C8">
        <v>0.2</v>
      </c>
      <c r="D8">
        <v>1.18</v>
      </c>
      <c r="E8">
        <v>0.02</v>
      </c>
      <c r="I8" s="21">
        <v>10</v>
      </c>
      <c r="J8" s="21">
        <v>0.2</v>
      </c>
      <c r="K8" s="20">
        <v>0.82399999999999995</v>
      </c>
      <c r="L8" s="20">
        <v>0.02</v>
      </c>
    </row>
    <row r="9" spans="1:12" x14ac:dyDescent="0.25">
      <c r="B9" s="19">
        <v>7.36</v>
      </c>
      <c r="C9" s="19">
        <v>0.2</v>
      </c>
      <c r="D9" s="20">
        <v>0.82799999999999996</v>
      </c>
      <c r="E9" s="20">
        <v>0.02</v>
      </c>
      <c r="I9" s="19">
        <v>7.62</v>
      </c>
      <c r="J9" s="19">
        <v>0.2</v>
      </c>
      <c r="K9" s="20">
        <v>0.61799999999999999</v>
      </c>
      <c r="L9" s="20">
        <v>0.02</v>
      </c>
    </row>
    <row r="10" spans="1:12" x14ac:dyDescent="0.25">
      <c r="B10" s="19">
        <v>4.4000000000000004</v>
      </c>
      <c r="C10" s="19">
        <v>0.2</v>
      </c>
      <c r="D10" s="20">
        <v>0.496</v>
      </c>
      <c r="E10" s="20">
        <v>0.02</v>
      </c>
      <c r="I10" s="19">
        <v>4.9000000000000004</v>
      </c>
      <c r="J10" s="19">
        <v>0.1</v>
      </c>
      <c r="K10" s="20">
        <v>0.39600000000000002</v>
      </c>
      <c r="L10" s="20">
        <v>0.01</v>
      </c>
    </row>
    <row r="11" spans="1:12" x14ac:dyDescent="0.25">
      <c r="B11" s="19">
        <v>1.96</v>
      </c>
      <c r="C11" s="19">
        <v>0.05</v>
      </c>
      <c r="D11" s="20">
        <v>0.217</v>
      </c>
      <c r="E11" s="20">
        <v>5.0000000000000001E-3</v>
      </c>
      <c r="I11" s="19">
        <v>2.62</v>
      </c>
      <c r="J11" s="19">
        <v>0.05</v>
      </c>
      <c r="K11" s="20">
        <v>0.20499999999999999</v>
      </c>
      <c r="L11" s="20">
        <v>5.0000000000000001E-3</v>
      </c>
    </row>
    <row r="12" spans="1:12" x14ac:dyDescent="0.25">
      <c r="I12" s="19">
        <v>1.06</v>
      </c>
      <c r="J12" s="19">
        <v>0.05</v>
      </c>
      <c r="K12" s="20">
        <v>8.5000000000000006E-2</v>
      </c>
      <c r="L12" s="20">
        <v>5.0000000000000001E-3</v>
      </c>
    </row>
    <row r="15" spans="1:12" x14ac:dyDescent="0.25">
      <c r="A15" s="23" t="s">
        <v>33</v>
      </c>
      <c r="B15" s="23">
        <v>500</v>
      </c>
      <c r="C15" s="23"/>
      <c r="H15" s="23" t="s">
        <v>33</v>
      </c>
      <c r="I15" s="23">
        <v>1998</v>
      </c>
      <c r="J15" s="23"/>
    </row>
    <row r="16" spans="1:12" x14ac:dyDescent="0.25">
      <c r="A16" s="23" t="s">
        <v>6</v>
      </c>
      <c r="B16" s="23">
        <v>26.8</v>
      </c>
      <c r="C16" s="23">
        <v>0.4</v>
      </c>
      <c r="H16" s="23" t="s">
        <v>6</v>
      </c>
      <c r="I16" s="23">
        <v>57.6</v>
      </c>
      <c r="J16" s="23">
        <v>0.4</v>
      </c>
    </row>
    <row r="17" spans="1:12" x14ac:dyDescent="0.25">
      <c r="B17" t="s">
        <v>34</v>
      </c>
      <c r="C17" t="s">
        <v>32</v>
      </c>
      <c r="D17" t="s">
        <v>35</v>
      </c>
      <c r="E17" t="s">
        <v>32</v>
      </c>
      <c r="I17" t="s">
        <v>34</v>
      </c>
      <c r="J17" t="s">
        <v>32</v>
      </c>
      <c r="K17" t="s">
        <v>35</v>
      </c>
      <c r="L17" t="s">
        <v>32</v>
      </c>
    </row>
    <row r="18" spans="1:12" x14ac:dyDescent="0.25">
      <c r="B18">
        <v>15.2</v>
      </c>
      <c r="C18">
        <v>0.2</v>
      </c>
      <c r="D18">
        <v>1.54</v>
      </c>
      <c r="E18">
        <v>0.02</v>
      </c>
      <c r="I18">
        <v>15.3</v>
      </c>
      <c r="J18">
        <v>0.2</v>
      </c>
      <c r="K18" s="20">
        <v>0.83199999999999996</v>
      </c>
      <c r="L18" s="20">
        <v>0.02</v>
      </c>
    </row>
    <row r="19" spans="1:12" x14ac:dyDescent="0.25">
      <c r="B19">
        <v>12.6</v>
      </c>
      <c r="C19">
        <v>0.2</v>
      </c>
      <c r="D19">
        <v>1.26</v>
      </c>
      <c r="E19">
        <v>0.02</v>
      </c>
      <c r="I19">
        <v>12.4</v>
      </c>
      <c r="J19">
        <v>0.2</v>
      </c>
      <c r="K19" s="20">
        <v>0.68</v>
      </c>
      <c r="L19" s="20">
        <v>0.02</v>
      </c>
    </row>
    <row r="20" spans="1:12" x14ac:dyDescent="0.25">
      <c r="B20" s="19">
        <v>9.2799999999999994</v>
      </c>
      <c r="C20" s="19">
        <v>0.2</v>
      </c>
      <c r="D20" s="20">
        <v>0.94</v>
      </c>
      <c r="E20" s="20">
        <v>0.02</v>
      </c>
      <c r="I20">
        <v>10.5</v>
      </c>
      <c r="J20">
        <v>0.2</v>
      </c>
      <c r="K20" s="20">
        <v>0.57599999999999996</v>
      </c>
      <c r="L20" s="20">
        <v>0.02</v>
      </c>
    </row>
    <row r="21" spans="1:12" x14ac:dyDescent="0.25">
      <c r="B21" s="19">
        <v>7.32</v>
      </c>
      <c r="C21" s="19">
        <v>0.2</v>
      </c>
      <c r="D21" s="20">
        <v>0.74</v>
      </c>
      <c r="E21" s="20">
        <v>0.02</v>
      </c>
      <c r="I21" s="19">
        <v>7.58</v>
      </c>
      <c r="J21" s="19">
        <v>0.1</v>
      </c>
      <c r="K21" s="20">
        <v>0.41199999999999998</v>
      </c>
      <c r="L21" s="20">
        <v>0.02</v>
      </c>
    </row>
    <row r="22" spans="1:12" x14ac:dyDescent="0.25">
      <c r="B22" s="19">
        <v>5.12</v>
      </c>
      <c r="C22" s="19">
        <v>0.1</v>
      </c>
      <c r="D22" s="20">
        <v>0.50800000000000001</v>
      </c>
      <c r="E22" s="20">
        <v>0.01</v>
      </c>
      <c r="I22" s="19">
        <v>4.72</v>
      </c>
      <c r="J22" s="19">
        <v>0.1</v>
      </c>
      <c r="K22" s="20">
        <v>0.26200000000000001</v>
      </c>
      <c r="L22" s="20">
        <v>0.01</v>
      </c>
    </row>
    <row r="23" spans="1:12" x14ac:dyDescent="0.25">
      <c r="B23" s="19">
        <v>2.61</v>
      </c>
      <c r="C23" s="19">
        <v>0.05</v>
      </c>
      <c r="D23" s="20">
        <v>0.25600000000000001</v>
      </c>
      <c r="E23" s="20">
        <v>5.0000000000000001E-3</v>
      </c>
      <c r="I23" s="19">
        <v>2.48</v>
      </c>
      <c r="J23" s="19">
        <v>0.05</v>
      </c>
      <c r="K23" s="20">
        <v>0.13500000000000001</v>
      </c>
      <c r="L23" s="20">
        <v>5.0000000000000001E-3</v>
      </c>
    </row>
    <row r="24" spans="1:12" x14ac:dyDescent="0.25">
      <c r="B24" s="19">
        <v>1.03</v>
      </c>
      <c r="C24" s="19">
        <v>0.05</v>
      </c>
      <c r="D24" s="20">
        <v>9.9000000000000005E-2</v>
      </c>
      <c r="E24" s="20">
        <v>5.0000000000000001E-3</v>
      </c>
      <c r="I24" s="19">
        <v>1.26</v>
      </c>
      <c r="J24" s="19">
        <v>0.05</v>
      </c>
      <c r="K24" s="20">
        <v>7.1999999999999995E-2</v>
      </c>
      <c r="L24" s="20">
        <v>5.0000000000000001E-3</v>
      </c>
    </row>
    <row r="27" spans="1:12" x14ac:dyDescent="0.25">
      <c r="A27" s="23" t="s">
        <v>36</v>
      </c>
      <c r="B27" s="23">
        <v>50</v>
      </c>
      <c r="C27" s="23"/>
    </row>
    <row r="28" spans="1:12" x14ac:dyDescent="0.25">
      <c r="A28" s="23" t="s">
        <v>6</v>
      </c>
      <c r="B28" s="23">
        <v>0</v>
      </c>
      <c r="C28" s="23">
        <v>1.81</v>
      </c>
    </row>
    <row r="29" spans="1:12" x14ac:dyDescent="0.25">
      <c r="B29" t="s">
        <v>34</v>
      </c>
      <c r="C29" t="s">
        <v>32</v>
      </c>
      <c r="D29" t="s">
        <v>35</v>
      </c>
      <c r="E29" t="s">
        <v>32</v>
      </c>
    </row>
    <row r="30" spans="1:12" x14ac:dyDescent="0.25">
      <c r="B30">
        <v>13.3</v>
      </c>
      <c r="C30">
        <v>0.2</v>
      </c>
      <c r="D30">
        <v>1.52</v>
      </c>
      <c r="E30">
        <v>0.02</v>
      </c>
    </row>
    <row r="31" spans="1:12" x14ac:dyDescent="0.25">
      <c r="B31">
        <v>10.5</v>
      </c>
      <c r="C31">
        <v>0.2</v>
      </c>
      <c r="D31">
        <v>1.19</v>
      </c>
      <c r="E31">
        <v>0.02</v>
      </c>
    </row>
    <row r="32" spans="1:12" x14ac:dyDescent="0.25">
      <c r="B32" s="19">
        <v>7.3</v>
      </c>
      <c r="C32" s="19">
        <v>0.2</v>
      </c>
      <c r="D32">
        <v>0.82599999999999996</v>
      </c>
      <c r="E32" s="20">
        <v>0.02</v>
      </c>
    </row>
    <row r="33" spans="2:5" x14ac:dyDescent="0.25">
      <c r="B33" s="19">
        <v>4.95</v>
      </c>
      <c r="C33" s="19">
        <v>0.1</v>
      </c>
      <c r="D33">
        <v>0.56499999999999995</v>
      </c>
      <c r="E33" s="22">
        <v>0.01</v>
      </c>
    </row>
    <row r="34" spans="2:5" x14ac:dyDescent="0.25">
      <c r="B34">
        <v>2.67</v>
      </c>
      <c r="C34">
        <v>0.05</v>
      </c>
      <c r="D34">
        <v>0.30199999999999999</v>
      </c>
      <c r="E34">
        <v>5.0000000000000001E-3</v>
      </c>
    </row>
    <row r="35" spans="2:5" x14ac:dyDescent="0.25">
      <c r="B35">
        <v>1.1299999999999999</v>
      </c>
      <c r="C35">
        <v>0.05</v>
      </c>
      <c r="D35">
        <v>0.127</v>
      </c>
      <c r="E35">
        <v>5.0000000000000001E-3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I24"/>
  <sheetViews>
    <sheetView tabSelected="1" workbookViewId="0">
      <selection activeCell="I6" sqref="I6"/>
    </sheetView>
  </sheetViews>
  <sheetFormatPr defaultRowHeight="15" x14ac:dyDescent="0.25"/>
  <sheetData>
    <row r="6" spans="2:9" x14ac:dyDescent="0.25">
      <c r="B6">
        <v>50</v>
      </c>
      <c r="C6">
        <v>0.11409</v>
      </c>
      <c r="D6">
        <v>4.0784000000000003E-3</v>
      </c>
      <c r="H6">
        <v>0.12</v>
      </c>
      <c r="I6" s="25">
        <f>(H6-C6)/H6</f>
        <v>4.9249999999999988E-2</v>
      </c>
    </row>
    <row r="7" spans="2:9" x14ac:dyDescent="0.25">
      <c r="B7">
        <v>100</v>
      </c>
      <c r="C7">
        <v>0.11304</v>
      </c>
      <c r="D7">
        <v>4.0784000000000003E-3</v>
      </c>
    </row>
    <row r="8" spans="2:9" x14ac:dyDescent="0.25">
      <c r="B8">
        <v>500</v>
      </c>
      <c r="C8">
        <v>0.10128</v>
      </c>
      <c r="D8">
        <v>4.0784000000000003E-3</v>
      </c>
    </row>
    <row r="9" spans="2:9" x14ac:dyDescent="0.25">
      <c r="B9">
        <v>1000</v>
      </c>
      <c r="C9">
        <v>8.2307000000000005E-2</v>
      </c>
      <c r="D9">
        <v>4.0784000000000003E-3</v>
      </c>
    </row>
    <row r="10" spans="2:9" x14ac:dyDescent="0.25">
      <c r="B10">
        <v>2000</v>
      </c>
      <c r="C10">
        <v>5.4427999999999997E-2</v>
      </c>
      <c r="D10">
        <v>4.0784000000000003E-3</v>
      </c>
    </row>
    <row r="15" spans="2:9" x14ac:dyDescent="0.25">
      <c r="D15" t="s">
        <v>41</v>
      </c>
    </row>
    <row r="16" spans="2:9" x14ac:dyDescent="0.25">
      <c r="D16" t="s">
        <v>42</v>
      </c>
    </row>
    <row r="17" spans="4:4" x14ac:dyDescent="0.25">
      <c r="D17" t="s">
        <v>43</v>
      </c>
    </row>
    <row r="18" spans="4:4" x14ac:dyDescent="0.25">
      <c r="D18" t="s">
        <v>44</v>
      </c>
    </row>
    <row r="19" spans="4:4" x14ac:dyDescent="0.25">
      <c r="D19" t="s">
        <v>45</v>
      </c>
    </row>
    <row r="20" spans="4:4" x14ac:dyDescent="0.25">
      <c r="D20" t="s">
        <v>46</v>
      </c>
    </row>
    <row r="21" spans="4:4" x14ac:dyDescent="0.25">
      <c r="D21" t="s">
        <v>47</v>
      </c>
    </row>
    <row r="22" spans="4:4" x14ac:dyDescent="0.25">
      <c r="D22" t="s">
        <v>48</v>
      </c>
    </row>
    <row r="23" spans="4:4" x14ac:dyDescent="0.25">
      <c r="D23" t="s">
        <v>49</v>
      </c>
    </row>
    <row r="24" spans="4:4" x14ac:dyDescent="0.25">
      <c r="D24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corrente sinosoidal</vt:lpstr>
      <vt:lpstr>bobina em rotação</vt:lpstr>
      <vt:lpstr>Transformador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</dc:creator>
  <cp:lastModifiedBy>Teresa</cp:lastModifiedBy>
  <dcterms:created xsi:type="dcterms:W3CDTF">2010-05-04T09:25:07Z</dcterms:created>
  <dcterms:modified xsi:type="dcterms:W3CDTF">2010-05-17T23:09:49Z</dcterms:modified>
</cp:coreProperties>
</file>