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YO gregoriano" sheetId="1" r:id="rId4"/>
  </sheets>
  <definedNames/>
  <calcPr/>
</workbook>
</file>

<file path=xl/sharedStrings.xml><?xml version="1.0" encoding="utf-8"?>
<sst xmlns="http://schemas.openxmlformats.org/spreadsheetml/2006/main" count="228" uniqueCount="96">
  <si>
    <t>Soles por dia</t>
  </si>
  <si>
    <t>Edad</t>
  </si>
  <si>
    <t>años bisiestos</t>
  </si>
  <si>
    <t>% edad aparente</t>
  </si>
  <si>
    <t>Fecha Inicio</t>
  </si>
  <si>
    <t>dias calculados</t>
  </si>
  <si>
    <t>error en dias</t>
  </si>
  <si>
    <t>años</t>
  </si>
  <si>
    <t>Dia</t>
  </si>
  <si>
    <t>Mes</t>
  </si>
  <si>
    <t>Año</t>
  </si>
  <si>
    <t>soles por dia</t>
  </si>
  <si>
    <t>% error</t>
  </si>
  <si>
    <t>dias</t>
  </si>
  <si>
    <t>multiplica</t>
  </si>
  <si>
    <t>en soles</t>
  </si>
  <si>
    <t>cantidad de soles max a vivir</t>
  </si>
  <si>
    <t>Fecha Fin</t>
  </si>
  <si>
    <t>Días que dice la IA</t>
  </si>
  <si>
    <t>horas en 1 dia</t>
  </si>
  <si>
    <t>o Haber</t>
  </si>
  <si>
    <t>suma</t>
  </si>
  <si>
    <t>min en 1 hora</t>
  </si>
  <si>
    <t>sec en 1 min</t>
  </si>
  <si>
    <t>debería haber vivido</t>
  </si>
  <si>
    <t>Debiere</t>
  </si>
  <si>
    <t>Faltan</t>
  </si>
  <si>
    <t>o Debe</t>
  </si>
  <si>
    <t>fi + ff</t>
  </si>
  <si>
    <t>t en horas</t>
  </si>
  <si>
    <t>o al día</t>
  </si>
  <si>
    <t>dias años</t>
  </si>
  <si>
    <t>t en min</t>
  </si>
  <si>
    <t xml:space="preserve">% Haber </t>
  </si>
  <si>
    <t>bisiestos</t>
  </si>
  <si>
    <t>sumas del 0.25 del bisiesto de los 2061</t>
  </si>
  <si>
    <t>t en sec</t>
  </si>
  <si>
    <t>% Debe</t>
  </si>
  <si>
    <t>¿año bisiesto?</t>
  </si>
  <si>
    <t>resultado final</t>
  </si>
  <si>
    <t>% Queda</t>
  </si>
  <si>
    <t>decimal</t>
  </si>
  <si>
    <t>t en o</t>
  </si>
  <si>
    <t>Queda en o</t>
  </si>
  <si>
    <t>mas cuarto de dia</t>
  </si>
  <si>
    <t>t en :</t>
  </si>
  <si>
    <t>% al finalizar</t>
  </si>
  <si>
    <t>fi ¿ADC?</t>
  </si>
  <si>
    <t>ff ¿ADC?</t>
  </si>
  <si>
    <t>comprobació</t>
  </si>
  <si>
    <t>t en :-</t>
  </si>
  <si>
    <t>t en :-_</t>
  </si>
  <si>
    <t>fi y ff BDC</t>
  </si>
  <si>
    <t>t en tiradas</t>
  </si>
  <si>
    <t>% al fin + error</t>
  </si>
  <si>
    <t>mes</t>
  </si>
  <si>
    <t>dia</t>
  </si>
  <si>
    <t>fi</t>
  </si>
  <si>
    <t>dias este año</t>
  </si>
  <si>
    <t>ff</t>
  </si>
  <si>
    <t>SUMA TOTAL</t>
  </si>
  <si>
    <t>acarrero</t>
  </si>
  <si>
    <t>fi BDC y ff ADC</t>
  </si>
  <si>
    <t>fi ADC y ff ADC</t>
  </si>
  <si>
    <t>menos dias</t>
  </si>
  <si>
    <t>Total dias esas cuentas</t>
  </si>
  <si>
    <t>dias totales hasta fecha fin</t>
  </si>
  <si>
    <t>acarreo</t>
  </si>
  <si>
    <t>dias de este curso</t>
  </si>
  <si>
    <t>numero dias hasta siguiente día</t>
  </si>
  <si>
    <t>Suma de días totales</t>
  </si>
  <si>
    <t>Dias en es primer año</t>
  </si>
  <si>
    <t>Dias que quedan hasta 1 enero 1er año</t>
  </si>
  <si>
    <t>tiradas</t>
  </si>
  <si>
    <t>segundos</t>
  </si>
  <si>
    <t>Dias totales con los años</t>
  </si>
  <si>
    <t>o</t>
  </si>
  <si>
    <t>:</t>
  </si>
  <si>
    <t>:-</t>
  </si>
  <si>
    <t>:-_</t>
  </si>
  <si>
    <t>Haber</t>
  </si>
  <si>
    <t>Deben</t>
  </si>
  <si>
    <t>h</t>
  </si>
  <si>
    <t>min</t>
  </si>
  <si>
    <t>sec</t>
  </si>
  <si>
    <t>diferencia con 1 o dia</t>
  </si>
  <si>
    <t>error</t>
  </si>
  <si>
    <t>error abs</t>
  </si>
  <si>
    <t>Largo</t>
  </si>
  <si>
    <t>fecha inicio</t>
  </si>
  <si>
    <t>año</t>
  </si>
  <si>
    <t>cumple</t>
  </si>
  <si>
    <t>año separado</t>
  </si>
  <si>
    <t>Otra Fecha</t>
  </si>
  <si>
    <t>hoy</t>
  </si>
  <si>
    <t>fecha fin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</si>
</sst>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M/yyyy"/>
  </numFmts>
  <fonts count="7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  <font>
      <b/>
      <color theme="1"/>
      <name val="Arial"/>
    </font>
    <font>
      <b/>
      <color theme="1"/>
      <name val="Arial"/>
      <scheme val="minor"/>
    </font>
    <font>
      <sz val="12.0"/>
      <color theme="1"/>
      <name val="Comic Sans MS"/>
    </font>
    <font>
      <sz val="11.0"/>
      <color theme="1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4A86E8"/>
        <bgColor rgb="FF4A86E8"/>
      </patternFill>
    </fill>
    <fill>
      <patternFill patternType="solid">
        <fgColor rgb="FF999999"/>
        <bgColor rgb="FF999999"/>
      </patternFill>
    </fill>
    <fill>
      <patternFill patternType="solid">
        <fgColor rgb="FF00FFFF"/>
        <bgColor rgb="FF00FFFF"/>
      </patternFill>
    </fill>
    <fill>
      <patternFill patternType="solid">
        <fgColor rgb="FFFF0000"/>
        <bgColor rgb="FFFF0000"/>
      </patternFill>
    </fill>
    <fill>
      <patternFill patternType="solid">
        <fgColor rgb="FFFF9900"/>
        <bgColor rgb="FFFF9900"/>
      </patternFill>
    </fill>
  </fills>
  <borders count="1">
    <border/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bottom"/>
    </xf>
    <xf borderId="0" fillId="3" fontId="1" numFmtId="0" xfId="0" applyAlignment="1" applyFill="1" applyFont="1">
      <alignment horizontal="center" readingOrder="0" vertical="bottom"/>
    </xf>
    <xf borderId="0" fillId="0" fontId="1" numFmtId="0" xfId="0" applyAlignment="1" applyFont="1">
      <alignment horizontal="center" vertical="bottom"/>
    </xf>
    <xf borderId="0" fillId="0" fontId="2" numFmtId="0" xfId="0" applyAlignment="1" applyFont="1">
      <alignment horizontal="center"/>
    </xf>
    <xf borderId="0" fillId="0" fontId="1" numFmtId="0" xfId="0" applyAlignment="1" applyFont="1">
      <alignment horizontal="center" readingOrder="0" vertical="bottom"/>
    </xf>
    <xf borderId="0" fillId="0" fontId="1" numFmtId="1" xfId="0" applyAlignment="1" applyFont="1" applyNumberFormat="1">
      <alignment horizontal="center" vertical="bottom"/>
    </xf>
    <xf borderId="0" fillId="4" fontId="1" numFmtId="1" xfId="0" applyAlignment="1" applyFill="1" applyFont="1" applyNumberFormat="1">
      <alignment horizontal="center" vertical="bottom"/>
    </xf>
    <xf borderId="0" fillId="2" fontId="1" numFmtId="0" xfId="0" applyAlignment="1" applyFont="1">
      <alignment horizontal="center" vertical="bottom"/>
    </xf>
    <xf borderId="0" fillId="4" fontId="1" numFmtId="0" xfId="0" applyAlignment="1" applyFont="1">
      <alignment horizontal="center" vertical="bottom"/>
    </xf>
    <xf borderId="0" fillId="5" fontId="1" numFmtId="0" xfId="0" applyAlignment="1" applyFill="1" applyFont="1">
      <alignment horizontal="center" vertical="bottom"/>
    </xf>
    <xf borderId="0" fillId="2" fontId="2" numFmtId="0" xfId="0" applyAlignment="1" applyFont="1">
      <alignment horizontal="center"/>
    </xf>
    <xf borderId="0" fillId="0" fontId="3" numFmtId="0" xfId="0" applyAlignment="1" applyFont="1">
      <alignment horizontal="center" vertical="bottom"/>
    </xf>
    <xf borderId="0" fillId="3" fontId="1" numFmtId="1" xfId="0" applyAlignment="1" applyFont="1" applyNumberFormat="1">
      <alignment horizontal="center" vertical="bottom"/>
    </xf>
    <xf borderId="0" fillId="6" fontId="1" numFmtId="0" xfId="0" applyAlignment="1" applyFill="1" applyFont="1">
      <alignment horizontal="center" vertical="bottom"/>
    </xf>
    <xf borderId="0" fillId="2" fontId="2" numFmtId="1" xfId="0" applyAlignment="1" applyFont="1" applyNumberFormat="1">
      <alignment horizontal="center"/>
    </xf>
    <xf borderId="0" fillId="0" fontId="3" numFmtId="0" xfId="0" applyAlignment="1" applyFont="1">
      <alignment horizontal="center" readingOrder="0" vertical="bottom"/>
    </xf>
    <xf borderId="0" fillId="0" fontId="4" numFmtId="0" xfId="0" applyAlignment="1" applyFont="1">
      <alignment horizontal="center" readingOrder="0"/>
    </xf>
    <xf borderId="0" fillId="0" fontId="1" numFmtId="4" xfId="0" applyAlignment="1" applyFont="1" applyNumberFormat="1">
      <alignment horizontal="center" vertical="bottom"/>
    </xf>
    <xf borderId="0" fillId="5" fontId="5" numFmtId="0" xfId="0" applyAlignment="1" applyFont="1">
      <alignment horizontal="center" vertical="bottom"/>
    </xf>
    <xf borderId="0" fillId="5" fontId="1" numFmtId="1" xfId="0" applyAlignment="1" applyFont="1" applyNumberFormat="1">
      <alignment horizontal="center" vertical="bottom"/>
    </xf>
    <xf borderId="0" fillId="0" fontId="6" numFmtId="0" xfId="0" applyAlignment="1" applyFont="1">
      <alignment horizontal="center" vertical="bottom"/>
    </xf>
    <xf borderId="0" fillId="5" fontId="6" numFmtId="0" xfId="0" applyAlignment="1" applyFont="1">
      <alignment horizontal="center" vertical="bottom"/>
    </xf>
    <xf borderId="0" fillId="0" fontId="1" numFmtId="1" xfId="0" applyAlignment="1" applyFont="1" applyNumberFormat="1">
      <alignment horizontal="center" readingOrder="0" vertical="bottom"/>
    </xf>
    <xf borderId="0" fillId="0" fontId="2" numFmtId="0" xfId="0" applyAlignment="1" applyFont="1">
      <alignment horizontal="center" readingOrder="0"/>
    </xf>
    <xf borderId="0" fillId="7" fontId="1" numFmtId="0" xfId="0" applyAlignment="1" applyFill="1" applyFont="1">
      <alignment horizontal="center" vertical="bottom"/>
    </xf>
    <xf borderId="0" fillId="8" fontId="1" numFmtId="0" xfId="0" applyAlignment="1" applyFill="1" applyFont="1">
      <alignment horizontal="center" vertical="bottom"/>
    </xf>
    <xf borderId="0" fillId="9" fontId="1" numFmtId="0" xfId="0" applyAlignment="1" applyFill="1" applyFont="1">
      <alignment horizontal="center" vertical="bottom"/>
    </xf>
    <xf borderId="0" fillId="9" fontId="3" numFmtId="0" xfId="0" applyAlignment="1" applyFont="1">
      <alignment horizontal="center" vertical="bottom"/>
    </xf>
    <xf borderId="0" fillId="0" fontId="1" numFmtId="164" xfId="0" applyAlignment="1" applyFont="1" applyNumberFormat="1">
      <alignment horizontal="center" vertical="bottom"/>
    </xf>
    <xf borderId="0" fillId="3" fontId="1" numFmtId="0" xfId="0" applyAlignment="1" applyFon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0"/>
    <col customWidth="1" min="2" max="2" width="19.5"/>
    <col customWidth="1" min="12" max="12" width="20.88"/>
    <col customWidth="1" min="13" max="13" width="14.75"/>
    <col customWidth="1" min="14" max="14" width="16.5"/>
  </cols>
  <sheetData>
    <row r="1">
      <c r="A1" s="1" t="s">
        <v>0</v>
      </c>
      <c r="B1" s="2">
        <v>1.0</v>
      </c>
      <c r="C1" s="3"/>
      <c r="D1" s="4"/>
      <c r="E1" s="4"/>
      <c r="F1" s="3"/>
      <c r="G1" s="3"/>
      <c r="H1" s="3">
        <f>F16+10*E16 </f>
        <v>42</v>
      </c>
      <c r="I1" s="5" t="s">
        <v>1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6"/>
      <c r="AA1" s="6" t="s">
        <v>2</v>
      </c>
      <c r="AB1" s="6"/>
      <c r="AC1" s="6"/>
      <c r="AD1" s="6"/>
      <c r="AE1" s="6"/>
      <c r="AF1" s="6"/>
      <c r="AG1" s="3"/>
      <c r="AH1" s="3"/>
      <c r="AI1" s="3"/>
      <c r="AJ1" s="3"/>
      <c r="AK1" s="3"/>
      <c r="AL1" s="3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</row>
    <row r="2">
      <c r="A2" s="1" t="s">
        <v>3</v>
      </c>
      <c r="B2" s="2">
        <v>25.0</v>
      </c>
      <c r="C2" s="3"/>
      <c r="D2" s="4"/>
      <c r="E2" s="4"/>
      <c r="F2" s="3"/>
      <c r="G2" s="3"/>
      <c r="H2" s="3">
        <f>H3/365.25</f>
        <v>42.63107461</v>
      </c>
      <c r="I2" s="3"/>
      <c r="J2" s="3"/>
      <c r="K2" s="3"/>
      <c r="L2" s="3"/>
      <c r="M2" s="3"/>
      <c r="N2" s="4"/>
      <c r="O2" s="3"/>
      <c r="P2" s="4"/>
      <c r="Q2" s="4"/>
      <c r="R2" s="3"/>
      <c r="S2" s="3"/>
      <c r="T2" s="3"/>
      <c r="U2" s="3"/>
      <c r="V2" s="3"/>
      <c r="W2" s="3"/>
      <c r="X2" s="3"/>
      <c r="Y2" s="3"/>
      <c r="Z2" s="6"/>
      <c r="AA2" s="7">
        <f t="shared" ref="AA2:AE2" si="1">U3</f>
        <v>0</v>
      </c>
      <c r="AB2" s="7">
        <f t="shared" si="1"/>
        <v>0</v>
      </c>
      <c r="AC2" s="7">
        <f t="shared" si="1"/>
        <v>0</v>
      </c>
      <c r="AD2" s="7">
        <f t="shared" si="1"/>
        <v>4</v>
      </c>
      <c r="AE2" s="7">
        <f t="shared" si="1"/>
        <v>2</v>
      </c>
      <c r="AF2" s="6"/>
      <c r="AG2" s="3"/>
      <c r="AH2" s="3"/>
      <c r="AI2" s="3"/>
      <c r="AJ2" s="3">
        <f>AA2*100000 +AB2*1000 +AC2*100 +AD2*10 +AE2*1</f>
        <v>42</v>
      </c>
      <c r="AK2" s="3"/>
      <c r="AL2" s="3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</row>
    <row r="3">
      <c r="A3" s="8" t="s">
        <v>4</v>
      </c>
      <c r="B3" s="3"/>
      <c r="C3" s="3"/>
      <c r="D3" s="3"/>
      <c r="E3" s="3"/>
      <c r="F3" s="3"/>
      <c r="G3" s="3"/>
      <c r="H3" s="3">
        <f>A77</f>
        <v>15571</v>
      </c>
      <c r="I3" s="3" t="s">
        <v>5</v>
      </c>
      <c r="J3" s="3"/>
      <c r="K3" s="3"/>
      <c r="L3" s="3">
        <f>C103</f>
        <v>1</v>
      </c>
      <c r="M3" s="5" t="s">
        <v>6</v>
      </c>
      <c r="N3" s="4"/>
      <c r="O3" s="3"/>
      <c r="P3" s="4"/>
      <c r="Q3" s="4"/>
      <c r="R3" s="3"/>
      <c r="S3" s="3" t="s">
        <v>7</v>
      </c>
      <c r="T3" s="3" t="str">
        <f t="shared" ref="T3:Y3" si="2">A16</f>
        <v/>
      </c>
      <c r="U3" s="9">
        <f t="shared" si="2"/>
        <v>0</v>
      </c>
      <c r="V3" s="9">
        <f t="shared" si="2"/>
        <v>0</v>
      </c>
      <c r="W3" s="9">
        <f t="shared" si="2"/>
        <v>0</v>
      </c>
      <c r="X3" s="9">
        <f t="shared" si="2"/>
        <v>4</v>
      </c>
      <c r="Y3" s="9">
        <f t="shared" si="2"/>
        <v>2</v>
      </c>
      <c r="Z3" s="6"/>
      <c r="AA3" s="6"/>
      <c r="AB3" s="6"/>
      <c r="AC3" s="6"/>
      <c r="AD3" s="6"/>
      <c r="AE3" s="6"/>
      <c r="AF3" s="6">
        <f>IF(AE2=3,25,0)</f>
        <v>0</v>
      </c>
      <c r="AG3" s="3"/>
      <c r="AH3" s="3"/>
      <c r="AI3" s="3">
        <f>AJ2/4</f>
        <v>10.5</v>
      </c>
      <c r="AJ3" s="3"/>
      <c r="AK3" s="3"/>
      <c r="AL3" s="3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</row>
    <row r="4">
      <c r="A4" s="8" t="s">
        <v>8</v>
      </c>
      <c r="B4" s="8" t="s">
        <v>9</v>
      </c>
      <c r="C4" s="8" t="s">
        <v>10</v>
      </c>
      <c r="D4" s="3"/>
      <c r="E4" s="3"/>
      <c r="F4" s="3"/>
      <c r="G4" s="3"/>
      <c r="H4" s="5">
        <v>1.0</v>
      </c>
      <c r="I4" s="3" t="s">
        <v>11</v>
      </c>
      <c r="J4" s="5">
        <v>16.0</v>
      </c>
      <c r="K4" s="3"/>
      <c r="L4" s="4">
        <f>abs(L3)*100/(L8)</f>
        <v>0.006422195106</v>
      </c>
      <c r="M4" s="3" t="s">
        <v>12</v>
      </c>
      <c r="N4" s="3">
        <f>C104</f>
        <v>0.006422195106</v>
      </c>
      <c r="O4" s="3"/>
      <c r="P4" s="4"/>
      <c r="Q4" s="4"/>
      <c r="R4" s="3"/>
      <c r="S4" s="3" t="s">
        <v>13</v>
      </c>
      <c r="T4" s="3"/>
      <c r="U4" s="3"/>
      <c r="V4" s="3" t="s">
        <v>14</v>
      </c>
      <c r="W4" s="3">
        <v>3.0</v>
      </c>
      <c r="X4" s="3">
        <v>6.0</v>
      </c>
      <c r="Y4" s="3">
        <v>5.0</v>
      </c>
      <c r="Z4" s="6"/>
      <c r="AA4" s="6">
        <f t="shared" ref="AA4:AE4" si="3">ROUNDDOWN(AA2/2,0)</f>
        <v>0</v>
      </c>
      <c r="AB4" s="6">
        <f t="shared" si="3"/>
        <v>0</v>
      </c>
      <c r="AC4" s="6">
        <f t="shared" si="3"/>
        <v>0</v>
      </c>
      <c r="AD4" s="6">
        <f t="shared" si="3"/>
        <v>2</v>
      </c>
      <c r="AE4" s="6">
        <f t="shared" si="3"/>
        <v>1</v>
      </c>
      <c r="AF4" s="6">
        <f>IF(AE2=2,25,0)</f>
        <v>25</v>
      </c>
      <c r="AG4" s="3"/>
      <c r="AH4" s="3"/>
      <c r="AI4" s="3"/>
      <c r="AJ4" s="3"/>
      <c r="AK4" s="3"/>
      <c r="AL4" s="3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</row>
    <row r="5">
      <c r="A5" s="2"/>
      <c r="B5" s="2"/>
      <c r="C5" s="2"/>
      <c r="D5" s="3"/>
      <c r="E5" s="3"/>
      <c r="F5" s="3"/>
      <c r="G5" s="3"/>
      <c r="H5" s="3" t="str">
        <f t="shared" ref="H5:H20" si="6">A79</f>
        <v/>
      </c>
      <c r="I5" s="3"/>
      <c r="J5" s="3"/>
      <c r="K5" s="3"/>
      <c r="L5" s="3"/>
      <c r="M5" s="3"/>
      <c r="N5" s="3"/>
      <c r="O5" s="3"/>
      <c r="P5" s="4"/>
      <c r="Q5" s="4"/>
      <c r="R5" s="3"/>
      <c r="S5" s="3"/>
      <c r="T5" s="3"/>
      <c r="U5" s="10">
        <f>Y4*U3</f>
        <v>0</v>
      </c>
      <c r="V5" s="10">
        <f>Y4*V3</f>
        <v>0</v>
      </c>
      <c r="W5" s="10">
        <f>Y4*W3</f>
        <v>0</v>
      </c>
      <c r="X5" s="10">
        <f>Y4*X3</f>
        <v>20</v>
      </c>
      <c r="Y5" s="10">
        <f>Y4*Y3</f>
        <v>10</v>
      </c>
      <c r="Z5" s="6"/>
      <c r="AA5" s="6">
        <f t="shared" ref="AA5:AE5" si="4">AA2-AA4*2</f>
        <v>0</v>
      </c>
      <c r="AB5" s="6">
        <f t="shared" si="4"/>
        <v>0</v>
      </c>
      <c r="AC5" s="6">
        <f t="shared" si="4"/>
        <v>0</v>
      </c>
      <c r="AD5" s="6">
        <f t="shared" si="4"/>
        <v>0</v>
      </c>
      <c r="AE5" s="6">
        <f t="shared" si="4"/>
        <v>0</v>
      </c>
      <c r="AF5" s="6">
        <f>IFERROR(__xludf.DUMMYFUNCTION("IF(AE4=1,-25,0)"),-25.0)</f>
        <v>-25</v>
      </c>
      <c r="AG5" s="3"/>
      <c r="AH5" s="3"/>
      <c r="AI5" s="3"/>
      <c r="AJ5" s="3"/>
      <c r="AK5" s="3"/>
      <c r="AL5" s="3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</row>
    <row r="6">
      <c r="A6" s="11">
        <f t="shared" ref="A6:C6" si="5">P107</f>
        <v>6</v>
      </c>
      <c r="B6" s="11">
        <f t="shared" si="5"/>
        <v>12</v>
      </c>
      <c r="C6" s="11">
        <f t="shared" si="5"/>
        <v>1982</v>
      </c>
      <c r="D6" s="3"/>
      <c r="E6" s="3"/>
      <c r="F6" s="3"/>
      <c r="G6" s="3"/>
      <c r="H6" s="3">
        <f t="shared" si="6"/>
        <v>15571</v>
      </c>
      <c r="I6" s="3" t="s">
        <v>15</v>
      </c>
      <c r="J6" s="3">
        <f>J4*H3</f>
        <v>249136</v>
      </c>
      <c r="K6" s="4"/>
      <c r="L6" s="3"/>
      <c r="M6" s="3" t="s">
        <v>16</v>
      </c>
      <c r="N6" s="3"/>
      <c r="O6" s="3"/>
      <c r="P6" s="4"/>
      <c r="Q6" s="4"/>
      <c r="R6" s="3"/>
      <c r="S6" s="3"/>
      <c r="T6" s="10">
        <f>X4*U3</f>
        <v>0</v>
      </c>
      <c r="U6" s="10">
        <f>X4*V3</f>
        <v>0</v>
      </c>
      <c r="V6" s="10">
        <f>X4*W3</f>
        <v>0</v>
      </c>
      <c r="W6" s="10">
        <f>X4*X3</f>
        <v>24</v>
      </c>
      <c r="X6" s="10">
        <f>X4*Y3</f>
        <v>12</v>
      </c>
      <c r="Y6" s="3"/>
      <c r="Z6" s="6"/>
      <c r="AA6" s="6"/>
      <c r="AB6" s="6">
        <f t="shared" ref="AB6:AE6" si="7">IF(AA5=1,5,0)</f>
        <v>0</v>
      </c>
      <c r="AC6" s="6">
        <f t="shared" si="7"/>
        <v>0</v>
      </c>
      <c r="AD6" s="6">
        <f t="shared" si="7"/>
        <v>0</v>
      </c>
      <c r="AE6" s="6">
        <f t="shared" si="7"/>
        <v>0</v>
      </c>
      <c r="AF6" s="6">
        <f>IF(AE5=1,25,0)</f>
        <v>0</v>
      </c>
      <c r="AG6" s="3"/>
      <c r="AH6" s="3"/>
      <c r="AI6" s="3"/>
      <c r="AJ6" s="3"/>
      <c r="AK6" s="3"/>
      <c r="AL6" s="3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</row>
    <row r="7">
      <c r="A7" s="8" t="s">
        <v>17</v>
      </c>
      <c r="B7" s="3"/>
      <c r="C7" s="3"/>
      <c r="D7" s="3"/>
      <c r="E7" s="3"/>
      <c r="F7" s="3"/>
      <c r="G7" s="3"/>
      <c r="H7" s="3" t="str">
        <f t="shared" si="6"/>
        <v/>
      </c>
      <c r="I7" s="3"/>
      <c r="J7" s="3"/>
      <c r="K7" s="4"/>
      <c r="L7" s="3">
        <f>H3*100/H2</f>
        <v>36525</v>
      </c>
      <c r="M7" s="4"/>
      <c r="N7" s="3">
        <v>1000000.0</v>
      </c>
      <c r="O7" s="3"/>
      <c r="P7" s="4"/>
      <c r="Q7" s="4"/>
      <c r="R7" s="3"/>
      <c r="S7" s="10">
        <f>W4*U3</f>
        <v>0</v>
      </c>
      <c r="T7" s="10">
        <f>W4*V3</f>
        <v>0</v>
      </c>
      <c r="U7" s="10">
        <f>W4*W3</f>
        <v>0</v>
      </c>
      <c r="V7" s="10">
        <f>W4*X3</f>
        <v>12</v>
      </c>
      <c r="W7" s="10">
        <f>W4*Y3</f>
        <v>6</v>
      </c>
      <c r="X7" s="3"/>
      <c r="Y7" s="3"/>
      <c r="Z7" s="6"/>
      <c r="AA7" s="6">
        <f t="shared" ref="AA7:AE7" si="8">AA4+AA6</f>
        <v>0</v>
      </c>
      <c r="AB7" s="6">
        <f t="shared" si="8"/>
        <v>0</v>
      </c>
      <c r="AC7" s="6">
        <f t="shared" si="8"/>
        <v>0</v>
      </c>
      <c r="AD7" s="6">
        <f t="shared" si="8"/>
        <v>2</v>
      </c>
      <c r="AE7" s="6">
        <f t="shared" si="8"/>
        <v>1</v>
      </c>
      <c r="AF7" s="6"/>
      <c r="AG7" s="3"/>
      <c r="AH7" s="3"/>
      <c r="AI7" s="3"/>
      <c r="AJ7" s="3"/>
      <c r="AK7" s="3"/>
      <c r="AL7" s="3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</row>
    <row r="8">
      <c r="A8" s="8" t="s">
        <v>8</v>
      </c>
      <c r="B8" s="8" t="s">
        <v>9</v>
      </c>
      <c r="C8" s="8" t="s">
        <v>10</v>
      </c>
      <c r="D8" s="3"/>
      <c r="E8" s="1" t="s">
        <v>18</v>
      </c>
      <c r="F8" s="3"/>
      <c r="G8" s="3"/>
      <c r="H8" s="3">
        <f t="shared" si="6"/>
        <v>24</v>
      </c>
      <c r="I8" s="3" t="s">
        <v>19</v>
      </c>
      <c r="J8" s="3">
        <f t="shared" ref="J8:J10" si="10">H8</f>
        <v>24</v>
      </c>
      <c r="K8" s="4"/>
      <c r="L8" s="4">
        <f>H3</f>
        <v>15571</v>
      </c>
      <c r="M8" s="12" t="s">
        <v>20</v>
      </c>
      <c r="N8" s="3">
        <f t="shared" ref="N8:N17" si="11">A102</f>
        <v>15571</v>
      </c>
      <c r="O8" s="3"/>
      <c r="P8" s="4"/>
      <c r="Q8" s="4"/>
      <c r="R8" s="3" t="s">
        <v>21</v>
      </c>
      <c r="S8" s="8">
        <f t="shared" ref="S8:Y8" si="9">SUM(S5:S7)</f>
        <v>0</v>
      </c>
      <c r="T8" s="8">
        <f t="shared" si="9"/>
        <v>0</v>
      </c>
      <c r="U8" s="8">
        <f t="shared" si="9"/>
        <v>0</v>
      </c>
      <c r="V8" s="8">
        <f t="shared" si="9"/>
        <v>12</v>
      </c>
      <c r="W8" s="8">
        <f t="shared" si="9"/>
        <v>30</v>
      </c>
      <c r="X8" s="8">
        <f t="shared" si="9"/>
        <v>32</v>
      </c>
      <c r="Y8" s="8">
        <f t="shared" si="9"/>
        <v>10</v>
      </c>
      <c r="Z8" s="3"/>
      <c r="AA8" s="3"/>
      <c r="AB8" s="3"/>
      <c r="AC8" s="3"/>
      <c r="AD8" s="3"/>
      <c r="AE8" s="6"/>
      <c r="AF8" s="6"/>
      <c r="AG8" s="3"/>
      <c r="AH8" s="3"/>
      <c r="AI8" s="3"/>
      <c r="AJ8" s="3"/>
      <c r="AK8" s="3"/>
      <c r="AL8" s="3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</row>
    <row r="9">
      <c r="A9" s="13"/>
      <c r="B9" s="13"/>
      <c r="C9" s="13"/>
      <c r="D9" s="3"/>
      <c r="E9" s="1">
        <v>15572.0</v>
      </c>
      <c r="F9" s="3"/>
      <c r="G9" s="3"/>
      <c r="H9" s="3">
        <f t="shared" si="6"/>
        <v>60</v>
      </c>
      <c r="I9" s="3" t="s">
        <v>22</v>
      </c>
      <c r="J9" s="3">
        <f t="shared" si="10"/>
        <v>60</v>
      </c>
      <c r="K9" s="4"/>
      <c r="L9" s="4">
        <f>H2</f>
        <v>42.63107461</v>
      </c>
      <c r="M9" s="3" t="s">
        <v>3</v>
      </c>
      <c r="N9" s="14">
        <f t="shared" si="11"/>
        <v>25</v>
      </c>
      <c r="O9" s="3"/>
      <c r="P9" s="4"/>
      <c r="Q9" s="4"/>
      <c r="R9" s="3"/>
      <c r="S9" s="8">
        <f t="shared" ref="S9:X9" si="12">IF(S8&gt;9,RIGHT(S8),S8) +T10</f>
        <v>0</v>
      </c>
      <c r="T9" s="8">
        <f t="shared" si="12"/>
        <v>0</v>
      </c>
      <c r="U9" s="8">
        <f t="shared" si="12"/>
        <v>1</v>
      </c>
      <c r="V9" s="8">
        <f t="shared" si="12"/>
        <v>5</v>
      </c>
      <c r="W9" s="8">
        <f t="shared" si="12"/>
        <v>3</v>
      </c>
      <c r="X9" s="8">
        <f t="shared" si="12"/>
        <v>3</v>
      </c>
      <c r="Y9" s="8" t="str">
        <f>IF(Y8&gt;9,RIGHT(Y8),Y8)</f>
        <v>0</v>
      </c>
      <c r="Z9" s="3"/>
      <c r="AA9" s="6">
        <f t="shared" ref="AA9:AE9" si="13">ROUNDDOWN(AA7/2,0)</f>
        <v>0</v>
      </c>
      <c r="AB9" s="6">
        <f t="shared" si="13"/>
        <v>0</v>
      </c>
      <c r="AC9" s="6">
        <f t="shared" si="13"/>
        <v>0</v>
      </c>
      <c r="AD9" s="6">
        <f t="shared" si="13"/>
        <v>1</v>
      </c>
      <c r="AE9" s="6">
        <f t="shared" si="13"/>
        <v>0</v>
      </c>
      <c r="AF9" s="6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</row>
    <row r="10">
      <c r="A10" s="15">
        <f t="shared" ref="A10:C10" si="14">P113</f>
        <v>25</v>
      </c>
      <c r="B10" s="15">
        <f t="shared" si="14"/>
        <v>7</v>
      </c>
      <c r="C10" s="15">
        <f t="shared" si="14"/>
        <v>2025</v>
      </c>
      <c r="D10" s="3"/>
      <c r="E10" s="3"/>
      <c r="F10" s="3"/>
      <c r="G10" s="3"/>
      <c r="H10" s="3">
        <f t="shared" si="6"/>
        <v>60</v>
      </c>
      <c r="I10" s="3" t="s">
        <v>23</v>
      </c>
      <c r="J10" s="3">
        <f t="shared" si="10"/>
        <v>60</v>
      </c>
      <c r="K10" s="4"/>
      <c r="L10" s="4">
        <f>L8</f>
        <v>15571</v>
      </c>
      <c r="M10" s="3" t="s">
        <v>24</v>
      </c>
      <c r="N10" s="3">
        <f t="shared" si="11"/>
        <v>250000</v>
      </c>
      <c r="O10" s="3"/>
      <c r="P10" s="4"/>
      <c r="Q10" s="4"/>
      <c r="R10" s="3"/>
      <c r="S10" s="3"/>
      <c r="T10" s="3">
        <f t="shared" ref="T10:Y10" si="15">IF(T8&gt;9,LEFT(T8),0)</f>
        <v>0</v>
      </c>
      <c r="U10" s="3">
        <f t="shared" si="15"/>
        <v>0</v>
      </c>
      <c r="V10" s="3" t="str">
        <f t="shared" si="15"/>
        <v>1</v>
      </c>
      <c r="W10" s="3" t="str">
        <f t="shared" si="15"/>
        <v>3</v>
      </c>
      <c r="X10" s="3" t="str">
        <f t="shared" si="15"/>
        <v>3</v>
      </c>
      <c r="Y10" s="3" t="str">
        <f t="shared" si="15"/>
        <v>1</v>
      </c>
      <c r="Z10" s="3"/>
      <c r="AA10" s="6">
        <f t="shared" ref="AA10:AE10" si="16">AA7-AA9*2</f>
        <v>0</v>
      </c>
      <c r="AB10" s="6">
        <f t="shared" si="16"/>
        <v>0</v>
      </c>
      <c r="AC10" s="6">
        <f t="shared" si="16"/>
        <v>0</v>
      </c>
      <c r="AD10" s="6">
        <f t="shared" si="16"/>
        <v>0</v>
      </c>
      <c r="AE10" s="6">
        <f t="shared" si="16"/>
        <v>1</v>
      </c>
      <c r="AF10" s="6">
        <f>IF(AE10=1,50,0)</f>
        <v>50</v>
      </c>
      <c r="AG10" s="3"/>
      <c r="AH10" s="3"/>
      <c r="AI10" s="3"/>
      <c r="AJ10" s="6"/>
      <c r="AK10" s="6"/>
      <c r="AL10" s="6"/>
      <c r="AM10" s="6"/>
      <c r="AN10" s="6"/>
      <c r="AO10" s="6"/>
      <c r="AP10" s="3"/>
      <c r="AQ10" s="3"/>
      <c r="AR10" s="3"/>
      <c r="AS10" s="3"/>
      <c r="AT10" s="3"/>
      <c r="AU10" s="3"/>
      <c r="AV10" s="3"/>
      <c r="AW10" s="3"/>
      <c r="AX10" s="3"/>
      <c r="AY10" s="3"/>
    </row>
    <row r="11">
      <c r="A11" s="4"/>
      <c r="B11" s="4"/>
      <c r="C11" s="3"/>
      <c r="D11" s="3"/>
      <c r="E11" s="3"/>
      <c r="F11" s="3"/>
      <c r="G11" s="3"/>
      <c r="H11" s="12" t="str">
        <f t="shared" si="6"/>
        <v>Haber</v>
      </c>
      <c r="I11" s="3"/>
      <c r="J11" s="16" t="s">
        <v>25</v>
      </c>
      <c r="K11" s="17" t="s">
        <v>26</v>
      </c>
      <c r="L11" s="3">
        <f>L10-L8</f>
        <v>0</v>
      </c>
      <c r="M11" s="3" t="s">
        <v>27</v>
      </c>
      <c r="N11" s="3">
        <f t="shared" si="11"/>
        <v>234429</v>
      </c>
      <c r="O11" s="3"/>
      <c r="P11" s="4"/>
      <c r="Q11" s="4"/>
      <c r="R11" s="3"/>
      <c r="S11" s="3"/>
      <c r="T11" s="3">
        <f t="shared" ref="T11:X11" si="17">IF(T9&gt;9,LEFT(T9),0)</f>
        <v>0</v>
      </c>
      <c r="U11" s="3">
        <f t="shared" si="17"/>
        <v>0</v>
      </c>
      <c r="V11" s="3">
        <f t="shared" si="17"/>
        <v>0</v>
      </c>
      <c r="W11" s="3">
        <f t="shared" si="17"/>
        <v>0</v>
      </c>
      <c r="X11" s="3">
        <f t="shared" si="17"/>
        <v>0</v>
      </c>
      <c r="Y11" s="3">
        <f>IF(LEN(Y9)&gt;1,LEFT(Y9),0)</f>
        <v>0</v>
      </c>
      <c r="Z11" s="3"/>
      <c r="AA11" s="6"/>
      <c r="AB11" s="6">
        <f t="shared" ref="AB11:AE11" si="18">IF(AA10=1,5,0)</f>
        <v>0</v>
      </c>
      <c r="AC11" s="6">
        <f t="shared" si="18"/>
        <v>0</v>
      </c>
      <c r="AD11" s="6">
        <f t="shared" si="18"/>
        <v>0</v>
      </c>
      <c r="AE11" s="6">
        <f t="shared" si="18"/>
        <v>0</v>
      </c>
      <c r="AF11" s="6"/>
      <c r="AG11" s="3"/>
      <c r="AH11" s="3"/>
      <c r="AI11" s="3"/>
      <c r="AJ11" s="6"/>
      <c r="AK11" s="6"/>
      <c r="AL11" s="6"/>
      <c r="AM11" s="6"/>
      <c r="AN11" s="6"/>
      <c r="AO11" s="6"/>
      <c r="AP11" s="3"/>
      <c r="AQ11" s="3"/>
      <c r="AR11" s="3"/>
      <c r="AS11" s="3"/>
      <c r="AT11" s="3"/>
      <c r="AU11" s="3"/>
      <c r="AV11" s="3"/>
      <c r="AW11" s="3"/>
      <c r="AX11" s="3"/>
      <c r="AY11" s="3"/>
    </row>
    <row r="12">
      <c r="A12" s="3" t="s">
        <v>28</v>
      </c>
      <c r="B12" s="3">
        <f>C19+D19</f>
        <v>2</v>
      </c>
      <c r="C12" s="3"/>
      <c r="D12" s="3"/>
      <c r="E12" s="3"/>
      <c r="F12" s="3"/>
      <c r="G12" s="3"/>
      <c r="H12" s="3">
        <f t="shared" si="6"/>
        <v>373704</v>
      </c>
      <c r="I12" s="3" t="s">
        <v>29</v>
      </c>
      <c r="J12" s="3">
        <f>J8*J6</f>
        <v>5979264</v>
      </c>
      <c r="K12" s="4">
        <f t="shared" ref="K12:K14" si="21">J12-H12</f>
        <v>5605560</v>
      </c>
      <c r="L12" s="3">
        <f>L10/L8</f>
        <v>1</v>
      </c>
      <c r="M12" s="3" t="s">
        <v>30</v>
      </c>
      <c r="N12" s="3">
        <f t="shared" si="11"/>
        <v>16.05548777</v>
      </c>
      <c r="O12" s="3"/>
      <c r="P12" s="4"/>
      <c r="Q12" s="4"/>
      <c r="R12" s="3"/>
      <c r="S12" s="3">
        <f t="shared" ref="S12:X12" si="19">RIGHT(S9)+T11</f>
        <v>0</v>
      </c>
      <c r="T12" s="3">
        <f t="shared" si="19"/>
        <v>0</v>
      </c>
      <c r="U12" s="3">
        <f t="shared" si="19"/>
        <v>1</v>
      </c>
      <c r="V12" s="3">
        <f t="shared" si="19"/>
        <v>5</v>
      </c>
      <c r="W12" s="3">
        <f t="shared" si="19"/>
        <v>3</v>
      </c>
      <c r="X12" s="3">
        <f t="shared" si="19"/>
        <v>3</v>
      </c>
      <c r="Y12" s="3" t="str">
        <f>RIGHT(Y9)</f>
        <v>0</v>
      </c>
      <c r="Z12" s="3"/>
      <c r="AA12" s="6">
        <f t="shared" ref="AA12:AE12" si="20">AA9+AA11</f>
        <v>0</v>
      </c>
      <c r="AB12" s="6">
        <f t="shared" si="20"/>
        <v>0</v>
      </c>
      <c r="AC12" s="6">
        <f t="shared" si="20"/>
        <v>0</v>
      </c>
      <c r="AD12" s="6">
        <f t="shared" si="20"/>
        <v>1</v>
      </c>
      <c r="AE12" s="6">
        <f t="shared" si="20"/>
        <v>0</v>
      </c>
      <c r="AF12" s="6" t="s">
        <v>31</v>
      </c>
      <c r="AG12" s="3"/>
      <c r="AH12" s="3"/>
      <c r="AI12" s="3"/>
      <c r="AJ12" s="6"/>
      <c r="AK12" s="6"/>
      <c r="AL12" s="6"/>
      <c r="AM12" s="6"/>
      <c r="AN12" s="6"/>
      <c r="AO12" s="6"/>
      <c r="AP12" s="3"/>
      <c r="AQ12" s="3"/>
      <c r="AR12" s="3"/>
      <c r="AS12" s="3"/>
      <c r="AT12" s="3"/>
      <c r="AU12" s="3"/>
      <c r="AV12" s="3"/>
      <c r="AW12" s="3"/>
      <c r="AX12" s="3"/>
      <c r="AY12" s="3"/>
    </row>
    <row r="13">
      <c r="A13" s="3"/>
      <c r="B13" s="3"/>
      <c r="C13" s="3"/>
      <c r="D13" s="3"/>
      <c r="E13" s="3"/>
      <c r="F13" s="3"/>
      <c r="G13" s="3"/>
      <c r="H13" s="3">
        <f t="shared" si="6"/>
        <v>22422240</v>
      </c>
      <c r="I13" s="3" t="s">
        <v>32</v>
      </c>
      <c r="J13" s="3">
        <f t="shared" ref="J13:J14" si="23">J12*J9</f>
        <v>358755840</v>
      </c>
      <c r="K13" s="4">
        <f t="shared" si="21"/>
        <v>336333600</v>
      </c>
      <c r="L13" s="3">
        <f>L8*100/L10</f>
        <v>100</v>
      </c>
      <c r="M13" s="3" t="s">
        <v>33</v>
      </c>
      <c r="N13" s="3">
        <f t="shared" si="11"/>
        <v>6.2284</v>
      </c>
      <c r="O13" s="3"/>
      <c r="P13" s="4"/>
      <c r="Q13" s="4"/>
      <c r="R13" s="3"/>
      <c r="S13" s="3"/>
      <c r="T13" s="3">
        <f t="shared" ref="T13:X13" si="22">IF(T12&gt;9,LEFT(T12),0)</f>
        <v>0</v>
      </c>
      <c r="U13" s="3">
        <f t="shared" si="22"/>
        <v>0</v>
      </c>
      <c r="V13" s="3">
        <f t="shared" si="22"/>
        <v>0</v>
      </c>
      <c r="W13" s="3">
        <f t="shared" si="22"/>
        <v>0</v>
      </c>
      <c r="X13" s="3">
        <f t="shared" si="22"/>
        <v>0</v>
      </c>
      <c r="Y13" s="3">
        <f>IF(LEN(Y12)&gt;1,LEFT(Y12),0)</f>
        <v>0</v>
      </c>
      <c r="Z13" s="3"/>
      <c r="AA13" s="6"/>
      <c r="AB13" s="6"/>
      <c r="AC13" s="6"/>
      <c r="AD13" s="6"/>
      <c r="AE13" s="6"/>
      <c r="AF13" s="6" t="s">
        <v>34</v>
      </c>
      <c r="AG13" s="3"/>
      <c r="AH13" s="3"/>
      <c r="AI13" s="3"/>
      <c r="AJ13" s="6"/>
      <c r="AK13" s="6"/>
      <c r="AL13" s="6"/>
      <c r="AM13" s="6"/>
      <c r="AN13" s="6"/>
      <c r="AO13" s="6"/>
      <c r="AP13" s="3"/>
      <c r="AQ13" s="3"/>
      <c r="AR13" s="3"/>
      <c r="AS13" s="3"/>
      <c r="AT13" s="3"/>
      <c r="AU13" s="3"/>
      <c r="AV13" s="3"/>
      <c r="AW13" s="3"/>
      <c r="AX13" s="3"/>
      <c r="AY13" s="3"/>
    </row>
    <row r="14">
      <c r="A14" s="3"/>
      <c r="B14" s="3"/>
      <c r="C14" s="3"/>
      <c r="D14" s="3"/>
      <c r="E14" s="3"/>
      <c r="F14" s="3" t="s">
        <v>35</v>
      </c>
      <c r="G14" s="3"/>
      <c r="H14" s="3">
        <f t="shared" si="6"/>
        <v>1345334400</v>
      </c>
      <c r="I14" s="3" t="s">
        <v>36</v>
      </c>
      <c r="J14" s="3">
        <f t="shared" si="23"/>
        <v>21525350400</v>
      </c>
      <c r="K14" s="4">
        <f t="shared" si="21"/>
        <v>20180016000</v>
      </c>
      <c r="L14" s="3">
        <f>100-L13</f>
        <v>0</v>
      </c>
      <c r="M14" s="3" t="s">
        <v>37</v>
      </c>
      <c r="N14" s="3">
        <f t="shared" si="11"/>
        <v>93.7716</v>
      </c>
      <c r="O14" s="3"/>
      <c r="P14" s="4"/>
      <c r="Q14" s="4"/>
      <c r="R14" s="3"/>
      <c r="S14" s="3">
        <f t="shared" ref="S14:Y14" si="24">RIGHT(S12)+T15</f>
        <v>0</v>
      </c>
      <c r="T14" s="3">
        <f t="shared" si="24"/>
        <v>0</v>
      </c>
      <c r="U14" s="3">
        <f t="shared" si="24"/>
        <v>1</v>
      </c>
      <c r="V14" s="3">
        <f t="shared" si="24"/>
        <v>5</v>
      </c>
      <c r="W14" s="3">
        <f t="shared" si="24"/>
        <v>3</v>
      </c>
      <c r="X14" s="3">
        <f t="shared" si="24"/>
        <v>3</v>
      </c>
      <c r="Y14" s="3">
        <f t="shared" si="24"/>
        <v>0</v>
      </c>
      <c r="Z14" s="3"/>
      <c r="AA14" s="6"/>
      <c r="AB14" s="6"/>
      <c r="AC14" s="6"/>
      <c r="AD14" s="6"/>
      <c r="AE14" s="18">
        <f>AI3</f>
        <v>10.5</v>
      </c>
      <c r="AF14" s="6"/>
      <c r="AG14" s="3"/>
      <c r="AH14" s="3" t="s">
        <v>38</v>
      </c>
      <c r="AI14" s="3"/>
      <c r="AJ14" s="6"/>
      <c r="AK14" s="6"/>
      <c r="AL14" s="6"/>
      <c r="AM14" s="6"/>
      <c r="AN14" s="6"/>
      <c r="AO14" s="6"/>
      <c r="AP14" s="3"/>
      <c r="AQ14" s="3"/>
      <c r="AR14" s="3"/>
      <c r="AS14" s="3"/>
      <c r="AT14" s="3"/>
      <c r="AU14" s="3"/>
      <c r="AV14" s="3"/>
      <c r="AW14" s="3"/>
      <c r="AX14" s="3"/>
      <c r="AY14" s="3"/>
    </row>
    <row r="15">
      <c r="A15" s="3" t="s">
        <v>39</v>
      </c>
      <c r="B15" s="3"/>
      <c r="C15" s="3"/>
      <c r="D15" s="3"/>
      <c r="E15" s="3"/>
      <c r="F15" s="3"/>
      <c r="G15" s="3"/>
      <c r="H15" s="3" t="str">
        <f t="shared" si="6"/>
        <v/>
      </c>
      <c r="I15" s="3"/>
      <c r="J15" s="3"/>
      <c r="K15" s="4"/>
      <c r="L15" s="3">
        <f>100-L9</f>
        <v>57.36892539</v>
      </c>
      <c r="M15" s="3" t="s">
        <v>40</v>
      </c>
      <c r="N15" s="3">
        <f t="shared" si="11"/>
        <v>75</v>
      </c>
      <c r="O15" s="3"/>
      <c r="P15" s="4"/>
      <c r="Q15" s="4"/>
      <c r="R15" s="3"/>
      <c r="S15" s="3"/>
      <c r="T15" s="3">
        <f t="shared" ref="T15:X15" si="25">IF(T14&gt;9,LEFT(T14),0)</f>
        <v>0</v>
      </c>
      <c r="U15" s="3">
        <f t="shared" si="25"/>
        <v>0</v>
      </c>
      <c r="V15" s="3">
        <f t="shared" si="25"/>
        <v>0</v>
      </c>
      <c r="W15" s="3">
        <f t="shared" si="25"/>
        <v>0</v>
      </c>
      <c r="X15" s="3">
        <f t="shared" si="25"/>
        <v>0</v>
      </c>
      <c r="Y15" s="3">
        <f>IF(LEN(Y14)&gt;1,LEFT(Y14),0)</f>
        <v>0</v>
      </c>
      <c r="Z15" s="3"/>
      <c r="AA15" s="6"/>
      <c r="AB15" s="6"/>
      <c r="AC15" s="6"/>
      <c r="AD15" s="6"/>
      <c r="AE15" s="3" t="s">
        <v>41</v>
      </c>
      <c r="AF15" s="6">
        <f>SUM(AF2:AF13)</f>
        <v>50</v>
      </c>
      <c r="AG15" s="3"/>
      <c r="AH15" s="3">
        <f>IF(AF15=0,1,0)</f>
        <v>0</v>
      </c>
      <c r="AI15" s="3"/>
      <c r="AJ15" s="6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6"/>
      <c r="AV15" s="6"/>
      <c r="AW15" s="6"/>
      <c r="AX15" s="6"/>
      <c r="AY15" s="6"/>
    </row>
    <row r="16">
      <c r="A16" s="3"/>
      <c r="B16" s="3">
        <f>IF(B12=0,B27,IF(B12=1,B38,IF(B12=2,B49)))</f>
        <v>0</v>
      </c>
      <c r="C16" s="3">
        <f>IF(B12=0,C27,IF(B12=1,C38,IF(B12=2,C49)))</f>
        <v>0</v>
      </c>
      <c r="D16" s="3">
        <f>IF(B12=0,D27,IF(B12=1,D38,IF(B12=2,D49)))</f>
        <v>0</v>
      </c>
      <c r="E16" s="3">
        <f>IF(B12=0,E27,IF(B12=1,E38,IF(B12=2,E49)))</f>
        <v>4</v>
      </c>
      <c r="F16" s="3">
        <f>IF(B12=0,F27,IF(B12=1,F38,IF(B12=2,F49))) -1</f>
        <v>2</v>
      </c>
      <c r="G16" s="3"/>
      <c r="H16" s="3">
        <f t="shared" si="6"/>
        <v>15571</v>
      </c>
      <c r="I16" s="3" t="s">
        <v>42</v>
      </c>
      <c r="J16" s="3">
        <f>J6</f>
        <v>249136</v>
      </c>
      <c r="K16" s="4">
        <f t="shared" ref="K16:K20" si="27">J16-H16</f>
        <v>233565</v>
      </c>
      <c r="L16" s="3">
        <f>L7-L8</f>
        <v>20954</v>
      </c>
      <c r="M16" s="3" t="s">
        <v>43</v>
      </c>
      <c r="N16" s="3">
        <f t="shared" si="11"/>
        <v>750000</v>
      </c>
      <c r="O16" s="3"/>
      <c r="P16" s="4"/>
      <c r="Q16" s="4"/>
      <c r="R16" s="3"/>
      <c r="S16" s="3">
        <f t="shared" ref="S16:Y16" si="26">RIGHT(S14)+T17</f>
        <v>0</v>
      </c>
      <c r="T16" s="3">
        <f t="shared" si="26"/>
        <v>0</v>
      </c>
      <c r="U16" s="3">
        <f t="shared" si="26"/>
        <v>1</v>
      </c>
      <c r="V16" s="3">
        <f t="shared" si="26"/>
        <v>5</v>
      </c>
      <c r="W16" s="3">
        <f t="shared" si="26"/>
        <v>3</v>
      </c>
      <c r="X16" s="3">
        <f t="shared" si="26"/>
        <v>3</v>
      </c>
      <c r="Y16" s="3">
        <f t="shared" si="26"/>
        <v>0</v>
      </c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6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6"/>
      <c r="AV16" s="6"/>
      <c r="AW16" s="6"/>
      <c r="AX16" s="6"/>
      <c r="AY16" s="6"/>
    </row>
    <row r="17">
      <c r="A17" s="3"/>
      <c r="B17" s="3"/>
      <c r="C17" s="3"/>
      <c r="D17" s="3"/>
      <c r="E17" s="3"/>
      <c r="F17" s="3" t="s">
        <v>44</v>
      </c>
      <c r="G17" s="3"/>
      <c r="H17" s="3">
        <f t="shared" si="6"/>
        <v>311420</v>
      </c>
      <c r="I17" s="3" t="s">
        <v>45</v>
      </c>
      <c r="J17" s="3">
        <f>J16*20</f>
        <v>4982720</v>
      </c>
      <c r="K17" s="4">
        <f t="shared" si="27"/>
        <v>4671300</v>
      </c>
      <c r="L17" s="3">
        <f>(L16 + L8 )*100/L7</f>
        <v>100</v>
      </c>
      <c r="M17" s="3" t="s">
        <v>46</v>
      </c>
      <c r="N17" s="3">
        <f t="shared" si="11"/>
        <v>76.5571</v>
      </c>
      <c r="O17" s="4"/>
      <c r="P17" s="4"/>
      <c r="Q17" s="4"/>
      <c r="R17" s="3"/>
      <c r="S17" s="3"/>
      <c r="T17" s="3">
        <f t="shared" ref="T17:X17" si="28">IF(T16&gt;9,LEFT(T16),0)</f>
        <v>0</v>
      </c>
      <c r="U17" s="3">
        <f t="shared" si="28"/>
        <v>0</v>
      </c>
      <c r="V17" s="3">
        <f t="shared" si="28"/>
        <v>0</v>
      </c>
      <c r="W17" s="3">
        <f t="shared" si="28"/>
        <v>0</v>
      </c>
      <c r="X17" s="3">
        <f t="shared" si="28"/>
        <v>0</v>
      </c>
      <c r="Y17" s="3">
        <f>IF(LEN(Y16)&gt;1,LEFT(Y16),0)</f>
        <v>0</v>
      </c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6"/>
      <c r="AV17" s="6"/>
      <c r="AW17" s="6"/>
      <c r="AX17" s="6"/>
      <c r="AY17" s="6"/>
    </row>
    <row r="18">
      <c r="A18" s="3"/>
      <c r="B18" s="3"/>
      <c r="C18" s="8" t="s">
        <v>47</v>
      </c>
      <c r="D18" s="8" t="s">
        <v>48</v>
      </c>
      <c r="E18" s="3"/>
      <c r="F18" s="3" t="s">
        <v>49</v>
      </c>
      <c r="G18" s="3"/>
      <c r="H18" s="3">
        <f t="shared" si="6"/>
        <v>31142000</v>
      </c>
      <c r="I18" s="3" t="s">
        <v>50</v>
      </c>
      <c r="J18" s="3">
        <f t="shared" ref="J18:J19" si="30">J17*100</f>
        <v>498272000</v>
      </c>
      <c r="K18" s="4">
        <f t="shared" si="27"/>
        <v>467130000</v>
      </c>
      <c r="L18" s="4"/>
      <c r="M18" s="3"/>
      <c r="N18" s="3"/>
      <c r="O18" s="3"/>
      <c r="P18" s="4"/>
      <c r="Q18" s="4"/>
      <c r="R18" s="3"/>
      <c r="S18" s="3">
        <f t="shared" ref="S18:Y18" si="29">RIGHT(S16)+T19</f>
        <v>0</v>
      </c>
      <c r="T18" s="3">
        <f t="shared" si="29"/>
        <v>0</v>
      </c>
      <c r="U18" s="3">
        <f t="shared" si="29"/>
        <v>1</v>
      </c>
      <c r="V18" s="3">
        <f t="shared" si="29"/>
        <v>5</v>
      </c>
      <c r="W18" s="3">
        <f t="shared" si="29"/>
        <v>3</v>
      </c>
      <c r="X18" s="3">
        <f t="shared" si="29"/>
        <v>3</v>
      </c>
      <c r="Y18" s="3">
        <f t="shared" si="29"/>
        <v>0</v>
      </c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6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6"/>
      <c r="AV18" s="6"/>
      <c r="AW18" s="6"/>
      <c r="AX18" s="6"/>
      <c r="AY18" s="6"/>
    </row>
    <row r="19">
      <c r="A19" s="3"/>
      <c r="B19" s="3"/>
      <c r="C19" s="8">
        <f>T105</f>
        <v>1</v>
      </c>
      <c r="D19" s="8">
        <f>T111</f>
        <v>1</v>
      </c>
      <c r="E19" s="3"/>
      <c r="F19" s="3"/>
      <c r="G19" s="3"/>
      <c r="H19" s="3">
        <f t="shared" si="6"/>
        <v>3114200000</v>
      </c>
      <c r="I19" s="3" t="s">
        <v>51</v>
      </c>
      <c r="J19" s="3">
        <f t="shared" si="30"/>
        <v>49827200000</v>
      </c>
      <c r="K19" s="4">
        <f t="shared" si="27"/>
        <v>46713000000</v>
      </c>
      <c r="L19" s="4"/>
      <c r="M19" s="3"/>
      <c r="N19" s="3"/>
      <c r="O19" s="3"/>
      <c r="P19" s="4"/>
      <c r="Q19" s="4"/>
      <c r="R19" s="3"/>
      <c r="S19" s="3"/>
      <c r="T19" s="3">
        <f t="shared" ref="T19:X19" si="31">IF(T18&gt;9,LEFT(T18),0)</f>
        <v>0</v>
      </c>
      <c r="U19" s="3">
        <f t="shared" si="31"/>
        <v>0</v>
      </c>
      <c r="V19" s="3">
        <f t="shared" si="31"/>
        <v>0</v>
      </c>
      <c r="W19" s="3">
        <f t="shared" si="31"/>
        <v>0</v>
      </c>
      <c r="X19" s="3">
        <f t="shared" si="31"/>
        <v>0</v>
      </c>
      <c r="Y19" s="3">
        <f>IF(LEN(Y18)&gt;1,LEFT(Y18),0)</f>
        <v>0</v>
      </c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6"/>
      <c r="AK19" s="3"/>
      <c r="AL19" s="3"/>
      <c r="AM19" s="3"/>
      <c r="AN19" s="3"/>
      <c r="AO19" s="3"/>
      <c r="AP19" s="6"/>
      <c r="AQ19" s="6"/>
      <c r="AR19" s="6"/>
      <c r="AS19" s="6"/>
      <c r="AT19" s="6"/>
      <c r="AU19" s="6"/>
      <c r="AV19" s="6"/>
      <c r="AW19" s="6"/>
      <c r="AX19" s="6"/>
      <c r="AY19" s="6"/>
    </row>
    <row r="20">
      <c r="A20" s="3" t="s">
        <v>52</v>
      </c>
      <c r="B20" s="3"/>
      <c r="C20" s="3"/>
      <c r="D20" s="3"/>
      <c r="E20" s="3"/>
      <c r="F20" s="3"/>
      <c r="G20" s="3"/>
      <c r="H20" s="3">
        <f t="shared" si="6"/>
        <v>791373176.5</v>
      </c>
      <c r="I20" s="3" t="s">
        <v>53</v>
      </c>
      <c r="J20" s="5">
        <f>J14*E94</f>
        <v>12661970824</v>
      </c>
      <c r="K20" s="4">
        <f t="shared" si="27"/>
        <v>11870597647</v>
      </c>
      <c r="L20" s="4">
        <f>L17+L4</f>
        <v>100.0064222</v>
      </c>
      <c r="M20" s="3" t="s">
        <v>54</v>
      </c>
      <c r="N20" s="3">
        <f>D111</f>
        <v>76.5635222</v>
      </c>
      <c r="O20" s="3"/>
      <c r="P20" s="4"/>
      <c r="Q20" s="4"/>
      <c r="R20" s="3" t="s">
        <v>13</v>
      </c>
      <c r="S20" s="9">
        <f t="shared" ref="S20:Y20" si="32">RIGHT(S18)+T21</f>
        <v>0</v>
      </c>
      <c r="T20" s="9">
        <f t="shared" si="32"/>
        <v>0</v>
      </c>
      <c r="U20" s="9">
        <f t="shared" si="32"/>
        <v>1</v>
      </c>
      <c r="V20" s="9">
        <f t="shared" si="32"/>
        <v>5</v>
      </c>
      <c r="W20" s="9">
        <f t="shared" si="32"/>
        <v>3</v>
      </c>
      <c r="X20" s="9">
        <f t="shared" si="32"/>
        <v>3</v>
      </c>
      <c r="Y20" s="9">
        <f t="shared" si="32"/>
        <v>0</v>
      </c>
      <c r="Z20" s="3"/>
      <c r="AA20" s="3"/>
      <c r="AB20" s="3"/>
      <c r="AC20" s="3"/>
      <c r="AD20" s="3"/>
      <c r="AE20" s="3" t="s">
        <v>55</v>
      </c>
      <c r="AF20" s="3" t="s">
        <v>56</v>
      </c>
      <c r="AG20" s="3"/>
      <c r="AH20" s="3"/>
      <c r="AI20" s="3"/>
      <c r="AJ20" s="4"/>
      <c r="AK20" s="4"/>
      <c r="AL20" s="4"/>
      <c r="AM20" s="4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</row>
    <row r="21">
      <c r="A21" s="3" t="s">
        <v>57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>
        <f t="shared" ref="T21:X21" si="33">IF(T20&gt;9,LEFT(T20),0)</f>
        <v>0</v>
      </c>
      <c r="U21" s="3">
        <f t="shared" si="33"/>
        <v>0</v>
      </c>
      <c r="V21" s="3">
        <f t="shared" si="33"/>
        <v>0</v>
      </c>
      <c r="W21" s="3">
        <f t="shared" si="33"/>
        <v>0</v>
      </c>
      <c r="X21" s="3">
        <f t="shared" si="33"/>
        <v>0</v>
      </c>
      <c r="Y21" s="3">
        <f>IF(LEN(Y20)&gt;1,LEFT(Y20),0)</f>
        <v>0</v>
      </c>
      <c r="Z21" s="3"/>
      <c r="AA21" s="3"/>
      <c r="AB21" s="3"/>
      <c r="AC21" s="3"/>
      <c r="AD21" s="3" t="s">
        <v>57</v>
      </c>
      <c r="AE21" s="3">
        <f>Q107</f>
        <v>12</v>
      </c>
      <c r="AF21" s="3">
        <f>P107</f>
        <v>6</v>
      </c>
      <c r="AG21" s="3"/>
      <c r="AH21" s="3"/>
      <c r="AI21" s="3"/>
      <c r="AJ21" s="4"/>
      <c r="AK21" s="4"/>
      <c r="AL21" s="4"/>
      <c r="AM21" s="4"/>
      <c r="AN21" s="3"/>
      <c r="AO21" s="3"/>
      <c r="AP21" s="3" t="s">
        <v>55</v>
      </c>
      <c r="AQ21" s="3" t="s">
        <v>56</v>
      </c>
      <c r="AR21" s="3"/>
      <c r="AS21" s="3"/>
      <c r="AT21" s="3"/>
      <c r="AU21" s="3"/>
      <c r="AV21" s="3"/>
      <c r="AW21" s="3"/>
      <c r="AX21" s="3"/>
      <c r="AY21" s="3"/>
    </row>
    <row r="22">
      <c r="A22" s="3"/>
      <c r="B22" s="3">
        <f t="shared" ref="B22:F22" si="34">W106</f>
        <v>0</v>
      </c>
      <c r="C22" s="3" t="str">
        <f t="shared" si="34"/>
        <v>1</v>
      </c>
      <c r="D22" s="3" t="str">
        <f t="shared" si="34"/>
        <v>9</v>
      </c>
      <c r="E22" s="3" t="str">
        <f t="shared" si="34"/>
        <v>8</v>
      </c>
      <c r="F22" s="3" t="str">
        <f t="shared" si="34"/>
        <v>2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 t="s">
        <v>58</v>
      </c>
      <c r="AD22" s="3"/>
      <c r="AE22" s="3"/>
      <c r="AF22" s="3"/>
      <c r="AG22" s="3"/>
      <c r="AH22" s="3"/>
      <c r="AI22" s="3"/>
      <c r="AJ22" s="4"/>
      <c r="AK22" s="4"/>
      <c r="AL22" s="4"/>
      <c r="AM22" s="4"/>
      <c r="AN22" s="3"/>
      <c r="AO22" s="3" t="s">
        <v>59</v>
      </c>
      <c r="AP22" s="6">
        <f>Q113</f>
        <v>7</v>
      </c>
      <c r="AQ22" s="6">
        <f>P113</f>
        <v>25</v>
      </c>
      <c r="AR22" s="3"/>
      <c r="AS22" s="3"/>
      <c r="AT22" s="3"/>
      <c r="AU22" s="3"/>
      <c r="AV22" s="3"/>
      <c r="AW22" s="3"/>
      <c r="AX22" s="3"/>
      <c r="AY22" s="3"/>
    </row>
    <row r="23">
      <c r="A23" s="3" t="s">
        <v>59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>
        <v>1.0</v>
      </c>
      <c r="AD23" s="10">
        <v>3.0</v>
      </c>
      <c r="AE23" s="19">
        <v>1.0</v>
      </c>
      <c r="AF23" s="3">
        <f>IF(AE21&gt;=AC23 ,1,0)</f>
        <v>1</v>
      </c>
      <c r="AG23" s="10">
        <f t="shared" ref="AG23:AG34" si="36">AD23*AF23</f>
        <v>3</v>
      </c>
      <c r="AH23" s="10">
        <f t="shared" ref="AH23:AH34" si="37">AE23*AF23</f>
        <v>1</v>
      </c>
      <c r="AI23" s="3"/>
      <c r="AJ23" s="3">
        <f t="shared" ref="AJ23:AJ33" si="38">IF(AND(AF24=0, AF23=1), 1, 0)
</f>
        <v>0</v>
      </c>
      <c r="AK23" s="3">
        <f t="shared" ref="AK23:AK34" si="39">IF(AJ23=1,AG23,0)</f>
        <v>0</v>
      </c>
      <c r="AL23" s="3">
        <f t="shared" ref="AL23:AL34" si="40">IF(AJ23=1,AH23,0)</f>
        <v>0</v>
      </c>
      <c r="AM23" s="4"/>
      <c r="AN23" s="3" t="s">
        <v>58</v>
      </c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</row>
    <row r="24">
      <c r="A24" s="3"/>
      <c r="B24" s="3">
        <f t="shared" ref="B24:F24" si="35">W112</f>
        <v>0</v>
      </c>
      <c r="C24" s="3" t="str">
        <f t="shared" si="35"/>
        <v>2</v>
      </c>
      <c r="D24" s="3" t="str">
        <f t="shared" si="35"/>
        <v>0</v>
      </c>
      <c r="E24" s="3" t="str">
        <f t="shared" si="35"/>
        <v>2</v>
      </c>
      <c r="F24" s="3" t="str">
        <f t="shared" si="35"/>
        <v>5</v>
      </c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>
        <v>2.0</v>
      </c>
      <c r="AD24" s="10">
        <v>2.0</v>
      </c>
      <c r="AE24" s="19">
        <v>8.0</v>
      </c>
      <c r="AF24" s="3">
        <f>IF(AE21&gt;=AC24 ,1,0)</f>
        <v>1</v>
      </c>
      <c r="AG24" s="10">
        <f t="shared" si="36"/>
        <v>2</v>
      </c>
      <c r="AH24" s="10">
        <f t="shared" si="37"/>
        <v>8</v>
      </c>
      <c r="AI24" s="3"/>
      <c r="AJ24" s="3">
        <f t="shared" si="38"/>
        <v>0</v>
      </c>
      <c r="AK24" s="3">
        <f t="shared" si="39"/>
        <v>0</v>
      </c>
      <c r="AL24" s="3">
        <f t="shared" si="40"/>
        <v>0</v>
      </c>
      <c r="AM24" s="4"/>
      <c r="AN24" s="3">
        <v>1.0</v>
      </c>
      <c r="AO24" s="10">
        <v>3.0</v>
      </c>
      <c r="AP24" s="19">
        <v>1.0</v>
      </c>
      <c r="AQ24" s="3">
        <f>IF(AP22&gt;=AN24 ,1,0)</f>
        <v>1</v>
      </c>
      <c r="AR24" s="10">
        <f t="shared" ref="AR24:AR35" si="41">AO24*AQ24</f>
        <v>3</v>
      </c>
      <c r="AS24" s="10">
        <f t="shared" ref="AS24:AS35" si="42">AP24*AQ24</f>
        <v>1</v>
      </c>
      <c r="AT24" s="3"/>
      <c r="AU24" s="3">
        <f t="shared" ref="AU24:AU34" si="43">IF(AND(AQ25=0, AQ24=1), 1, 0)
</f>
        <v>0</v>
      </c>
      <c r="AV24" s="3">
        <f t="shared" ref="AV24:AV35" si="44">IF(AU24=1,AR24,0)</f>
        <v>0</v>
      </c>
      <c r="AW24" s="3">
        <f t="shared" ref="AW24:AW35" si="45">IF(AU24=1,AS24,0)</f>
        <v>0</v>
      </c>
      <c r="AX24" s="3"/>
      <c r="AY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>
        <v>3.0</v>
      </c>
      <c r="AD25" s="10">
        <v>3.0</v>
      </c>
      <c r="AE25" s="19">
        <v>1.0</v>
      </c>
      <c r="AF25" s="3">
        <f>IF(AE21&gt;=AC25 ,1,0)</f>
        <v>1</v>
      </c>
      <c r="AG25" s="10">
        <f t="shared" si="36"/>
        <v>3</v>
      </c>
      <c r="AH25" s="10">
        <f t="shared" si="37"/>
        <v>1</v>
      </c>
      <c r="AI25" s="3"/>
      <c r="AJ25" s="3">
        <f t="shared" si="38"/>
        <v>0</v>
      </c>
      <c r="AK25" s="3">
        <f t="shared" si="39"/>
        <v>0</v>
      </c>
      <c r="AL25" s="3">
        <f t="shared" si="40"/>
        <v>0</v>
      </c>
      <c r="AM25" s="4"/>
      <c r="AN25" s="3">
        <v>2.0</v>
      </c>
      <c r="AO25" s="10">
        <v>2.0</v>
      </c>
      <c r="AP25" s="19">
        <f>IF(AH15=1,9,8)</f>
        <v>8</v>
      </c>
      <c r="AQ25" s="3">
        <f>IF(AP22&gt;=AN25 ,1,0)</f>
        <v>1</v>
      </c>
      <c r="AR25" s="10">
        <f t="shared" si="41"/>
        <v>2</v>
      </c>
      <c r="AS25" s="10">
        <f t="shared" si="42"/>
        <v>8</v>
      </c>
      <c r="AT25" s="3"/>
      <c r="AU25" s="3">
        <f t="shared" si="43"/>
        <v>0</v>
      </c>
      <c r="AV25" s="3">
        <f t="shared" si="44"/>
        <v>0</v>
      </c>
      <c r="AW25" s="3">
        <f t="shared" si="45"/>
        <v>0</v>
      </c>
      <c r="AX25" s="3"/>
      <c r="AY25" s="3"/>
    </row>
    <row r="26">
      <c r="A26" s="3" t="s">
        <v>21</v>
      </c>
      <c r="B26" s="3">
        <f t="shared" ref="B26:F26" si="46">B24-B22</f>
        <v>0</v>
      </c>
      <c r="C26" s="3">
        <f t="shared" si="46"/>
        <v>1</v>
      </c>
      <c r="D26" s="3">
        <f t="shared" si="46"/>
        <v>-9</v>
      </c>
      <c r="E26" s="3">
        <f t="shared" si="46"/>
        <v>-6</v>
      </c>
      <c r="F26" s="3">
        <f t="shared" si="46"/>
        <v>3</v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>
        <f t="shared" ref="R26:X26" si="47">S20</f>
        <v>0</v>
      </c>
      <c r="S26" s="3">
        <f t="shared" si="47"/>
        <v>0</v>
      </c>
      <c r="T26" s="3">
        <f t="shared" si="47"/>
        <v>1</v>
      </c>
      <c r="U26" s="3">
        <f t="shared" si="47"/>
        <v>5</v>
      </c>
      <c r="V26" s="3">
        <f t="shared" si="47"/>
        <v>3</v>
      </c>
      <c r="W26" s="3">
        <f t="shared" si="47"/>
        <v>3</v>
      </c>
      <c r="X26" s="3">
        <f t="shared" si="47"/>
        <v>0</v>
      </c>
      <c r="Y26" s="3"/>
      <c r="Z26" s="3"/>
      <c r="AA26" s="3"/>
      <c r="AB26" s="3"/>
      <c r="AC26" s="3">
        <v>4.0</v>
      </c>
      <c r="AD26" s="10">
        <v>3.0</v>
      </c>
      <c r="AE26" s="19">
        <v>0.0</v>
      </c>
      <c r="AF26" s="3">
        <f>IF(AE21&gt;=AC26 ,1,0)</f>
        <v>1</v>
      </c>
      <c r="AG26" s="10">
        <f t="shared" si="36"/>
        <v>3</v>
      </c>
      <c r="AH26" s="10">
        <f t="shared" si="37"/>
        <v>0</v>
      </c>
      <c r="AI26" s="3"/>
      <c r="AJ26" s="3">
        <f t="shared" si="38"/>
        <v>0</v>
      </c>
      <c r="AK26" s="3">
        <f t="shared" si="39"/>
        <v>0</v>
      </c>
      <c r="AL26" s="3">
        <f t="shared" si="40"/>
        <v>0</v>
      </c>
      <c r="AM26" s="4"/>
      <c r="AN26" s="3">
        <v>3.0</v>
      </c>
      <c r="AO26" s="10">
        <v>3.0</v>
      </c>
      <c r="AP26" s="19">
        <v>1.0</v>
      </c>
      <c r="AQ26" s="3">
        <f>IF(AP22&gt;=AN26 ,1,0)</f>
        <v>1</v>
      </c>
      <c r="AR26" s="10">
        <f t="shared" si="41"/>
        <v>3</v>
      </c>
      <c r="AS26" s="10">
        <f t="shared" si="42"/>
        <v>1</v>
      </c>
      <c r="AT26" s="3"/>
      <c r="AU26" s="3">
        <f t="shared" si="43"/>
        <v>0</v>
      </c>
      <c r="AV26" s="3">
        <f t="shared" si="44"/>
        <v>0</v>
      </c>
      <c r="AW26" s="3">
        <f t="shared" si="45"/>
        <v>0</v>
      </c>
      <c r="AX26" s="3"/>
      <c r="AY26" s="3"/>
    </row>
    <row r="27">
      <c r="A27" s="8" t="s">
        <v>60</v>
      </c>
      <c r="B27" s="8">
        <f t="shared" ref="B27:F27" si="48">abs(B26)</f>
        <v>0</v>
      </c>
      <c r="C27" s="8">
        <f t="shared" si="48"/>
        <v>1</v>
      </c>
      <c r="D27" s="8">
        <f t="shared" si="48"/>
        <v>9</v>
      </c>
      <c r="E27" s="8">
        <f t="shared" si="48"/>
        <v>6</v>
      </c>
      <c r="F27" s="8">
        <f t="shared" si="48"/>
        <v>3</v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 t="s">
        <v>21</v>
      </c>
      <c r="S27" s="3"/>
      <c r="T27" s="20">
        <f t="shared" ref="T27:X27" si="49">AA12</f>
        <v>0</v>
      </c>
      <c r="U27" s="20">
        <f t="shared" si="49"/>
        <v>0</v>
      </c>
      <c r="V27" s="20">
        <f t="shared" si="49"/>
        <v>0</v>
      </c>
      <c r="W27" s="20">
        <f t="shared" si="49"/>
        <v>1</v>
      </c>
      <c r="X27" s="20">
        <f t="shared" si="49"/>
        <v>0</v>
      </c>
      <c r="Y27" s="3"/>
      <c r="Z27" s="3"/>
      <c r="AA27" s="3"/>
      <c r="AB27" s="3"/>
      <c r="AC27" s="3">
        <v>5.0</v>
      </c>
      <c r="AD27" s="10">
        <v>3.0</v>
      </c>
      <c r="AE27" s="19">
        <v>1.0</v>
      </c>
      <c r="AF27" s="3">
        <f>IF(AE21&gt;=AC27 ,1,0)</f>
        <v>1</v>
      </c>
      <c r="AG27" s="10">
        <f t="shared" si="36"/>
        <v>3</v>
      </c>
      <c r="AH27" s="10">
        <f t="shared" si="37"/>
        <v>1</v>
      </c>
      <c r="AI27" s="3"/>
      <c r="AJ27" s="3">
        <f t="shared" si="38"/>
        <v>0</v>
      </c>
      <c r="AK27" s="3">
        <f t="shared" si="39"/>
        <v>0</v>
      </c>
      <c r="AL27" s="3">
        <f t="shared" si="40"/>
        <v>0</v>
      </c>
      <c r="AM27" s="4"/>
      <c r="AN27" s="3">
        <v>4.0</v>
      </c>
      <c r="AO27" s="10">
        <v>3.0</v>
      </c>
      <c r="AP27" s="19">
        <v>0.0</v>
      </c>
      <c r="AQ27" s="3">
        <f>IF(AP22&gt;=AN27 ,1,0)</f>
        <v>1</v>
      </c>
      <c r="AR27" s="10">
        <f t="shared" si="41"/>
        <v>3</v>
      </c>
      <c r="AS27" s="10">
        <f t="shared" si="42"/>
        <v>0</v>
      </c>
      <c r="AT27" s="3"/>
      <c r="AU27" s="3">
        <f t="shared" si="43"/>
        <v>0</v>
      </c>
      <c r="AV27" s="3">
        <f t="shared" si="44"/>
        <v>0</v>
      </c>
      <c r="AW27" s="3">
        <f t="shared" si="45"/>
        <v>0</v>
      </c>
      <c r="AX27" s="3"/>
      <c r="AY27" s="3"/>
    </row>
    <row r="28">
      <c r="A28" s="3" t="s">
        <v>61</v>
      </c>
      <c r="B28" s="3">
        <f t="shared" ref="B28:F28" si="50">IF(B26&gt;9,LEFT(B26),0)</f>
        <v>0</v>
      </c>
      <c r="C28" s="3">
        <f t="shared" si="50"/>
        <v>0</v>
      </c>
      <c r="D28" s="3">
        <f t="shared" si="50"/>
        <v>0</v>
      </c>
      <c r="E28" s="3">
        <f t="shared" si="50"/>
        <v>0</v>
      </c>
      <c r="F28" s="3">
        <f t="shared" si="50"/>
        <v>0</v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9">
        <f t="shared" ref="S28:W28" si="51">IF((S27+S26+S29)&gt;9,RIGHT(S26+S27+S29),S26+S27+S29)</f>
        <v>0</v>
      </c>
      <c r="T28" s="7">
        <f t="shared" si="51"/>
        <v>1</v>
      </c>
      <c r="U28" s="7">
        <f t="shared" si="51"/>
        <v>5</v>
      </c>
      <c r="V28" s="7">
        <f t="shared" si="51"/>
        <v>3</v>
      </c>
      <c r="W28" s="7">
        <f t="shared" si="51"/>
        <v>4</v>
      </c>
      <c r="X28" s="7">
        <f>IF((X27+X26)&gt;9,RIGHT(X26+X27),X26+X27)</f>
        <v>0</v>
      </c>
      <c r="Y28" s="3"/>
      <c r="Z28" s="3"/>
      <c r="AA28" s="3"/>
      <c r="AB28" s="3"/>
      <c r="AC28" s="3">
        <v>6.0</v>
      </c>
      <c r="AD28" s="10">
        <v>3.0</v>
      </c>
      <c r="AE28" s="19">
        <v>0.0</v>
      </c>
      <c r="AF28" s="3">
        <f>IF(AE21&gt;=AC28 ,1,0)</f>
        <v>1</v>
      </c>
      <c r="AG28" s="10">
        <f t="shared" si="36"/>
        <v>3</v>
      </c>
      <c r="AH28" s="10">
        <f t="shared" si="37"/>
        <v>0</v>
      </c>
      <c r="AI28" s="3"/>
      <c r="AJ28" s="3">
        <f t="shared" si="38"/>
        <v>0</v>
      </c>
      <c r="AK28" s="3">
        <f t="shared" si="39"/>
        <v>0</v>
      </c>
      <c r="AL28" s="3">
        <f t="shared" si="40"/>
        <v>0</v>
      </c>
      <c r="AM28" s="4"/>
      <c r="AN28" s="3">
        <v>5.0</v>
      </c>
      <c r="AO28" s="10">
        <v>3.0</v>
      </c>
      <c r="AP28" s="19">
        <v>1.0</v>
      </c>
      <c r="AQ28" s="3">
        <f>IF(AP22&gt;=AN28 ,1,0)</f>
        <v>1</v>
      </c>
      <c r="AR28" s="10">
        <f t="shared" si="41"/>
        <v>3</v>
      </c>
      <c r="AS28" s="10">
        <f t="shared" si="42"/>
        <v>1</v>
      </c>
      <c r="AT28" s="3"/>
      <c r="AU28" s="3">
        <f t="shared" si="43"/>
        <v>0</v>
      </c>
      <c r="AV28" s="3">
        <f t="shared" si="44"/>
        <v>0</v>
      </c>
      <c r="AW28" s="3">
        <f t="shared" si="45"/>
        <v>0</v>
      </c>
      <c r="AX28" s="3"/>
      <c r="AY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>
        <f t="shared" ref="S29:W29" si="52">IF((T27+T26)&gt;9,1,0)</f>
        <v>0</v>
      </c>
      <c r="T29" s="3">
        <f t="shared" si="52"/>
        <v>0</v>
      </c>
      <c r="U29" s="3">
        <f t="shared" si="52"/>
        <v>0</v>
      </c>
      <c r="V29" s="3">
        <f t="shared" si="52"/>
        <v>0</v>
      </c>
      <c r="W29" s="3">
        <f t="shared" si="52"/>
        <v>0</v>
      </c>
      <c r="X29" s="3">
        <f>SUM(T14:T16)</f>
        <v>0</v>
      </c>
      <c r="Y29" s="3"/>
      <c r="Z29" s="3"/>
      <c r="AA29" s="3"/>
      <c r="AB29" s="3"/>
      <c r="AC29" s="3">
        <v>7.0</v>
      </c>
      <c r="AD29" s="10">
        <v>3.0</v>
      </c>
      <c r="AE29" s="19">
        <v>1.0</v>
      </c>
      <c r="AF29" s="3">
        <f>IF(AE21&gt;=AC29 ,1,0)</f>
        <v>1</v>
      </c>
      <c r="AG29" s="10">
        <f t="shared" si="36"/>
        <v>3</v>
      </c>
      <c r="AH29" s="10">
        <f t="shared" si="37"/>
        <v>1</v>
      </c>
      <c r="AI29" s="3"/>
      <c r="AJ29" s="3">
        <f t="shared" si="38"/>
        <v>0</v>
      </c>
      <c r="AK29" s="3">
        <f t="shared" si="39"/>
        <v>0</v>
      </c>
      <c r="AL29" s="3">
        <f t="shared" si="40"/>
        <v>0</v>
      </c>
      <c r="AM29" s="4"/>
      <c r="AN29" s="3">
        <v>6.0</v>
      </c>
      <c r="AO29" s="10">
        <v>3.0</v>
      </c>
      <c r="AP29" s="19">
        <v>0.0</v>
      </c>
      <c r="AQ29" s="3">
        <f>IF(AP22&gt;=AN29 ,1,0)</f>
        <v>1</v>
      </c>
      <c r="AR29" s="10">
        <f t="shared" si="41"/>
        <v>3</v>
      </c>
      <c r="AS29" s="10">
        <f t="shared" si="42"/>
        <v>0</v>
      </c>
      <c r="AT29" s="3"/>
      <c r="AU29" s="3">
        <f t="shared" si="43"/>
        <v>0</v>
      </c>
      <c r="AV29" s="3">
        <f t="shared" si="44"/>
        <v>0</v>
      </c>
      <c r="AW29" s="3">
        <f t="shared" si="45"/>
        <v>0</v>
      </c>
      <c r="AX29" s="3"/>
      <c r="AY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>
        <v>8.0</v>
      </c>
      <c r="AD30" s="10">
        <v>3.0</v>
      </c>
      <c r="AE30" s="10">
        <v>1.0</v>
      </c>
      <c r="AF30" s="3">
        <f>IF(AE21&gt;=AC30 ,1,0)</f>
        <v>1</v>
      </c>
      <c r="AG30" s="10">
        <f t="shared" si="36"/>
        <v>3</v>
      </c>
      <c r="AH30" s="10">
        <f t="shared" si="37"/>
        <v>1</v>
      </c>
      <c r="AI30" s="3"/>
      <c r="AJ30" s="3">
        <f t="shared" si="38"/>
        <v>0</v>
      </c>
      <c r="AK30" s="3">
        <f t="shared" si="39"/>
        <v>0</v>
      </c>
      <c r="AL30" s="3">
        <f t="shared" si="40"/>
        <v>0</v>
      </c>
      <c r="AM30" s="4"/>
      <c r="AN30" s="3">
        <v>7.0</v>
      </c>
      <c r="AO30" s="10">
        <v>3.0</v>
      </c>
      <c r="AP30" s="19">
        <v>1.0</v>
      </c>
      <c r="AQ30" s="3">
        <f>IF(AP22&gt;=AN30 ,1,0)</f>
        <v>1</v>
      </c>
      <c r="AR30" s="10">
        <f t="shared" si="41"/>
        <v>3</v>
      </c>
      <c r="AS30" s="10">
        <f t="shared" si="42"/>
        <v>1</v>
      </c>
      <c r="AT30" s="3"/>
      <c r="AU30" s="3">
        <f t="shared" si="43"/>
        <v>1</v>
      </c>
      <c r="AV30" s="3">
        <f t="shared" si="44"/>
        <v>3</v>
      </c>
      <c r="AW30" s="3">
        <f t="shared" si="45"/>
        <v>1</v>
      </c>
      <c r="AX30" s="3"/>
      <c r="AY30" s="3"/>
    </row>
    <row r="31">
      <c r="A31" s="3" t="s">
        <v>62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>
        <v>9.0</v>
      </c>
      <c r="AD31" s="10">
        <v>3.0</v>
      </c>
      <c r="AE31" s="10">
        <v>0.0</v>
      </c>
      <c r="AF31" s="3">
        <f>IF(AE21&gt;=AC31 ,1,0)</f>
        <v>1</v>
      </c>
      <c r="AG31" s="10">
        <f t="shared" si="36"/>
        <v>3</v>
      </c>
      <c r="AH31" s="10">
        <f t="shared" si="37"/>
        <v>0</v>
      </c>
      <c r="AI31" s="3"/>
      <c r="AJ31" s="3">
        <f t="shared" si="38"/>
        <v>0</v>
      </c>
      <c r="AK31" s="3">
        <f t="shared" si="39"/>
        <v>0</v>
      </c>
      <c r="AL31" s="3">
        <f t="shared" si="40"/>
        <v>0</v>
      </c>
      <c r="AM31" s="4"/>
      <c r="AN31" s="3">
        <v>8.0</v>
      </c>
      <c r="AO31" s="10">
        <v>3.0</v>
      </c>
      <c r="AP31" s="10">
        <v>1.0</v>
      </c>
      <c r="AQ31" s="3">
        <f>IF(AP22&gt;=AN31 ,1,0)</f>
        <v>0</v>
      </c>
      <c r="AR31" s="10">
        <f t="shared" si="41"/>
        <v>0</v>
      </c>
      <c r="AS31" s="10">
        <f t="shared" si="42"/>
        <v>0</v>
      </c>
      <c r="AT31" s="3"/>
      <c r="AU31" s="3">
        <f t="shared" si="43"/>
        <v>0</v>
      </c>
      <c r="AV31" s="3">
        <f t="shared" si="44"/>
        <v>0</v>
      </c>
      <c r="AW31" s="3">
        <f t="shared" si="45"/>
        <v>0</v>
      </c>
      <c r="AX31" s="3"/>
      <c r="AY31" s="3"/>
    </row>
    <row r="32">
      <c r="A32" s="3" t="s">
        <v>57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>
        <v>10.0</v>
      </c>
      <c r="AD32" s="10">
        <v>3.0</v>
      </c>
      <c r="AE32" s="19">
        <v>1.0</v>
      </c>
      <c r="AF32" s="3">
        <f>IF(AE21&gt;=AC32 ,1,0)</f>
        <v>1</v>
      </c>
      <c r="AG32" s="10">
        <f t="shared" si="36"/>
        <v>3</v>
      </c>
      <c r="AH32" s="10">
        <f t="shared" si="37"/>
        <v>1</v>
      </c>
      <c r="AI32" s="3"/>
      <c r="AJ32" s="3">
        <f t="shared" si="38"/>
        <v>0</v>
      </c>
      <c r="AK32" s="3">
        <f t="shared" si="39"/>
        <v>0</v>
      </c>
      <c r="AL32" s="3">
        <f t="shared" si="40"/>
        <v>0</v>
      </c>
      <c r="AM32" s="4"/>
      <c r="AN32" s="3">
        <v>9.0</v>
      </c>
      <c r="AO32" s="10">
        <v>3.0</v>
      </c>
      <c r="AP32" s="10">
        <v>0.0</v>
      </c>
      <c r="AQ32" s="3">
        <f>IF(AP22&gt;=AN32 ,1,0)</f>
        <v>0</v>
      </c>
      <c r="AR32" s="10">
        <f t="shared" si="41"/>
        <v>0</v>
      </c>
      <c r="AS32" s="10">
        <f t="shared" si="42"/>
        <v>0</v>
      </c>
      <c r="AT32" s="3"/>
      <c r="AU32" s="3">
        <f t="shared" si="43"/>
        <v>0</v>
      </c>
      <c r="AV32" s="3">
        <f t="shared" si="44"/>
        <v>0</v>
      </c>
      <c r="AW32" s="3">
        <f t="shared" si="45"/>
        <v>0</v>
      </c>
      <c r="AX32" s="3"/>
      <c r="AY32" s="3"/>
    </row>
    <row r="33">
      <c r="A33" s="3"/>
      <c r="B33" s="3">
        <f t="shared" ref="B33:F33" si="53">W106</f>
        <v>0</v>
      </c>
      <c r="C33" s="3" t="str">
        <f t="shared" si="53"/>
        <v>1</v>
      </c>
      <c r="D33" s="3" t="str">
        <f t="shared" si="53"/>
        <v>9</v>
      </c>
      <c r="E33" s="3" t="str">
        <f t="shared" si="53"/>
        <v>8</v>
      </c>
      <c r="F33" s="3" t="str">
        <f t="shared" si="53"/>
        <v>2</v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>
        <v>11.0</v>
      </c>
      <c r="AD33" s="10">
        <v>3.0</v>
      </c>
      <c r="AE33" s="10">
        <v>0.0</v>
      </c>
      <c r="AF33" s="3">
        <f>IF(AE21&gt;=AC33 ,1,0)</f>
        <v>1</v>
      </c>
      <c r="AG33" s="10">
        <f t="shared" si="36"/>
        <v>3</v>
      </c>
      <c r="AH33" s="10">
        <f t="shared" si="37"/>
        <v>0</v>
      </c>
      <c r="AI33" s="3"/>
      <c r="AJ33" s="3">
        <f t="shared" si="38"/>
        <v>0</v>
      </c>
      <c r="AK33" s="3">
        <f t="shared" si="39"/>
        <v>0</v>
      </c>
      <c r="AL33" s="3">
        <f t="shared" si="40"/>
        <v>0</v>
      </c>
      <c r="AM33" s="4"/>
      <c r="AN33" s="3">
        <v>10.0</v>
      </c>
      <c r="AO33" s="10">
        <v>3.0</v>
      </c>
      <c r="AP33" s="19">
        <v>1.0</v>
      </c>
      <c r="AQ33" s="3">
        <f>IF(AP22&gt;=AN33 ,1,0)</f>
        <v>0</v>
      </c>
      <c r="AR33" s="10">
        <f t="shared" si="41"/>
        <v>0</v>
      </c>
      <c r="AS33" s="10">
        <f t="shared" si="42"/>
        <v>0</v>
      </c>
      <c r="AT33" s="3"/>
      <c r="AU33" s="3">
        <f t="shared" si="43"/>
        <v>0</v>
      </c>
      <c r="AV33" s="3">
        <f t="shared" si="44"/>
        <v>0</v>
      </c>
      <c r="AW33" s="3">
        <f t="shared" si="45"/>
        <v>0</v>
      </c>
      <c r="AX33" s="3"/>
      <c r="AY33" s="3"/>
    </row>
    <row r="34">
      <c r="A34" s="3" t="s">
        <v>59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>
        <v>12.0</v>
      </c>
      <c r="AD34" s="10">
        <v>3.0</v>
      </c>
      <c r="AE34" s="10">
        <v>1.0</v>
      </c>
      <c r="AF34" s="3">
        <f>IF(AE21&gt;=AC34 ,1,0)</f>
        <v>1</v>
      </c>
      <c r="AG34" s="10">
        <f t="shared" si="36"/>
        <v>3</v>
      </c>
      <c r="AH34" s="10">
        <f t="shared" si="37"/>
        <v>1</v>
      </c>
      <c r="AI34" s="3"/>
      <c r="AJ34" s="3">
        <f>IF(AND(AF34=1), 1, 0)
</f>
        <v>1</v>
      </c>
      <c r="AK34" s="3">
        <f t="shared" si="39"/>
        <v>3</v>
      </c>
      <c r="AL34" s="3">
        <f t="shared" si="40"/>
        <v>1</v>
      </c>
      <c r="AM34" s="4"/>
      <c r="AN34" s="3">
        <v>11.0</v>
      </c>
      <c r="AO34" s="10">
        <v>3.0</v>
      </c>
      <c r="AP34" s="10">
        <v>0.0</v>
      </c>
      <c r="AQ34" s="3">
        <f>IF(AP22&gt;=AN34 ,1,0)</f>
        <v>0</v>
      </c>
      <c r="AR34" s="10">
        <f t="shared" si="41"/>
        <v>0</v>
      </c>
      <c r="AS34" s="10">
        <f t="shared" si="42"/>
        <v>0</v>
      </c>
      <c r="AT34" s="3"/>
      <c r="AU34" s="3">
        <f t="shared" si="43"/>
        <v>0</v>
      </c>
      <c r="AV34" s="3">
        <f t="shared" si="44"/>
        <v>0</v>
      </c>
      <c r="AW34" s="3">
        <f t="shared" si="45"/>
        <v>0</v>
      </c>
      <c r="AX34" s="3"/>
      <c r="AY34" s="3"/>
    </row>
    <row r="35">
      <c r="A35" s="3"/>
      <c r="B35" s="3">
        <f t="shared" ref="B35:F35" si="54">W112</f>
        <v>0</v>
      </c>
      <c r="C35" s="3" t="str">
        <f t="shared" si="54"/>
        <v>2</v>
      </c>
      <c r="D35" s="3" t="str">
        <f t="shared" si="54"/>
        <v>0</v>
      </c>
      <c r="E35" s="3" t="str">
        <f t="shared" si="54"/>
        <v>2</v>
      </c>
      <c r="F35" s="3" t="str">
        <f t="shared" si="54"/>
        <v>5</v>
      </c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21" t="s">
        <v>21</v>
      </c>
      <c r="AE35" s="3"/>
      <c r="AF35" s="3"/>
      <c r="AG35" s="3"/>
      <c r="AH35" s="3"/>
      <c r="AI35" s="3"/>
      <c r="AJ35" s="3"/>
      <c r="AK35" s="3"/>
      <c r="AL35" s="3"/>
      <c r="AM35" s="4"/>
      <c r="AN35" s="3">
        <v>12.0</v>
      </c>
      <c r="AO35" s="10">
        <v>3.0</v>
      </c>
      <c r="AP35" s="10">
        <v>1.0</v>
      </c>
      <c r="AQ35" s="3">
        <f>IF(AP22&gt;=AN35 ,1,0)</f>
        <v>0</v>
      </c>
      <c r="AR35" s="10">
        <f t="shared" si="41"/>
        <v>0</v>
      </c>
      <c r="AS35" s="10">
        <f t="shared" si="42"/>
        <v>0</v>
      </c>
      <c r="AT35" s="3"/>
      <c r="AU35" s="3">
        <f>IF(AND(AQ35=1), 1, 0)
</f>
        <v>0</v>
      </c>
      <c r="AV35" s="3">
        <f t="shared" si="44"/>
        <v>0</v>
      </c>
      <c r="AW35" s="3">
        <f t="shared" si="45"/>
        <v>0</v>
      </c>
      <c r="AX35" s="3"/>
      <c r="AY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21" t="s">
        <v>21</v>
      </c>
      <c r="AF36" s="3"/>
      <c r="AG36" s="22">
        <f t="shared" ref="AG36:AH36" si="55">SUM(AG23:AG34)</f>
        <v>35</v>
      </c>
      <c r="AH36" s="22">
        <f t="shared" si="55"/>
        <v>15</v>
      </c>
      <c r="AI36" s="3"/>
      <c r="AJ36" s="3"/>
      <c r="AK36" s="22">
        <f t="shared" ref="AK36:AL36" si="56">SUM(AK23:AK34)</f>
        <v>3</v>
      </c>
      <c r="AL36" s="22">
        <f t="shared" si="56"/>
        <v>1</v>
      </c>
      <c r="AM36" s="4"/>
      <c r="AN36" s="3"/>
      <c r="AO36" s="21" t="s">
        <v>21</v>
      </c>
      <c r="AP36" s="3"/>
      <c r="AQ36" s="3"/>
      <c r="AR36" s="3"/>
      <c r="AS36" s="3"/>
      <c r="AT36" s="3"/>
      <c r="AU36" s="3"/>
      <c r="AV36" s="3"/>
      <c r="AW36" s="3"/>
      <c r="AX36" s="3"/>
      <c r="AY36" s="3"/>
    </row>
    <row r="37">
      <c r="A37" s="3" t="s">
        <v>21</v>
      </c>
      <c r="B37" s="3">
        <f t="shared" ref="B37:E37" si="57">B33+B35</f>
        <v>0</v>
      </c>
      <c r="C37" s="3">
        <f t="shared" si="57"/>
        <v>3</v>
      </c>
      <c r="D37" s="3">
        <f t="shared" si="57"/>
        <v>9</v>
      </c>
      <c r="E37" s="3">
        <f t="shared" si="57"/>
        <v>10</v>
      </c>
      <c r="F37" s="3">
        <f>F33+F35-1</f>
        <v>6</v>
      </c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8" t="str">
        <f>IF(AH36&gt;9,LEFT(AH36),0)</f>
        <v>1</v>
      </c>
      <c r="AH37" s="8" t="str">
        <f t="shared" ref="AH37:AI37" si="58">IF(AH36&gt;9,RIGHT(AH36),AH36)</f>
        <v>5</v>
      </c>
      <c r="AI37" s="3" t="str">
        <f t="shared" si="58"/>
        <v/>
      </c>
      <c r="AJ37" s="3"/>
      <c r="AK37" s="8">
        <f>IF(AL36&gt;9,LEFT(AL36),0)</f>
        <v>0</v>
      </c>
      <c r="AL37" s="8">
        <f>IF(AL36&gt;9,RIGHT(AL36),AL36)</f>
        <v>1</v>
      </c>
      <c r="AM37" s="4"/>
      <c r="AN37" s="3"/>
      <c r="AO37" s="3"/>
      <c r="AP37" s="21" t="s">
        <v>21</v>
      </c>
      <c r="AQ37" s="3"/>
      <c r="AR37" s="22">
        <f t="shared" ref="AR37:AS37" si="59">SUM(AR24:AR35)</f>
        <v>20</v>
      </c>
      <c r="AS37" s="22">
        <f t="shared" si="59"/>
        <v>12</v>
      </c>
      <c r="AT37" s="3"/>
      <c r="AU37" s="3"/>
      <c r="AV37" s="22">
        <f t="shared" ref="AV37:AW37" si="60">SUM(AV24:AV35)</f>
        <v>3</v>
      </c>
      <c r="AW37" s="22">
        <f t="shared" si="60"/>
        <v>1</v>
      </c>
      <c r="AX37" s="3"/>
      <c r="AY37" s="3"/>
    </row>
    <row r="38">
      <c r="A38" s="8" t="s">
        <v>60</v>
      </c>
      <c r="B38" s="8">
        <f t="shared" ref="B38:E38" si="61">IF(B37&gt;9,RIGHT(B37),B37) +C39</f>
        <v>0</v>
      </c>
      <c r="C38" s="8">
        <f t="shared" si="61"/>
        <v>3</v>
      </c>
      <c r="D38" s="8">
        <f t="shared" si="61"/>
        <v>10</v>
      </c>
      <c r="E38" s="8">
        <f t="shared" si="61"/>
        <v>0</v>
      </c>
      <c r="F38" s="8">
        <f>IF(F37&gt;9,RIGHT(F37),F37)</f>
        <v>6</v>
      </c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8" t="str">
        <f>IF(AG36&gt;9,LEFT(AG36),0)</f>
        <v>3</v>
      </c>
      <c r="AG38" s="8" t="str">
        <f>IF(AG36&gt;9,RIGHT(AG36),AG36)</f>
        <v>5</v>
      </c>
      <c r="AH38" s="3"/>
      <c r="AI38" s="3"/>
      <c r="AJ38" s="8">
        <f>IF(AK36&gt;9,LEFT(AK36),0)</f>
        <v>0</v>
      </c>
      <c r="AK38" s="8">
        <f>IF(AK36&gt;9,RIGHT(AK36),AK36)</f>
        <v>3</v>
      </c>
      <c r="AL38" s="3"/>
      <c r="AM38" s="4"/>
      <c r="AN38" s="3"/>
      <c r="AO38" s="3"/>
      <c r="AP38" s="3"/>
      <c r="AQ38" s="3"/>
      <c r="AR38" s="8" t="str">
        <f>IF(AS37&gt;9,LEFT(AS37),0)</f>
        <v>1</v>
      </c>
      <c r="AS38" s="8" t="str">
        <f>IF(AS37&gt;9,RIGHT(AS37),AS37)</f>
        <v>2</v>
      </c>
      <c r="AT38" s="3"/>
      <c r="AU38" s="3"/>
      <c r="AV38" s="8">
        <f>IF(AW37&gt;9,LEFT(AW37),0)</f>
        <v>0</v>
      </c>
      <c r="AW38" s="8">
        <f>IF(AW37&gt;9,RIGHT(AW37),AW37)</f>
        <v>1</v>
      </c>
      <c r="AX38" s="3"/>
      <c r="AY38" s="3"/>
    </row>
    <row r="39">
      <c r="A39" s="3" t="s">
        <v>61</v>
      </c>
      <c r="B39" s="3">
        <f t="shared" ref="B39:F39" si="62">IF(B37&gt;9,LEFT(B37),0)</f>
        <v>0</v>
      </c>
      <c r="C39" s="3">
        <f t="shared" si="62"/>
        <v>0</v>
      </c>
      <c r="D39" s="3">
        <f t="shared" si="62"/>
        <v>0</v>
      </c>
      <c r="E39" s="3" t="str">
        <f t="shared" si="62"/>
        <v>1</v>
      </c>
      <c r="F39" s="3">
        <f t="shared" si="62"/>
        <v>0</v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4"/>
      <c r="AN39" s="3"/>
      <c r="AO39" s="3"/>
      <c r="AP39" s="3"/>
      <c r="AQ39" s="8" t="str">
        <f>IF(AR37&gt;9,LEFT(AR37),0)</f>
        <v>2</v>
      </c>
      <c r="AR39" s="8" t="str">
        <f>IF(AR37&gt;9,RIGHT(AR37),AR37)</f>
        <v>0</v>
      </c>
      <c r="AS39" s="3"/>
      <c r="AT39" s="3"/>
      <c r="AU39" s="8">
        <f>IF(AV37&gt;9,LEFT(AV37),0)</f>
        <v>0</v>
      </c>
      <c r="AV39" s="8">
        <f>IF(AV37&gt;9,RIGHT(AV37),AV37)</f>
        <v>3</v>
      </c>
      <c r="AW39" s="3"/>
      <c r="AX39" s="3"/>
      <c r="AY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22">
        <f t="shared" ref="AF40:AH40" si="63">AF37+AF38</f>
        <v>3</v>
      </c>
      <c r="AG40" s="22">
        <f t="shared" si="63"/>
        <v>6</v>
      </c>
      <c r="AH40" s="22">
        <f t="shared" si="63"/>
        <v>5</v>
      </c>
      <c r="AI40" s="3"/>
      <c r="AJ40" s="22">
        <f t="shared" ref="AJ40:AL40" si="64">AJ37+AJ38</f>
        <v>0</v>
      </c>
      <c r="AK40" s="22">
        <f t="shared" si="64"/>
        <v>3</v>
      </c>
      <c r="AL40" s="22">
        <f t="shared" si="64"/>
        <v>1</v>
      </c>
      <c r="AM40" s="4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8">
        <f>IF(AG40&gt;9,LEFT(AG40),0)</f>
        <v>0</v>
      </c>
      <c r="AG41" s="8">
        <f>IF(AG40&gt;9,RIGHT(AG40),AG40)</f>
        <v>6</v>
      </c>
      <c r="AH41" s="3"/>
      <c r="AI41" s="3"/>
      <c r="AJ41" s="8">
        <f>IF(AK40&gt;9,LEFT(AK40),0)</f>
        <v>0</v>
      </c>
      <c r="AK41" s="8">
        <f>IF(AK40&gt;9,RIGHT(AK40),AK40)</f>
        <v>3</v>
      </c>
      <c r="AL41" s="3"/>
      <c r="AM41" s="4"/>
      <c r="AN41" s="3"/>
      <c r="AO41" s="3"/>
      <c r="AP41" s="3"/>
      <c r="AQ41" s="22">
        <f t="shared" ref="AQ41:AS41" si="65">AQ38+AQ39</f>
        <v>2</v>
      </c>
      <c r="AR41" s="22">
        <f t="shared" si="65"/>
        <v>1</v>
      </c>
      <c r="AS41" s="22">
        <f t="shared" si="65"/>
        <v>2</v>
      </c>
      <c r="AT41" s="3"/>
      <c r="AU41" s="22">
        <f t="shared" ref="AU41:AW41" si="66">AU38+AU39</f>
        <v>0</v>
      </c>
      <c r="AV41" s="22">
        <f t="shared" si="66"/>
        <v>3</v>
      </c>
      <c r="AW41" s="22">
        <f t="shared" si="66"/>
        <v>1</v>
      </c>
      <c r="AX41" s="3"/>
      <c r="AY41" s="3"/>
    </row>
    <row r="42">
      <c r="A42" s="3" t="s">
        <v>63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4"/>
      <c r="AN42" s="3"/>
      <c r="AO42" s="3"/>
      <c r="AP42" s="3"/>
      <c r="AQ42" s="8">
        <f>IF(AR41&gt;9,LEFT(AR41),0)</f>
        <v>0</v>
      </c>
      <c r="AR42" s="8">
        <f>IF(AR41&gt;9,RIGHT(AR41),AR41)</f>
        <v>1</v>
      </c>
      <c r="AS42" s="3"/>
      <c r="AT42" s="3"/>
      <c r="AU42" s="8">
        <f>IF(AV41&gt;9,LEFT(AV41),0)</f>
        <v>0</v>
      </c>
      <c r="AV42" s="8">
        <f>IF(AV41&gt;9,RIGHT(AV41),AV41)</f>
        <v>3</v>
      </c>
      <c r="AW42" s="3"/>
      <c r="AX42" s="3"/>
      <c r="AY42" s="3"/>
    </row>
    <row r="43">
      <c r="A43" s="3" t="s">
        <v>57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9">
        <f>AF41+AF40</f>
        <v>3</v>
      </c>
      <c r="AG43" s="9">
        <f>AG41</f>
        <v>6</v>
      </c>
      <c r="AH43" s="9">
        <f>AH40</f>
        <v>5</v>
      </c>
      <c r="AI43" s="3"/>
      <c r="AJ43" s="9">
        <f>AJ41+AJ40</f>
        <v>0</v>
      </c>
      <c r="AK43" s="9">
        <f>AK41</f>
        <v>3</v>
      </c>
      <c r="AL43" s="9">
        <f>AL40</f>
        <v>1</v>
      </c>
      <c r="AM43" s="4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</row>
    <row r="44">
      <c r="A44" s="3"/>
      <c r="B44" s="3">
        <f t="shared" ref="B44:F44" si="67">W106</f>
        <v>0</v>
      </c>
      <c r="C44" s="3" t="str">
        <f t="shared" si="67"/>
        <v>1</v>
      </c>
      <c r="D44" s="3" t="str">
        <f t="shared" si="67"/>
        <v>9</v>
      </c>
      <c r="E44" s="3" t="str">
        <f t="shared" si="67"/>
        <v>8</v>
      </c>
      <c r="F44" s="3" t="str">
        <f t="shared" si="67"/>
        <v>2</v>
      </c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4"/>
      <c r="AN44" s="3"/>
      <c r="AO44" s="3"/>
      <c r="AP44" s="3"/>
      <c r="AQ44" s="9">
        <f>AQ42+AQ41</f>
        <v>2</v>
      </c>
      <c r="AR44" s="9">
        <f>AR42</f>
        <v>1</v>
      </c>
      <c r="AS44" s="9">
        <f>AS41</f>
        <v>2</v>
      </c>
      <c r="AT44" s="3"/>
      <c r="AU44" s="9">
        <f>AU42+AU41</f>
        <v>0</v>
      </c>
      <c r="AV44" s="9">
        <f>AV42</f>
        <v>3</v>
      </c>
      <c r="AW44" s="9">
        <f>AW41</f>
        <v>1</v>
      </c>
      <c r="AX44" s="3"/>
      <c r="AY44" s="3"/>
    </row>
    <row r="45">
      <c r="A45" s="3" t="s">
        <v>59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6"/>
      <c r="AG45" s="6" t="s">
        <v>49</v>
      </c>
      <c r="AH45" s="6">
        <f>SUM(AE23:AE29)</f>
        <v>12</v>
      </c>
      <c r="AI45" s="6"/>
      <c r="AJ45" s="3" t="s">
        <v>64</v>
      </c>
      <c r="AK45" s="3"/>
      <c r="AL45" s="6">
        <f>AF21</f>
        <v>6</v>
      </c>
      <c r="AM45" s="4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</row>
    <row r="46">
      <c r="A46" s="3"/>
      <c r="B46" s="3">
        <f t="shared" ref="B46:F46" si="68">W112</f>
        <v>0</v>
      </c>
      <c r="C46" s="3" t="str">
        <f t="shared" si="68"/>
        <v>2</v>
      </c>
      <c r="D46" s="3" t="str">
        <f t="shared" si="68"/>
        <v>0</v>
      </c>
      <c r="E46" s="3" t="str">
        <f t="shared" si="68"/>
        <v>2</v>
      </c>
      <c r="F46" s="3" t="str">
        <f t="shared" si="68"/>
        <v>5</v>
      </c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6"/>
      <c r="AG46" s="6">
        <f>SUM(AD23:AD29)</f>
        <v>20</v>
      </c>
      <c r="AH46" s="6"/>
      <c r="AI46" s="6"/>
      <c r="AJ46" s="3"/>
      <c r="AK46" s="3">
        <f>IF(LEN(AL45)&gt;1,LEFT(AL45),0)</f>
        <v>0</v>
      </c>
      <c r="AL46" s="3" t="str">
        <f>RIGHT(AL45)</f>
        <v>6</v>
      </c>
      <c r="AM46" s="4"/>
      <c r="AN46" s="3"/>
      <c r="AO46" s="3"/>
      <c r="AP46" s="3"/>
      <c r="AQ46" s="3"/>
      <c r="AR46" s="3" t="s">
        <v>49</v>
      </c>
      <c r="AS46" s="3">
        <f>SUM(AP24:AP30)</f>
        <v>12</v>
      </c>
      <c r="AT46" s="3"/>
      <c r="AU46" s="3" t="s">
        <v>64</v>
      </c>
      <c r="AV46" s="3"/>
      <c r="AW46" s="6">
        <f>AQ22</f>
        <v>25</v>
      </c>
      <c r="AX46" s="3"/>
      <c r="AY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6"/>
      <c r="AG47" s="6"/>
      <c r="AH47" s="6"/>
      <c r="AI47" s="6"/>
      <c r="AJ47" s="3"/>
      <c r="AK47" s="3"/>
      <c r="AL47" s="3"/>
      <c r="AM47" s="4"/>
      <c r="AN47" s="3"/>
      <c r="AO47" s="3"/>
      <c r="AP47" s="3"/>
      <c r="AQ47" s="3"/>
      <c r="AR47" s="3">
        <f>SUM(AO24:AO30)</f>
        <v>20</v>
      </c>
      <c r="AS47" s="3"/>
      <c r="AT47" s="3"/>
      <c r="AU47" s="3"/>
      <c r="AV47" s="3" t="str">
        <f>IF(LEN(AW46)&gt;1,LEFT(AW46),0)</f>
        <v>2</v>
      </c>
      <c r="AW47" s="3" t="str">
        <f>RIGHT(AW46)</f>
        <v>5</v>
      </c>
      <c r="AX47" s="3"/>
      <c r="AY47" s="3"/>
    </row>
    <row r="48">
      <c r="A48" s="3" t="s">
        <v>21</v>
      </c>
      <c r="B48" s="3">
        <f t="shared" ref="B48:F48" si="69">B46-B44</f>
        <v>0</v>
      </c>
      <c r="C48" s="3">
        <f t="shared" si="69"/>
        <v>1</v>
      </c>
      <c r="D48" s="3">
        <f t="shared" si="69"/>
        <v>-9</v>
      </c>
      <c r="E48" s="3">
        <f t="shared" si="69"/>
        <v>-6</v>
      </c>
      <c r="F48" s="3">
        <f t="shared" si="69"/>
        <v>3</v>
      </c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 t="s">
        <v>65</v>
      </c>
      <c r="Z48" s="3"/>
      <c r="AA48" s="3"/>
      <c r="AB48" s="3"/>
      <c r="AC48" s="3"/>
      <c r="AD48" s="3"/>
      <c r="AE48" s="3"/>
      <c r="AF48" s="6"/>
      <c r="AG48" s="4"/>
      <c r="AH48" s="4"/>
      <c r="AI48" s="4"/>
      <c r="AJ48" s="3"/>
      <c r="AK48" s="3">
        <f>IF(AL46&gt;AL43,1,0)</f>
        <v>1</v>
      </c>
      <c r="AL48" s="3">
        <f>IF(AL46&gt;AL43,10+AL43-AL46,AL43-AL46)</f>
        <v>5</v>
      </c>
      <c r="AM48" s="4"/>
      <c r="AN48" s="3"/>
      <c r="AO48" s="3"/>
      <c r="AP48" s="3"/>
      <c r="AQ48" s="3"/>
      <c r="AR48" s="3" t="s">
        <v>66</v>
      </c>
      <c r="AS48" s="3"/>
      <c r="AT48" s="3"/>
      <c r="AU48" s="3"/>
      <c r="AV48" s="3"/>
      <c r="AW48" s="3"/>
      <c r="AX48" s="3"/>
      <c r="AY48" s="3"/>
    </row>
    <row r="49">
      <c r="A49" s="8" t="s">
        <v>60</v>
      </c>
      <c r="B49" s="8">
        <f t="shared" ref="B49:F49" si="70">IF(B50&lt;0,RIGHT(B48),B50)</f>
        <v>0</v>
      </c>
      <c r="C49" s="8">
        <f t="shared" si="70"/>
        <v>0</v>
      </c>
      <c r="D49" s="8">
        <f t="shared" si="70"/>
        <v>0</v>
      </c>
      <c r="E49" s="8">
        <f t="shared" si="70"/>
        <v>4</v>
      </c>
      <c r="F49" s="8">
        <f t="shared" si="70"/>
        <v>3</v>
      </c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>
        <f t="shared" ref="Y49:AD49" si="71">S28</f>
        <v>0</v>
      </c>
      <c r="Z49" s="6">
        <f t="shared" si="71"/>
        <v>1</v>
      </c>
      <c r="AA49" s="6">
        <f t="shared" si="71"/>
        <v>5</v>
      </c>
      <c r="AB49" s="6">
        <f t="shared" si="71"/>
        <v>3</v>
      </c>
      <c r="AC49" s="6">
        <f t="shared" si="71"/>
        <v>4</v>
      </c>
      <c r="AD49" s="6">
        <f t="shared" si="71"/>
        <v>0</v>
      </c>
      <c r="AE49" s="3"/>
      <c r="AF49" s="6"/>
      <c r="AG49" s="4"/>
      <c r="AH49" s="4"/>
      <c r="AI49" s="4"/>
      <c r="AJ49" s="3"/>
      <c r="AK49" s="3"/>
      <c r="AL49" s="3"/>
      <c r="AM49" s="4"/>
      <c r="AN49" s="3"/>
      <c r="AO49" s="3"/>
      <c r="AP49" s="3"/>
      <c r="AQ49" s="3">
        <f t="shared" ref="AQ49:AS49" si="72">AQ44</f>
        <v>2</v>
      </c>
      <c r="AR49" s="3">
        <f t="shared" si="72"/>
        <v>1</v>
      </c>
      <c r="AS49" s="3">
        <f t="shared" si="72"/>
        <v>2</v>
      </c>
      <c r="AT49" s="3"/>
      <c r="AU49" s="3"/>
      <c r="AV49" s="3">
        <f>IF(AW47&gt;AW44,1,0)</f>
        <v>1</v>
      </c>
      <c r="AW49" s="3">
        <f>IF(AW47&gt;AW44,10+AW44-AW47,AW44-AW47)</f>
        <v>6</v>
      </c>
      <c r="AX49" s="3"/>
      <c r="AY49" s="3"/>
    </row>
    <row r="50">
      <c r="A50" s="3"/>
      <c r="B50" s="3">
        <f t="shared" ref="B50:E50" si="73">IF(B48&lt;0,10+B48,B48)-C51</f>
        <v>0</v>
      </c>
      <c r="C50" s="3">
        <f t="shared" si="73"/>
        <v>0</v>
      </c>
      <c r="D50" s="3">
        <f t="shared" si="73"/>
        <v>0</v>
      </c>
      <c r="E50" s="3">
        <f t="shared" si="73"/>
        <v>4</v>
      </c>
      <c r="F50" s="3">
        <f>IF(F48&lt;0,10+F48,F48)</f>
        <v>3</v>
      </c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 t="s">
        <v>21</v>
      </c>
      <c r="Y50" s="3">
        <v>0.0</v>
      </c>
      <c r="Z50" s="3">
        <v>0.0</v>
      </c>
      <c r="AA50" s="3">
        <v>0.0</v>
      </c>
      <c r="AB50" s="20">
        <f t="shared" ref="AB50:AD50" si="74">AQ71</f>
        <v>2</v>
      </c>
      <c r="AC50" s="20">
        <f t="shared" si="74"/>
        <v>3</v>
      </c>
      <c r="AD50" s="20" t="str">
        <f t="shared" si="74"/>
        <v>1</v>
      </c>
      <c r="AE50" s="3"/>
      <c r="AF50" s="6"/>
      <c r="AG50" s="4"/>
      <c r="AH50" s="4"/>
      <c r="AI50" s="4"/>
      <c r="AJ50" s="3"/>
      <c r="AK50" s="8">
        <f>AK43-AK46-AK48</f>
        <v>2</v>
      </c>
      <c r="AL50" s="8">
        <f>AL48</f>
        <v>5</v>
      </c>
      <c r="AM50" s="4"/>
      <c r="AN50" s="3"/>
      <c r="AO50" s="3"/>
      <c r="AP50" s="3"/>
      <c r="AQ50" s="3"/>
      <c r="AR50" s="3">
        <f t="shared" ref="AR50:AS50" si="75">AV51</f>
        <v>0</v>
      </c>
      <c r="AS50" s="3">
        <f t="shared" si="75"/>
        <v>6</v>
      </c>
      <c r="AT50" s="3"/>
      <c r="AU50" s="3"/>
      <c r="AV50" s="3"/>
      <c r="AW50" s="3"/>
      <c r="AX50" s="3"/>
      <c r="AY50" s="3"/>
    </row>
    <row r="51">
      <c r="A51" s="3" t="s">
        <v>67</v>
      </c>
      <c r="B51" s="3">
        <f t="shared" ref="B51:F51" si="76">IF(B48&lt;0,1,0)</f>
        <v>0</v>
      </c>
      <c r="C51" s="3">
        <f t="shared" si="76"/>
        <v>0</v>
      </c>
      <c r="D51" s="3">
        <f t="shared" si="76"/>
        <v>1</v>
      </c>
      <c r="E51" s="3">
        <f t="shared" si="76"/>
        <v>1</v>
      </c>
      <c r="F51" s="3">
        <f t="shared" si="76"/>
        <v>0</v>
      </c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9">
        <f t="shared" ref="Y51:AC51" si="77">IF((Y50+Y49+Y52)&gt;9,RIGHT(Y49+Y50+Y52),Y49+Y50+Y52)</f>
        <v>0</v>
      </c>
      <c r="Z51" s="7">
        <f t="shared" si="77"/>
        <v>1</v>
      </c>
      <c r="AA51" s="7">
        <f t="shared" si="77"/>
        <v>5</v>
      </c>
      <c r="AB51" s="7">
        <f t="shared" si="77"/>
        <v>5</v>
      </c>
      <c r="AC51" s="7">
        <f t="shared" si="77"/>
        <v>7</v>
      </c>
      <c r="AD51" s="7">
        <f>IF((AD50+AD49)&gt;9,RIGHT(AD49+AD50),AD49+AD50)</f>
        <v>1</v>
      </c>
      <c r="AE51" s="3"/>
      <c r="AF51" s="6"/>
      <c r="AG51" s="4"/>
      <c r="AH51" s="4"/>
      <c r="AI51" s="4"/>
      <c r="AJ51" s="4"/>
      <c r="AK51" s="4"/>
      <c r="AL51" s="4"/>
      <c r="AM51" s="4"/>
      <c r="AN51" s="3"/>
      <c r="AO51" s="3"/>
      <c r="AP51" s="3"/>
      <c r="AQ51" s="3"/>
      <c r="AR51" s="3"/>
      <c r="AS51" s="3"/>
      <c r="AT51" s="3"/>
      <c r="AU51" s="3"/>
      <c r="AV51" s="8">
        <f>AV44-AV47-AV49</f>
        <v>0</v>
      </c>
      <c r="AW51" s="8">
        <f>AW49</f>
        <v>6</v>
      </c>
      <c r="AX51" s="3"/>
      <c r="AY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>
        <f t="shared" ref="Y52:AC52" si="78">IF((Z50+Z49)&gt;9,1,0)</f>
        <v>0</v>
      </c>
      <c r="Z52" s="3">
        <f t="shared" si="78"/>
        <v>0</v>
      </c>
      <c r="AA52" s="3">
        <f t="shared" si="78"/>
        <v>0</v>
      </c>
      <c r="AB52" s="3">
        <f t="shared" si="78"/>
        <v>0</v>
      </c>
      <c r="AC52" s="3">
        <f t="shared" si="78"/>
        <v>0</v>
      </c>
      <c r="AD52" s="3">
        <f>SUM(Z37:Z39)</f>
        <v>0</v>
      </c>
      <c r="AE52" s="3"/>
      <c r="AF52" s="6"/>
      <c r="AG52" s="4"/>
      <c r="AH52" s="4"/>
      <c r="AI52" s="4"/>
      <c r="AJ52" s="4"/>
      <c r="AK52" s="4"/>
      <c r="AL52" s="4"/>
      <c r="AM52" s="4"/>
      <c r="AN52" s="3"/>
      <c r="AO52" s="3"/>
      <c r="AP52" s="3"/>
      <c r="AQ52" s="3"/>
      <c r="AR52" s="3"/>
      <c r="AS52" s="3">
        <f>IF(AS50&gt;AS49,10-AS50+AS49,AS49-AS50)</f>
        <v>6</v>
      </c>
      <c r="AT52" s="3"/>
      <c r="AU52" s="3"/>
      <c r="AV52" s="3"/>
      <c r="AW52" s="3"/>
      <c r="AX52" s="3"/>
      <c r="AY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6"/>
      <c r="AG53" s="4"/>
      <c r="AH53" s="4"/>
      <c r="AI53" s="4"/>
      <c r="AJ53" s="4"/>
      <c r="AK53" s="4"/>
      <c r="AL53" s="4"/>
      <c r="AM53" s="4"/>
      <c r="AN53" s="3"/>
      <c r="AO53" s="3"/>
      <c r="AP53" s="3"/>
      <c r="AQ53" s="3"/>
      <c r="AR53" s="3">
        <f>IF(AS50&gt;AS49,1,0)</f>
        <v>1</v>
      </c>
      <c r="AS53" s="3"/>
      <c r="AT53" s="3"/>
      <c r="AU53" s="3"/>
      <c r="AV53" s="3"/>
      <c r="AW53" s="3"/>
      <c r="AX53" s="3"/>
      <c r="AY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 t="s">
        <v>65</v>
      </c>
      <c r="AB54" s="3"/>
      <c r="AC54" s="3">
        <f>AD51*1 +AC51*10 + AB51*100 + AA51*1000 +Z51*10000 +Y51*100000</f>
        <v>15571</v>
      </c>
      <c r="AD54" s="3"/>
      <c r="AE54" s="3"/>
      <c r="AF54" s="6"/>
      <c r="AG54" s="6"/>
      <c r="AH54" s="6"/>
      <c r="AI54" s="6"/>
      <c r="AJ54" s="4"/>
      <c r="AK54" s="4"/>
      <c r="AL54" s="4"/>
      <c r="AM54" s="4"/>
      <c r="AN54" s="3"/>
      <c r="AO54" s="3"/>
      <c r="AP54" s="3"/>
      <c r="AQ54" s="3"/>
      <c r="AR54" s="3" t="s">
        <v>68</v>
      </c>
      <c r="AS54" s="3"/>
      <c r="AT54" s="3"/>
      <c r="AU54" s="3"/>
      <c r="AV54" s="3"/>
      <c r="AW54" s="3"/>
      <c r="AX54" s="3"/>
      <c r="AY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6"/>
      <c r="AG55" s="4"/>
      <c r="AH55" s="4"/>
      <c r="AI55" s="4"/>
      <c r="AJ55" s="4"/>
      <c r="AK55" s="4"/>
      <c r="AL55" s="4"/>
      <c r="AM55" s="4"/>
      <c r="AN55" s="3"/>
      <c r="AO55" s="3"/>
      <c r="AP55" s="3"/>
      <c r="AQ55" s="9">
        <f>AQ49</f>
        <v>2</v>
      </c>
      <c r="AR55" s="9">
        <f>AR49-AR53</f>
        <v>0</v>
      </c>
      <c r="AS55" s="9">
        <f>AS52</f>
        <v>6</v>
      </c>
      <c r="AT55" s="3"/>
      <c r="AU55" s="3"/>
      <c r="AV55" s="3"/>
      <c r="AW55" s="3"/>
      <c r="AX55" s="3"/>
      <c r="AY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6"/>
      <c r="AG56" s="4"/>
      <c r="AH56" s="4"/>
      <c r="AI56" s="4"/>
      <c r="AJ56" s="4"/>
      <c r="AK56" s="4"/>
      <c r="AL56" s="4"/>
      <c r="AM56" s="4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6"/>
      <c r="AG57" s="4"/>
      <c r="AH57" s="4"/>
      <c r="AI57" s="4"/>
      <c r="AJ57" s="4"/>
      <c r="AK57" s="4"/>
      <c r="AL57" s="4"/>
      <c r="AM57" s="4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6"/>
      <c r="AG58" s="6"/>
      <c r="AH58" s="6" t="s">
        <v>69</v>
      </c>
      <c r="AI58" s="6"/>
      <c r="AJ58" s="4"/>
      <c r="AK58" s="4"/>
      <c r="AL58" s="4"/>
      <c r="AM58" s="4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6"/>
      <c r="AG59" s="6"/>
      <c r="AH59" s="6">
        <f t="shared" ref="AH59:AI59" si="79">AK50</f>
        <v>2</v>
      </c>
      <c r="AI59" s="6">
        <f t="shared" si="79"/>
        <v>5</v>
      </c>
      <c r="AJ59" s="4"/>
      <c r="AK59" s="4"/>
      <c r="AL59" s="4"/>
      <c r="AM59" s="4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6"/>
      <c r="AG60" s="6">
        <f t="shared" ref="AG60:AI60" si="80">AF43</f>
        <v>3</v>
      </c>
      <c r="AH60" s="6">
        <f t="shared" si="80"/>
        <v>6</v>
      </c>
      <c r="AI60" s="6">
        <f t="shared" si="80"/>
        <v>5</v>
      </c>
      <c r="AJ60" s="4"/>
      <c r="AK60" s="4"/>
      <c r="AL60" s="4"/>
      <c r="AM60" s="4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6"/>
      <c r="AG61" s="6"/>
      <c r="AH61" s="6"/>
      <c r="AI61" s="6">
        <f>IF(AI60&gt;AI59,10-AI60+AI59,AI59-AI60)</f>
        <v>0</v>
      </c>
      <c r="AJ61" s="4"/>
      <c r="AK61" s="4"/>
      <c r="AL61" s="4"/>
      <c r="AM61" s="4"/>
      <c r="AN61" s="3"/>
      <c r="AO61" s="3"/>
      <c r="AP61" s="3"/>
      <c r="AQ61" s="3" t="s">
        <v>70</v>
      </c>
      <c r="AR61" s="3"/>
      <c r="AS61" s="3"/>
      <c r="AT61" s="3"/>
      <c r="AU61" s="3"/>
      <c r="AV61" s="3"/>
      <c r="AW61" s="3"/>
      <c r="AX61" s="3"/>
      <c r="AY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6"/>
      <c r="AH62" s="6">
        <f>IF(AI60&gt;AI59,1,0)</f>
        <v>0</v>
      </c>
      <c r="AI62" s="6"/>
      <c r="AJ62" s="4"/>
      <c r="AK62" s="4"/>
      <c r="AL62" s="4"/>
      <c r="AM62" s="4"/>
      <c r="AN62" s="3"/>
      <c r="AO62" s="3"/>
      <c r="AP62" s="3"/>
      <c r="AQ62" s="6">
        <f t="shared" ref="AQ62:AS62" si="81">AG86</f>
        <v>0</v>
      </c>
      <c r="AR62" s="6">
        <f t="shared" si="81"/>
        <v>2</v>
      </c>
      <c r="AS62" s="6">
        <f t="shared" si="81"/>
        <v>5</v>
      </c>
      <c r="AT62" s="3"/>
      <c r="AU62" s="3"/>
      <c r="AV62" s="3"/>
      <c r="AW62" s="3"/>
      <c r="AX62" s="3"/>
      <c r="AY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6"/>
      <c r="AH63" s="6"/>
      <c r="AI63" s="6"/>
      <c r="AJ63" s="4"/>
      <c r="AK63" s="4"/>
      <c r="AL63" s="4"/>
      <c r="AM63" s="4"/>
      <c r="AN63" s="3"/>
      <c r="AO63" s="3"/>
      <c r="AP63" s="3"/>
      <c r="AQ63" s="3">
        <f t="shared" ref="AQ63:AS63" si="82">AQ55</f>
        <v>2</v>
      </c>
      <c r="AR63" s="3">
        <f t="shared" si="82"/>
        <v>0</v>
      </c>
      <c r="AS63" s="3">
        <f t="shared" si="82"/>
        <v>6</v>
      </c>
      <c r="AT63" s="3"/>
      <c r="AU63" s="3"/>
      <c r="AV63" s="3"/>
      <c r="AW63" s="3"/>
      <c r="AX63" s="3"/>
      <c r="AY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6"/>
      <c r="AH64" s="6">
        <f>IFERROR(__xludf.DUMMYFUNCTION("IF(AH60&gt;AH59,-AH59+AH60,10+AH60-AH59) + AH62"),4.0)</f>
        <v>4</v>
      </c>
      <c r="AI64" s="6"/>
      <c r="AJ64" s="4"/>
      <c r="AK64" s="4"/>
      <c r="AL64" s="4"/>
      <c r="AM64" s="4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6">
        <f>IF(AH60&gt;AH59,0,1)</f>
        <v>0</v>
      </c>
      <c r="AH65" s="6"/>
      <c r="AI65" s="6"/>
      <c r="AJ65" s="4"/>
      <c r="AK65" s="4"/>
      <c r="AL65" s="4"/>
      <c r="AM65" s="4"/>
      <c r="AN65" s="3"/>
      <c r="AO65" s="3"/>
      <c r="AP65" s="3"/>
      <c r="AQ65" s="6">
        <f t="shared" ref="AQ65:AR65" si="83">AQ63+AQ62</f>
        <v>2</v>
      </c>
      <c r="AR65" s="6">
        <f t="shared" si="83"/>
        <v>2</v>
      </c>
      <c r="AS65" s="6" t="str">
        <f>IF((AS63+AS62)&gt;9,RIGHT(AS63+AS62),AS63+AS62)</f>
        <v>1</v>
      </c>
      <c r="AT65" s="3"/>
      <c r="AU65" s="3"/>
      <c r="AV65" s="3"/>
      <c r="AW65" s="3"/>
      <c r="AX65" s="3"/>
      <c r="AY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6"/>
      <c r="AH66" s="6"/>
      <c r="AI66" s="6"/>
      <c r="AJ66" s="4"/>
      <c r="AK66" s="4"/>
      <c r="AL66" s="4"/>
      <c r="AM66" s="4"/>
      <c r="AN66" s="3"/>
      <c r="AO66" s="3"/>
      <c r="AP66" s="3"/>
      <c r="AQ66" s="3"/>
      <c r="AR66" s="3">
        <f>IF( (AS63+AS62)&gt;9,1,0)</f>
        <v>1</v>
      </c>
      <c r="AS66" s="3"/>
      <c r="AT66" s="3"/>
      <c r="AU66" s="3"/>
      <c r="AV66" s="3"/>
      <c r="AW66" s="3"/>
      <c r="AX66" s="3"/>
      <c r="AY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6"/>
      <c r="AH67" s="6"/>
      <c r="AI67" s="6"/>
      <c r="AJ67" s="4"/>
      <c r="AK67" s="4"/>
      <c r="AL67" s="4"/>
      <c r="AM67" s="4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6">
        <f>AG59+AG60 +AG65</f>
        <v>3</v>
      </c>
      <c r="AH68" s="6"/>
      <c r="AI68" s="6"/>
      <c r="AJ68" s="4"/>
      <c r="AK68" s="4"/>
      <c r="AL68" s="4"/>
      <c r="AM68" s="4"/>
      <c r="AN68" s="3"/>
      <c r="AO68" s="3"/>
      <c r="AP68" s="3"/>
      <c r="AQ68" s="3"/>
      <c r="AR68" s="6">
        <f>IF((AR65+AR66)&gt;9,RIGHT(AR65+AR66),AR65+AR66)</f>
        <v>3</v>
      </c>
      <c r="AS68" s="3"/>
      <c r="AT68" s="3"/>
      <c r="AU68" s="3"/>
      <c r="AV68" s="3"/>
      <c r="AW68" s="3"/>
      <c r="AX68" s="3"/>
      <c r="AY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6"/>
      <c r="AH69" s="23" t="s">
        <v>71</v>
      </c>
      <c r="AI69" s="6"/>
      <c r="AJ69" s="4"/>
      <c r="AK69" s="4"/>
      <c r="AL69" s="4"/>
      <c r="AM69" s="4"/>
      <c r="AN69" s="3"/>
      <c r="AO69" s="3"/>
      <c r="AP69" s="3"/>
      <c r="AQ69" s="3">
        <f>IF( (AR66+AR65)&gt;9,1,0)</f>
        <v>0</v>
      </c>
      <c r="AR69" s="3"/>
      <c r="AS69" s="3"/>
      <c r="AT69" s="3"/>
      <c r="AU69" s="3"/>
      <c r="AV69" s="3"/>
      <c r="AW69" s="3"/>
      <c r="AX69" s="3"/>
      <c r="AY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6"/>
      <c r="AH70" s="6"/>
      <c r="AI70" s="6"/>
      <c r="AJ70" s="4"/>
      <c r="AK70" s="4"/>
      <c r="AL70" s="4"/>
      <c r="AM70" s="4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7">
        <f>AG68</f>
        <v>3</v>
      </c>
      <c r="AH71" s="7">
        <f>AH64</f>
        <v>4</v>
      </c>
      <c r="AI71" s="7">
        <f>AI61</f>
        <v>0</v>
      </c>
      <c r="AJ71" s="4"/>
      <c r="AK71" s="4"/>
      <c r="AL71" s="4"/>
      <c r="AM71" s="4"/>
      <c r="AN71" s="3"/>
      <c r="AO71" s="3"/>
      <c r="AP71" s="3"/>
      <c r="AQ71" s="7">
        <f>AQ69+AQ65</f>
        <v>2</v>
      </c>
      <c r="AR71" s="7">
        <f>AR68</f>
        <v>3</v>
      </c>
      <c r="AS71" s="7" t="str">
        <f>AS65</f>
        <v>1</v>
      </c>
      <c r="AT71" s="3"/>
      <c r="AU71" s="3"/>
      <c r="AV71" s="3"/>
      <c r="AW71" s="3"/>
      <c r="AX71" s="3"/>
      <c r="AY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4"/>
      <c r="AK72" s="4"/>
      <c r="AL72" s="4"/>
      <c r="AM72" s="4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>
        <f t="shared" ref="R73:R74" si="84">T73</f>
        <v>0</v>
      </c>
      <c r="S73" s="3"/>
      <c r="T73" s="3">
        <f>AD73*1 + AC73*10 + AB73*100+AA73*1000 +Z73*10000 + Y73*100000</f>
        <v>0</v>
      </c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4"/>
      <c r="AG73" s="4"/>
      <c r="AH73" s="24" t="s">
        <v>72</v>
      </c>
      <c r="AI73" s="4"/>
      <c r="AJ73" s="4"/>
      <c r="AK73" s="4"/>
      <c r="AL73" s="4"/>
      <c r="AM73" s="4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>
        <f t="shared" si="84"/>
        <v>0</v>
      </c>
      <c r="S74" s="3"/>
      <c r="T74" s="3">
        <f>AD76*1 + AC76*10 + AB76*100+AA76*1000 +Z76*10000 + Y76*100000</f>
        <v>0</v>
      </c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4"/>
      <c r="AG74" s="6">
        <f t="shared" ref="AG74:AI74" si="85">AG71</f>
        <v>3</v>
      </c>
      <c r="AH74" s="6">
        <f t="shared" si="85"/>
        <v>4</v>
      </c>
      <c r="AI74" s="6">
        <f t="shared" si="85"/>
        <v>0</v>
      </c>
      <c r="AJ74" s="4"/>
      <c r="AK74" s="4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>
        <f>R74-R73</f>
        <v>0</v>
      </c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4"/>
      <c r="AG75" s="6">
        <f>AG60</f>
        <v>3</v>
      </c>
      <c r="AH75" s="23">
        <v>6.0</v>
      </c>
      <c r="AI75" s="23">
        <v>5.0</v>
      </c>
      <c r="AJ75" s="4"/>
      <c r="AK75" s="4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4"/>
      <c r="AG76" s="6"/>
      <c r="AH76" s="6"/>
      <c r="AI76" s="6">
        <f>IF(AI75&gt;AI74,AI75-AI74,10+AI74-AI75)</f>
        <v>5</v>
      </c>
      <c r="AJ76" s="4"/>
      <c r="AK76" s="4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</row>
    <row r="77">
      <c r="A77" s="3">
        <f>AC54</f>
        <v>15571</v>
      </c>
      <c r="B77" s="3" t="s">
        <v>5</v>
      </c>
      <c r="C77" s="3"/>
      <c r="D77" s="3" t="s">
        <v>73</v>
      </c>
      <c r="E77" s="3" t="s">
        <v>74</v>
      </c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>
        <f>A77</f>
        <v>15571</v>
      </c>
      <c r="R77" s="3" t="s">
        <v>5</v>
      </c>
      <c r="S77" s="3"/>
      <c r="T77" s="3" t="s">
        <v>73</v>
      </c>
      <c r="U77" s="3" t="s">
        <v>74</v>
      </c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6"/>
      <c r="AH77" s="6">
        <f>IF(AI75&gt;AI74,0,1)</f>
        <v>0</v>
      </c>
      <c r="AI77" s="6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</row>
    <row r="78">
      <c r="A78" s="9">
        <f>B1</f>
        <v>1</v>
      </c>
      <c r="B78" s="3" t="s">
        <v>11</v>
      </c>
      <c r="C78" s="3"/>
      <c r="D78" s="3">
        <v>10.0</v>
      </c>
      <c r="E78" s="3">
        <v>17.0</v>
      </c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9">
        <v>16.0</v>
      </c>
      <c r="R78" s="3" t="s">
        <v>11</v>
      </c>
      <c r="S78" s="3"/>
      <c r="T78" s="3">
        <v>10.0</v>
      </c>
      <c r="U78" s="3">
        <v>17.0</v>
      </c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6"/>
      <c r="AH78" s="6"/>
      <c r="AI78" s="6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</row>
    <row r="79">
      <c r="A79" s="3"/>
      <c r="B79" s="3"/>
      <c r="C79" s="3"/>
      <c r="D79" s="3">
        <v>1.0</v>
      </c>
      <c r="E79" s="3">
        <f>E78*D79/D78</f>
        <v>1.7</v>
      </c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>
        <v>1.0</v>
      </c>
      <c r="U79" s="3">
        <f>U78*T79/T78</f>
        <v>1.7</v>
      </c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6"/>
      <c r="AH79" s="6">
        <f>IFERROR(__xludf.DUMMYFUNCTION("IF(AH75&gt;AH74,-AH74+AH75,10-AH75+AH74) + AH77"),2.0)</f>
        <v>2</v>
      </c>
      <c r="AI79" s="6"/>
      <c r="AJ79" s="3"/>
      <c r="AK79" s="3"/>
      <c r="AL79" s="3" t="s">
        <v>75</v>
      </c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</row>
    <row r="80">
      <c r="A80" s="3">
        <f>A77*A78</f>
        <v>15571</v>
      </c>
      <c r="B80" s="3" t="s">
        <v>15</v>
      </c>
      <c r="C80" s="3"/>
      <c r="D80" s="3">
        <f>D78*E80/E78</f>
        <v>0.5882352941</v>
      </c>
      <c r="E80" s="3">
        <v>1.0</v>
      </c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>
        <f>Q77*Q78</f>
        <v>249136</v>
      </c>
      <c r="R80" s="3" t="s">
        <v>15</v>
      </c>
      <c r="S80" s="3"/>
      <c r="T80" s="3">
        <f>T78*U80/U78</f>
        <v>0.5882352941</v>
      </c>
      <c r="U80" s="3">
        <v>1.0</v>
      </c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6">
        <f>IF(AH75&gt;AH74,0,1)</f>
        <v>0</v>
      </c>
      <c r="AH80" s="6"/>
      <c r="AI80" s="6"/>
      <c r="AJ80" s="4"/>
      <c r="AK80" s="3"/>
      <c r="AL80" s="4"/>
      <c r="AM80" s="4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6"/>
      <c r="AH81" s="6"/>
      <c r="AI81" s="6"/>
      <c r="AJ81" s="3"/>
      <c r="AK81" s="6">
        <f t="shared" ref="AK81:AM81" si="86">AQ71</f>
        <v>2</v>
      </c>
      <c r="AL81" s="6">
        <f t="shared" si="86"/>
        <v>3</v>
      </c>
      <c r="AM81" s="6" t="str">
        <f t="shared" si="86"/>
        <v>1</v>
      </c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</row>
    <row r="82">
      <c r="A82" s="3">
        <v>24.0</v>
      </c>
      <c r="B82" s="3" t="s">
        <v>19</v>
      </c>
      <c r="C82" s="3"/>
      <c r="D82" s="3" t="s">
        <v>76</v>
      </c>
      <c r="E82" s="3">
        <v>1.0</v>
      </c>
      <c r="F82" s="3" t="s">
        <v>77</v>
      </c>
      <c r="G82" s="3">
        <v>20.0</v>
      </c>
      <c r="H82" s="3"/>
      <c r="I82" s="3"/>
      <c r="J82" s="3"/>
      <c r="K82" s="3"/>
      <c r="L82" s="3"/>
      <c r="M82" s="3"/>
      <c r="N82" s="3"/>
      <c r="O82" s="3"/>
      <c r="P82" s="3"/>
      <c r="Q82" s="3">
        <v>24.0</v>
      </c>
      <c r="R82" s="3" t="s">
        <v>19</v>
      </c>
      <c r="S82" s="3"/>
      <c r="T82" s="3" t="s">
        <v>76</v>
      </c>
      <c r="U82" s="3">
        <v>1.0</v>
      </c>
      <c r="V82" s="3" t="s">
        <v>77</v>
      </c>
      <c r="W82" s="3">
        <v>20.0</v>
      </c>
      <c r="X82" s="3"/>
      <c r="Y82" s="3"/>
      <c r="Z82" s="3"/>
      <c r="AA82" s="3"/>
      <c r="AB82" s="3"/>
      <c r="AC82" s="3"/>
      <c r="AD82" s="3"/>
      <c r="AE82" s="3"/>
      <c r="AF82" s="3"/>
      <c r="AG82" s="6"/>
      <c r="AH82" s="6"/>
      <c r="AI82" s="6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</row>
    <row r="83">
      <c r="A83" s="3">
        <v>60.0</v>
      </c>
      <c r="B83" s="3" t="s">
        <v>22</v>
      </c>
      <c r="C83" s="3"/>
      <c r="D83" s="3" t="s">
        <v>77</v>
      </c>
      <c r="E83" s="3">
        <v>1.0</v>
      </c>
      <c r="F83" s="3" t="s">
        <v>78</v>
      </c>
      <c r="G83" s="3">
        <v>100.0</v>
      </c>
      <c r="H83" s="3"/>
      <c r="I83" s="3"/>
      <c r="J83" s="3"/>
      <c r="K83" s="3"/>
      <c r="L83" s="3"/>
      <c r="M83" s="3"/>
      <c r="N83" s="3"/>
      <c r="O83" s="3"/>
      <c r="P83" s="3"/>
      <c r="Q83" s="3">
        <v>60.0</v>
      </c>
      <c r="R83" s="3" t="s">
        <v>22</v>
      </c>
      <c r="S83" s="3"/>
      <c r="T83" s="3" t="s">
        <v>77</v>
      </c>
      <c r="U83" s="3">
        <v>1.0</v>
      </c>
      <c r="V83" s="3" t="s">
        <v>78</v>
      </c>
      <c r="W83" s="3">
        <v>100.0</v>
      </c>
      <c r="X83" s="3"/>
      <c r="Y83" s="3"/>
      <c r="Z83" s="3"/>
      <c r="AA83" s="3"/>
      <c r="AB83" s="3"/>
      <c r="AC83" s="3"/>
      <c r="AD83" s="3"/>
      <c r="AE83" s="3"/>
      <c r="AF83" s="3"/>
      <c r="AG83" s="6">
        <f>IFERROR(__xludf.DUMMYFUNCTION("-AG74+AG75 +AG80"),0.0)</f>
        <v>0</v>
      </c>
      <c r="AH83" s="6"/>
      <c r="AI83" s="6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</row>
    <row r="84">
      <c r="A84" s="3">
        <v>60.0</v>
      </c>
      <c r="B84" s="3" t="s">
        <v>23</v>
      </c>
      <c r="C84" s="3"/>
      <c r="D84" s="3" t="s">
        <v>78</v>
      </c>
      <c r="E84" s="3">
        <v>1.0</v>
      </c>
      <c r="F84" s="3" t="s">
        <v>79</v>
      </c>
      <c r="G84" s="3">
        <v>100.0</v>
      </c>
      <c r="H84" s="3"/>
      <c r="I84" s="3"/>
      <c r="J84" s="3"/>
      <c r="K84" s="3"/>
      <c r="L84" s="3"/>
      <c r="M84" s="3"/>
      <c r="N84" s="3"/>
      <c r="O84" s="3"/>
      <c r="P84" s="3"/>
      <c r="Q84" s="3">
        <v>60.0</v>
      </c>
      <c r="R84" s="3" t="s">
        <v>23</v>
      </c>
      <c r="S84" s="3"/>
      <c r="T84" s="3" t="s">
        <v>78</v>
      </c>
      <c r="U84" s="3">
        <v>1.0</v>
      </c>
      <c r="V84" s="3" t="s">
        <v>79</v>
      </c>
      <c r="W84" s="3">
        <v>100.0</v>
      </c>
      <c r="X84" s="3"/>
      <c r="Y84" s="3"/>
      <c r="Z84" s="3"/>
      <c r="AA84" s="3"/>
      <c r="AB84" s="3"/>
      <c r="AC84" s="3"/>
      <c r="AD84" s="3"/>
      <c r="AE84" s="3"/>
      <c r="AF84" s="3"/>
      <c r="AG84" s="6"/>
      <c r="AH84" s="23" t="s">
        <v>71</v>
      </c>
      <c r="AI84" s="6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</row>
    <row r="85">
      <c r="A85" s="25" t="s">
        <v>80</v>
      </c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26" t="s">
        <v>81</v>
      </c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6"/>
      <c r="AH85" s="6"/>
      <c r="AI85" s="6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</row>
    <row r="86">
      <c r="A86" s="3">
        <f>A77*A82</f>
        <v>373704</v>
      </c>
      <c r="B86" s="3" t="s">
        <v>29</v>
      </c>
      <c r="C86" s="3"/>
      <c r="D86" s="3" t="s">
        <v>56</v>
      </c>
      <c r="E86" s="3">
        <v>1.0</v>
      </c>
      <c r="F86" s="3">
        <v>24.0</v>
      </c>
      <c r="G86" s="3" t="s">
        <v>82</v>
      </c>
      <c r="H86" s="3"/>
      <c r="I86" s="3"/>
      <c r="J86" s="3"/>
      <c r="K86" s="3"/>
      <c r="L86" s="3"/>
      <c r="M86" s="3"/>
      <c r="N86" s="3"/>
      <c r="O86" s="3"/>
      <c r="P86" s="3"/>
      <c r="Q86" s="3">
        <f>Q80*Q82</f>
        <v>5979264</v>
      </c>
      <c r="R86" s="3" t="s">
        <v>29</v>
      </c>
      <c r="S86" s="3">
        <f t="shared" ref="S86:S88" si="87">Q86-A86</f>
        <v>5605560</v>
      </c>
      <c r="T86" s="3" t="s">
        <v>56</v>
      </c>
      <c r="U86" s="3">
        <v>1.0</v>
      </c>
      <c r="V86" s="3">
        <v>24.0</v>
      </c>
      <c r="W86" s="3" t="s">
        <v>82</v>
      </c>
      <c r="X86" s="3"/>
      <c r="Y86" s="3"/>
      <c r="Z86" s="3"/>
      <c r="AA86" s="3"/>
      <c r="AB86" s="3"/>
      <c r="AC86" s="3"/>
      <c r="AD86" s="3"/>
      <c r="AE86" s="3"/>
      <c r="AF86" s="3"/>
      <c r="AG86" s="7">
        <f>AG83</f>
        <v>0</v>
      </c>
      <c r="AH86" s="7">
        <f>AH79</f>
        <v>2</v>
      </c>
      <c r="AI86" s="7">
        <f>AI76</f>
        <v>5</v>
      </c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</row>
    <row r="87">
      <c r="A87" s="3">
        <f t="shared" ref="A87:A88" si="88">A86*A83</f>
        <v>22422240</v>
      </c>
      <c r="B87" s="3" t="s">
        <v>32</v>
      </c>
      <c r="C87" s="3"/>
      <c r="D87" s="3" t="s">
        <v>82</v>
      </c>
      <c r="E87" s="3">
        <v>1.0</v>
      </c>
      <c r="F87" s="3" t="s">
        <v>83</v>
      </c>
      <c r="G87" s="3">
        <v>60.0</v>
      </c>
      <c r="H87" s="3"/>
      <c r="I87" s="3"/>
      <c r="J87" s="3"/>
      <c r="K87" s="3"/>
      <c r="L87" s="3"/>
      <c r="M87" s="3"/>
      <c r="N87" s="3"/>
      <c r="O87" s="3"/>
      <c r="P87" s="3"/>
      <c r="Q87" s="3">
        <f t="shared" ref="Q87:Q88" si="89">Q86*Q83</f>
        <v>358755840</v>
      </c>
      <c r="R87" s="3" t="s">
        <v>32</v>
      </c>
      <c r="S87" s="3">
        <f t="shared" si="87"/>
        <v>336333600</v>
      </c>
      <c r="T87" s="3" t="s">
        <v>82</v>
      </c>
      <c r="U87" s="3">
        <v>1.0</v>
      </c>
      <c r="V87" s="3" t="s">
        <v>83</v>
      </c>
      <c r="W87" s="3">
        <v>60.0</v>
      </c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</row>
    <row r="88">
      <c r="A88" s="3">
        <f t="shared" si="88"/>
        <v>1345334400</v>
      </c>
      <c r="B88" s="3" t="s">
        <v>36</v>
      </c>
      <c r="C88" s="3"/>
      <c r="D88" s="3" t="s">
        <v>83</v>
      </c>
      <c r="E88" s="3">
        <v>60.0</v>
      </c>
      <c r="F88" s="3" t="s">
        <v>84</v>
      </c>
      <c r="G88" s="3">
        <v>60.0</v>
      </c>
      <c r="H88" s="3"/>
      <c r="I88" s="3"/>
      <c r="J88" s="3"/>
      <c r="K88" s="3"/>
      <c r="L88" s="3"/>
      <c r="M88" s="3"/>
      <c r="N88" s="3"/>
      <c r="O88" s="3"/>
      <c r="P88" s="3"/>
      <c r="Q88" s="3">
        <f t="shared" si="89"/>
        <v>21525350400</v>
      </c>
      <c r="R88" s="3" t="s">
        <v>36</v>
      </c>
      <c r="S88" s="3">
        <f t="shared" si="87"/>
        <v>20180016000</v>
      </c>
      <c r="T88" s="3" t="s">
        <v>83</v>
      </c>
      <c r="U88" s="3">
        <v>60.0</v>
      </c>
      <c r="V88" s="3" t="s">
        <v>84</v>
      </c>
      <c r="W88" s="3">
        <v>60.0</v>
      </c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</row>
    <row r="90">
      <c r="A90" s="3">
        <f t="shared" ref="A90:A92" si="90">A91/G82</f>
        <v>15571</v>
      </c>
      <c r="B90" s="3" t="s">
        <v>42</v>
      </c>
      <c r="C90" s="3"/>
      <c r="D90" s="3" t="s">
        <v>56</v>
      </c>
      <c r="E90" s="3">
        <v>1.0</v>
      </c>
      <c r="F90" s="3" t="s">
        <v>84</v>
      </c>
      <c r="G90" s="3">
        <f>F86*G87*G88</f>
        <v>86400</v>
      </c>
      <c r="H90" s="3"/>
      <c r="I90" s="3"/>
      <c r="J90" s="3"/>
      <c r="K90" s="3"/>
      <c r="L90" s="3"/>
      <c r="M90" s="3"/>
      <c r="N90" s="3"/>
      <c r="O90" s="3"/>
      <c r="P90" s="3"/>
      <c r="Q90" s="3">
        <f t="shared" ref="Q90:Q92" si="91">Q91/W82</f>
        <v>249136</v>
      </c>
      <c r="R90" s="3" t="s">
        <v>42</v>
      </c>
      <c r="S90" s="3">
        <f t="shared" ref="S90:S94" si="92">Q90-A90</f>
        <v>233565</v>
      </c>
      <c r="T90" s="3" t="s">
        <v>56</v>
      </c>
      <c r="U90" s="3">
        <v>1.0</v>
      </c>
      <c r="V90" s="3" t="s">
        <v>84</v>
      </c>
      <c r="W90" s="3">
        <f>V86*W87*W88</f>
        <v>86400</v>
      </c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</row>
    <row r="91">
      <c r="A91" s="3">
        <f t="shared" si="90"/>
        <v>311420</v>
      </c>
      <c r="B91" s="3" t="s">
        <v>45</v>
      </c>
      <c r="C91" s="3"/>
      <c r="D91" s="3" t="s">
        <v>76</v>
      </c>
      <c r="E91" s="3">
        <v>1.0</v>
      </c>
      <c r="F91" s="3" t="s">
        <v>79</v>
      </c>
      <c r="G91" s="3">
        <f>G84*G83*G82</f>
        <v>200000</v>
      </c>
      <c r="H91" s="3"/>
      <c r="I91" s="3"/>
      <c r="J91" s="3"/>
      <c r="K91" s="3"/>
      <c r="L91" s="3"/>
      <c r="M91" s="3"/>
      <c r="N91" s="3"/>
      <c r="O91" s="3"/>
      <c r="P91" s="3"/>
      <c r="Q91" s="3">
        <f t="shared" si="91"/>
        <v>4982720</v>
      </c>
      <c r="R91" s="3" t="s">
        <v>45</v>
      </c>
      <c r="S91" s="3">
        <f t="shared" si="92"/>
        <v>4671300</v>
      </c>
      <c r="T91" s="3" t="s">
        <v>76</v>
      </c>
      <c r="U91" s="3">
        <v>1.0</v>
      </c>
      <c r="V91" s="3" t="s">
        <v>79</v>
      </c>
      <c r="W91" s="3">
        <f>W84*W83*W82</f>
        <v>200000</v>
      </c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</row>
    <row r="92">
      <c r="A92" s="3">
        <f t="shared" si="90"/>
        <v>31142000</v>
      </c>
      <c r="B92" s="3" t="s">
        <v>50</v>
      </c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>
        <f t="shared" si="91"/>
        <v>498272000</v>
      </c>
      <c r="R92" s="3" t="s">
        <v>50</v>
      </c>
      <c r="S92" s="3">
        <f t="shared" si="92"/>
        <v>467130000</v>
      </c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</row>
    <row r="93">
      <c r="A93" s="3">
        <f>E93*A88</f>
        <v>3114200000</v>
      </c>
      <c r="B93" s="3" t="s">
        <v>51</v>
      </c>
      <c r="C93" s="3"/>
      <c r="D93" s="3" t="s">
        <v>79</v>
      </c>
      <c r="E93" s="3">
        <f>G91/G90</f>
        <v>2.314814815</v>
      </c>
      <c r="F93" s="3" t="s">
        <v>84</v>
      </c>
      <c r="G93" s="3">
        <v>1.0</v>
      </c>
      <c r="H93" s="3"/>
      <c r="I93" s="3"/>
      <c r="J93" s="3"/>
      <c r="K93" s="3"/>
      <c r="L93" s="3"/>
      <c r="M93" s="3"/>
      <c r="N93" s="3"/>
      <c r="O93" s="3"/>
      <c r="P93" s="3"/>
      <c r="Q93" s="3">
        <f>U93*Q88</f>
        <v>49827200000</v>
      </c>
      <c r="R93" s="3" t="s">
        <v>51</v>
      </c>
      <c r="S93" s="3">
        <f t="shared" si="92"/>
        <v>46713000000</v>
      </c>
      <c r="T93" s="3" t="s">
        <v>79</v>
      </c>
      <c r="U93" s="3">
        <f>W91/W90</f>
        <v>2.314814815</v>
      </c>
      <c r="V93" s="3" t="s">
        <v>84</v>
      </c>
      <c r="W93" s="3">
        <v>1.0</v>
      </c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</row>
    <row r="94">
      <c r="A94" s="3">
        <f>A88*E94</f>
        <v>791373176.5</v>
      </c>
      <c r="B94" s="3" t="s">
        <v>53</v>
      </c>
      <c r="C94" s="3"/>
      <c r="D94" s="3" t="s">
        <v>73</v>
      </c>
      <c r="E94" s="3">
        <f>D80</f>
        <v>0.5882352941</v>
      </c>
      <c r="F94" s="3" t="s">
        <v>84</v>
      </c>
      <c r="G94" s="3">
        <v>1.0</v>
      </c>
      <c r="H94" s="3"/>
      <c r="I94" s="3"/>
      <c r="J94" s="3"/>
      <c r="K94" s="3"/>
      <c r="L94" s="3"/>
      <c r="M94" s="3"/>
      <c r="N94" s="3"/>
      <c r="O94" s="3"/>
      <c r="P94" s="3"/>
      <c r="Q94" s="3">
        <f>Q88*U94</f>
        <v>12661970824</v>
      </c>
      <c r="R94" s="3" t="s">
        <v>53</v>
      </c>
      <c r="S94" s="3">
        <f t="shared" si="92"/>
        <v>11870597647</v>
      </c>
      <c r="T94" s="3" t="s">
        <v>73</v>
      </c>
      <c r="U94" s="3">
        <f>T80</f>
        <v>0.5882352941</v>
      </c>
      <c r="V94" s="3" t="s">
        <v>84</v>
      </c>
      <c r="W94" s="3">
        <v>1.0</v>
      </c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</row>
    <row r="96">
      <c r="A96" s="3"/>
      <c r="B96" s="3"/>
      <c r="C96" s="3"/>
      <c r="D96" s="3" t="s">
        <v>73</v>
      </c>
      <c r="E96" s="3">
        <f>E94/E93</f>
        <v>0.2541176471</v>
      </c>
      <c r="F96" s="3" t="s">
        <v>79</v>
      </c>
      <c r="G96" s="3">
        <v>1.0</v>
      </c>
      <c r="H96" s="3"/>
      <c r="I96" s="3"/>
      <c r="J96" s="3"/>
      <c r="K96" s="3"/>
      <c r="L96" s="3"/>
      <c r="M96" s="3"/>
      <c r="N96" s="3"/>
      <c r="O96" s="3"/>
      <c r="P96" s="27"/>
      <c r="Q96" s="28" t="s">
        <v>85</v>
      </c>
      <c r="R96" s="27"/>
      <c r="S96" s="3"/>
      <c r="T96" s="3" t="s">
        <v>73</v>
      </c>
      <c r="U96" s="3">
        <f>E96</f>
        <v>0.2541176471</v>
      </c>
      <c r="V96" s="3" t="s">
        <v>79</v>
      </c>
      <c r="W96" s="3">
        <v>1.0</v>
      </c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</row>
    <row r="97">
      <c r="A97" s="3"/>
      <c r="B97" s="3"/>
      <c r="C97" s="3"/>
      <c r="D97" s="3" t="s">
        <v>73</v>
      </c>
      <c r="E97" s="3">
        <v>1.0</v>
      </c>
      <c r="F97" s="3" t="s">
        <v>79</v>
      </c>
      <c r="G97" s="3">
        <f>E93/E94</f>
        <v>3.935185185</v>
      </c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 t="s">
        <v>73</v>
      </c>
      <c r="U97" s="3">
        <v>1.0</v>
      </c>
      <c r="V97" s="3" t="s">
        <v>79</v>
      </c>
      <c r="W97" s="3">
        <f>U93/U94</f>
        <v>3.935185185</v>
      </c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</row>
    <row r="99">
      <c r="A99" s="3"/>
      <c r="B99" s="3"/>
      <c r="C99" s="3"/>
      <c r="D99" s="3" t="s">
        <v>79</v>
      </c>
      <c r="E99" s="5">
        <v>1.0</v>
      </c>
      <c r="F99" s="3" t="s">
        <v>84</v>
      </c>
      <c r="G99" s="3">
        <f>1/E93</f>
        <v>0.432</v>
      </c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</row>
    <row r="100">
      <c r="A100" s="3"/>
      <c r="B100" s="3" t="s">
        <v>16</v>
      </c>
      <c r="C100" s="3"/>
      <c r="D100" s="3"/>
      <c r="E100" s="5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8">
        <f>E9</f>
        <v>15572</v>
      </c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</row>
    <row r="101">
      <c r="A101" s="3"/>
      <c r="B101" s="3">
        <v>1000000.0</v>
      </c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 t="str">
        <f>LEFT(Q100)</f>
        <v>1</v>
      </c>
      <c r="Q101" s="3" t="str">
        <f>RIGHT(LEFT(Q100,2))</f>
        <v>5</v>
      </c>
      <c r="R101" s="3" t="str">
        <f>RIGHT(LEFT(Q100,3))</f>
        <v>5</v>
      </c>
      <c r="S101" s="3" t="str">
        <f>RIGHT(LEFT(Q100,4))</f>
        <v>7</v>
      </c>
      <c r="T101" s="3" t="str">
        <f>RIGHT(LEFT(Q100,5))</f>
        <v>2</v>
      </c>
      <c r="U101" s="3" t="str">
        <f>RIGHT(LEFT(Q100,6))</f>
        <v>2</v>
      </c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</row>
    <row r="102">
      <c r="A102" s="3">
        <f>A90</f>
        <v>15571</v>
      </c>
      <c r="B102" s="3" t="s">
        <v>20</v>
      </c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29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</row>
    <row r="103">
      <c r="A103" s="8">
        <f>B2</f>
        <v>25</v>
      </c>
      <c r="B103" s="3" t="s">
        <v>3</v>
      </c>
      <c r="C103" s="3">
        <f>Q103</f>
        <v>1</v>
      </c>
      <c r="D103" s="3" t="s">
        <v>86</v>
      </c>
      <c r="E103" s="3"/>
      <c r="F103" s="4"/>
      <c r="G103" s="4"/>
      <c r="H103" s="3"/>
      <c r="I103" s="3"/>
      <c r="J103" s="3"/>
      <c r="K103" s="3"/>
      <c r="L103" s="3"/>
      <c r="M103" s="3"/>
      <c r="N103" s="3"/>
      <c r="O103" s="3"/>
      <c r="P103" s="3" t="s">
        <v>87</v>
      </c>
      <c r="Q103" s="3">
        <f>abs(A102-Q100)</f>
        <v>1</v>
      </c>
      <c r="R103" s="3"/>
      <c r="S103" s="3"/>
      <c r="T103" s="3"/>
      <c r="U103" s="3"/>
      <c r="V103" s="3"/>
      <c r="W103" s="3" t="s">
        <v>88</v>
      </c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</row>
    <row r="104">
      <c r="A104" s="3">
        <f>B101*A103/100</f>
        <v>250000</v>
      </c>
      <c r="B104" s="3" t="s">
        <v>24</v>
      </c>
      <c r="C104" s="3">
        <f>abs(C103)*100/(A102)</f>
        <v>0.006422195106</v>
      </c>
      <c r="D104" s="3" t="s">
        <v>12</v>
      </c>
      <c r="E104" s="3"/>
      <c r="F104" s="4"/>
      <c r="G104" s="4"/>
      <c r="H104" s="3"/>
      <c r="I104" s="3"/>
      <c r="J104" s="3"/>
      <c r="K104" s="3"/>
      <c r="L104" s="3"/>
      <c r="M104" s="3"/>
      <c r="N104" s="8" t="s">
        <v>89</v>
      </c>
      <c r="O104" s="3">
        <f>IF(P105="",0,1)</f>
        <v>0</v>
      </c>
      <c r="P104" s="3" t="s">
        <v>56</v>
      </c>
      <c r="Q104" s="3" t="s">
        <v>55</v>
      </c>
      <c r="R104" s="3" t="s">
        <v>90</v>
      </c>
      <c r="S104" s="3"/>
      <c r="T104" s="3" t="s">
        <v>47</v>
      </c>
      <c r="U104" s="3"/>
      <c r="V104" s="3"/>
      <c r="W104" s="3">
        <f>IF(T105=0, LEN(R107) -1, LEN(R107) )</f>
        <v>4</v>
      </c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</row>
    <row r="105">
      <c r="A105" s="3">
        <f>A104-A102</f>
        <v>234429</v>
      </c>
      <c r="B105" s="3" t="s">
        <v>27</v>
      </c>
      <c r="C105" s="3"/>
      <c r="D105" s="3"/>
      <c r="E105" s="3"/>
      <c r="F105" s="4"/>
      <c r="G105" s="4"/>
      <c r="H105" s="3"/>
      <c r="I105" s="3"/>
      <c r="J105" s="3"/>
      <c r="K105" s="3"/>
      <c r="L105" s="3"/>
      <c r="M105" s="3"/>
      <c r="N105" s="3" t="s">
        <v>91</v>
      </c>
      <c r="O105" s="29">
        <v>30291.0</v>
      </c>
      <c r="P105" s="30" t="str">
        <f t="shared" ref="P105:R105" si="93">A5</f>
        <v/>
      </c>
      <c r="Q105" s="30" t="str">
        <f t="shared" si="93"/>
        <v/>
      </c>
      <c r="R105" s="30" t="str">
        <f t="shared" si="93"/>
        <v/>
      </c>
      <c r="S105" s="3"/>
      <c r="T105" s="3">
        <f>IF(R107&gt;0,1,0)</f>
        <v>1</v>
      </c>
      <c r="U105" s="3"/>
      <c r="V105" s="3" t="s">
        <v>92</v>
      </c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</row>
    <row r="106">
      <c r="A106" s="3">
        <f>A104/A102</f>
        <v>16.05548777</v>
      </c>
      <c r="B106" s="3" t="s">
        <v>30</v>
      </c>
      <c r="C106" s="3"/>
      <c r="D106" s="3"/>
      <c r="E106" s="3"/>
      <c r="F106" s="4"/>
      <c r="G106" s="4"/>
      <c r="H106" s="3"/>
      <c r="I106" s="3"/>
      <c r="J106" s="3"/>
      <c r="K106" s="3"/>
      <c r="L106" s="3"/>
      <c r="M106" s="3"/>
      <c r="N106" s="3"/>
      <c r="O106" s="29"/>
      <c r="P106" s="3" t="s">
        <v>56</v>
      </c>
      <c r="Q106" s="3" t="s">
        <v>55</v>
      </c>
      <c r="R106" s="3" t="s">
        <v>90</v>
      </c>
      <c r="S106" s="3"/>
      <c r="T106" s="3"/>
      <c r="U106" s="3"/>
      <c r="V106" s="3"/>
      <c r="W106" s="3">
        <f>IF(W104&gt;=5, LEFT(RIGHT(ABS(R107),5)),0)</f>
        <v>0</v>
      </c>
      <c r="X106" s="3" t="str">
        <f>IF(W104&gt;=4, LEFT(RIGHT(ABS(R107),4)),0)</f>
        <v>1</v>
      </c>
      <c r="Y106" s="3" t="str">
        <f>IF(W104&gt;=3, LEFT(RIGHT(ABS(R107),3)),0)</f>
        <v>9</v>
      </c>
      <c r="Z106" s="3" t="str">
        <f>IF(W104&gt;=2, LEFT(RIGHT(ABS(R107),2)),0)</f>
        <v>8</v>
      </c>
      <c r="AA106" s="3" t="str">
        <f>IF(W104&gt;=1, LEFT(RIGHT(ABS(R107),1)),0)</f>
        <v>2</v>
      </c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</row>
    <row r="107">
      <c r="A107" s="3">
        <f>A102*100/A104</f>
        <v>6.2284</v>
      </c>
      <c r="B107" s="3" t="s">
        <v>33</v>
      </c>
      <c r="C107" s="3"/>
      <c r="D107" s="3"/>
      <c r="E107" s="3"/>
      <c r="F107" s="4"/>
      <c r="G107" s="4"/>
      <c r="H107" s="3"/>
      <c r="I107" s="3"/>
      <c r="J107" s="3"/>
      <c r="K107" s="3"/>
      <c r="L107" s="3"/>
      <c r="M107" s="3"/>
      <c r="N107" s="3"/>
      <c r="O107" s="3"/>
      <c r="P107" s="3">
        <f>IF(O104=1,P105, DAY(O105))</f>
        <v>6</v>
      </c>
      <c r="Q107" s="3">
        <f>IF(O104=1,Q105, MONTH(O105))</f>
        <v>12</v>
      </c>
      <c r="R107" s="3">
        <f>IF(O104=1,R105, YEAR(O105))</f>
        <v>1982</v>
      </c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</row>
    <row r="108">
      <c r="A108" s="3">
        <f>100-A107</f>
        <v>93.7716</v>
      </c>
      <c r="B108" s="3" t="s">
        <v>37</v>
      </c>
      <c r="C108" s="3"/>
      <c r="D108" s="3" t="str">
        <f>E108</f>
        <v/>
      </c>
      <c r="E108" s="3"/>
      <c r="F108" s="4"/>
      <c r="G108" s="4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</row>
    <row r="109">
      <c r="A109" s="3">
        <f>100-A103</f>
        <v>75</v>
      </c>
      <c r="B109" s="3" t="s">
        <v>40</v>
      </c>
      <c r="C109" s="3"/>
      <c r="D109" s="3"/>
      <c r="E109" s="3"/>
      <c r="F109" s="4"/>
      <c r="G109" s="4"/>
      <c r="H109" s="3"/>
      <c r="I109" s="3"/>
      <c r="J109" s="3"/>
      <c r="K109" s="3"/>
      <c r="L109" s="3"/>
      <c r="M109" s="3"/>
      <c r="N109" s="3"/>
      <c r="O109" s="29"/>
      <c r="P109" s="3"/>
      <c r="Q109" s="3"/>
      <c r="R109" s="3"/>
      <c r="S109" s="3"/>
      <c r="T109" s="3"/>
      <c r="U109" s="3"/>
      <c r="V109" s="3"/>
      <c r="W109" s="3" t="s">
        <v>88</v>
      </c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</row>
    <row r="110">
      <c r="A110" s="3">
        <f>B101*A109/100</f>
        <v>750000</v>
      </c>
      <c r="B110" s="3" t="s">
        <v>43</v>
      </c>
      <c r="C110" s="3"/>
      <c r="D110" s="3"/>
      <c r="E110" s="3"/>
      <c r="F110" s="4"/>
      <c r="G110" s="4"/>
      <c r="H110" s="3"/>
      <c r="I110" s="3"/>
      <c r="J110" s="3"/>
      <c r="K110" s="3"/>
      <c r="L110" s="3"/>
      <c r="M110" s="3"/>
      <c r="N110" s="3" t="s">
        <v>93</v>
      </c>
      <c r="O110" s="3">
        <f>IF(P111="",0,1)</f>
        <v>0</v>
      </c>
      <c r="P110" s="3" t="s">
        <v>56</v>
      </c>
      <c r="Q110" s="3" t="s">
        <v>55</v>
      </c>
      <c r="R110" s="3" t="s">
        <v>90</v>
      </c>
      <c r="S110" s="3"/>
      <c r="T110" s="3" t="s">
        <v>48</v>
      </c>
      <c r="U110" s="3"/>
      <c r="V110" s="3"/>
      <c r="W110" s="3">
        <f>IF(T111=0, LEN(R113) -1, LEN(R113) )</f>
        <v>4</v>
      </c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</row>
    <row r="111">
      <c r="A111" s="3">
        <f>(A110 + A102 )*100/B101</f>
        <v>76.5571</v>
      </c>
      <c r="B111" s="3" t="s">
        <v>46</v>
      </c>
      <c r="C111" s="3"/>
      <c r="D111" s="3">
        <f>A111+C104</f>
        <v>76.5635222</v>
      </c>
      <c r="E111" s="3" t="s">
        <v>54</v>
      </c>
      <c r="F111" s="4"/>
      <c r="G111" s="4"/>
      <c r="H111" s="6"/>
      <c r="I111" s="6"/>
      <c r="J111" s="6"/>
      <c r="K111" s="6"/>
      <c r="L111" s="6"/>
      <c r="M111" s="6"/>
      <c r="N111" s="3" t="s">
        <v>94</v>
      </c>
      <c r="O111" s="29">
        <f>TODAY()</f>
        <v>45863</v>
      </c>
      <c r="P111" s="13" t="str">
        <f t="shared" ref="P111:R111" si="94">A9</f>
        <v/>
      </c>
      <c r="Q111" s="13" t="str">
        <f t="shared" si="94"/>
        <v/>
      </c>
      <c r="R111" s="13" t="str">
        <f t="shared" si="94"/>
        <v/>
      </c>
      <c r="S111" s="3"/>
      <c r="T111" s="3">
        <f>IF(R113&gt;0,1,0)</f>
        <v>1</v>
      </c>
      <c r="U111" s="3"/>
      <c r="V111" s="3" t="s">
        <v>92</v>
      </c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</row>
    <row r="112">
      <c r="A112" s="3"/>
      <c r="B112" s="3"/>
      <c r="C112" s="3"/>
      <c r="D112" s="3"/>
      <c r="E112" s="3"/>
      <c r="F112" s="4"/>
      <c r="G112" s="4"/>
      <c r="H112" s="3"/>
      <c r="I112" s="3"/>
      <c r="J112" s="3"/>
      <c r="K112" s="3"/>
      <c r="L112" s="3"/>
      <c r="M112" s="3"/>
      <c r="N112" s="8" t="s">
        <v>95</v>
      </c>
      <c r="O112" s="29"/>
      <c r="P112" s="3" t="s">
        <v>56</v>
      </c>
      <c r="Q112" s="3" t="s">
        <v>55</v>
      </c>
      <c r="R112" s="3" t="s">
        <v>90</v>
      </c>
      <c r="S112" s="3"/>
      <c r="T112" s="3"/>
      <c r="U112" s="3"/>
      <c r="V112" s="3"/>
      <c r="W112" s="3">
        <f>IF(W110&gt;=5, LEFT(RIGHT(ABS(R113),5)),0)</f>
        <v>0</v>
      </c>
      <c r="X112" s="3" t="str">
        <f>IF(W110&gt;=4, LEFT(RIGHT(ABS(R113),4)),0)</f>
        <v>2</v>
      </c>
      <c r="Y112" s="3" t="str">
        <f>IF(W110&gt;=3, LEFT(RIGHT(ABS(R113),3)),0)</f>
        <v>0</v>
      </c>
      <c r="Z112" s="3" t="str">
        <f>IF(W110&gt;=2, LEFT(RIGHT(ABS(R113),2)),0)</f>
        <v>2</v>
      </c>
      <c r="AA112" s="3" t="str">
        <f>IF(W110&gt;=1, LEFT(RIGHT(ABS(R113),1)),0)</f>
        <v>5</v>
      </c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</row>
    <row r="113">
      <c r="A113" s="3"/>
      <c r="B113" s="3"/>
      <c r="C113" s="3"/>
      <c r="D113" s="3"/>
      <c r="E113" s="3"/>
      <c r="F113" s="4"/>
      <c r="G113" s="4"/>
      <c r="H113" s="6"/>
      <c r="I113" s="6"/>
      <c r="J113" s="6"/>
      <c r="K113" s="6"/>
      <c r="L113" s="6"/>
      <c r="M113" s="6"/>
      <c r="N113" s="3"/>
      <c r="O113" s="3"/>
      <c r="P113" s="6">
        <f>IF(O110=1,P111, DAY(O111))</f>
        <v>25</v>
      </c>
      <c r="Q113" s="6">
        <f>IF(O110=1,Q111, MONTH(O111))</f>
        <v>7</v>
      </c>
      <c r="R113" s="6">
        <f>IF(O110=1,R111, YEAR(O111))</f>
        <v>2025</v>
      </c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</row>
    <row r="114">
      <c r="A114" s="3"/>
      <c r="B114" s="3"/>
      <c r="C114" s="3"/>
      <c r="D114" s="3"/>
      <c r="E114" s="3"/>
      <c r="F114" s="4"/>
      <c r="G114" s="4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</row>
    <row r="115">
      <c r="A115" s="3"/>
      <c r="B115" s="3"/>
      <c r="C115" s="3"/>
      <c r="D115" s="3"/>
      <c r="E115" s="3"/>
      <c r="F115" s="4"/>
      <c r="G115" s="4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  <c r="AY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  <c r="AY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  <c r="AY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  <c r="AY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  <c r="AY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  <c r="AY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  <c r="AX406" s="3"/>
      <c r="AY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  <c r="AY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  <c r="AY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  <c r="AY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  <c r="AX414" s="3"/>
      <c r="AY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  <c r="AX415" s="3"/>
      <c r="AY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  <c r="AY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  <c r="AX420" s="3"/>
      <c r="AY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  <c r="AX421" s="3"/>
      <c r="AY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  <c r="AY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  <c r="AX426" s="3"/>
      <c r="AY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  <c r="AX427" s="3"/>
      <c r="AY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  <c r="AX428" s="3"/>
      <c r="AY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  <c r="AY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  <c r="AY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  <c r="AY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  <c r="AY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  <c r="AX434" s="3"/>
      <c r="AY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  <c r="AX435" s="3"/>
      <c r="AY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  <c r="AY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  <c r="AY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  <c r="AY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3"/>
      <c r="AY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  <c r="AX440" s="3"/>
      <c r="AY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  <c r="AX441" s="3"/>
      <c r="AY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  <c r="AX442" s="3"/>
      <c r="AY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  <c r="AX443" s="3"/>
      <c r="AY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  <c r="AX444" s="3"/>
      <c r="AY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  <c r="AX445" s="3"/>
      <c r="AY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  <c r="AX446" s="3"/>
      <c r="AY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  <c r="AY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  <c r="AX448" s="3"/>
      <c r="AY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  <c r="AX449" s="3"/>
      <c r="AY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  <c r="AX450" s="3"/>
      <c r="AY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  <c r="AX451" s="3"/>
      <c r="AY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  <c r="AY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3"/>
      <c r="AY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  <c r="AX454" s="3"/>
      <c r="AY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  <c r="AX455" s="3"/>
      <c r="AY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  <c r="AX456" s="3"/>
      <c r="AY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  <c r="AX457" s="3"/>
      <c r="AY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  <c r="AX458" s="3"/>
      <c r="AY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  <c r="AX459" s="3"/>
      <c r="AY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  <c r="AX460" s="3"/>
      <c r="AY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  <c r="AX461" s="3"/>
      <c r="AY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  <c r="AX462" s="3"/>
      <c r="AY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  <c r="AX463" s="3"/>
      <c r="AY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  <c r="AX464" s="3"/>
      <c r="AY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  <c r="AX465" s="3"/>
      <c r="AY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  <c r="AX466" s="3"/>
      <c r="AY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  <c r="AX467" s="3"/>
      <c r="AY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  <c r="AX468" s="3"/>
      <c r="AY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  <c r="AX469" s="3"/>
      <c r="AY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  <c r="AX470" s="3"/>
      <c r="AY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  <c r="AX471" s="3"/>
      <c r="AY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  <c r="AX472" s="3"/>
      <c r="AY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  <c r="AX473" s="3"/>
      <c r="AY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  <c r="AX474" s="3"/>
      <c r="AY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  <c r="AX475" s="3"/>
      <c r="AY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  <c r="AX476" s="3"/>
      <c r="AY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  <c r="AX477" s="3"/>
      <c r="AY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  <c r="AX478" s="3"/>
      <c r="AY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  <c r="AX479" s="3"/>
      <c r="AY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  <c r="AX480" s="3"/>
      <c r="AY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  <c r="AX481" s="3"/>
      <c r="AY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  <c r="AX482" s="3"/>
      <c r="AY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  <c r="AX483" s="3"/>
      <c r="AY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  <c r="AX484" s="3"/>
      <c r="AY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  <c r="AX485" s="3"/>
      <c r="AY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  <c r="AX486" s="3"/>
      <c r="AY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  <c r="AX487" s="3"/>
      <c r="AY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  <c r="AX488" s="3"/>
      <c r="AY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  <c r="AX489" s="3"/>
      <c r="AY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  <c r="AX490" s="3"/>
      <c r="AY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  <c r="AX491" s="3"/>
      <c r="AY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  <c r="AX492" s="3"/>
      <c r="AY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  <c r="AX493" s="3"/>
      <c r="AY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  <c r="AX494" s="3"/>
      <c r="AY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  <c r="AX495" s="3"/>
      <c r="AY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  <c r="AX496" s="3"/>
      <c r="AY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  <c r="AX497" s="3"/>
      <c r="AY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  <c r="AX498" s="3"/>
      <c r="AY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  <c r="AX499" s="3"/>
      <c r="AY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  <c r="AX500" s="3"/>
      <c r="AY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  <c r="AX501" s="3"/>
      <c r="AY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  <c r="AX502" s="3"/>
      <c r="AY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  <c r="AX503" s="3"/>
      <c r="AY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  <c r="AV504" s="3"/>
      <c r="AW504" s="3"/>
      <c r="AX504" s="3"/>
      <c r="AY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  <c r="AV505" s="3"/>
      <c r="AW505" s="3"/>
      <c r="AX505" s="3"/>
      <c r="AY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  <c r="AX506" s="3"/>
      <c r="AY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  <c r="AX507" s="3"/>
      <c r="AY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  <c r="AX508" s="3"/>
      <c r="AY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  <c r="AX509" s="3"/>
      <c r="AY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  <c r="AX510" s="3"/>
      <c r="AY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  <c r="AX511" s="3"/>
      <c r="AY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  <c r="AX512" s="3"/>
      <c r="AY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  <c r="AX513" s="3"/>
      <c r="AY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  <c r="AX514" s="3"/>
      <c r="AY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  <c r="AX515" s="3"/>
      <c r="AY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  <c r="AX516" s="3"/>
      <c r="AY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  <c r="AX517" s="3"/>
      <c r="AY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  <c r="AX518" s="3"/>
      <c r="AY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  <c r="AX519" s="3"/>
      <c r="AY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  <c r="AX520" s="3"/>
      <c r="AY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  <c r="AX521" s="3"/>
      <c r="AY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  <c r="AX522" s="3"/>
      <c r="AY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  <c r="AX523" s="3"/>
      <c r="AY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  <c r="AX524" s="3"/>
      <c r="AY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  <c r="AX525" s="3"/>
      <c r="AY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  <c r="AX526" s="3"/>
      <c r="AY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  <c r="AX527" s="3"/>
      <c r="AY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  <c r="AX528" s="3"/>
      <c r="AY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  <c r="AX529" s="3"/>
      <c r="AY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  <c r="AX530" s="3"/>
      <c r="AY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  <c r="AX531" s="3"/>
      <c r="AY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  <c r="AV532" s="3"/>
      <c r="AW532" s="3"/>
      <c r="AX532" s="3"/>
      <c r="AY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  <c r="AV533" s="3"/>
      <c r="AW533" s="3"/>
      <c r="AX533" s="3"/>
      <c r="AY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  <c r="AX534" s="3"/>
      <c r="AY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  <c r="AX535" s="3"/>
      <c r="AY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  <c r="AX536" s="3"/>
      <c r="AY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  <c r="AX537" s="3"/>
      <c r="AY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  <c r="AX538" s="3"/>
      <c r="AY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  <c r="AX539" s="3"/>
      <c r="AY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  <c r="AX540" s="3"/>
      <c r="AY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  <c r="AX541" s="3"/>
      <c r="AY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  <c r="AX542" s="3"/>
      <c r="AY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  <c r="AX543" s="3"/>
      <c r="AY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  <c r="AX544" s="3"/>
      <c r="AY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  <c r="AX545" s="3"/>
      <c r="AY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  <c r="AU546" s="3"/>
      <c r="AV546" s="3"/>
      <c r="AW546" s="3"/>
      <c r="AX546" s="3"/>
      <c r="AY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/>
      <c r="AX547" s="3"/>
      <c r="AY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  <c r="AX548" s="3"/>
      <c r="AY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  <c r="AX549" s="3"/>
      <c r="AY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  <c r="AX550" s="3"/>
      <c r="AY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  <c r="AX551" s="3"/>
      <c r="AY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  <c r="AX552" s="3"/>
      <c r="AY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  <c r="AX553" s="3"/>
      <c r="AY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  <c r="AX554" s="3"/>
      <c r="AY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  <c r="AX555" s="3"/>
      <c r="AY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  <c r="AX556" s="3"/>
      <c r="AY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  <c r="AX557" s="3"/>
      <c r="AY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  <c r="AX558" s="3"/>
      <c r="AY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  <c r="AX559" s="3"/>
      <c r="AY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  <c r="AU560" s="3"/>
      <c r="AV560" s="3"/>
      <c r="AW560" s="3"/>
      <c r="AX560" s="3"/>
      <c r="AY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  <c r="AU561" s="3"/>
      <c r="AV561" s="3"/>
      <c r="AW561" s="3"/>
      <c r="AX561" s="3"/>
      <c r="AY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  <c r="AX562" s="3"/>
      <c r="AY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  <c r="AX563" s="3"/>
      <c r="AY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  <c r="AV564" s="3"/>
      <c r="AW564" s="3"/>
      <c r="AX564" s="3"/>
      <c r="AY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  <c r="AX565" s="3"/>
      <c r="AY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  <c r="AX566" s="3"/>
      <c r="AY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  <c r="AX567" s="3"/>
      <c r="AY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  <c r="AX568" s="3"/>
      <c r="AY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  <c r="AV569" s="3"/>
      <c r="AW569" s="3"/>
      <c r="AX569" s="3"/>
      <c r="AY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  <c r="AV570" s="3"/>
      <c r="AW570" s="3"/>
      <c r="AX570" s="3"/>
      <c r="AY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  <c r="AX571" s="3"/>
      <c r="AY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  <c r="AX572" s="3"/>
      <c r="AY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  <c r="AX573" s="3"/>
      <c r="AY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  <c r="AU574" s="3"/>
      <c r="AV574" s="3"/>
      <c r="AW574" s="3"/>
      <c r="AX574" s="3"/>
      <c r="AY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  <c r="AU575" s="3"/>
      <c r="AV575" s="3"/>
      <c r="AW575" s="3"/>
      <c r="AX575" s="3"/>
      <c r="AY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  <c r="AX576" s="3"/>
      <c r="AY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  <c r="AX577" s="3"/>
      <c r="AY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  <c r="AX578" s="3"/>
      <c r="AY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  <c r="AX579" s="3"/>
      <c r="AY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  <c r="AX580" s="3"/>
      <c r="AY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  <c r="AV581" s="3"/>
      <c r="AW581" s="3"/>
      <c r="AX581" s="3"/>
      <c r="AY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  <c r="AU582" s="3"/>
      <c r="AV582" s="3"/>
      <c r="AW582" s="3"/>
      <c r="AX582" s="3"/>
      <c r="AY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  <c r="AU583" s="3"/>
      <c r="AV583" s="3"/>
      <c r="AW583" s="3"/>
      <c r="AX583" s="3"/>
      <c r="AY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  <c r="AV584" s="3"/>
      <c r="AW584" s="3"/>
      <c r="AX584" s="3"/>
      <c r="AY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  <c r="AX585" s="3"/>
      <c r="AY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  <c r="AX586" s="3"/>
      <c r="AY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  <c r="AX587" s="3"/>
      <c r="AY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  <c r="AU588" s="3"/>
      <c r="AV588" s="3"/>
      <c r="AW588" s="3"/>
      <c r="AX588" s="3"/>
      <c r="AY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  <c r="AU589" s="3"/>
      <c r="AV589" s="3"/>
      <c r="AW589" s="3"/>
      <c r="AX589" s="3"/>
      <c r="AY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  <c r="AX590" s="3"/>
      <c r="AY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  <c r="AX591" s="3"/>
      <c r="AY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  <c r="AX592" s="3"/>
      <c r="AY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  <c r="AX593" s="3"/>
      <c r="AY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  <c r="AX594" s="3"/>
      <c r="AY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  <c r="AX595" s="3"/>
      <c r="AY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  <c r="AX596" s="3"/>
      <c r="AY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  <c r="AX597" s="3"/>
      <c r="AY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  <c r="AX598" s="3"/>
      <c r="AY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  <c r="AX599" s="3"/>
      <c r="AY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  <c r="AX600" s="3"/>
      <c r="AY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  <c r="AV601" s="3"/>
      <c r="AW601" s="3"/>
      <c r="AX601" s="3"/>
      <c r="AY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  <c r="AU602" s="3"/>
      <c r="AV602" s="3"/>
      <c r="AW602" s="3"/>
      <c r="AX602" s="3"/>
      <c r="AY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  <c r="AU603" s="3"/>
      <c r="AV603" s="3"/>
      <c r="AW603" s="3"/>
      <c r="AX603" s="3"/>
      <c r="AY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  <c r="AV604" s="3"/>
      <c r="AW604" s="3"/>
      <c r="AX604" s="3"/>
      <c r="AY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  <c r="AV605" s="3"/>
      <c r="AW605" s="3"/>
      <c r="AX605" s="3"/>
      <c r="AY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  <c r="AV606" s="3"/>
      <c r="AW606" s="3"/>
      <c r="AX606" s="3"/>
      <c r="AY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  <c r="AV607" s="3"/>
      <c r="AW607" s="3"/>
      <c r="AX607" s="3"/>
      <c r="AY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/>
      <c r="AX608" s="3"/>
      <c r="AY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3"/>
      <c r="AX609" s="3"/>
      <c r="AY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  <c r="AV610" s="3"/>
      <c r="AW610" s="3"/>
      <c r="AX610" s="3"/>
      <c r="AY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  <c r="AV611" s="3"/>
      <c r="AW611" s="3"/>
      <c r="AX611" s="3"/>
      <c r="AY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  <c r="AV612" s="3"/>
      <c r="AW612" s="3"/>
      <c r="AX612" s="3"/>
      <c r="AY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"/>
      <c r="AV613" s="3"/>
      <c r="AW613" s="3"/>
      <c r="AX613" s="3"/>
      <c r="AY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  <c r="AV614" s="3"/>
      <c r="AW614" s="3"/>
      <c r="AX614" s="3"/>
      <c r="AY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  <c r="AV615" s="3"/>
      <c r="AW615" s="3"/>
      <c r="AX615" s="3"/>
      <c r="AY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  <c r="AU616" s="3"/>
      <c r="AV616" s="3"/>
      <c r="AW616" s="3"/>
      <c r="AX616" s="3"/>
      <c r="AY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  <c r="AU617" s="3"/>
      <c r="AV617" s="3"/>
      <c r="AW617" s="3"/>
      <c r="AX617" s="3"/>
      <c r="AY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  <c r="AV618" s="3"/>
      <c r="AW618" s="3"/>
      <c r="AX618" s="3"/>
      <c r="AY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  <c r="AV619" s="3"/>
      <c r="AW619" s="3"/>
      <c r="AX619" s="3"/>
      <c r="AY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  <c r="AV620" s="3"/>
      <c r="AW620" s="3"/>
      <c r="AX620" s="3"/>
      <c r="AY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  <c r="AV621" s="3"/>
      <c r="AW621" s="3"/>
      <c r="AX621" s="3"/>
      <c r="AY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  <c r="AV622" s="3"/>
      <c r="AW622" s="3"/>
      <c r="AX622" s="3"/>
      <c r="AY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  <c r="AV623" s="3"/>
      <c r="AW623" s="3"/>
      <c r="AX623" s="3"/>
      <c r="AY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  <c r="AU624" s="3"/>
      <c r="AV624" s="3"/>
      <c r="AW624" s="3"/>
      <c r="AX624" s="3"/>
      <c r="AY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  <c r="AU625" s="3"/>
      <c r="AV625" s="3"/>
      <c r="AW625" s="3"/>
      <c r="AX625" s="3"/>
      <c r="AY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  <c r="AU626" s="3"/>
      <c r="AV626" s="3"/>
      <c r="AW626" s="3"/>
      <c r="AX626" s="3"/>
      <c r="AY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  <c r="AV627" s="3"/>
      <c r="AW627" s="3"/>
      <c r="AX627" s="3"/>
      <c r="AY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  <c r="AU628" s="3"/>
      <c r="AV628" s="3"/>
      <c r="AW628" s="3"/>
      <c r="AX628" s="3"/>
      <c r="AY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  <c r="AV629" s="3"/>
      <c r="AW629" s="3"/>
      <c r="AX629" s="3"/>
      <c r="AY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AT630" s="3"/>
      <c r="AU630" s="3"/>
      <c r="AV630" s="3"/>
      <c r="AW630" s="3"/>
      <c r="AX630" s="3"/>
      <c r="AY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  <c r="AS631" s="3"/>
      <c r="AT631" s="3"/>
      <c r="AU631" s="3"/>
      <c r="AV631" s="3"/>
      <c r="AW631" s="3"/>
      <c r="AX631" s="3"/>
      <c r="AY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  <c r="AV632" s="3"/>
      <c r="AW632" s="3"/>
      <c r="AX632" s="3"/>
      <c r="AY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  <c r="AX633" s="3"/>
      <c r="AY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3"/>
      <c r="AX634" s="3"/>
      <c r="AY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  <c r="AX635" s="3"/>
      <c r="AY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  <c r="AU636" s="3"/>
      <c r="AV636" s="3"/>
      <c r="AW636" s="3"/>
      <c r="AX636" s="3"/>
      <c r="AY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  <c r="AU637" s="3"/>
      <c r="AV637" s="3"/>
      <c r="AW637" s="3"/>
      <c r="AX637" s="3"/>
      <c r="AY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  <c r="AU638" s="3"/>
      <c r="AV638" s="3"/>
      <c r="AW638" s="3"/>
      <c r="AX638" s="3"/>
      <c r="AY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  <c r="AU639" s="3"/>
      <c r="AV639" s="3"/>
      <c r="AW639" s="3"/>
      <c r="AX639" s="3"/>
      <c r="AY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  <c r="AU640" s="3"/>
      <c r="AV640" s="3"/>
      <c r="AW640" s="3"/>
      <c r="AX640" s="3"/>
      <c r="AY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3"/>
      <c r="AX641" s="3"/>
      <c r="AY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  <c r="AV642" s="3"/>
      <c r="AW642" s="3"/>
      <c r="AX642" s="3"/>
      <c r="AY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  <c r="AV643" s="3"/>
      <c r="AW643" s="3"/>
      <c r="AX643" s="3"/>
      <c r="AY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  <c r="AU644" s="3"/>
      <c r="AV644" s="3"/>
      <c r="AW644" s="3"/>
      <c r="AX644" s="3"/>
      <c r="AY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  <c r="AU645" s="3"/>
      <c r="AV645" s="3"/>
      <c r="AW645" s="3"/>
      <c r="AX645" s="3"/>
      <c r="AY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  <c r="AX646" s="3"/>
      <c r="AY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  <c r="AX647" s="3"/>
      <c r="AY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  <c r="AV648" s="3"/>
      <c r="AW648" s="3"/>
      <c r="AX648" s="3"/>
      <c r="AY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  <c r="AV649" s="3"/>
      <c r="AW649" s="3"/>
      <c r="AX649" s="3"/>
      <c r="AY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  <c r="AU650" s="3"/>
      <c r="AV650" s="3"/>
      <c r="AW650" s="3"/>
      <c r="AX650" s="3"/>
      <c r="AY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  <c r="AU651" s="3"/>
      <c r="AV651" s="3"/>
      <c r="AW651" s="3"/>
      <c r="AX651" s="3"/>
      <c r="AY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  <c r="AV652" s="3"/>
      <c r="AW652" s="3"/>
      <c r="AX652" s="3"/>
      <c r="AY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  <c r="AV653" s="3"/>
      <c r="AW653" s="3"/>
      <c r="AX653" s="3"/>
      <c r="AY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3"/>
      <c r="AV654" s="3"/>
      <c r="AW654" s="3"/>
      <c r="AX654" s="3"/>
      <c r="AY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  <c r="AV655" s="3"/>
      <c r="AW655" s="3"/>
      <c r="AX655" s="3"/>
      <c r="AY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  <c r="AX656" s="3"/>
      <c r="AY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  <c r="AX657" s="3"/>
      <c r="AY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3"/>
      <c r="AV658" s="3"/>
      <c r="AW658" s="3"/>
      <c r="AX658" s="3"/>
      <c r="AY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"/>
      <c r="AV659" s="3"/>
      <c r="AW659" s="3"/>
      <c r="AX659" s="3"/>
      <c r="AY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3"/>
      <c r="AX660" s="3"/>
      <c r="AY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  <c r="AX661" s="3"/>
      <c r="AY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  <c r="AW662" s="3"/>
      <c r="AX662" s="3"/>
      <c r="AY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  <c r="AW663" s="3"/>
      <c r="AX663" s="3"/>
      <c r="AY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  <c r="AU664" s="3"/>
      <c r="AV664" s="3"/>
      <c r="AW664" s="3"/>
      <c r="AX664" s="3"/>
      <c r="AY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"/>
      <c r="AV665" s="3"/>
      <c r="AW665" s="3"/>
      <c r="AX665" s="3"/>
      <c r="AY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  <c r="AS666" s="3"/>
      <c r="AT666" s="3"/>
      <c r="AU666" s="3"/>
      <c r="AV666" s="3"/>
      <c r="AW666" s="3"/>
      <c r="AX666" s="3"/>
      <c r="AY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  <c r="AS667" s="3"/>
      <c r="AT667" s="3"/>
      <c r="AU667" s="3"/>
      <c r="AV667" s="3"/>
      <c r="AW667" s="3"/>
      <c r="AX667" s="3"/>
      <c r="AY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  <c r="AU668" s="3"/>
      <c r="AV668" s="3"/>
      <c r="AW668" s="3"/>
      <c r="AX668" s="3"/>
      <c r="AY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  <c r="AV669" s="3"/>
      <c r="AW669" s="3"/>
      <c r="AX669" s="3"/>
      <c r="AY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3"/>
      <c r="AV670" s="3"/>
      <c r="AW670" s="3"/>
      <c r="AX670" s="3"/>
      <c r="AY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  <c r="AV671" s="3"/>
      <c r="AW671" s="3"/>
      <c r="AX671" s="3"/>
      <c r="AY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  <c r="AS672" s="3"/>
      <c r="AT672" s="3"/>
      <c r="AU672" s="3"/>
      <c r="AV672" s="3"/>
      <c r="AW672" s="3"/>
      <c r="AX672" s="3"/>
      <c r="AY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  <c r="AS673" s="3"/>
      <c r="AT673" s="3"/>
      <c r="AU673" s="3"/>
      <c r="AV673" s="3"/>
      <c r="AW673" s="3"/>
      <c r="AX673" s="3"/>
      <c r="AY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  <c r="AV674" s="3"/>
      <c r="AW674" s="3"/>
      <c r="AX674" s="3"/>
      <c r="AY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  <c r="AV675" s="3"/>
      <c r="AW675" s="3"/>
      <c r="AX675" s="3"/>
      <c r="AY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  <c r="AV676" s="3"/>
      <c r="AW676" s="3"/>
      <c r="AX676" s="3"/>
      <c r="AY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  <c r="AV677" s="3"/>
      <c r="AW677" s="3"/>
      <c r="AX677" s="3"/>
      <c r="AY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  <c r="AV678" s="3"/>
      <c r="AW678" s="3"/>
      <c r="AX678" s="3"/>
      <c r="AY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  <c r="AV679" s="3"/>
      <c r="AW679" s="3"/>
      <c r="AX679" s="3"/>
      <c r="AY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3"/>
      <c r="AX680" s="3"/>
      <c r="AY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3"/>
      <c r="AV681" s="3"/>
      <c r="AW681" s="3"/>
      <c r="AX681" s="3"/>
      <c r="AY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  <c r="AV682" s="3"/>
      <c r="AW682" s="3"/>
      <c r="AX682" s="3"/>
      <c r="AY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  <c r="AV683" s="3"/>
      <c r="AW683" s="3"/>
      <c r="AX683" s="3"/>
      <c r="AY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3"/>
      <c r="AV684" s="3"/>
      <c r="AW684" s="3"/>
      <c r="AX684" s="3"/>
      <c r="AY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  <c r="AU685" s="3"/>
      <c r="AV685" s="3"/>
      <c r="AW685" s="3"/>
      <c r="AX685" s="3"/>
      <c r="AY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  <c r="AS686" s="3"/>
      <c r="AT686" s="3"/>
      <c r="AU686" s="3"/>
      <c r="AV686" s="3"/>
      <c r="AW686" s="3"/>
      <c r="AX686" s="3"/>
      <c r="AY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  <c r="AS687" s="3"/>
      <c r="AT687" s="3"/>
      <c r="AU687" s="3"/>
      <c r="AV687" s="3"/>
      <c r="AW687" s="3"/>
      <c r="AX687" s="3"/>
      <c r="AY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3"/>
      <c r="AV688" s="3"/>
      <c r="AW688" s="3"/>
      <c r="AX688" s="3"/>
      <c r="AY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  <c r="AV689" s="3"/>
      <c r="AW689" s="3"/>
      <c r="AX689" s="3"/>
      <c r="AY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  <c r="AU690" s="3"/>
      <c r="AV690" s="3"/>
      <c r="AW690" s="3"/>
      <c r="AX690" s="3"/>
      <c r="AY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  <c r="AU691" s="3"/>
      <c r="AV691" s="3"/>
      <c r="AW691" s="3"/>
      <c r="AX691" s="3"/>
      <c r="AY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  <c r="AS692" s="3"/>
      <c r="AT692" s="3"/>
      <c r="AU692" s="3"/>
      <c r="AV692" s="3"/>
      <c r="AW692" s="3"/>
      <c r="AX692" s="3"/>
      <c r="AY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  <c r="AU693" s="3"/>
      <c r="AV693" s="3"/>
      <c r="AW693" s="3"/>
      <c r="AX693" s="3"/>
      <c r="AY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  <c r="AU694" s="3"/>
      <c r="AV694" s="3"/>
      <c r="AW694" s="3"/>
      <c r="AX694" s="3"/>
      <c r="AY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  <c r="AU695" s="3"/>
      <c r="AV695" s="3"/>
      <c r="AW695" s="3"/>
      <c r="AX695" s="3"/>
      <c r="AY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  <c r="AS696" s="3"/>
      <c r="AT696" s="3"/>
      <c r="AU696" s="3"/>
      <c r="AV696" s="3"/>
      <c r="AW696" s="3"/>
      <c r="AX696" s="3"/>
      <c r="AY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  <c r="AU697" s="3"/>
      <c r="AV697" s="3"/>
      <c r="AW697" s="3"/>
      <c r="AX697" s="3"/>
      <c r="AY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  <c r="AU698" s="3"/>
      <c r="AV698" s="3"/>
      <c r="AW698" s="3"/>
      <c r="AX698" s="3"/>
      <c r="AY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  <c r="AU699" s="3"/>
      <c r="AV699" s="3"/>
      <c r="AW699" s="3"/>
      <c r="AX699" s="3"/>
      <c r="AY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  <c r="AS700" s="3"/>
      <c r="AT700" s="3"/>
      <c r="AU700" s="3"/>
      <c r="AV700" s="3"/>
      <c r="AW700" s="3"/>
      <c r="AX700" s="3"/>
      <c r="AY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  <c r="AS701" s="3"/>
      <c r="AT701" s="3"/>
      <c r="AU701" s="3"/>
      <c r="AV701" s="3"/>
      <c r="AW701" s="3"/>
      <c r="AX701" s="3"/>
      <c r="AY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  <c r="AU702" s="3"/>
      <c r="AV702" s="3"/>
      <c r="AW702" s="3"/>
      <c r="AX702" s="3"/>
      <c r="AY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  <c r="AU703" s="3"/>
      <c r="AV703" s="3"/>
      <c r="AW703" s="3"/>
      <c r="AX703" s="3"/>
      <c r="AY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  <c r="AV704" s="3"/>
      <c r="AW704" s="3"/>
      <c r="AX704" s="3"/>
      <c r="AY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  <c r="AU705" s="3"/>
      <c r="AV705" s="3"/>
      <c r="AW705" s="3"/>
      <c r="AX705" s="3"/>
      <c r="AY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  <c r="AS706" s="3"/>
      <c r="AT706" s="3"/>
      <c r="AU706" s="3"/>
      <c r="AV706" s="3"/>
      <c r="AW706" s="3"/>
      <c r="AX706" s="3"/>
      <c r="AY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  <c r="AS707" s="3"/>
      <c r="AT707" s="3"/>
      <c r="AU707" s="3"/>
      <c r="AV707" s="3"/>
      <c r="AW707" s="3"/>
      <c r="AX707" s="3"/>
      <c r="AY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  <c r="AS708" s="3"/>
      <c r="AT708" s="3"/>
      <c r="AU708" s="3"/>
      <c r="AV708" s="3"/>
      <c r="AW708" s="3"/>
      <c r="AX708" s="3"/>
      <c r="AY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  <c r="AS709" s="3"/>
      <c r="AT709" s="3"/>
      <c r="AU709" s="3"/>
      <c r="AV709" s="3"/>
      <c r="AW709" s="3"/>
      <c r="AX709" s="3"/>
      <c r="AY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  <c r="AU710" s="3"/>
      <c r="AV710" s="3"/>
      <c r="AW710" s="3"/>
      <c r="AX710" s="3"/>
      <c r="AY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"/>
      <c r="AV711" s="3"/>
      <c r="AW711" s="3"/>
      <c r="AX711" s="3"/>
      <c r="AY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  <c r="AV712" s="3"/>
      <c r="AW712" s="3"/>
      <c r="AX712" s="3"/>
      <c r="AY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  <c r="AV713" s="3"/>
      <c r="AW713" s="3"/>
      <c r="AX713" s="3"/>
      <c r="AY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  <c r="AS714" s="3"/>
      <c r="AT714" s="3"/>
      <c r="AU714" s="3"/>
      <c r="AV714" s="3"/>
      <c r="AW714" s="3"/>
      <c r="AX714" s="3"/>
      <c r="AY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  <c r="AS715" s="3"/>
      <c r="AT715" s="3"/>
      <c r="AU715" s="3"/>
      <c r="AV715" s="3"/>
      <c r="AW715" s="3"/>
      <c r="AX715" s="3"/>
      <c r="AY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  <c r="AS716" s="3"/>
      <c r="AT716" s="3"/>
      <c r="AU716" s="3"/>
      <c r="AV716" s="3"/>
      <c r="AW716" s="3"/>
      <c r="AX716" s="3"/>
      <c r="AY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  <c r="AS717" s="3"/>
      <c r="AT717" s="3"/>
      <c r="AU717" s="3"/>
      <c r="AV717" s="3"/>
      <c r="AW717" s="3"/>
      <c r="AX717" s="3"/>
      <c r="AY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  <c r="AS718" s="3"/>
      <c r="AT718" s="3"/>
      <c r="AU718" s="3"/>
      <c r="AV718" s="3"/>
      <c r="AW718" s="3"/>
      <c r="AX718" s="3"/>
      <c r="AY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  <c r="AU719" s="3"/>
      <c r="AV719" s="3"/>
      <c r="AW719" s="3"/>
      <c r="AX719" s="3"/>
      <c r="AY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  <c r="AR720" s="3"/>
      <c r="AS720" s="3"/>
      <c r="AT720" s="3"/>
      <c r="AU720" s="3"/>
      <c r="AV720" s="3"/>
      <c r="AW720" s="3"/>
      <c r="AX720" s="3"/>
      <c r="AY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3"/>
      <c r="AS721" s="3"/>
      <c r="AT721" s="3"/>
      <c r="AU721" s="3"/>
      <c r="AV721" s="3"/>
      <c r="AW721" s="3"/>
      <c r="AX721" s="3"/>
      <c r="AY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  <c r="AS722" s="3"/>
      <c r="AT722" s="3"/>
      <c r="AU722" s="3"/>
      <c r="AV722" s="3"/>
      <c r="AW722" s="3"/>
      <c r="AX722" s="3"/>
      <c r="AY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  <c r="AS723" s="3"/>
      <c r="AT723" s="3"/>
      <c r="AU723" s="3"/>
      <c r="AV723" s="3"/>
      <c r="AW723" s="3"/>
      <c r="AX723" s="3"/>
      <c r="AY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  <c r="AS724" s="3"/>
      <c r="AT724" s="3"/>
      <c r="AU724" s="3"/>
      <c r="AV724" s="3"/>
      <c r="AW724" s="3"/>
      <c r="AX724" s="3"/>
      <c r="AY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  <c r="AS725" s="3"/>
      <c r="AT725" s="3"/>
      <c r="AU725" s="3"/>
      <c r="AV725" s="3"/>
      <c r="AW725" s="3"/>
      <c r="AX725" s="3"/>
      <c r="AY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  <c r="AS726" s="3"/>
      <c r="AT726" s="3"/>
      <c r="AU726" s="3"/>
      <c r="AV726" s="3"/>
      <c r="AW726" s="3"/>
      <c r="AX726" s="3"/>
      <c r="AY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  <c r="AS727" s="3"/>
      <c r="AT727" s="3"/>
      <c r="AU727" s="3"/>
      <c r="AV727" s="3"/>
      <c r="AW727" s="3"/>
      <c r="AX727" s="3"/>
      <c r="AY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  <c r="AS728" s="3"/>
      <c r="AT728" s="3"/>
      <c r="AU728" s="3"/>
      <c r="AV728" s="3"/>
      <c r="AW728" s="3"/>
      <c r="AX728" s="3"/>
      <c r="AY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  <c r="AS729" s="3"/>
      <c r="AT729" s="3"/>
      <c r="AU729" s="3"/>
      <c r="AV729" s="3"/>
      <c r="AW729" s="3"/>
      <c r="AX729" s="3"/>
      <c r="AY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  <c r="AS730" s="3"/>
      <c r="AT730" s="3"/>
      <c r="AU730" s="3"/>
      <c r="AV730" s="3"/>
      <c r="AW730" s="3"/>
      <c r="AX730" s="3"/>
      <c r="AY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  <c r="AS731" s="3"/>
      <c r="AT731" s="3"/>
      <c r="AU731" s="3"/>
      <c r="AV731" s="3"/>
      <c r="AW731" s="3"/>
      <c r="AX731" s="3"/>
      <c r="AY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  <c r="AS732" s="3"/>
      <c r="AT732" s="3"/>
      <c r="AU732" s="3"/>
      <c r="AV732" s="3"/>
      <c r="AW732" s="3"/>
      <c r="AX732" s="3"/>
      <c r="AY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  <c r="AS733" s="3"/>
      <c r="AT733" s="3"/>
      <c r="AU733" s="3"/>
      <c r="AV733" s="3"/>
      <c r="AW733" s="3"/>
      <c r="AX733" s="3"/>
      <c r="AY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  <c r="AS734" s="3"/>
      <c r="AT734" s="3"/>
      <c r="AU734" s="3"/>
      <c r="AV734" s="3"/>
      <c r="AW734" s="3"/>
      <c r="AX734" s="3"/>
      <c r="AY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  <c r="AS735" s="3"/>
      <c r="AT735" s="3"/>
      <c r="AU735" s="3"/>
      <c r="AV735" s="3"/>
      <c r="AW735" s="3"/>
      <c r="AX735" s="3"/>
      <c r="AY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  <c r="AS736" s="3"/>
      <c r="AT736" s="3"/>
      <c r="AU736" s="3"/>
      <c r="AV736" s="3"/>
      <c r="AW736" s="3"/>
      <c r="AX736" s="3"/>
      <c r="AY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3"/>
      <c r="AU737" s="3"/>
      <c r="AV737" s="3"/>
      <c r="AW737" s="3"/>
      <c r="AX737" s="3"/>
      <c r="AY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  <c r="AS738" s="3"/>
      <c r="AT738" s="3"/>
      <c r="AU738" s="3"/>
      <c r="AV738" s="3"/>
      <c r="AW738" s="3"/>
      <c r="AX738" s="3"/>
      <c r="AY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  <c r="AS739" s="3"/>
      <c r="AT739" s="3"/>
      <c r="AU739" s="3"/>
      <c r="AV739" s="3"/>
      <c r="AW739" s="3"/>
      <c r="AX739" s="3"/>
      <c r="AY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  <c r="AS740" s="3"/>
      <c r="AT740" s="3"/>
      <c r="AU740" s="3"/>
      <c r="AV740" s="3"/>
      <c r="AW740" s="3"/>
      <c r="AX740" s="3"/>
      <c r="AY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  <c r="AS741" s="3"/>
      <c r="AT741" s="3"/>
      <c r="AU741" s="3"/>
      <c r="AV741" s="3"/>
      <c r="AW741" s="3"/>
      <c r="AX741" s="3"/>
      <c r="AY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  <c r="AS742" s="3"/>
      <c r="AT742" s="3"/>
      <c r="AU742" s="3"/>
      <c r="AV742" s="3"/>
      <c r="AW742" s="3"/>
      <c r="AX742" s="3"/>
      <c r="AY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  <c r="AS743" s="3"/>
      <c r="AT743" s="3"/>
      <c r="AU743" s="3"/>
      <c r="AV743" s="3"/>
      <c r="AW743" s="3"/>
      <c r="AX743" s="3"/>
      <c r="AY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3"/>
      <c r="AS744" s="3"/>
      <c r="AT744" s="3"/>
      <c r="AU744" s="3"/>
      <c r="AV744" s="3"/>
      <c r="AW744" s="3"/>
      <c r="AX744" s="3"/>
      <c r="AY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  <c r="AS745" s="3"/>
      <c r="AT745" s="3"/>
      <c r="AU745" s="3"/>
      <c r="AV745" s="3"/>
      <c r="AW745" s="3"/>
      <c r="AX745" s="3"/>
      <c r="AY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3"/>
      <c r="AS746" s="3"/>
      <c r="AT746" s="3"/>
      <c r="AU746" s="3"/>
      <c r="AV746" s="3"/>
      <c r="AW746" s="3"/>
      <c r="AX746" s="3"/>
      <c r="AY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  <c r="AS747" s="3"/>
      <c r="AT747" s="3"/>
      <c r="AU747" s="3"/>
      <c r="AV747" s="3"/>
      <c r="AW747" s="3"/>
      <c r="AX747" s="3"/>
      <c r="AY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  <c r="AS748" s="3"/>
      <c r="AT748" s="3"/>
      <c r="AU748" s="3"/>
      <c r="AV748" s="3"/>
      <c r="AW748" s="3"/>
      <c r="AX748" s="3"/>
      <c r="AY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  <c r="AS749" s="3"/>
      <c r="AT749" s="3"/>
      <c r="AU749" s="3"/>
      <c r="AV749" s="3"/>
      <c r="AW749" s="3"/>
      <c r="AX749" s="3"/>
      <c r="AY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  <c r="AS750" s="3"/>
      <c r="AT750" s="3"/>
      <c r="AU750" s="3"/>
      <c r="AV750" s="3"/>
      <c r="AW750" s="3"/>
      <c r="AX750" s="3"/>
      <c r="AY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  <c r="AS751" s="3"/>
      <c r="AT751" s="3"/>
      <c r="AU751" s="3"/>
      <c r="AV751" s="3"/>
      <c r="AW751" s="3"/>
      <c r="AX751" s="3"/>
      <c r="AY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  <c r="AS752" s="3"/>
      <c r="AT752" s="3"/>
      <c r="AU752" s="3"/>
      <c r="AV752" s="3"/>
      <c r="AW752" s="3"/>
      <c r="AX752" s="3"/>
      <c r="AY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  <c r="AS753" s="3"/>
      <c r="AT753" s="3"/>
      <c r="AU753" s="3"/>
      <c r="AV753" s="3"/>
      <c r="AW753" s="3"/>
      <c r="AX753" s="3"/>
      <c r="AY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3"/>
      <c r="AU754" s="3"/>
      <c r="AV754" s="3"/>
      <c r="AW754" s="3"/>
      <c r="AX754" s="3"/>
      <c r="AY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  <c r="AS755" s="3"/>
      <c r="AT755" s="3"/>
      <c r="AU755" s="3"/>
      <c r="AV755" s="3"/>
      <c r="AW755" s="3"/>
      <c r="AX755" s="3"/>
      <c r="AY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3"/>
      <c r="AS756" s="3"/>
      <c r="AT756" s="3"/>
      <c r="AU756" s="3"/>
      <c r="AV756" s="3"/>
      <c r="AW756" s="3"/>
      <c r="AX756" s="3"/>
      <c r="AY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  <c r="AR757" s="3"/>
      <c r="AS757" s="3"/>
      <c r="AT757" s="3"/>
      <c r="AU757" s="3"/>
      <c r="AV757" s="3"/>
      <c r="AW757" s="3"/>
      <c r="AX757" s="3"/>
      <c r="AY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  <c r="AS758" s="3"/>
      <c r="AT758" s="3"/>
      <c r="AU758" s="3"/>
      <c r="AV758" s="3"/>
      <c r="AW758" s="3"/>
      <c r="AX758" s="3"/>
      <c r="AY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  <c r="AR759" s="3"/>
      <c r="AS759" s="3"/>
      <c r="AT759" s="3"/>
      <c r="AU759" s="3"/>
      <c r="AV759" s="3"/>
      <c r="AW759" s="3"/>
      <c r="AX759" s="3"/>
      <c r="AY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  <c r="AS760" s="3"/>
      <c r="AT760" s="3"/>
      <c r="AU760" s="3"/>
      <c r="AV760" s="3"/>
      <c r="AW760" s="3"/>
      <c r="AX760" s="3"/>
      <c r="AY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3"/>
      <c r="AS761" s="3"/>
      <c r="AT761" s="3"/>
      <c r="AU761" s="3"/>
      <c r="AV761" s="3"/>
      <c r="AW761" s="3"/>
      <c r="AX761" s="3"/>
      <c r="AY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  <c r="AR762" s="3"/>
      <c r="AS762" s="3"/>
      <c r="AT762" s="3"/>
      <c r="AU762" s="3"/>
      <c r="AV762" s="3"/>
      <c r="AW762" s="3"/>
      <c r="AX762" s="3"/>
      <c r="AY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  <c r="AS763" s="3"/>
      <c r="AT763" s="3"/>
      <c r="AU763" s="3"/>
      <c r="AV763" s="3"/>
      <c r="AW763" s="3"/>
      <c r="AX763" s="3"/>
      <c r="AY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  <c r="AR764" s="3"/>
      <c r="AS764" s="3"/>
      <c r="AT764" s="3"/>
      <c r="AU764" s="3"/>
      <c r="AV764" s="3"/>
      <c r="AW764" s="3"/>
      <c r="AX764" s="3"/>
      <c r="AY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3"/>
      <c r="AS765" s="3"/>
      <c r="AT765" s="3"/>
      <c r="AU765" s="3"/>
      <c r="AV765" s="3"/>
      <c r="AW765" s="3"/>
      <c r="AX765" s="3"/>
      <c r="AY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  <c r="AS766" s="3"/>
      <c r="AT766" s="3"/>
      <c r="AU766" s="3"/>
      <c r="AV766" s="3"/>
      <c r="AW766" s="3"/>
      <c r="AX766" s="3"/>
      <c r="AY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  <c r="AS767" s="3"/>
      <c r="AT767" s="3"/>
      <c r="AU767" s="3"/>
      <c r="AV767" s="3"/>
      <c r="AW767" s="3"/>
      <c r="AX767" s="3"/>
      <c r="AY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  <c r="AS768" s="3"/>
      <c r="AT768" s="3"/>
      <c r="AU768" s="3"/>
      <c r="AV768" s="3"/>
      <c r="AW768" s="3"/>
      <c r="AX768" s="3"/>
      <c r="AY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  <c r="AS769" s="3"/>
      <c r="AT769" s="3"/>
      <c r="AU769" s="3"/>
      <c r="AV769" s="3"/>
      <c r="AW769" s="3"/>
      <c r="AX769" s="3"/>
      <c r="AY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  <c r="AR770" s="3"/>
      <c r="AS770" s="3"/>
      <c r="AT770" s="3"/>
      <c r="AU770" s="3"/>
      <c r="AV770" s="3"/>
      <c r="AW770" s="3"/>
      <c r="AX770" s="3"/>
      <c r="AY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  <c r="AS771" s="3"/>
      <c r="AT771" s="3"/>
      <c r="AU771" s="3"/>
      <c r="AV771" s="3"/>
      <c r="AW771" s="3"/>
      <c r="AX771" s="3"/>
      <c r="AY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  <c r="AS772" s="3"/>
      <c r="AT772" s="3"/>
      <c r="AU772" s="3"/>
      <c r="AV772" s="3"/>
      <c r="AW772" s="3"/>
      <c r="AX772" s="3"/>
      <c r="AY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  <c r="AS773" s="3"/>
      <c r="AT773" s="3"/>
      <c r="AU773" s="3"/>
      <c r="AV773" s="3"/>
      <c r="AW773" s="3"/>
      <c r="AX773" s="3"/>
      <c r="AY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3"/>
      <c r="AS774" s="3"/>
      <c r="AT774" s="3"/>
      <c r="AU774" s="3"/>
      <c r="AV774" s="3"/>
      <c r="AW774" s="3"/>
      <c r="AX774" s="3"/>
      <c r="AY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  <c r="AS775" s="3"/>
      <c r="AT775" s="3"/>
      <c r="AU775" s="3"/>
      <c r="AV775" s="3"/>
      <c r="AW775" s="3"/>
      <c r="AX775" s="3"/>
      <c r="AY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  <c r="AS776" s="3"/>
      <c r="AT776" s="3"/>
      <c r="AU776" s="3"/>
      <c r="AV776" s="3"/>
      <c r="AW776" s="3"/>
      <c r="AX776" s="3"/>
      <c r="AY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  <c r="AS777" s="3"/>
      <c r="AT777" s="3"/>
      <c r="AU777" s="3"/>
      <c r="AV777" s="3"/>
      <c r="AW777" s="3"/>
      <c r="AX777" s="3"/>
      <c r="AY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  <c r="AS778" s="3"/>
      <c r="AT778" s="3"/>
      <c r="AU778" s="3"/>
      <c r="AV778" s="3"/>
      <c r="AW778" s="3"/>
      <c r="AX778" s="3"/>
      <c r="AY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  <c r="AS779" s="3"/>
      <c r="AT779" s="3"/>
      <c r="AU779" s="3"/>
      <c r="AV779" s="3"/>
      <c r="AW779" s="3"/>
      <c r="AX779" s="3"/>
      <c r="AY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  <c r="AS780" s="3"/>
      <c r="AT780" s="3"/>
      <c r="AU780" s="3"/>
      <c r="AV780" s="3"/>
      <c r="AW780" s="3"/>
      <c r="AX780" s="3"/>
      <c r="AY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3"/>
      <c r="AS781" s="3"/>
      <c r="AT781" s="3"/>
      <c r="AU781" s="3"/>
      <c r="AV781" s="3"/>
      <c r="AW781" s="3"/>
      <c r="AX781" s="3"/>
      <c r="AY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  <c r="AS782" s="3"/>
      <c r="AT782" s="3"/>
      <c r="AU782" s="3"/>
      <c r="AV782" s="3"/>
      <c r="AW782" s="3"/>
      <c r="AX782" s="3"/>
      <c r="AY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  <c r="AS783" s="3"/>
      <c r="AT783" s="3"/>
      <c r="AU783" s="3"/>
      <c r="AV783" s="3"/>
      <c r="AW783" s="3"/>
      <c r="AX783" s="3"/>
      <c r="AY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  <c r="AS784" s="3"/>
      <c r="AT784" s="3"/>
      <c r="AU784" s="3"/>
      <c r="AV784" s="3"/>
      <c r="AW784" s="3"/>
      <c r="AX784" s="3"/>
      <c r="AY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  <c r="AS785" s="3"/>
      <c r="AT785" s="3"/>
      <c r="AU785" s="3"/>
      <c r="AV785" s="3"/>
      <c r="AW785" s="3"/>
      <c r="AX785" s="3"/>
      <c r="AY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  <c r="AU786" s="3"/>
      <c r="AV786" s="3"/>
      <c r="AW786" s="3"/>
      <c r="AX786" s="3"/>
      <c r="AY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AT787" s="3"/>
      <c r="AU787" s="3"/>
      <c r="AV787" s="3"/>
      <c r="AW787" s="3"/>
      <c r="AX787" s="3"/>
      <c r="AY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  <c r="AS788" s="3"/>
      <c r="AT788" s="3"/>
      <c r="AU788" s="3"/>
      <c r="AV788" s="3"/>
      <c r="AW788" s="3"/>
      <c r="AX788" s="3"/>
      <c r="AY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  <c r="AS789" s="3"/>
      <c r="AT789" s="3"/>
      <c r="AU789" s="3"/>
      <c r="AV789" s="3"/>
      <c r="AW789" s="3"/>
      <c r="AX789" s="3"/>
      <c r="AY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  <c r="AU790" s="3"/>
      <c r="AV790" s="3"/>
      <c r="AW790" s="3"/>
      <c r="AX790" s="3"/>
      <c r="AY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  <c r="AU791" s="3"/>
      <c r="AV791" s="3"/>
      <c r="AW791" s="3"/>
      <c r="AX791" s="3"/>
      <c r="AY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3"/>
      <c r="AS792" s="3"/>
      <c r="AT792" s="3"/>
      <c r="AU792" s="3"/>
      <c r="AV792" s="3"/>
      <c r="AW792" s="3"/>
      <c r="AX792" s="3"/>
      <c r="AY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  <c r="AS793" s="3"/>
      <c r="AT793" s="3"/>
      <c r="AU793" s="3"/>
      <c r="AV793" s="3"/>
      <c r="AW793" s="3"/>
      <c r="AX793" s="3"/>
      <c r="AY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  <c r="AS794" s="3"/>
      <c r="AT794" s="3"/>
      <c r="AU794" s="3"/>
      <c r="AV794" s="3"/>
      <c r="AW794" s="3"/>
      <c r="AX794" s="3"/>
      <c r="AY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  <c r="AR795" s="3"/>
      <c r="AS795" s="3"/>
      <c r="AT795" s="3"/>
      <c r="AU795" s="3"/>
      <c r="AV795" s="3"/>
      <c r="AW795" s="3"/>
      <c r="AX795" s="3"/>
      <c r="AY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3"/>
      <c r="AS796" s="3"/>
      <c r="AT796" s="3"/>
      <c r="AU796" s="3"/>
      <c r="AV796" s="3"/>
      <c r="AW796" s="3"/>
      <c r="AX796" s="3"/>
      <c r="AY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  <c r="AS797" s="3"/>
      <c r="AT797" s="3"/>
      <c r="AU797" s="3"/>
      <c r="AV797" s="3"/>
      <c r="AW797" s="3"/>
      <c r="AX797" s="3"/>
      <c r="AY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  <c r="AR798" s="3"/>
      <c r="AS798" s="3"/>
      <c r="AT798" s="3"/>
      <c r="AU798" s="3"/>
      <c r="AV798" s="3"/>
      <c r="AW798" s="3"/>
      <c r="AX798" s="3"/>
      <c r="AY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  <c r="AR799" s="3"/>
      <c r="AS799" s="3"/>
      <c r="AT799" s="3"/>
      <c r="AU799" s="3"/>
      <c r="AV799" s="3"/>
      <c r="AW799" s="3"/>
      <c r="AX799" s="3"/>
      <c r="AY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  <c r="AR800" s="3"/>
      <c r="AS800" s="3"/>
      <c r="AT800" s="3"/>
      <c r="AU800" s="3"/>
      <c r="AV800" s="3"/>
      <c r="AW800" s="3"/>
      <c r="AX800" s="3"/>
      <c r="AY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  <c r="AR801" s="3"/>
      <c r="AS801" s="3"/>
      <c r="AT801" s="3"/>
      <c r="AU801" s="3"/>
      <c r="AV801" s="3"/>
      <c r="AW801" s="3"/>
      <c r="AX801" s="3"/>
      <c r="AY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  <c r="AS802" s="3"/>
      <c r="AT802" s="3"/>
      <c r="AU802" s="3"/>
      <c r="AV802" s="3"/>
      <c r="AW802" s="3"/>
      <c r="AX802" s="3"/>
      <c r="AY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  <c r="AS803" s="3"/>
      <c r="AT803" s="3"/>
      <c r="AU803" s="3"/>
      <c r="AV803" s="3"/>
      <c r="AW803" s="3"/>
      <c r="AX803" s="3"/>
      <c r="AY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  <c r="AS804" s="3"/>
      <c r="AT804" s="3"/>
      <c r="AU804" s="3"/>
      <c r="AV804" s="3"/>
      <c r="AW804" s="3"/>
      <c r="AX804" s="3"/>
      <c r="AY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  <c r="AS805" s="3"/>
      <c r="AT805" s="3"/>
      <c r="AU805" s="3"/>
      <c r="AV805" s="3"/>
      <c r="AW805" s="3"/>
      <c r="AX805" s="3"/>
      <c r="AY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  <c r="AS806" s="3"/>
      <c r="AT806" s="3"/>
      <c r="AU806" s="3"/>
      <c r="AV806" s="3"/>
      <c r="AW806" s="3"/>
      <c r="AX806" s="3"/>
      <c r="AY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  <c r="AS807" s="3"/>
      <c r="AT807" s="3"/>
      <c r="AU807" s="3"/>
      <c r="AV807" s="3"/>
      <c r="AW807" s="3"/>
      <c r="AX807" s="3"/>
      <c r="AY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3"/>
      <c r="AU808" s="3"/>
      <c r="AV808" s="3"/>
      <c r="AW808" s="3"/>
      <c r="AX808" s="3"/>
      <c r="AY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  <c r="AS809" s="3"/>
      <c r="AT809" s="3"/>
      <c r="AU809" s="3"/>
      <c r="AV809" s="3"/>
      <c r="AW809" s="3"/>
      <c r="AX809" s="3"/>
      <c r="AY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  <c r="AS810" s="3"/>
      <c r="AT810" s="3"/>
      <c r="AU810" s="3"/>
      <c r="AV810" s="3"/>
      <c r="AW810" s="3"/>
      <c r="AX810" s="3"/>
      <c r="AY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  <c r="AS811" s="3"/>
      <c r="AT811" s="3"/>
      <c r="AU811" s="3"/>
      <c r="AV811" s="3"/>
      <c r="AW811" s="3"/>
      <c r="AX811" s="3"/>
      <c r="AY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  <c r="AS812" s="3"/>
      <c r="AT812" s="3"/>
      <c r="AU812" s="3"/>
      <c r="AV812" s="3"/>
      <c r="AW812" s="3"/>
      <c r="AX812" s="3"/>
      <c r="AY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  <c r="AS813" s="3"/>
      <c r="AT813" s="3"/>
      <c r="AU813" s="3"/>
      <c r="AV813" s="3"/>
      <c r="AW813" s="3"/>
      <c r="AX813" s="3"/>
      <c r="AY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  <c r="AS814" s="3"/>
      <c r="AT814" s="3"/>
      <c r="AU814" s="3"/>
      <c r="AV814" s="3"/>
      <c r="AW814" s="3"/>
      <c r="AX814" s="3"/>
      <c r="AY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  <c r="AS815" s="3"/>
      <c r="AT815" s="3"/>
      <c r="AU815" s="3"/>
      <c r="AV815" s="3"/>
      <c r="AW815" s="3"/>
      <c r="AX815" s="3"/>
      <c r="AY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3"/>
      <c r="AS816" s="3"/>
      <c r="AT816" s="3"/>
      <c r="AU816" s="3"/>
      <c r="AV816" s="3"/>
      <c r="AW816" s="3"/>
      <c r="AX816" s="3"/>
      <c r="AY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  <c r="AR817" s="3"/>
      <c r="AS817" s="3"/>
      <c r="AT817" s="3"/>
      <c r="AU817" s="3"/>
      <c r="AV817" s="3"/>
      <c r="AW817" s="3"/>
      <c r="AX817" s="3"/>
      <c r="AY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  <c r="AR818" s="3"/>
      <c r="AS818" s="3"/>
      <c r="AT818" s="3"/>
      <c r="AU818" s="3"/>
      <c r="AV818" s="3"/>
      <c r="AW818" s="3"/>
      <c r="AX818" s="3"/>
      <c r="AY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  <c r="AR819" s="3"/>
      <c r="AS819" s="3"/>
      <c r="AT819" s="3"/>
      <c r="AU819" s="3"/>
      <c r="AV819" s="3"/>
      <c r="AW819" s="3"/>
      <c r="AX819" s="3"/>
      <c r="AY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  <c r="AS820" s="3"/>
      <c r="AT820" s="3"/>
      <c r="AU820" s="3"/>
      <c r="AV820" s="3"/>
      <c r="AW820" s="3"/>
      <c r="AX820" s="3"/>
      <c r="AY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  <c r="AS821" s="3"/>
      <c r="AT821" s="3"/>
      <c r="AU821" s="3"/>
      <c r="AV821" s="3"/>
      <c r="AW821" s="3"/>
      <c r="AX821" s="3"/>
      <c r="AY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  <c r="AS822" s="3"/>
      <c r="AT822" s="3"/>
      <c r="AU822" s="3"/>
      <c r="AV822" s="3"/>
      <c r="AW822" s="3"/>
      <c r="AX822" s="3"/>
      <c r="AY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  <c r="AS823" s="3"/>
      <c r="AT823" s="3"/>
      <c r="AU823" s="3"/>
      <c r="AV823" s="3"/>
      <c r="AW823" s="3"/>
      <c r="AX823" s="3"/>
      <c r="AY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3"/>
      <c r="AS824" s="3"/>
      <c r="AT824" s="3"/>
      <c r="AU824" s="3"/>
      <c r="AV824" s="3"/>
      <c r="AW824" s="3"/>
      <c r="AX824" s="3"/>
      <c r="AY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  <c r="AS825" s="3"/>
      <c r="AT825" s="3"/>
      <c r="AU825" s="3"/>
      <c r="AV825" s="3"/>
      <c r="AW825" s="3"/>
      <c r="AX825" s="3"/>
      <c r="AY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  <c r="AS826" s="3"/>
      <c r="AT826" s="3"/>
      <c r="AU826" s="3"/>
      <c r="AV826" s="3"/>
      <c r="AW826" s="3"/>
      <c r="AX826" s="3"/>
      <c r="AY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  <c r="AS827" s="3"/>
      <c r="AT827" s="3"/>
      <c r="AU827" s="3"/>
      <c r="AV827" s="3"/>
      <c r="AW827" s="3"/>
      <c r="AX827" s="3"/>
      <c r="AY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  <c r="AS828" s="3"/>
      <c r="AT828" s="3"/>
      <c r="AU828" s="3"/>
      <c r="AV828" s="3"/>
      <c r="AW828" s="3"/>
      <c r="AX828" s="3"/>
      <c r="AY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  <c r="AS829" s="3"/>
      <c r="AT829" s="3"/>
      <c r="AU829" s="3"/>
      <c r="AV829" s="3"/>
      <c r="AW829" s="3"/>
      <c r="AX829" s="3"/>
      <c r="AY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AT830" s="3"/>
      <c r="AU830" s="3"/>
      <c r="AV830" s="3"/>
      <c r="AW830" s="3"/>
      <c r="AX830" s="3"/>
      <c r="AY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  <c r="AS831" s="3"/>
      <c r="AT831" s="3"/>
      <c r="AU831" s="3"/>
      <c r="AV831" s="3"/>
      <c r="AW831" s="3"/>
      <c r="AX831" s="3"/>
      <c r="AY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  <c r="AS832" s="3"/>
      <c r="AT832" s="3"/>
      <c r="AU832" s="3"/>
      <c r="AV832" s="3"/>
      <c r="AW832" s="3"/>
      <c r="AX832" s="3"/>
      <c r="AY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T833" s="3"/>
      <c r="AU833" s="3"/>
      <c r="AV833" s="3"/>
      <c r="AW833" s="3"/>
      <c r="AX833" s="3"/>
      <c r="AY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  <c r="AS834" s="3"/>
      <c r="AT834" s="3"/>
      <c r="AU834" s="3"/>
      <c r="AV834" s="3"/>
      <c r="AW834" s="3"/>
      <c r="AX834" s="3"/>
      <c r="AY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3"/>
      <c r="AS835" s="3"/>
      <c r="AT835" s="3"/>
      <c r="AU835" s="3"/>
      <c r="AV835" s="3"/>
      <c r="AW835" s="3"/>
      <c r="AX835" s="3"/>
      <c r="AY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  <c r="AS836" s="3"/>
      <c r="AT836" s="3"/>
      <c r="AU836" s="3"/>
      <c r="AV836" s="3"/>
      <c r="AW836" s="3"/>
      <c r="AX836" s="3"/>
      <c r="AY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  <c r="AS837" s="3"/>
      <c r="AT837" s="3"/>
      <c r="AU837" s="3"/>
      <c r="AV837" s="3"/>
      <c r="AW837" s="3"/>
      <c r="AX837" s="3"/>
      <c r="AY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  <c r="AS838" s="3"/>
      <c r="AT838" s="3"/>
      <c r="AU838" s="3"/>
      <c r="AV838" s="3"/>
      <c r="AW838" s="3"/>
      <c r="AX838" s="3"/>
      <c r="AY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3"/>
      <c r="AS839" s="3"/>
      <c r="AT839" s="3"/>
      <c r="AU839" s="3"/>
      <c r="AV839" s="3"/>
      <c r="AW839" s="3"/>
      <c r="AX839" s="3"/>
      <c r="AY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  <c r="AS840" s="3"/>
      <c r="AT840" s="3"/>
      <c r="AU840" s="3"/>
      <c r="AV840" s="3"/>
      <c r="AW840" s="3"/>
      <c r="AX840" s="3"/>
      <c r="AY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  <c r="AR841" s="3"/>
      <c r="AS841" s="3"/>
      <c r="AT841" s="3"/>
      <c r="AU841" s="3"/>
      <c r="AV841" s="3"/>
      <c r="AW841" s="3"/>
      <c r="AX841" s="3"/>
      <c r="AY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3"/>
      <c r="AS842" s="3"/>
      <c r="AT842" s="3"/>
      <c r="AU842" s="3"/>
      <c r="AV842" s="3"/>
      <c r="AW842" s="3"/>
      <c r="AX842" s="3"/>
      <c r="AY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  <c r="AR843" s="3"/>
      <c r="AS843" s="3"/>
      <c r="AT843" s="3"/>
      <c r="AU843" s="3"/>
      <c r="AV843" s="3"/>
      <c r="AW843" s="3"/>
      <c r="AX843" s="3"/>
      <c r="AY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3"/>
      <c r="AS844" s="3"/>
      <c r="AT844" s="3"/>
      <c r="AU844" s="3"/>
      <c r="AV844" s="3"/>
      <c r="AW844" s="3"/>
      <c r="AX844" s="3"/>
      <c r="AY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3"/>
      <c r="AS845" s="3"/>
      <c r="AT845" s="3"/>
      <c r="AU845" s="3"/>
      <c r="AV845" s="3"/>
      <c r="AW845" s="3"/>
      <c r="AX845" s="3"/>
      <c r="AY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  <c r="AR846" s="3"/>
      <c r="AS846" s="3"/>
      <c r="AT846" s="3"/>
      <c r="AU846" s="3"/>
      <c r="AV846" s="3"/>
      <c r="AW846" s="3"/>
      <c r="AX846" s="3"/>
      <c r="AY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  <c r="AR847" s="3"/>
      <c r="AS847" s="3"/>
      <c r="AT847" s="3"/>
      <c r="AU847" s="3"/>
      <c r="AV847" s="3"/>
      <c r="AW847" s="3"/>
      <c r="AX847" s="3"/>
      <c r="AY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  <c r="AS848" s="3"/>
      <c r="AT848" s="3"/>
      <c r="AU848" s="3"/>
      <c r="AV848" s="3"/>
      <c r="AW848" s="3"/>
      <c r="AX848" s="3"/>
      <c r="AY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3"/>
      <c r="AS849" s="3"/>
      <c r="AT849" s="3"/>
      <c r="AU849" s="3"/>
      <c r="AV849" s="3"/>
      <c r="AW849" s="3"/>
      <c r="AX849" s="3"/>
      <c r="AY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3"/>
      <c r="AS850" s="3"/>
      <c r="AT850" s="3"/>
      <c r="AU850" s="3"/>
      <c r="AV850" s="3"/>
      <c r="AW850" s="3"/>
      <c r="AX850" s="3"/>
      <c r="AY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  <c r="AS851" s="3"/>
      <c r="AT851" s="3"/>
      <c r="AU851" s="3"/>
      <c r="AV851" s="3"/>
      <c r="AW851" s="3"/>
      <c r="AX851" s="3"/>
      <c r="AY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  <c r="AR852" s="3"/>
      <c r="AS852" s="3"/>
      <c r="AT852" s="3"/>
      <c r="AU852" s="3"/>
      <c r="AV852" s="3"/>
      <c r="AW852" s="3"/>
      <c r="AX852" s="3"/>
      <c r="AY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3"/>
      <c r="AS853" s="3"/>
      <c r="AT853" s="3"/>
      <c r="AU853" s="3"/>
      <c r="AV853" s="3"/>
      <c r="AW853" s="3"/>
      <c r="AX853" s="3"/>
      <c r="AY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  <c r="AR854" s="3"/>
      <c r="AS854" s="3"/>
      <c r="AT854" s="3"/>
      <c r="AU854" s="3"/>
      <c r="AV854" s="3"/>
      <c r="AW854" s="3"/>
      <c r="AX854" s="3"/>
      <c r="AY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  <c r="AR855" s="3"/>
      <c r="AS855" s="3"/>
      <c r="AT855" s="3"/>
      <c r="AU855" s="3"/>
      <c r="AV855" s="3"/>
      <c r="AW855" s="3"/>
      <c r="AX855" s="3"/>
      <c r="AY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  <c r="AS856" s="3"/>
      <c r="AT856" s="3"/>
      <c r="AU856" s="3"/>
      <c r="AV856" s="3"/>
      <c r="AW856" s="3"/>
      <c r="AX856" s="3"/>
      <c r="AY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  <c r="AS857" s="3"/>
      <c r="AT857" s="3"/>
      <c r="AU857" s="3"/>
      <c r="AV857" s="3"/>
      <c r="AW857" s="3"/>
      <c r="AX857" s="3"/>
      <c r="AY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  <c r="AS858" s="3"/>
      <c r="AT858" s="3"/>
      <c r="AU858" s="3"/>
      <c r="AV858" s="3"/>
      <c r="AW858" s="3"/>
      <c r="AX858" s="3"/>
      <c r="AY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  <c r="AR859" s="3"/>
      <c r="AS859" s="3"/>
      <c r="AT859" s="3"/>
      <c r="AU859" s="3"/>
      <c r="AV859" s="3"/>
      <c r="AW859" s="3"/>
      <c r="AX859" s="3"/>
      <c r="AY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  <c r="AS860" s="3"/>
      <c r="AT860" s="3"/>
      <c r="AU860" s="3"/>
      <c r="AV860" s="3"/>
      <c r="AW860" s="3"/>
      <c r="AX860" s="3"/>
      <c r="AY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  <c r="AR861" s="3"/>
      <c r="AS861" s="3"/>
      <c r="AT861" s="3"/>
      <c r="AU861" s="3"/>
      <c r="AV861" s="3"/>
      <c r="AW861" s="3"/>
      <c r="AX861" s="3"/>
      <c r="AY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  <c r="AR862" s="3"/>
      <c r="AS862" s="3"/>
      <c r="AT862" s="3"/>
      <c r="AU862" s="3"/>
      <c r="AV862" s="3"/>
      <c r="AW862" s="3"/>
      <c r="AX862" s="3"/>
      <c r="AY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  <c r="AS863" s="3"/>
      <c r="AT863" s="3"/>
      <c r="AU863" s="3"/>
      <c r="AV863" s="3"/>
      <c r="AW863" s="3"/>
      <c r="AX863" s="3"/>
      <c r="AY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3"/>
      <c r="AS864" s="3"/>
      <c r="AT864" s="3"/>
      <c r="AU864" s="3"/>
      <c r="AV864" s="3"/>
      <c r="AW864" s="3"/>
      <c r="AX864" s="3"/>
      <c r="AY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  <c r="AR865" s="3"/>
      <c r="AS865" s="3"/>
      <c r="AT865" s="3"/>
      <c r="AU865" s="3"/>
      <c r="AV865" s="3"/>
      <c r="AW865" s="3"/>
      <c r="AX865" s="3"/>
      <c r="AY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  <c r="AS866" s="3"/>
      <c r="AT866" s="3"/>
      <c r="AU866" s="3"/>
      <c r="AV866" s="3"/>
      <c r="AW866" s="3"/>
      <c r="AX866" s="3"/>
      <c r="AY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3"/>
      <c r="AS867" s="3"/>
      <c r="AT867" s="3"/>
      <c r="AU867" s="3"/>
      <c r="AV867" s="3"/>
      <c r="AW867" s="3"/>
      <c r="AX867" s="3"/>
      <c r="AY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  <c r="AR868" s="3"/>
      <c r="AS868" s="3"/>
      <c r="AT868" s="3"/>
      <c r="AU868" s="3"/>
      <c r="AV868" s="3"/>
      <c r="AW868" s="3"/>
      <c r="AX868" s="3"/>
      <c r="AY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  <c r="AS869" s="3"/>
      <c r="AT869" s="3"/>
      <c r="AU869" s="3"/>
      <c r="AV869" s="3"/>
      <c r="AW869" s="3"/>
      <c r="AX869" s="3"/>
      <c r="AY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  <c r="AS870" s="3"/>
      <c r="AT870" s="3"/>
      <c r="AU870" s="3"/>
      <c r="AV870" s="3"/>
      <c r="AW870" s="3"/>
      <c r="AX870" s="3"/>
      <c r="AY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  <c r="AR871" s="3"/>
      <c r="AS871" s="3"/>
      <c r="AT871" s="3"/>
      <c r="AU871" s="3"/>
      <c r="AV871" s="3"/>
      <c r="AW871" s="3"/>
      <c r="AX871" s="3"/>
      <c r="AY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3"/>
      <c r="AR872" s="3"/>
      <c r="AS872" s="3"/>
      <c r="AT872" s="3"/>
      <c r="AU872" s="3"/>
      <c r="AV872" s="3"/>
      <c r="AW872" s="3"/>
      <c r="AX872" s="3"/>
      <c r="AY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  <c r="AR873" s="3"/>
      <c r="AS873" s="3"/>
      <c r="AT873" s="3"/>
      <c r="AU873" s="3"/>
      <c r="AV873" s="3"/>
      <c r="AW873" s="3"/>
      <c r="AX873" s="3"/>
      <c r="AY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  <c r="AR874" s="3"/>
      <c r="AS874" s="3"/>
      <c r="AT874" s="3"/>
      <c r="AU874" s="3"/>
      <c r="AV874" s="3"/>
      <c r="AW874" s="3"/>
      <c r="AX874" s="3"/>
      <c r="AY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  <c r="AS875" s="3"/>
      <c r="AT875" s="3"/>
      <c r="AU875" s="3"/>
      <c r="AV875" s="3"/>
      <c r="AW875" s="3"/>
      <c r="AX875" s="3"/>
      <c r="AY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  <c r="AS876" s="3"/>
      <c r="AT876" s="3"/>
      <c r="AU876" s="3"/>
      <c r="AV876" s="3"/>
      <c r="AW876" s="3"/>
      <c r="AX876" s="3"/>
      <c r="AY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  <c r="AR877" s="3"/>
      <c r="AS877" s="3"/>
      <c r="AT877" s="3"/>
      <c r="AU877" s="3"/>
      <c r="AV877" s="3"/>
      <c r="AW877" s="3"/>
      <c r="AX877" s="3"/>
      <c r="AY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  <c r="AR878" s="3"/>
      <c r="AS878" s="3"/>
      <c r="AT878" s="3"/>
      <c r="AU878" s="3"/>
      <c r="AV878" s="3"/>
      <c r="AW878" s="3"/>
      <c r="AX878" s="3"/>
      <c r="AY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3"/>
      <c r="AS879" s="3"/>
      <c r="AT879" s="3"/>
      <c r="AU879" s="3"/>
      <c r="AV879" s="3"/>
      <c r="AW879" s="3"/>
      <c r="AX879" s="3"/>
      <c r="AY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3"/>
      <c r="AS880" s="3"/>
      <c r="AT880" s="3"/>
      <c r="AU880" s="3"/>
      <c r="AV880" s="3"/>
      <c r="AW880" s="3"/>
      <c r="AX880" s="3"/>
      <c r="AY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  <c r="AS881" s="3"/>
      <c r="AT881" s="3"/>
      <c r="AU881" s="3"/>
      <c r="AV881" s="3"/>
      <c r="AW881" s="3"/>
      <c r="AX881" s="3"/>
      <c r="AY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  <c r="AR882" s="3"/>
      <c r="AS882" s="3"/>
      <c r="AT882" s="3"/>
      <c r="AU882" s="3"/>
      <c r="AV882" s="3"/>
      <c r="AW882" s="3"/>
      <c r="AX882" s="3"/>
      <c r="AY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  <c r="AR883" s="3"/>
      <c r="AS883" s="3"/>
      <c r="AT883" s="3"/>
      <c r="AU883" s="3"/>
      <c r="AV883" s="3"/>
      <c r="AW883" s="3"/>
      <c r="AX883" s="3"/>
      <c r="AY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  <c r="AS884" s="3"/>
      <c r="AT884" s="3"/>
      <c r="AU884" s="3"/>
      <c r="AV884" s="3"/>
      <c r="AW884" s="3"/>
      <c r="AX884" s="3"/>
      <c r="AY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  <c r="AS885" s="3"/>
      <c r="AT885" s="3"/>
      <c r="AU885" s="3"/>
      <c r="AV885" s="3"/>
      <c r="AW885" s="3"/>
      <c r="AX885" s="3"/>
      <c r="AY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  <c r="AS886" s="3"/>
      <c r="AT886" s="3"/>
      <c r="AU886" s="3"/>
      <c r="AV886" s="3"/>
      <c r="AW886" s="3"/>
      <c r="AX886" s="3"/>
      <c r="AY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  <c r="AS887" s="3"/>
      <c r="AT887" s="3"/>
      <c r="AU887" s="3"/>
      <c r="AV887" s="3"/>
      <c r="AW887" s="3"/>
      <c r="AX887" s="3"/>
      <c r="AY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3"/>
      <c r="AS888" s="3"/>
      <c r="AT888" s="3"/>
      <c r="AU888" s="3"/>
      <c r="AV888" s="3"/>
      <c r="AW888" s="3"/>
      <c r="AX888" s="3"/>
      <c r="AY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  <c r="AR889" s="3"/>
      <c r="AS889" s="3"/>
      <c r="AT889" s="3"/>
      <c r="AU889" s="3"/>
      <c r="AV889" s="3"/>
      <c r="AW889" s="3"/>
      <c r="AX889" s="3"/>
      <c r="AY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  <c r="AR890" s="3"/>
      <c r="AS890" s="3"/>
      <c r="AT890" s="3"/>
      <c r="AU890" s="3"/>
      <c r="AV890" s="3"/>
      <c r="AW890" s="3"/>
      <c r="AX890" s="3"/>
      <c r="AY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  <c r="AR891" s="3"/>
      <c r="AS891" s="3"/>
      <c r="AT891" s="3"/>
      <c r="AU891" s="3"/>
      <c r="AV891" s="3"/>
      <c r="AW891" s="3"/>
      <c r="AX891" s="3"/>
      <c r="AY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  <c r="AR892" s="3"/>
      <c r="AS892" s="3"/>
      <c r="AT892" s="3"/>
      <c r="AU892" s="3"/>
      <c r="AV892" s="3"/>
      <c r="AW892" s="3"/>
      <c r="AX892" s="3"/>
      <c r="AY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3"/>
      <c r="AS893" s="3"/>
      <c r="AT893" s="3"/>
      <c r="AU893" s="3"/>
      <c r="AV893" s="3"/>
      <c r="AW893" s="3"/>
      <c r="AX893" s="3"/>
      <c r="AY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  <c r="AR894" s="3"/>
      <c r="AS894" s="3"/>
      <c r="AT894" s="3"/>
      <c r="AU894" s="3"/>
      <c r="AV894" s="3"/>
      <c r="AW894" s="3"/>
      <c r="AX894" s="3"/>
      <c r="AY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3"/>
      <c r="AS895" s="3"/>
      <c r="AT895" s="3"/>
      <c r="AU895" s="3"/>
      <c r="AV895" s="3"/>
      <c r="AW895" s="3"/>
      <c r="AX895" s="3"/>
      <c r="AY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  <c r="AR896" s="3"/>
      <c r="AS896" s="3"/>
      <c r="AT896" s="3"/>
      <c r="AU896" s="3"/>
      <c r="AV896" s="3"/>
      <c r="AW896" s="3"/>
      <c r="AX896" s="3"/>
      <c r="AY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  <c r="AR897" s="3"/>
      <c r="AS897" s="3"/>
      <c r="AT897" s="3"/>
      <c r="AU897" s="3"/>
      <c r="AV897" s="3"/>
      <c r="AW897" s="3"/>
      <c r="AX897" s="3"/>
      <c r="AY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3"/>
      <c r="AR898" s="3"/>
      <c r="AS898" s="3"/>
      <c r="AT898" s="3"/>
      <c r="AU898" s="3"/>
      <c r="AV898" s="3"/>
      <c r="AW898" s="3"/>
      <c r="AX898" s="3"/>
      <c r="AY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  <c r="AR899" s="3"/>
      <c r="AS899" s="3"/>
      <c r="AT899" s="3"/>
      <c r="AU899" s="3"/>
      <c r="AV899" s="3"/>
      <c r="AW899" s="3"/>
      <c r="AX899" s="3"/>
      <c r="AY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  <c r="AQ900" s="3"/>
      <c r="AR900" s="3"/>
      <c r="AS900" s="3"/>
      <c r="AT900" s="3"/>
      <c r="AU900" s="3"/>
      <c r="AV900" s="3"/>
      <c r="AW900" s="3"/>
      <c r="AX900" s="3"/>
      <c r="AY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  <c r="AQ901" s="3"/>
      <c r="AR901" s="3"/>
      <c r="AS901" s="3"/>
      <c r="AT901" s="3"/>
      <c r="AU901" s="3"/>
      <c r="AV901" s="3"/>
      <c r="AW901" s="3"/>
      <c r="AX901" s="3"/>
      <c r="AY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  <c r="AR902" s="3"/>
      <c r="AS902" s="3"/>
      <c r="AT902" s="3"/>
      <c r="AU902" s="3"/>
      <c r="AV902" s="3"/>
      <c r="AW902" s="3"/>
      <c r="AX902" s="3"/>
      <c r="AY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  <c r="AR903" s="3"/>
      <c r="AS903" s="3"/>
      <c r="AT903" s="3"/>
      <c r="AU903" s="3"/>
      <c r="AV903" s="3"/>
      <c r="AW903" s="3"/>
      <c r="AX903" s="3"/>
      <c r="AY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  <c r="AR904" s="3"/>
      <c r="AS904" s="3"/>
      <c r="AT904" s="3"/>
      <c r="AU904" s="3"/>
      <c r="AV904" s="3"/>
      <c r="AW904" s="3"/>
      <c r="AX904" s="3"/>
      <c r="AY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  <c r="AS905" s="3"/>
      <c r="AT905" s="3"/>
      <c r="AU905" s="3"/>
      <c r="AV905" s="3"/>
      <c r="AW905" s="3"/>
      <c r="AX905" s="3"/>
      <c r="AY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3"/>
      <c r="AS906" s="3"/>
      <c r="AT906" s="3"/>
      <c r="AU906" s="3"/>
      <c r="AV906" s="3"/>
      <c r="AW906" s="3"/>
      <c r="AX906" s="3"/>
      <c r="AY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3"/>
      <c r="AS907" s="3"/>
      <c r="AT907" s="3"/>
      <c r="AU907" s="3"/>
      <c r="AV907" s="3"/>
      <c r="AW907" s="3"/>
      <c r="AX907" s="3"/>
      <c r="AY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  <c r="AR908" s="3"/>
      <c r="AS908" s="3"/>
      <c r="AT908" s="3"/>
      <c r="AU908" s="3"/>
      <c r="AV908" s="3"/>
      <c r="AW908" s="3"/>
      <c r="AX908" s="3"/>
      <c r="AY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  <c r="AR909" s="3"/>
      <c r="AS909" s="3"/>
      <c r="AT909" s="3"/>
      <c r="AU909" s="3"/>
      <c r="AV909" s="3"/>
      <c r="AW909" s="3"/>
      <c r="AX909" s="3"/>
      <c r="AY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  <c r="AR910" s="3"/>
      <c r="AS910" s="3"/>
      <c r="AT910" s="3"/>
      <c r="AU910" s="3"/>
      <c r="AV910" s="3"/>
      <c r="AW910" s="3"/>
      <c r="AX910" s="3"/>
      <c r="AY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3"/>
      <c r="AR911" s="3"/>
      <c r="AS911" s="3"/>
      <c r="AT911" s="3"/>
      <c r="AU911" s="3"/>
      <c r="AV911" s="3"/>
      <c r="AW911" s="3"/>
      <c r="AX911" s="3"/>
      <c r="AY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3"/>
      <c r="AR912" s="3"/>
      <c r="AS912" s="3"/>
      <c r="AT912" s="3"/>
      <c r="AU912" s="3"/>
      <c r="AV912" s="3"/>
      <c r="AW912" s="3"/>
      <c r="AX912" s="3"/>
      <c r="AY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3"/>
      <c r="AR913" s="3"/>
      <c r="AS913" s="3"/>
      <c r="AT913" s="3"/>
      <c r="AU913" s="3"/>
      <c r="AV913" s="3"/>
      <c r="AW913" s="3"/>
      <c r="AX913" s="3"/>
      <c r="AY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  <c r="AR914" s="3"/>
      <c r="AS914" s="3"/>
      <c r="AT914" s="3"/>
      <c r="AU914" s="3"/>
      <c r="AV914" s="3"/>
      <c r="AW914" s="3"/>
      <c r="AX914" s="3"/>
      <c r="AY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  <c r="AQ915" s="3"/>
      <c r="AR915" s="3"/>
      <c r="AS915" s="3"/>
      <c r="AT915" s="3"/>
      <c r="AU915" s="3"/>
      <c r="AV915" s="3"/>
      <c r="AW915" s="3"/>
      <c r="AX915" s="3"/>
      <c r="AY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  <c r="AQ916" s="3"/>
      <c r="AR916" s="3"/>
      <c r="AS916" s="3"/>
      <c r="AT916" s="3"/>
      <c r="AU916" s="3"/>
      <c r="AV916" s="3"/>
      <c r="AW916" s="3"/>
      <c r="AX916" s="3"/>
      <c r="AY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  <c r="AQ917" s="3"/>
      <c r="AR917" s="3"/>
      <c r="AS917" s="3"/>
      <c r="AT917" s="3"/>
      <c r="AU917" s="3"/>
      <c r="AV917" s="3"/>
      <c r="AW917" s="3"/>
      <c r="AX917" s="3"/>
      <c r="AY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  <c r="AN918" s="3"/>
      <c r="AO918" s="3"/>
      <c r="AP918" s="3"/>
      <c r="AQ918" s="3"/>
      <c r="AR918" s="3"/>
      <c r="AS918" s="3"/>
      <c r="AT918" s="3"/>
      <c r="AU918" s="3"/>
      <c r="AV918" s="3"/>
      <c r="AW918" s="3"/>
      <c r="AX918" s="3"/>
      <c r="AY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3"/>
      <c r="AO919" s="3"/>
      <c r="AP919" s="3"/>
      <c r="AQ919" s="3"/>
      <c r="AR919" s="3"/>
      <c r="AS919" s="3"/>
      <c r="AT919" s="3"/>
      <c r="AU919" s="3"/>
      <c r="AV919" s="3"/>
      <c r="AW919" s="3"/>
      <c r="AX919" s="3"/>
      <c r="AY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  <c r="AN920" s="3"/>
      <c r="AO920" s="3"/>
      <c r="AP920" s="3"/>
      <c r="AQ920" s="3"/>
      <c r="AR920" s="3"/>
      <c r="AS920" s="3"/>
      <c r="AT920" s="3"/>
      <c r="AU920" s="3"/>
      <c r="AV920" s="3"/>
      <c r="AW920" s="3"/>
      <c r="AX920" s="3"/>
      <c r="AY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  <c r="AN921" s="3"/>
      <c r="AO921" s="3"/>
      <c r="AP921" s="3"/>
      <c r="AQ921" s="3"/>
      <c r="AR921" s="3"/>
      <c r="AS921" s="3"/>
      <c r="AT921" s="3"/>
      <c r="AU921" s="3"/>
      <c r="AV921" s="3"/>
      <c r="AW921" s="3"/>
      <c r="AX921" s="3"/>
      <c r="AY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  <c r="AQ922" s="3"/>
      <c r="AR922" s="3"/>
      <c r="AS922" s="3"/>
      <c r="AT922" s="3"/>
      <c r="AU922" s="3"/>
      <c r="AV922" s="3"/>
      <c r="AW922" s="3"/>
      <c r="AX922" s="3"/>
      <c r="AY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  <c r="AQ923" s="3"/>
      <c r="AR923" s="3"/>
      <c r="AS923" s="3"/>
      <c r="AT923" s="3"/>
      <c r="AU923" s="3"/>
      <c r="AV923" s="3"/>
      <c r="AW923" s="3"/>
      <c r="AX923" s="3"/>
      <c r="AY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  <c r="AQ924" s="3"/>
      <c r="AR924" s="3"/>
      <c r="AS924" s="3"/>
      <c r="AT924" s="3"/>
      <c r="AU924" s="3"/>
      <c r="AV924" s="3"/>
      <c r="AW924" s="3"/>
      <c r="AX924" s="3"/>
      <c r="AY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  <c r="AQ925" s="3"/>
      <c r="AR925" s="3"/>
      <c r="AS925" s="3"/>
      <c r="AT925" s="3"/>
      <c r="AU925" s="3"/>
      <c r="AV925" s="3"/>
      <c r="AW925" s="3"/>
      <c r="AX925" s="3"/>
      <c r="AY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  <c r="AQ926" s="3"/>
      <c r="AR926" s="3"/>
      <c r="AS926" s="3"/>
      <c r="AT926" s="3"/>
      <c r="AU926" s="3"/>
      <c r="AV926" s="3"/>
      <c r="AW926" s="3"/>
      <c r="AX926" s="3"/>
      <c r="AY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3"/>
      <c r="AO927" s="3"/>
      <c r="AP927" s="3"/>
      <c r="AQ927" s="3"/>
      <c r="AR927" s="3"/>
      <c r="AS927" s="3"/>
      <c r="AT927" s="3"/>
      <c r="AU927" s="3"/>
      <c r="AV927" s="3"/>
      <c r="AW927" s="3"/>
      <c r="AX927" s="3"/>
      <c r="AY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  <c r="AO928" s="3"/>
      <c r="AP928" s="3"/>
      <c r="AQ928" s="3"/>
      <c r="AR928" s="3"/>
      <c r="AS928" s="3"/>
      <c r="AT928" s="3"/>
      <c r="AU928" s="3"/>
      <c r="AV928" s="3"/>
      <c r="AW928" s="3"/>
      <c r="AX928" s="3"/>
      <c r="AY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  <c r="AN929" s="3"/>
      <c r="AO929" s="3"/>
      <c r="AP929" s="3"/>
      <c r="AQ929" s="3"/>
      <c r="AR929" s="3"/>
      <c r="AS929" s="3"/>
      <c r="AT929" s="3"/>
      <c r="AU929" s="3"/>
      <c r="AV929" s="3"/>
      <c r="AW929" s="3"/>
      <c r="AX929" s="3"/>
      <c r="AY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  <c r="AO930" s="3"/>
      <c r="AP930" s="3"/>
      <c r="AQ930" s="3"/>
      <c r="AR930" s="3"/>
      <c r="AS930" s="3"/>
      <c r="AT930" s="3"/>
      <c r="AU930" s="3"/>
      <c r="AV930" s="3"/>
      <c r="AW930" s="3"/>
      <c r="AX930" s="3"/>
      <c r="AY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  <c r="AO931" s="3"/>
      <c r="AP931" s="3"/>
      <c r="AQ931" s="3"/>
      <c r="AR931" s="3"/>
      <c r="AS931" s="3"/>
      <c r="AT931" s="3"/>
      <c r="AU931" s="3"/>
      <c r="AV931" s="3"/>
      <c r="AW931" s="3"/>
      <c r="AX931" s="3"/>
      <c r="AY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3"/>
      <c r="AO932" s="3"/>
      <c r="AP932" s="3"/>
      <c r="AQ932" s="3"/>
      <c r="AR932" s="3"/>
      <c r="AS932" s="3"/>
      <c r="AT932" s="3"/>
      <c r="AU932" s="3"/>
      <c r="AV932" s="3"/>
      <c r="AW932" s="3"/>
      <c r="AX932" s="3"/>
      <c r="AY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  <c r="AQ933" s="3"/>
      <c r="AR933" s="3"/>
      <c r="AS933" s="3"/>
      <c r="AT933" s="3"/>
      <c r="AU933" s="3"/>
      <c r="AV933" s="3"/>
      <c r="AW933" s="3"/>
      <c r="AX933" s="3"/>
      <c r="AY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3"/>
      <c r="AO934" s="3"/>
      <c r="AP934" s="3"/>
      <c r="AQ934" s="3"/>
      <c r="AR934" s="3"/>
      <c r="AS934" s="3"/>
      <c r="AT934" s="3"/>
      <c r="AU934" s="3"/>
      <c r="AV934" s="3"/>
      <c r="AW934" s="3"/>
      <c r="AX934" s="3"/>
      <c r="AY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  <c r="AN935" s="3"/>
      <c r="AO935" s="3"/>
      <c r="AP935" s="3"/>
      <c r="AQ935" s="3"/>
      <c r="AR935" s="3"/>
      <c r="AS935" s="3"/>
      <c r="AT935" s="3"/>
      <c r="AU935" s="3"/>
      <c r="AV935" s="3"/>
      <c r="AW935" s="3"/>
      <c r="AX935" s="3"/>
      <c r="AY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/>
      <c r="AN936" s="3"/>
      <c r="AO936" s="3"/>
      <c r="AP936" s="3"/>
      <c r="AQ936" s="3"/>
      <c r="AR936" s="3"/>
      <c r="AS936" s="3"/>
      <c r="AT936" s="3"/>
      <c r="AU936" s="3"/>
      <c r="AV936" s="3"/>
      <c r="AW936" s="3"/>
      <c r="AX936" s="3"/>
      <c r="AY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  <c r="AO937" s="3"/>
      <c r="AP937" s="3"/>
      <c r="AQ937" s="3"/>
      <c r="AR937" s="3"/>
      <c r="AS937" s="3"/>
      <c r="AT937" s="3"/>
      <c r="AU937" s="3"/>
      <c r="AV937" s="3"/>
      <c r="AW937" s="3"/>
      <c r="AX937" s="3"/>
      <c r="AY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  <c r="AQ938" s="3"/>
      <c r="AR938" s="3"/>
      <c r="AS938" s="3"/>
      <c r="AT938" s="3"/>
      <c r="AU938" s="3"/>
      <c r="AV938" s="3"/>
      <c r="AW938" s="3"/>
      <c r="AX938" s="3"/>
      <c r="AY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  <c r="AQ939" s="3"/>
      <c r="AR939" s="3"/>
      <c r="AS939" s="3"/>
      <c r="AT939" s="3"/>
      <c r="AU939" s="3"/>
      <c r="AV939" s="3"/>
      <c r="AW939" s="3"/>
      <c r="AX939" s="3"/>
      <c r="AY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  <c r="AQ940" s="3"/>
      <c r="AR940" s="3"/>
      <c r="AS940" s="3"/>
      <c r="AT940" s="3"/>
      <c r="AU940" s="3"/>
      <c r="AV940" s="3"/>
      <c r="AW940" s="3"/>
      <c r="AX940" s="3"/>
      <c r="AY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  <c r="AQ941" s="3"/>
      <c r="AR941" s="3"/>
      <c r="AS941" s="3"/>
      <c r="AT941" s="3"/>
      <c r="AU941" s="3"/>
      <c r="AV941" s="3"/>
      <c r="AW941" s="3"/>
      <c r="AX941" s="3"/>
      <c r="AY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  <c r="AO942" s="3"/>
      <c r="AP942" s="3"/>
      <c r="AQ942" s="3"/>
      <c r="AR942" s="3"/>
      <c r="AS942" s="3"/>
      <c r="AT942" s="3"/>
      <c r="AU942" s="3"/>
      <c r="AV942" s="3"/>
      <c r="AW942" s="3"/>
      <c r="AX942" s="3"/>
      <c r="AY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  <c r="AQ943" s="3"/>
      <c r="AR943" s="3"/>
      <c r="AS943" s="3"/>
      <c r="AT943" s="3"/>
      <c r="AU943" s="3"/>
      <c r="AV943" s="3"/>
      <c r="AW943" s="3"/>
      <c r="AX943" s="3"/>
      <c r="AY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3"/>
      <c r="AO944" s="3"/>
      <c r="AP944" s="3"/>
      <c r="AQ944" s="3"/>
      <c r="AR944" s="3"/>
      <c r="AS944" s="3"/>
      <c r="AT944" s="3"/>
      <c r="AU944" s="3"/>
      <c r="AV944" s="3"/>
      <c r="AW944" s="3"/>
      <c r="AX944" s="3"/>
      <c r="AY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  <c r="AQ945" s="3"/>
      <c r="AR945" s="3"/>
      <c r="AS945" s="3"/>
      <c r="AT945" s="3"/>
      <c r="AU945" s="3"/>
      <c r="AV945" s="3"/>
      <c r="AW945" s="3"/>
      <c r="AX945" s="3"/>
      <c r="AY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  <c r="AQ946" s="3"/>
      <c r="AR946" s="3"/>
      <c r="AS946" s="3"/>
      <c r="AT946" s="3"/>
      <c r="AU946" s="3"/>
      <c r="AV946" s="3"/>
      <c r="AW946" s="3"/>
      <c r="AX946" s="3"/>
      <c r="AY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  <c r="AO947" s="3"/>
      <c r="AP947" s="3"/>
      <c r="AQ947" s="3"/>
      <c r="AR947" s="3"/>
      <c r="AS947" s="3"/>
      <c r="AT947" s="3"/>
      <c r="AU947" s="3"/>
      <c r="AV947" s="3"/>
      <c r="AW947" s="3"/>
      <c r="AX947" s="3"/>
      <c r="AY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  <c r="AQ948" s="3"/>
      <c r="AR948" s="3"/>
      <c r="AS948" s="3"/>
      <c r="AT948" s="3"/>
      <c r="AU948" s="3"/>
      <c r="AV948" s="3"/>
      <c r="AW948" s="3"/>
      <c r="AX948" s="3"/>
      <c r="AY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  <c r="AQ949" s="3"/>
      <c r="AR949" s="3"/>
      <c r="AS949" s="3"/>
      <c r="AT949" s="3"/>
      <c r="AU949" s="3"/>
      <c r="AV949" s="3"/>
      <c r="AW949" s="3"/>
      <c r="AX949" s="3"/>
      <c r="AY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  <c r="AQ950" s="3"/>
      <c r="AR950" s="3"/>
      <c r="AS950" s="3"/>
      <c r="AT950" s="3"/>
      <c r="AU950" s="3"/>
      <c r="AV950" s="3"/>
      <c r="AW950" s="3"/>
      <c r="AX950" s="3"/>
      <c r="AY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  <c r="AQ951" s="3"/>
      <c r="AR951" s="3"/>
      <c r="AS951" s="3"/>
      <c r="AT951" s="3"/>
      <c r="AU951" s="3"/>
      <c r="AV951" s="3"/>
      <c r="AW951" s="3"/>
      <c r="AX951" s="3"/>
      <c r="AY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  <c r="AQ952" s="3"/>
      <c r="AR952" s="3"/>
      <c r="AS952" s="3"/>
      <c r="AT952" s="3"/>
      <c r="AU952" s="3"/>
      <c r="AV952" s="3"/>
      <c r="AW952" s="3"/>
      <c r="AX952" s="3"/>
      <c r="AY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  <c r="AQ953" s="3"/>
      <c r="AR953" s="3"/>
      <c r="AS953" s="3"/>
      <c r="AT953" s="3"/>
      <c r="AU953" s="3"/>
      <c r="AV953" s="3"/>
      <c r="AW953" s="3"/>
      <c r="AX953" s="3"/>
      <c r="AY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  <c r="AQ954" s="3"/>
      <c r="AR954" s="3"/>
      <c r="AS954" s="3"/>
      <c r="AT954" s="3"/>
      <c r="AU954" s="3"/>
      <c r="AV954" s="3"/>
      <c r="AW954" s="3"/>
      <c r="AX954" s="3"/>
      <c r="AY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  <c r="AO955" s="3"/>
      <c r="AP955" s="3"/>
      <c r="AQ955" s="3"/>
      <c r="AR955" s="3"/>
      <c r="AS955" s="3"/>
      <c r="AT955" s="3"/>
      <c r="AU955" s="3"/>
      <c r="AV955" s="3"/>
      <c r="AW955" s="3"/>
      <c r="AX955" s="3"/>
      <c r="AY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  <c r="AQ956" s="3"/>
      <c r="AR956" s="3"/>
      <c r="AS956" s="3"/>
      <c r="AT956" s="3"/>
      <c r="AU956" s="3"/>
      <c r="AV956" s="3"/>
      <c r="AW956" s="3"/>
      <c r="AX956" s="3"/>
      <c r="AY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  <c r="AO957" s="3"/>
      <c r="AP957" s="3"/>
      <c r="AQ957" s="3"/>
      <c r="AR957" s="3"/>
      <c r="AS957" s="3"/>
      <c r="AT957" s="3"/>
      <c r="AU957" s="3"/>
      <c r="AV957" s="3"/>
      <c r="AW957" s="3"/>
      <c r="AX957" s="3"/>
      <c r="AY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  <c r="AO958" s="3"/>
      <c r="AP958" s="3"/>
      <c r="AQ958" s="3"/>
      <c r="AR958" s="3"/>
      <c r="AS958" s="3"/>
      <c r="AT958" s="3"/>
      <c r="AU958" s="3"/>
      <c r="AV958" s="3"/>
      <c r="AW958" s="3"/>
      <c r="AX958" s="3"/>
      <c r="AY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  <c r="AN959" s="3"/>
      <c r="AO959" s="3"/>
      <c r="AP959" s="3"/>
      <c r="AQ959" s="3"/>
      <c r="AR959" s="3"/>
      <c r="AS959" s="3"/>
      <c r="AT959" s="3"/>
      <c r="AU959" s="3"/>
      <c r="AV959" s="3"/>
      <c r="AW959" s="3"/>
      <c r="AX959" s="3"/>
      <c r="AY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  <c r="AN960" s="3"/>
      <c r="AO960" s="3"/>
      <c r="AP960" s="3"/>
      <c r="AQ960" s="3"/>
      <c r="AR960" s="3"/>
      <c r="AS960" s="3"/>
      <c r="AT960" s="3"/>
      <c r="AU960" s="3"/>
      <c r="AV960" s="3"/>
      <c r="AW960" s="3"/>
      <c r="AX960" s="3"/>
      <c r="AY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  <c r="AN961" s="3"/>
      <c r="AO961" s="3"/>
      <c r="AP961" s="3"/>
      <c r="AQ961" s="3"/>
      <c r="AR961" s="3"/>
      <c r="AS961" s="3"/>
      <c r="AT961" s="3"/>
      <c r="AU961" s="3"/>
      <c r="AV961" s="3"/>
      <c r="AW961" s="3"/>
      <c r="AX961" s="3"/>
      <c r="AY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  <c r="AO962" s="3"/>
      <c r="AP962" s="3"/>
      <c r="AQ962" s="3"/>
      <c r="AR962" s="3"/>
      <c r="AS962" s="3"/>
      <c r="AT962" s="3"/>
      <c r="AU962" s="3"/>
      <c r="AV962" s="3"/>
      <c r="AW962" s="3"/>
      <c r="AX962" s="3"/>
      <c r="AY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  <c r="AN963" s="3"/>
      <c r="AO963" s="3"/>
      <c r="AP963" s="3"/>
      <c r="AQ963" s="3"/>
      <c r="AR963" s="3"/>
      <c r="AS963" s="3"/>
      <c r="AT963" s="3"/>
      <c r="AU963" s="3"/>
      <c r="AV963" s="3"/>
      <c r="AW963" s="3"/>
      <c r="AX963" s="3"/>
      <c r="AY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  <c r="AN964" s="3"/>
      <c r="AO964" s="3"/>
      <c r="AP964" s="3"/>
      <c r="AQ964" s="3"/>
      <c r="AR964" s="3"/>
      <c r="AS964" s="3"/>
      <c r="AT964" s="3"/>
      <c r="AU964" s="3"/>
      <c r="AV964" s="3"/>
      <c r="AW964" s="3"/>
      <c r="AX964" s="3"/>
      <c r="AY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  <c r="AN965" s="3"/>
      <c r="AO965" s="3"/>
      <c r="AP965" s="3"/>
      <c r="AQ965" s="3"/>
      <c r="AR965" s="3"/>
      <c r="AS965" s="3"/>
      <c r="AT965" s="3"/>
      <c r="AU965" s="3"/>
      <c r="AV965" s="3"/>
      <c r="AW965" s="3"/>
      <c r="AX965" s="3"/>
      <c r="AY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  <c r="AN966" s="3"/>
      <c r="AO966" s="3"/>
      <c r="AP966" s="3"/>
      <c r="AQ966" s="3"/>
      <c r="AR966" s="3"/>
      <c r="AS966" s="3"/>
      <c r="AT966" s="3"/>
      <c r="AU966" s="3"/>
      <c r="AV966" s="3"/>
      <c r="AW966" s="3"/>
      <c r="AX966" s="3"/>
      <c r="AY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  <c r="AQ967" s="3"/>
      <c r="AR967" s="3"/>
      <c r="AS967" s="3"/>
      <c r="AT967" s="3"/>
      <c r="AU967" s="3"/>
      <c r="AV967" s="3"/>
      <c r="AW967" s="3"/>
      <c r="AX967" s="3"/>
      <c r="AY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  <c r="AN968" s="3"/>
      <c r="AO968" s="3"/>
      <c r="AP968" s="3"/>
      <c r="AQ968" s="3"/>
      <c r="AR968" s="3"/>
      <c r="AS968" s="3"/>
      <c r="AT968" s="3"/>
      <c r="AU968" s="3"/>
      <c r="AV968" s="3"/>
      <c r="AW968" s="3"/>
      <c r="AX968" s="3"/>
      <c r="AY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3"/>
      <c r="AO969" s="3"/>
      <c r="AP969" s="3"/>
      <c r="AQ969" s="3"/>
      <c r="AR969" s="3"/>
      <c r="AS969" s="3"/>
      <c r="AT969" s="3"/>
      <c r="AU969" s="3"/>
      <c r="AV969" s="3"/>
      <c r="AW969" s="3"/>
      <c r="AX969" s="3"/>
      <c r="AY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  <c r="AN970" s="3"/>
      <c r="AO970" s="3"/>
      <c r="AP970" s="3"/>
      <c r="AQ970" s="3"/>
      <c r="AR970" s="3"/>
      <c r="AS970" s="3"/>
      <c r="AT970" s="3"/>
      <c r="AU970" s="3"/>
      <c r="AV970" s="3"/>
      <c r="AW970" s="3"/>
      <c r="AX970" s="3"/>
      <c r="AY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  <c r="AN971" s="3"/>
      <c r="AO971" s="3"/>
      <c r="AP971" s="3"/>
      <c r="AQ971" s="3"/>
      <c r="AR971" s="3"/>
      <c r="AS971" s="3"/>
      <c r="AT971" s="3"/>
      <c r="AU971" s="3"/>
      <c r="AV971" s="3"/>
      <c r="AW971" s="3"/>
      <c r="AX971" s="3"/>
      <c r="AY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  <c r="AN972" s="3"/>
      <c r="AO972" s="3"/>
      <c r="AP972" s="3"/>
      <c r="AQ972" s="3"/>
      <c r="AR972" s="3"/>
      <c r="AS972" s="3"/>
      <c r="AT972" s="3"/>
      <c r="AU972" s="3"/>
      <c r="AV972" s="3"/>
      <c r="AW972" s="3"/>
      <c r="AX972" s="3"/>
      <c r="AY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  <c r="AO973" s="3"/>
      <c r="AP973" s="3"/>
      <c r="AQ973" s="3"/>
      <c r="AR973" s="3"/>
      <c r="AS973" s="3"/>
      <c r="AT973" s="3"/>
      <c r="AU973" s="3"/>
      <c r="AV973" s="3"/>
      <c r="AW973" s="3"/>
      <c r="AX973" s="3"/>
      <c r="AY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  <c r="AO974" s="3"/>
      <c r="AP974" s="3"/>
      <c r="AQ974" s="3"/>
      <c r="AR974" s="3"/>
      <c r="AS974" s="3"/>
      <c r="AT974" s="3"/>
      <c r="AU974" s="3"/>
      <c r="AV974" s="3"/>
      <c r="AW974" s="3"/>
      <c r="AX974" s="3"/>
      <c r="AY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  <c r="AO975" s="3"/>
      <c r="AP975" s="3"/>
      <c r="AQ975" s="3"/>
      <c r="AR975" s="3"/>
      <c r="AS975" s="3"/>
      <c r="AT975" s="3"/>
      <c r="AU975" s="3"/>
      <c r="AV975" s="3"/>
      <c r="AW975" s="3"/>
      <c r="AX975" s="3"/>
      <c r="AY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  <c r="AQ976" s="3"/>
      <c r="AR976" s="3"/>
      <c r="AS976" s="3"/>
      <c r="AT976" s="3"/>
      <c r="AU976" s="3"/>
      <c r="AV976" s="3"/>
      <c r="AW976" s="3"/>
      <c r="AX976" s="3"/>
      <c r="AY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  <c r="AO977" s="3"/>
      <c r="AP977" s="3"/>
      <c r="AQ977" s="3"/>
      <c r="AR977" s="3"/>
      <c r="AS977" s="3"/>
      <c r="AT977" s="3"/>
      <c r="AU977" s="3"/>
      <c r="AV977" s="3"/>
      <c r="AW977" s="3"/>
      <c r="AX977" s="3"/>
      <c r="AY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  <c r="AO978" s="3"/>
      <c r="AP978" s="3"/>
      <c r="AQ978" s="3"/>
      <c r="AR978" s="3"/>
      <c r="AS978" s="3"/>
      <c r="AT978" s="3"/>
      <c r="AU978" s="3"/>
      <c r="AV978" s="3"/>
      <c r="AW978" s="3"/>
      <c r="AX978" s="3"/>
      <c r="AY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  <c r="AO979" s="3"/>
      <c r="AP979" s="3"/>
      <c r="AQ979" s="3"/>
      <c r="AR979" s="3"/>
      <c r="AS979" s="3"/>
      <c r="AT979" s="3"/>
      <c r="AU979" s="3"/>
      <c r="AV979" s="3"/>
      <c r="AW979" s="3"/>
      <c r="AX979" s="3"/>
      <c r="AY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3"/>
      <c r="AO980" s="3"/>
      <c r="AP980" s="3"/>
      <c r="AQ980" s="3"/>
      <c r="AR980" s="3"/>
      <c r="AS980" s="3"/>
      <c r="AT980" s="3"/>
      <c r="AU980" s="3"/>
      <c r="AV980" s="3"/>
      <c r="AW980" s="3"/>
      <c r="AX980" s="3"/>
      <c r="AY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  <c r="AN981" s="3"/>
      <c r="AO981" s="3"/>
      <c r="AP981" s="3"/>
      <c r="AQ981" s="3"/>
      <c r="AR981" s="3"/>
      <c r="AS981" s="3"/>
      <c r="AT981" s="3"/>
      <c r="AU981" s="3"/>
      <c r="AV981" s="3"/>
      <c r="AW981" s="3"/>
      <c r="AX981" s="3"/>
      <c r="AY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  <c r="AN982" s="3"/>
      <c r="AO982" s="3"/>
      <c r="AP982" s="3"/>
      <c r="AQ982" s="3"/>
      <c r="AR982" s="3"/>
      <c r="AS982" s="3"/>
      <c r="AT982" s="3"/>
      <c r="AU982" s="3"/>
      <c r="AV982" s="3"/>
      <c r="AW982" s="3"/>
      <c r="AX982" s="3"/>
      <c r="AY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  <c r="AN983" s="3"/>
      <c r="AO983" s="3"/>
      <c r="AP983" s="3"/>
      <c r="AQ983" s="3"/>
      <c r="AR983" s="3"/>
      <c r="AS983" s="3"/>
      <c r="AT983" s="3"/>
      <c r="AU983" s="3"/>
      <c r="AV983" s="3"/>
      <c r="AW983" s="3"/>
      <c r="AX983" s="3"/>
      <c r="AY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/>
      <c r="AN984" s="3"/>
      <c r="AO984" s="3"/>
      <c r="AP984" s="3"/>
      <c r="AQ984" s="3"/>
      <c r="AR984" s="3"/>
      <c r="AS984" s="3"/>
      <c r="AT984" s="3"/>
      <c r="AU984" s="3"/>
      <c r="AV984" s="3"/>
      <c r="AW984" s="3"/>
      <c r="AX984" s="3"/>
      <c r="AY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  <c r="AN985" s="3"/>
      <c r="AO985" s="3"/>
      <c r="AP985" s="3"/>
      <c r="AQ985" s="3"/>
      <c r="AR985" s="3"/>
      <c r="AS985" s="3"/>
      <c r="AT985" s="3"/>
      <c r="AU985" s="3"/>
      <c r="AV985" s="3"/>
      <c r="AW985" s="3"/>
      <c r="AX985" s="3"/>
      <c r="AY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  <c r="AN986" s="3"/>
      <c r="AO986" s="3"/>
      <c r="AP986" s="3"/>
      <c r="AQ986" s="3"/>
      <c r="AR986" s="3"/>
      <c r="AS986" s="3"/>
      <c r="AT986" s="3"/>
      <c r="AU986" s="3"/>
      <c r="AV986" s="3"/>
      <c r="AW986" s="3"/>
      <c r="AX986" s="3"/>
      <c r="AY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  <c r="AN987" s="3"/>
      <c r="AO987" s="3"/>
      <c r="AP987" s="3"/>
      <c r="AQ987" s="3"/>
      <c r="AR987" s="3"/>
      <c r="AS987" s="3"/>
      <c r="AT987" s="3"/>
      <c r="AU987" s="3"/>
      <c r="AV987" s="3"/>
      <c r="AW987" s="3"/>
      <c r="AX987" s="3"/>
      <c r="AY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  <c r="AN988" s="3"/>
      <c r="AO988" s="3"/>
      <c r="AP988" s="3"/>
      <c r="AQ988" s="3"/>
      <c r="AR988" s="3"/>
      <c r="AS988" s="3"/>
      <c r="AT988" s="3"/>
      <c r="AU988" s="3"/>
      <c r="AV988" s="3"/>
      <c r="AW988" s="3"/>
      <c r="AX988" s="3"/>
      <c r="AY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/>
      <c r="AN989" s="3"/>
      <c r="AO989" s="3"/>
      <c r="AP989" s="3"/>
      <c r="AQ989" s="3"/>
      <c r="AR989" s="3"/>
      <c r="AS989" s="3"/>
      <c r="AT989" s="3"/>
      <c r="AU989" s="3"/>
      <c r="AV989" s="3"/>
      <c r="AW989" s="3"/>
      <c r="AX989" s="3"/>
      <c r="AY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/>
      <c r="AN990" s="3"/>
      <c r="AO990" s="3"/>
      <c r="AP990" s="3"/>
      <c r="AQ990" s="3"/>
      <c r="AR990" s="3"/>
      <c r="AS990" s="3"/>
      <c r="AT990" s="3"/>
      <c r="AU990" s="3"/>
      <c r="AV990" s="3"/>
      <c r="AW990" s="3"/>
      <c r="AX990" s="3"/>
      <c r="AY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3"/>
      <c r="AN991" s="3"/>
      <c r="AO991" s="3"/>
      <c r="AP991" s="3"/>
      <c r="AQ991" s="3"/>
      <c r="AR991" s="3"/>
      <c r="AS991" s="3"/>
      <c r="AT991" s="3"/>
      <c r="AU991" s="3"/>
      <c r="AV991" s="3"/>
      <c r="AW991" s="3"/>
      <c r="AX991" s="3"/>
      <c r="AY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/>
      <c r="AN992" s="3"/>
      <c r="AO992" s="3"/>
      <c r="AP992" s="3"/>
      <c r="AQ992" s="3"/>
      <c r="AR992" s="3"/>
      <c r="AS992" s="3"/>
      <c r="AT992" s="3"/>
      <c r="AU992" s="3"/>
      <c r="AV992" s="3"/>
      <c r="AW992" s="3"/>
      <c r="AX992" s="3"/>
      <c r="AY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/>
      <c r="AN993" s="3"/>
      <c r="AO993" s="3"/>
      <c r="AP993" s="3"/>
      <c r="AQ993" s="3"/>
      <c r="AR993" s="3"/>
      <c r="AS993" s="3"/>
      <c r="AT993" s="3"/>
      <c r="AU993" s="3"/>
      <c r="AV993" s="3"/>
      <c r="AW993" s="3"/>
      <c r="AX993" s="3"/>
      <c r="AY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/>
      <c r="AN994" s="3"/>
      <c r="AO994" s="3"/>
      <c r="AP994" s="3"/>
      <c r="AQ994" s="3"/>
      <c r="AR994" s="3"/>
      <c r="AS994" s="3"/>
      <c r="AT994" s="3"/>
      <c r="AU994" s="3"/>
      <c r="AV994" s="3"/>
      <c r="AW994" s="3"/>
      <c r="AX994" s="3"/>
      <c r="AY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/>
      <c r="AN995" s="3"/>
      <c r="AO995" s="3"/>
      <c r="AP995" s="3"/>
      <c r="AQ995" s="3"/>
      <c r="AR995" s="3"/>
      <c r="AS995" s="3"/>
      <c r="AT995" s="3"/>
      <c r="AU995" s="3"/>
      <c r="AV995" s="3"/>
      <c r="AW995" s="3"/>
      <c r="AX995" s="3"/>
      <c r="AY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/>
      <c r="AN996" s="3"/>
      <c r="AO996" s="3"/>
      <c r="AP996" s="3"/>
      <c r="AQ996" s="3"/>
      <c r="AR996" s="3"/>
      <c r="AS996" s="3"/>
      <c r="AT996" s="3"/>
      <c r="AU996" s="3"/>
      <c r="AV996" s="3"/>
      <c r="AW996" s="3"/>
      <c r="AX996" s="3"/>
      <c r="AY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/>
      <c r="AN997" s="3"/>
      <c r="AO997" s="3"/>
      <c r="AP997" s="3"/>
      <c r="AQ997" s="3"/>
      <c r="AR997" s="3"/>
      <c r="AS997" s="3"/>
      <c r="AT997" s="3"/>
      <c r="AU997" s="3"/>
      <c r="AV997" s="3"/>
      <c r="AW997" s="3"/>
      <c r="AX997" s="3"/>
      <c r="AY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  <c r="AM998" s="3"/>
      <c r="AN998" s="3"/>
      <c r="AO998" s="3"/>
      <c r="AP998" s="3"/>
      <c r="AQ998" s="3"/>
      <c r="AR998" s="3"/>
      <c r="AS998" s="3"/>
      <c r="AT998" s="3"/>
      <c r="AU998" s="3"/>
      <c r="AV998" s="3"/>
      <c r="AW998" s="3"/>
      <c r="AX998" s="3"/>
      <c r="AY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  <c r="AM999" s="3"/>
      <c r="AN999" s="3"/>
      <c r="AO999" s="3"/>
      <c r="AP999" s="3"/>
      <c r="AQ999" s="3"/>
      <c r="AR999" s="3"/>
      <c r="AS999" s="3"/>
      <c r="AT999" s="3"/>
      <c r="AU999" s="3"/>
      <c r="AV999" s="3"/>
      <c r="AW999" s="3"/>
      <c r="AX999" s="3"/>
      <c r="AY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  <c r="AM1000" s="3"/>
      <c r="AN1000" s="3"/>
      <c r="AO1000" s="3"/>
      <c r="AP1000" s="3"/>
      <c r="AQ1000" s="3"/>
      <c r="AR1000" s="3"/>
      <c r="AS1000" s="3"/>
      <c r="AT1000" s="3"/>
      <c r="AU1000" s="3"/>
      <c r="AV1000" s="3"/>
      <c r="AW1000" s="3"/>
      <c r="AX1000" s="3"/>
      <c r="AY1000" s="3"/>
    </row>
    <row r="100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  <c r="AH1001" s="3"/>
      <c r="AI1001" s="3"/>
      <c r="AJ1001" s="3"/>
      <c r="AK1001" s="3"/>
      <c r="AL1001" s="3"/>
      <c r="AM1001" s="3"/>
      <c r="AN1001" s="3"/>
      <c r="AO1001" s="3"/>
      <c r="AP1001" s="3"/>
      <c r="AQ1001" s="3"/>
      <c r="AR1001" s="3"/>
      <c r="AS1001" s="3"/>
      <c r="AT1001" s="3"/>
      <c r="AU1001" s="3"/>
      <c r="AV1001" s="3"/>
      <c r="AW1001" s="3"/>
      <c r="AX1001" s="3"/>
      <c r="AY1001" s="3"/>
    </row>
    <row r="1002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  <c r="AH1002" s="3"/>
      <c r="AI1002" s="3"/>
      <c r="AJ1002" s="3"/>
      <c r="AK1002" s="3"/>
      <c r="AL1002" s="3"/>
      <c r="AM1002" s="3"/>
      <c r="AN1002" s="3"/>
      <c r="AO1002" s="3"/>
      <c r="AP1002" s="3"/>
      <c r="AQ1002" s="3"/>
      <c r="AR1002" s="3"/>
      <c r="AS1002" s="3"/>
      <c r="AT1002" s="3"/>
      <c r="AU1002" s="3"/>
      <c r="AV1002" s="3"/>
      <c r="AW1002" s="3"/>
      <c r="AX1002" s="3"/>
      <c r="AY1002" s="3"/>
    </row>
    <row r="1003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  <c r="AH1003" s="3"/>
      <c r="AI1003" s="3"/>
      <c r="AJ1003" s="3"/>
      <c r="AK1003" s="3"/>
      <c r="AL1003" s="3"/>
      <c r="AM1003" s="3"/>
      <c r="AN1003" s="3"/>
      <c r="AO1003" s="3"/>
      <c r="AP1003" s="3"/>
      <c r="AQ1003" s="3"/>
      <c r="AR1003" s="3"/>
      <c r="AS1003" s="3"/>
      <c r="AT1003" s="3"/>
      <c r="AU1003" s="3"/>
      <c r="AV1003" s="3"/>
      <c r="AW1003" s="3"/>
      <c r="AX1003" s="3"/>
      <c r="AY1003" s="3"/>
    </row>
    <row r="1004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  <c r="AH1004" s="3"/>
      <c r="AI1004" s="3"/>
      <c r="AJ1004" s="3"/>
      <c r="AK1004" s="3"/>
      <c r="AL1004" s="3"/>
      <c r="AM1004" s="3"/>
      <c r="AN1004" s="3"/>
      <c r="AO1004" s="3"/>
      <c r="AP1004" s="3"/>
      <c r="AQ1004" s="3"/>
      <c r="AR1004" s="3"/>
      <c r="AS1004" s="3"/>
      <c r="AT1004" s="3"/>
      <c r="AU1004" s="3"/>
      <c r="AV1004" s="3"/>
      <c r="AW1004" s="3"/>
      <c r="AX1004" s="3"/>
      <c r="AY1004" s="3"/>
    </row>
    <row r="1005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  <c r="AH1005" s="3"/>
      <c r="AI1005" s="3"/>
      <c r="AJ1005" s="3"/>
      <c r="AK1005" s="3"/>
      <c r="AL1005" s="3"/>
      <c r="AM1005" s="3"/>
      <c r="AN1005" s="3"/>
      <c r="AO1005" s="3"/>
      <c r="AP1005" s="3"/>
      <c r="AQ1005" s="3"/>
      <c r="AR1005" s="3"/>
      <c r="AS1005" s="3"/>
      <c r="AT1005" s="3"/>
      <c r="AU1005" s="3"/>
      <c r="AV1005" s="3"/>
      <c r="AW1005" s="3"/>
      <c r="AX1005" s="3"/>
      <c r="AY1005" s="3"/>
    </row>
    <row r="1006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  <c r="AH1006" s="3"/>
      <c r="AI1006" s="3"/>
      <c r="AJ1006" s="3"/>
      <c r="AK1006" s="3"/>
      <c r="AL1006" s="3"/>
      <c r="AM1006" s="3"/>
      <c r="AN1006" s="3"/>
      <c r="AO1006" s="3"/>
      <c r="AP1006" s="3"/>
      <c r="AQ1006" s="3"/>
      <c r="AR1006" s="3"/>
      <c r="AS1006" s="3"/>
      <c r="AT1006" s="3"/>
      <c r="AU1006" s="3"/>
      <c r="AV1006" s="3"/>
      <c r="AW1006" s="3"/>
      <c r="AX1006" s="3"/>
      <c r="AY1006" s="3"/>
    </row>
    <row r="1007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3"/>
      <c r="AF1007" s="3"/>
      <c r="AG1007" s="3"/>
      <c r="AH1007" s="3"/>
      <c r="AI1007" s="3"/>
      <c r="AJ1007" s="3"/>
      <c r="AK1007" s="3"/>
      <c r="AL1007" s="3"/>
      <c r="AM1007" s="3"/>
      <c r="AN1007" s="3"/>
      <c r="AO1007" s="3"/>
      <c r="AP1007" s="3"/>
      <c r="AQ1007" s="3"/>
      <c r="AR1007" s="3"/>
      <c r="AS1007" s="3"/>
      <c r="AT1007" s="3"/>
      <c r="AU1007" s="3"/>
      <c r="AV1007" s="3"/>
      <c r="AW1007" s="3"/>
      <c r="AX1007" s="3"/>
      <c r="AY1007" s="3"/>
    </row>
    <row r="1008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  <c r="AE1008" s="3"/>
      <c r="AF1008" s="3"/>
      <c r="AG1008" s="3"/>
      <c r="AH1008" s="3"/>
      <c r="AI1008" s="3"/>
      <c r="AJ1008" s="3"/>
      <c r="AK1008" s="3"/>
      <c r="AL1008" s="3"/>
      <c r="AM1008" s="3"/>
      <c r="AN1008" s="3"/>
      <c r="AO1008" s="3"/>
      <c r="AP1008" s="3"/>
      <c r="AQ1008" s="3"/>
      <c r="AR1008" s="3"/>
      <c r="AS1008" s="3"/>
      <c r="AT1008" s="3"/>
      <c r="AU1008" s="3"/>
      <c r="AV1008" s="3"/>
      <c r="AW1008" s="3"/>
      <c r="AX1008" s="3"/>
      <c r="AY1008" s="3"/>
    </row>
    <row r="1009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  <c r="AD1009" s="3"/>
      <c r="AE1009" s="3"/>
      <c r="AF1009" s="3"/>
      <c r="AG1009" s="3"/>
      <c r="AH1009" s="3"/>
      <c r="AI1009" s="3"/>
      <c r="AJ1009" s="3"/>
      <c r="AK1009" s="3"/>
      <c r="AL1009" s="3"/>
      <c r="AM1009" s="3"/>
      <c r="AN1009" s="3"/>
      <c r="AO1009" s="3"/>
      <c r="AP1009" s="3"/>
      <c r="AQ1009" s="3"/>
      <c r="AR1009" s="3"/>
      <c r="AS1009" s="3"/>
      <c r="AT1009" s="3"/>
      <c r="AU1009" s="3"/>
      <c r="AV1009" s="3"/>
      <c r="AW1009" s="3"/>
      <c r="AX1009" s="3"/>
      <c r="AY1009" s="3"/>
    </row>
    <row r="1010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  <c r="AD1010" s="3"/>
      <c r="AE1010" s="3"/>
      <c r="AF1010" s="3"/>
      <c r="AG1010" s="3"/>
      <c r="AH1010" s="3"/>
      <c r="AI1010" s="3"/>
      <c r="AJ1010" s="3"/>
      <c r="AK1010" s="3"/>
      <c r="AL1010" s="3"/>
      <c r="AM1010" s="3"/>
      <c r="AN1010" s="3"/>
      <c r="AO1010" s="3"/>
      <c r="AP1010" s="3"/>
      <c r="AQ1010" s="3"/>
      <c r="AR1010" s="3"/>
      <c r="AS1010" s="3"/>
      <c r="AT1010" s="3"/>
      <c r="AU1010" s="3"/>
      <c r="AV1010" s="3"/>
      <c r="AW1010" s="3"/>
      <c r="AX1010" s="3"/>
      <c r="AY1010" s="3"/>
    </row>
    <row r="1011">
      <c r="A1011" s="3"/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  <c r="AA1011" s="3"/>
      <c r="AB1011" s="3"/>
      <c r="AC1011" s="3"/>
      <c r="AD1011" s="3"/>
      <c r="AE1011" s="3"/>
      <c r="AF1011" s="3"/>
      <c r="AG1011" s="3"/>
      <c r="AH1011" s="3"/>
      <c r="AI1011" s="3"/>
      <c r="AJ1011" s="3"/>
      <c r="AK1011" s="3"/>
      <c r="AL1011" s="3"/>
      <c r="AM1011" s="3"/>
      <c r="AN1011" s="3"/>
      <c r="AO1011" s="3"/>
      <c r="AP1011" s="3"/>
      <c r="AQ1011" s="3"/>
      <c r="AR1011" s="3"/>
      <c r="AS1011" s="3"/>
      <c r="AT1011" s="3"/>
      <c r="AU1011" s="3"/>
      <c r="AV1011" s="3"/>
      <c r="AW1011" s="3"/>
      <c r="AX1011" s="3"/>
      <c r="AY1011" s="3"/>
    </row>
    <row r="1012">
      <c r="A1012" s="3"/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  <c r="AA1012" s="3"/>
      <c r="AB1012" s="3"/>
      <c r="AC1012" s="3"/>
      <c r="AD1012" s="3"/>
      <c r="AE1012" s="3"/>
      <c r="AF1012" s="3"/>
      <c r="AG1012" s="3"/>
      <c r="AH1012" s="3"/>
      <c r="AI1012" s="3"/>
      <c r="AJ1012" s="3"/>
      <c r="AK1012" s="3"/>
      <c r="AL1012" s="3"/>
      <c r="AM1012" s="3"/>
      <c r="AN1012" s="3"/>
      <c r="AO1012" s="3"/>
      <c r="AP1012" s="3"/>
      <c r="AQ1012" s="3"/>
      <c r="AR1012" s="3"/>
      <c r="AS1012" s="3"/>
      <c r="AT1012" s="3"/>
      <c r="AU1012" s="3"/>
      <c r="AV1012" s="3"/>
      <c r="AW1012" s="3"/>
      <c r="AX1012" s="3"/>
      <c r="AY1012" s="3"/>
    </row>
    <row r="1013">
      <c r="A1013" s="3"/>
      <c r="B1013" s="3"/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  <c r="AA1013" s="3"/>
      <c r="AB1013" s="3"/>
      <c r="AC1013" s="3"/>
      <c r="AD1013" s="3"/>
      <c r="AE1013" s="3"/>
      <c r="AF1013" s="3"/>
      <c r="AG1013" s="3"/>
      <c r="AH1013" s="3"/>
      <c r="AI1013" s="3"/>
      <c r="AJ1013" s="3"/>
      <c r="AK1013" s="3"/>
      <c r="AL1013" s="3"/>
      <c r="AM1013" s="3"/>
      <c r="AN1013" s="3"/>
      <c r="AO1013" s="3"/>
      <c r="AP1013" s="3"/>
      <c r="AQ1013" s="3"/>
      <c r="AR1013" s="3"/>
      <c r="AS1013" s="3"/>
      <c r="AT1013" s="3"/>
      <c r="AU1013" s="3"/>
      <c r="AV1013" s="3"/>
      <c r="AW1013" s="3"/>
      <c r="AX1013" s="3"/>
      <c r="AY1013" s="3"/>
    </row>
  </sheetData>
  <drawing r:id="rId1"/>
</worksheet>
</file>