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eteor\spreadsheet_template\Final\Template Files\"/>
    </mc:Choice>
  </mc:AlternateContent>
  <xr:revisionPtr revIDLastSave="0" documentId="13_ncr:1_{2AEB3216-AA58-4D02-A3B6-7F4FEB82D2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Job Profitability Report Result" sheetId="1" r:id="rId1"/>
    <sheet name="Raw Data" sheetId="3" r:id="rId2"/>
  </sheets>
  <definedNames>
    <definedName name="ExternalData_1" localSheetId="1" hidden="1">'Raw Data'!$A$1:$BF$5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2" i="1"/>
  <c r="R3" i="1"/>
  <c r="R4" i="1"/>
  <c r="R5" i="1"/>
  <c r="R2" i="1"/>
  <c r="Q4" i="1"/>
  <c r="Q5" i="1"/>
  <c r="Q3" i="1"/>
  <c r="Q2" i="1"/>
  <c r="P3" i="1"/>
  <c r="P4" i="1"/>
  <c r="P5" i="1"/>
  <c r="P2" i="1"/>
  <c r="O3" i="1"/>
  <c r="O4" i="1"/>
  <c r="O5" i="1"/>
  <c r="O2" i="1"/>
  <c r="N3" i="1"/>
  <c r="N4" i="1"/>
  <c r="N5" i="1"/>
  <c r="N2" i="1"/>
  <c r="M3" i="1"/>
  <c r="M4" i="1"/>
  <c r="M5" i="1"/>
  <c r="M2" i="1"/>
  <c r="L3" i="1"/>
  <c r="L4" i="1"/>
  <c r="L5" i="1"/>
  <c r="L2" i="1"/>
  <c r="K3" i="1"/>
  <c r="K4" i="1"/>
  <c r="K5" i="1"/>
  <c r="K2" i="1"/>
  <c r="J4" i="1"/>
  <c r="J5" i="1"/>
  <c r="J3" i="1"/>
  <c r="J2" i="1"/>
  <c r="I4" i="1"/>
  <c r="I5" i="1"/>
  <c r="I3" i="1"/>
  <c r="I2" i="1"/>
  <c r="H3" i="1"/>
  <c r="H4" i="1"/>
  <c r="H5" i="1"/>
  <c r="H2" i="1"/>
  <c r="G4" i="1"/>
  <c r="G5" i="1"/>
  <c r="G3" i="1"/>
  <c r="G2" i="1"/>
  <c r="F4" i="1"/>
  <c r="F5" i="1"/>
  <c r="F3" i="1"/>
  <c r="F2" i="1"/>
  <c r="E3" i="1"/>
  <c r="E4" i="1"/>
  <c r="E5" i="1"/>
  <c r="E2" i="1"/>
  <c r="D3" i="1"/>
  <c r="D4" i="1"/>
  <c r="D5" i="1"/>
  <c r="D2" i="1"/>
  <c r="C3" i="1"/>
  <c r="C4" i="1"/>
  <c r="C5" i="1"/>
  <c r="C2" i="1"/>
  <c r="B3" i="1"/>
  <c r="B4" i="1"/>
  <c r="B5" i="1"/>
  <c r="B2" i="1"/>
  <c r="A3" i="1"/>
  <c r="A4" i="1"/>
  <c r="A5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B356CD-1A8D-4922-ACD9-48E1EE15BE3F}" keepAlive="1" name="Query - TJobProfitability?IgnoreDates=false&amp;DateFrom=%222023-01-02%22&amp;DateTo=%222023-02-" description="Connection to the 'TJobProfitability?IgnoreDates=false&amp;DateFrom=%222023-01-02%22&amp;DateTo=%222023-02-' query in the workbook." type="5" refreshedVersion="8" background="1" saveData="1">
    <dbPr connection="Provider=Microsoft.Mashup.OleDb.1;Data Source=$Workbook$;Location=&quot;TJobProfitability?IgnoreDates=false&amp;DateFrom=%222023-01-02%22&amp;DateTo=%222023-02-&quot;;Extended Properties=&quot;&quot;" command="SELECT * FROM [TJobProfitability?IgnoreDates=false&amp;DateFrom=%222023-01-02%22&amp;DateTo=%222023-02-]"/>
  </connection>
</connections>
</file>

<file path=xl/sharedStrings.xml><?xml version="1.0" encoding="utf-8"?>
<sst xmlns="http://schemas.openxmlformats.org/spreadsheetml/2006/main" count="226" uniqueCount="117">
  <si>
    <t>T.ID</t>
  </si>
  <si>
    <t>T.Details</t>
  </si>
  <si>
    <t>T.Transdate</t>
  </si>
  <si>
    <t>T.CompanyName</t>
  </si>
  <si>
    <t>T.SupplierName</t>
  </si>
  <si>
    <t>T.Department</t>
  </si>
  <si>
    <t>T.JobName</t>
  </si>
  <si>
    <t>T.JobNumber</t>
  </si>
  <si>
    <t>T.SaleID</t>
  </si>
  <si>
    <t>T.LineID</t>
  </si>
  <si>
    <t>T.AccountName</t>
  </si>
  <si>
    <t>T.CreditEx</t>
  </si>
  <si>
    <t>T.DebitEx</t>
  </si>
  <si>
    <t>T.TransactionType</t>
  </si>
  <si>
    <t>T.ClientID</t>
  </si>
  <si>
    <t>T.TransactionNo</t>
  </si>
  <si>
    <t>T.CostEx</t>
  </si>
  <si>
    <t>T.IncomeEx</t>
  </si>
  <si>
    <t>T.Quotedex</t>
  </si>
  <si>
    <t>T.DiffIncome_Cost</t>
  </si>
  <si>
    <t>T.PercentDiffIncomebyCost</t>
  </si>
  <si>
    <t>T.DiffQuote_Cost</t>
  </si>
  <si>
    <t>T.DiffIncome_Quote</t>
  </si>
  <si>
    <t>T.PercentDiffIncomebyQuote</t>
  </si>
  <si>
    <t>T.PercentDiffQuotebyCost</t>
  </si>
  <si>
    <t>T.Backorders</t>
  </si>
  <si>
    <t>T.ProfitPercent</t>
  </si>
  <si>
    <t>T.ProfitDollars</t>
  </si>
  <si>
    <t>T.ProductName</t>
  </si>
  <si>
    <t>T.ProductID</t>
  </si>
  <si>
    <t>T.QtyOrdered</t>
  </si>
  <si>
    <t>T.QtyShipped</t>
  </si>
  <si>
    <t>T.QtyBackOrder</t>
  </si>
  <si>
    <t>T.LandedCost</t>
  </si>
  <si>
    <t>T.Latestcost</t>
  </si>
  <si>
    <t>T.DiffIncome_Landedcost</t>
  </si>
  <si>
    <t>T.DiffIncome_Latestcost</t>
  </si>
  <si>
    <t>T.PercentDiffIncomebyLandedcost</t>
  </si>
  <si>
    <t>T.PercentDiffIncomebyLatestcost</t>
  </si>
  <si>
    <t>T.FirstColumn</t>
  </si>
  <si>
    <t>T.SecondColumn</t>
  </si>
  <si>
    <t>T.ThirdColumn</t>
  </si>
  <si>
    <t>T.Area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</si>
  <si>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</si>
  <si>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</si>
  <si>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</si>
  <si>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</si>
  <si>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</si>
  <si>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</si>
  <si>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</si>
  <si>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</si>
  <si>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</si>
  <si>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</si>
  <si>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</si>
  <si>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</si>
  <si>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</si>
  <si>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</si>
  <si>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</si>
  <si>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1899-12-30 00:00:00</t>
  </si>
  <si>
    <t>Burns</t>
  </si>
  <si>
    <t>Invoice</t>
  </si>
  <si>
    <t/>
  </si>
  <si>
    <t>Wang Tan</t>
  </si>
  <si>
    <t>Wang Song</t>
  </si>
  <si>
    <t>test</t>
  </si>
  <si>
    <t>5000</t>
  </si>
  <si>
    <t>Bruno's Lead</t>
  </si>
  <si>
    <t>Quote</t>
  </si>
  <si>
    <t>Company Name</t>
  </si>
  <si>
    <t>Job Name</t>
  </si>
  <si>
    <t>Job Number</t>
  </si>
  <si>
    <t>Txn Type</t>
  </si>
  <si>
    <t>Txn No</t>
  </si>
  <si>
    <t>Cost Ex</t>
  </si>
  <si>
    <t>Income Ex</t>
  </si>
  <si>
    <t>Quoted Ex</t>
  </si>
  <si>
    <t>Diff Inc Cost</t>
  </si>
  <si>
    <t>%Diff Inc By Cost</t>
  </si>
  <si>
    <t>Diff Inc Quote</t>
  </si>
  <si>
    <t>%Diff Inc By Quote</t>
  </si>
  <si>
    <t>Backorders</t>
  </si>
  <si>
    <t>Account Name</t>
  </si>
  <si>
    <t>Debit Ex</t>
  </si>
  <si>
    <t>Credit Ex</t>
  </si>
  <si>
    <t>Profit %</t>
  </si>
  <si>
    <t>Department</t>
  </si>
  <si>
    <t>Product</t>
  </si>
  <si>
    <t>Sub Group</t>
  </si>
  <si>
    <t>Type</t>
  </si>
  <si>
    <t>Dept</t>
  </si>
  <si>
    <t>Area</t>
  </si>
  <si>
    <t>Landed Cost</t>
  </si>
  <si>
    <t>Latestcost</t>
  </si>
  <si>
    <t>Diff Inc Landedcost</t>
  </si>
  <si>
    <t>%Diff Inc By Landedcost</t>
  </si>
  <si>
    <t>Diff Inc Latestcost</t>
  </si>
  <si>
    <t>%Diff Inc By Latestcost</t>
  </si>
  <si>
    <t>Ordered</t>
  </si>
  <si>
    <t>Shipped</t>
  </si>
  <si>
    <t>Back Ordered</t>
  </si>
  <si>
    <t>CUSTFLD1</t>
  </si>
  <si>
    <t>CUSTFLD2</t>
  </si>
  <si>
    <t>CUSTFLD3</t>
  </si>
  <si>
    <t>CUSTFLD4</t>
  </si>
  <si>
    <t>CUSTFLD5</t>
  </si>
  <si>
    <t>CUSTFLD6</t>
  </si>
  <si>
    <t>CUSTFLD7</t>
  </si>
  <si>
    <t>CUSTFLD8</t>
  </si>
  <si>
    <t>CUSTFLD9</t>
  </si>
  <si>
    <t>CUSTFLD10</t>
  </si>
  <si>
    <t>CUSTFLD11</t>
  </si>
  <si>
    <t>CUSTFLD12</t>
  </si>
  <si>
    <t>CUSTFLD13</t>
  </si>
  <si>
    <t>CUSTFLD14</t>
  </si>
  <si>
    <t>CUSTFLD15</t>
  </si>
  <si>
    <t>Profit $</t>
  </si>
  <si>
    <t>Trans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</si>
</sst>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60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A2CCE7-7035-4CD3-9FA0-9A359847E3E3}" autoFormatId="16" applyNumberFormats="0" applyBorderFormats="0" applyFontFormats="0" applyPatternFormats="0" applyAlignmentFormats="0" applyWidthHeightFormats="0">
  <queryTableRefresh nextId="59">
    <queryTableFields count="58">
      <queryTableField id="1" name="T.ID" tableColumnId="59"/>
      <queryTableField id="2" name="T.Details" tableColumnId="2"/>
      <queryTableField id="3" name="T.Transdate" tableColumnId="3"/>
      <queryTableField id="4" name="T.CompanyName" tableColumnId="4"/>
      <queryTableField id="5" name="T.SupplierName" tableColumnId="5"/>
      <queryTableField id="6" name="T.Department" tableColumnId="6"/>
      <queryTableField id="7" name="T.JobName" tableColumnId="7"/>
      <queryTableField id="8" name="T.JobNumber" tableColumnId="8"/>
      <queryTableField id="9" name="T.SaleID" tableColumnId="9"/>
      <queryTableField id="10" name="T.LineID" tableColumnId="10"/>
      <queryTableField id="11" name="T.AccountName" tableColumnId="11"/>
      <queryTableField id="12" name="T.CreditEx" tableColumnId="12"/>
      <queryTableField id="13" name="T.DebitEx" tableColumnId="13"/>
      <queryTableField id="14" name="T.TransactionType" tableColumnId="14"/>
      <queryTableField id="15" name="T.ClientID" tableColumnId="15"/>
      <queryTableField id="16" name="T.TransactionNo" tableColumnId="16"/>
      <queryTableField id="17" name="T.CostEx" tableColumnId="17"/>
      <queryTableField id="18" name="T.IncomeEx" tableColumnId="18"/>
      <queryTableField id="19" name="T.Quotedex" tableColumnId="19"/>
      <queryTableField id="20" name="T.DiffIncome_Cost" tableColumnId="20"/>
      <queryTableField id="21" name="T.PercentDiffIncomebyCost" tableColumnId="21"/>
      <queryTableField id="22" name="T.DiffQuote_Cost" tableColumnId="22"/>
      <queryTableField id="23" name="T.DiffIncome_Quote" tableColumnId="23"/>
      <queryTableField id="24" name="T.PercentDiffIncomebyQuote" tableColumnId="24"/>
      <queryTableField id="25" name="T.PercentDiffQuotebyCost" tableColumnId="25"/>
      <queryTableField id="26" name="T.Backorders" tableColumnId="26"/>
      <queryTableField id="27" name="T.ProfitPercent" tableColumnId="27"/>
      <queryTableField id="28" name="T.ProfitDollars" tableColumnId="28"/>
      <queryTableField id="29" name="T.ProductName" tableColumnId="29"/>
      <queryTableField id="30" name="T.ProductID" tableColumnId="30"/>
      <queryTableField id="31" name="T.QtyOrdered" tableColumnId="31"/>
      <queryTableField id="32" name="T.QtyShipped" tableColumnId="32"/>
      <queryTableField id="33" name="T.QtyBackOrder" tableColumnId="33"/>
      <queryTableField id="34" name="T.LandedCost" tableColumnId="34"/>
      <queryTableField id="35" name="T.Latestcost" tableColumnId="35"/>
      <queryTableField id="36" name="T.DiffIncome_Landedcost" tableColumnId="36"/>
      <queryTableField id="37" name="T.DiffIncome_Latestcost" tableColumnId="37"/>
      <queryTableField id="38" name="T.PercentDiffIncomebyLandedcost" tableColumnId="38"/>
      <queryTableField id="39" name="T.PercentDiffIncomebyLatestcost" tableColumnId="39"/>
      <queryTableField id="40" name="T.FirstColumn" tableColumnId="40"/>
      <queryTableField id="41" name="T.SecondColumn" tableColumnId="41"/>
      <queryTableField id="42" name="T.ThirdColumn" tableColumnId="42"/>
      <queryTableField id="43" name="T.Area" tableColumnId="43"/>
      <queryTableField id="44" name="T.CUSTFLD1" tableColumnId="44"/>
      <queryTableField id="45" name="T.CUSTFLD2" tableColumnId="45"/>
      <queryTableField id="46" name="T.CUSTFLD3" tableColumnId="46"/>
      <queryTableField id="47" name="T.CUSTFLD4" tableColumnId="47"/>
      <queryTableField id="48" name="T.CUSTFLD5" tableColumnId="48"/>
      <queryTableField id="49" name="T.CUSTFLD6" tableColumnId="49"/>
      <queryTableField id="50" name="T.CUSTFLD7" tableColumnId="50"/>
      <queryTableField id="51" name="T.CUSTFLD8" tableColumnId="51"/>
      <queryTableField id="52" name="T.CUSTFLD9" tableColumnId="52"/>
      <queryTableField id="53" name="T.CUSTFLD10" tableColumnId="53"/>
      <queryTableField id="54" name="T.CUSTFLD11" tableColumnId="54"/>
      <queryTableField id="55" name="T.CUSTFLD12" tableColumnId="55"/>
      <queryTableField id="56" name="T.CUSTFLD13" tableColumnId="56"/>
      <queryTableField id="57" name="T.CUSTFLD14" tableColumnId="57"/>
      <queryTableField id="58" name="T.CUSTFLD15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2625C-EADE-4D61-9258-CE1A68A246F4}" name="TJobProfitability_IgnoreDates_false_DateFrom__222023_01_02_22_DateTo__222023_02" displayName="TJobProfitability_IgnoreDates_false_DateFrom__222023_01_02_22_DateTo__222023_02" ref="A1:BF5" tableType="queryTable" totalsRowShown="0" headerRowDxfId="59" dataDxfId="58">
  <autoFilter ref="A1:BF5" xr:uid="{A4F2625C-EADE-4D61-9258-CE1A68A246F4}"/>
  <tableColumns count="58">
    <tableColumn id="59" xr3:uid="{62869A7B-2D24-450E-AA4E-B602BFE0B6DB}" uniqueName="59" name="T.ID" queryTableFieldId="1" dataDxfId="57"/>
    <tableColumn id="2" xr3:uid="{3F69504B-7604-49F9-ADFF-85FE193CEEDC}" uniqueName="2" name="T.Details" queryTableFieldId="2" dataDxfId="56"/>
    <tableColumn id="3" xr3:uid="{658E5AF7-1E66-42C2-8330-6B71E15E5CDC}" uniqueName="3" name="T.Transdate" queryTableFieldId="3" dataDxfId="55"/>
    <tableColumn id="4" xr3:uid="{DD88AE24-85D1-4AF3-9D4F-46ECC04AC1FF}" uniqueName="4" name="T.CompanyName" queryTableFieldId="4" dataDxfId="54"/>
    <tableColumn id="5" xr3:uid="{55A55097-C793-4F0A-A554-678FDD63D358}" uniqueName="5" name="T.SupplierName" queryTableFieldId="5" dataDxfId="53"/>
    <tableColumn id="6" xr3:uid="{7144669D-88A7-4229-A162-AEF3FBCC2D65}" uniqueName="6" name="T.Department" queryTableFieldId="6" dataDxfId="52"/>
    <tableColumn id="7" xr3:uid="{36D87913-CC8F-429A-929F-A6FF271CE8E5}" uniqueName="7" name="T.JobName" queryTableFieldId="7" dataDxfId="51"/>
    <tableColumn id="8" xr3:uid="{E9A2CBAB-90BF-4800-A45D-52A43C1F0F1B}" uniqueName="8" name="T.JobNumber" queryTableFieldId="8" dataDxfId="50"/>
    <tableColumn id="9" xr3:uid="{FEE9FA84-7360-43F6-8566-D4588BA66684}" uniqueName="9" name="T.SaleID" queryTableFieldId="9" dataDxfId="49"/>
    <tableColumn id="10" xr3:uid="{6171C614-769E-41A8-92C4-64028484C855}" uniqueName="10" name="T.LineID" queryTableFieldId="10" dataDxfId="48"/>
    <tableColumn id="11" xr3:uid="{0E2A7325-73FE-4135-87CD-FAF76165D7F5}" uniqueName="11" name="T.AccountName" queryTableFieldId="11" dataDxfId="47"/>
    <tableColumn id="12" xr3:uid="{27BD9E45-B0B1-467B-87A1-96BB408EEA24}" uniqueName="12" name="T.CreditEx" queryTableFieldId="12" dataDxfId="46"/>
    <tableColumn id="13" xr3:uid="{9E7CCC51-B41C-4720-A61E-AC2011C34EF6}" uniqueName="13" name="T.DebitEx" queryTableFieldId="13" dataDxfId="45"/>
    <tableColumn id="14" xr3:uid="{28B31AD0-D0D7-4D1C-9C08-2D8C300233EC}" uniqueName="14" name="T.TransactionType" queryTableFieldId="14" dataDxfId="44"/>
    <tableColumn id="15" xr3:uid="{22631749-559B-4C22-A693-8D19B5AF056F}" uniqueName="15" name="T.ClientID" queryTableFieldId="15" dataDxfId="43"/>
    <tableColumn id="16" xr3:uid="{74833954-2216-44DB-BA6A-98105C8A068F}" uniqueName="16" name="T.TransactionNo" queryTableFieldId="16" dataDxfId="42"/>
    <tableColumn id="17" xr3:uid="{3096E095-0C2F-4B42-AFB1-5434FF438629}" uniqueName="17" name="T.CostEx" queryTableFieldId="17" dataDxfId="41"/>
    <tableColumn id="18" xr3:uid="{0940322C-6906-431B-B332-59A03FCD6FC3}" uniqueName="18" name="T.IncomeEx" queryTableFieldId="18" dataDxfId="40"/>
    <tableColumn id="19" xr3:uid="{69D695B2-9361-4F80-849A-1435D908986B}" uniqueName="19" name="T.Quotedex" queryTableFieldId="19" dataDxfId="39"/>
    <tableColumn id="20" xr3:uid="{F65BE644-6EED-4AAA-9DE0-9F10F6B73EA4}" uniqueName="20" name="T.DiffIncome_Cost" queryTableFieldId="20" dataDxfId="38"/>
    <tableColumn id="21" xr3:uid="{827BE5D6-F2C8-4331-AFAF-EC2C4914C800}" uniqueName="21" name="T.PercentDiffIncomebyCost" queryTableFieldId="21" dataDxfId="37"/>
    <tableColumn id="22" xr3:uid="{5A563CDF-8714-45E1-841B-B945F4056AE5}" uniqueName="22" name="T.DiffQuote_Cost" queryTableFieldId="22" dataDxfId="36"/>
    <tableColumn id="23" xr3:uid="{CA1D6E48-E158-4ECF-B41E-14B31D2CA753}" uniqueName="23" name="T.DiffIncome_Quote" queryTableFieldId="23" dataDxfId="35"/>
    <tableColumn id="24" xr3:uid="{709A6C24-F742-4FA4-B083-ED7B0BBB6818}" uniqueName="24" name="T.PercentDiffIncomebyQuote" queryTableFieldId="24" dataDxfId="34"/>
    <tableColumn id="25" xr3:uid="{35F16697-42C8-4753-834E-7407DCE8946E}" uniqueName="25" name="T.PercentDiffQuotebyCost" queryTableFieldId="25" dataDxfId="33"/>
    <tableColumn id="26" xr3:uid="{8921ADF3-2FC8-463F-B894-801F9CFFFF2E}" uniqueName="26" name="T.Backorders" queryTableFieldId="26" dataDxfId="32"/>
    <tableColumn id="27" xr3:uid="{8E2AF7E3-3DB9-448D-9D16-C68CE71FBC33}" uniqueName="27" name="T.ProfitPercent" queryTableFieldId="27" dataDxfId="31"/>
    <tableColumn id="28" xr3:uid="{EA94B794-8E79-4FBF-AF53-E62C2A01C289}" uniqueName="28" name="T.ProfitDollars" queryTableFieldId="28" dataDxfId="30"/>
    <tableColumn id="29" xr3:uid="{95E0B493-B2C3-4F79-A777-39AA165BDF6B}" uniqueName="29" name="T.ProductName" queryTableFieldId="29" dataDxfId="29"/>
    <tableColumn id="30" xr3:uid="{CA82DA8F-DF99-4AA1-8970-9630AC46D478}" uniqueName="30" name="T.ProductID" queryTableFieldId="30" dataDxfId="28"/>
    <tableColumn id="31" xr3:uid="{57F877AD-E2D0-4248-A5EB-13CED7C29D4A}" uniqueName="31" name="T.QtyOrdered" queryTableFieldId="31" dataDxfId="27"/>
    <tableColumn id="32" xr3:uid="{71DCE3A5-D641-40F3-859D-33B5CFCC699E}" uniqueName="32" name="T.QtyShipped" queryTableFieldId="32" dataDxfId="26"/>
    <tableColumn id="33" xr3:uid="{64DD0FA7-D5C9-4611-AA6E-9C69F1DD592A}" uniqueName="33" name="T.QtyBackOrder" queryTableFieldId="33" dataDxfId="25"/>
    <tableColumn id="34" xr3:uid="{E128A66E-9BF0-4027-BF41-F926A99DB9BE}" uniqueName="34" name="T.LandedCost" queryTableFieldId="34" dataDxfId="24"/>
    <tableColumn id="35" xr3:uid="{B6115B79-3468-4C7A-9CE0-07323E0DD0C6}" uniqueName="35" name="T.Latestcost" queryTableFieldId="35" dataDxfId="23"/>
    <tableColumn id="36" xr3:uid="{EED7979B-FC39-40E8-AE41-9A87B56ED04E}" uniqueName="36" name="T.DiffIncome_Landedcost" queryTableFieldId="36" dataDxfId="22"/>
    <tableColumn id="37" xr3:uid="{522CAFB1-B9AF-4B7E-966D-B60E215EC8D5}" uniqueName="37" name="T.DiffIncome_Latestcost" queryTableFieldId="37" dataDxfId="21"/>
    <tableColumn id="38" xr3:uid="{13D2A721-5C12-41FC-96B3-D2C5500D0041}" uniqueName="38" name="T.PercentDiffIncomebyLandedcost" queryTableFieldId="38" dataDxfId="20"/>
    <tableColumn id="39" xr3:uid="{4F8792CB-858E-458C-B80A-B332149AEED0}" uniqueName="39" name="T.PercentDiffIncomebyLatestcost" queryTableFieldId="39" dataDxfId="19"/>
    <tableColumn id="40" xr3:uid="{B27DCE9B-E526-444C-A1EA-05FAF17499B7}" uniqueName="40" name="T.FirstColumn" queryTableFieldId="40" dataDxfId="18"/>
    <tableColumn id="41" xr3:uid="{16C65B34-97BB-49A8-8AA3-B4A3A8B5DAFD}" uniqueName="41" name="T.SecondColumn" queryTableFieldId="41" dataDxfId="17"/>
    <tableColumn id="42" xr3:uid="{6B5728DB-7167-4D15-A233-37F81282EFBE}" uniqueName="42" name="T.ThirdColumn" queryTableFieldId="42" dataDxfId="16"/>
    <tableColumn id="43" xr3:uid="{9EEECCDD-97F1-4DBF-AADB-8A36C765D494}" uniqueName="43" name="T.Area" queryTableFieldId="43" dataDxfId="15"/>
    <tableColumn id="44" xr3:uid="{F0CE7C4D-9D78-43EA-8B83-CFA56175DA49}" uniqueName="44" name="T.CUSTFLD1" queryTableFieldId="44" dataDxfId="14"/>
    <tableColumn id="45" xr3:uid="{D047F8FD-D7C9-4072-8D32-F0EB0050ED33}" uniqueName="45" name="T.CUSTFLD2" queryTableFieldId="45" dataDxfId="13"/>
    <tableColumn id="46" xr3:uid="{AD4FBD24-95B4-4858-8E27-A600E33EF1B6}" uniqueName="46" name="T.CUSTFLD3" queryTableFieldId="46" dataDxfId="12"/>
    <tableColumn id="47" xr3:uid="{9B959A5A-E72E-44E4-B75C-B083F5ED8454}" uniqueName="47" name="T.CUSTFLD4" queryTableFieldId="47" dataDxfId="11"/>
    <tableColumn id="48" xr3:uid="{5C2E0EB6-3706-4F76-8DFE-703E3801CD1E}" uniqueName="48" name="T.CUSTFLD5" queryTableFieldId="48" dataDxfId="10"/>
    <tableColumn id="49" xr3:uid="{D43E9DBB-5242-423F-9B5A-5DA2834788BB}" uniqueName="49" name="T.CUSTFLD6" queryTableFieldId="49" dataDxfId="9"/>
    <tableColumn id="50" xr3:uid="{53C141A0-834F-4979-8E85-1C036E6EC83E}" uniqueName="50" name="T.CUSTFLD7" queryTableFieldId="50" dataDxfId="8"/>
    <tableColumn id="51" xr3:uid="{029B95B2-F297-44AE-901D-C2DE9ACFA583}" uniqueName="51" name="T.CUSTFLD8" queryTableFieldId="51" dataDxfId="7"/>
    <tableColumn id="52" xr3:uid="{2682359C-7B50-4CC6-BF30-391ED7963EC2}" uniqueName="52" name="T.CUSTFLD9" queryTableFieldId="52" dataDxfId="6"/>
    <tableColumn id="53" xr3:uid="{BEC017DD-5EF0-47D5-B9F6-70FB907AC485}" uniqueName="53" name="T.CUSTFLD10" queryTableFieldId="53" dataDxfId="5"/>
    <tableColumn id="54" xr3:uid="{71FAB1BB-0FD9-4C1E-8AA7-33A14B6875E1}" uniqueName="54" name="T.CUSTFLD11" queryTableFieldId="54" dataDxfId="4"/>
    <tableColumn id="55" xr3:uid="{CBC475FF-A4E2-4151-990F-45F6459FA2D6}" uniqueName="55" name="T.CUSTFLD12" queryTableFieldId="55" dataDxfId="3"/>
    <tableColumn id="56" xr3:uid="{AE908F42-8D25-4E51-A0AD-BF9D48C88E1C}" uniqueName="56" name="T.CUSTFLD13" queryTableFieldId="56" dataDxfId="2"/>
    <tableColumn id="57" xr3:uid="{E447A2BB-BD1C-4FC2-B9DE-7EF4F95FB911}" uniqueName="57" name="T.CUSTFLD14" queryTableFieldId="57" dataDxfId="1"/>
    <tableColumn id="58" xr3:uid="{5C228CB1-39E4-423E-ABC1-EDAEAE5F82A8}" uniqueName="58" name="T.CUSTFLD15" queryTableFieldId="5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"/>
  <sheetViews>
    <sheetView topLeftCell="B1" workbookViewId="0">
      <selection activeCell="T2" sqref="T2"/>
    </sheetView>
  </sheetViews>
  <sheetFormatPr defaultRowHeight="15" x14ac:dyDescent="0.25"/>
  <cols>
    <col min="1" max="1" width="15.140625" style="2" bestFit="1" customWidth="1"/>
    <col min="2" max="2" width="9.7109375" style="2" bestFit="1" customWidth="1"/>
    <col min="3" max="3" width="11.7109375" style="2" bestFit="1" customWidth="1"/>
    <col min="4" max="4" width="8.85546875" style="2" bestFit="1" customWidth="1"/>
    <col min="5" max="5" width="7.140625" style="2" bestFit="1" customWidth="1"/>
    <col min="6" max="6" width="7.28515625" style="2" bestFit="1" customWidth="1"/>
    <col min="7" max="7" width="10" style="2" bestFit="1" customWidth="1"/>
    <col min="8" max="8" width="10.140625" style="2" bestFit="1" customWidth="1"/>
    <col min="9" max="9" width="11.5703125" style="2" bestFit="1" customWidth="1"/>
    <col min="10" max="10" width="15.85546875" style="2" bestFit="1" customWidth="1"/>
    <col min="11" max="11" width="13.42578125" style="2" bestFit="1" customWidth="1"/>
    <col min="12" max="12" width="17.7109375" style="2" bestFit="1" customWidth="1"/>
    <col min="13" max="13" width="10.7109375" style="2" bestFit="1" customWidth="1"/>
    <col min="14" max="14" width="14" style="2" bestFit="1" customWidth="1"/>
    <col min="15" max="15" width="8.28515625" style="2" bestFit="1" customWidth="1"/>
    <col min="16" max="16" width="8.85546875" style="2" bestFit="1" customWidth="1"/>
    <col min="17" max="17" width="12.7109375" style="2" bestFit="1" customWidth="1"/>
    <col min="18" max="18" width="11.7109375" style="2" bestFit="1" customWidth="1"/>
    <col min="19" max="19" width="7.85546875" style="2" bestFit="1" customWidth="1"/>
    <col min="20" max="20" width="10.140625" style="2" bestFit="1" customWidth="1"/>
    <col min="21" max="22" width="5.28515625" style="2" bestFit="1" customWidth="1"/>
    <col min="23" max="23" width="5.140625" style="2" bestFit="1" customWidth="1"/>
    <col min="24" max="24" width="11.7109375" style="2" bestFit="1" customWidth="1"/>
    <col min="25" max="25" width="9.85546875" style="2" bestFit="1" customWidth="1"/>
    <col min="26" max="26" width="18" style="2" bestFit="1" customWidth="1"/>
    <col min="27" max="27" width="22.28515625" style="2" bestFit="1" customWidth="1"/>
    <col min="28" max="28" width="16.7109375" style="2" bestFit="1" customWidth="1"/>
    <col min="29" max="29" width="21" style="2" bestFit="1" customWidth="1"/>
    <col min="30" max="30" width="8.42578125" style="2" bestFit="1" customWidth="1"/>
    <col min="31" max="31" width="8.28515625" style="2" bestFit="1" customWidth="1"/>
    <col min="32" max="32" width="12.85546875" style="2" bestFit="1" customWidth="1"/>
    <col min="33" max="41" width="9.5703125" style="2" bestFit="1" customWidth="1"/>
    <col min="42" max="47" width="10.5703125" style="2" bestFit="1" customWidth="1"/>
    <col min="48" max="48" width="7.7109375" style="2" bestFit="1" customWidth="1"/>
    <col min="49" max="49" width="18.28515625" style="2" bestFit="1" customWidth="1"/>
    <col min="50" max="16384" width="9.140625" style="2"/>
  </cols>
  <sheetData>
    <row r="1" spans="1:49" x14ac:dyDescent="0.2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90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2" t="s">
        <v>105</v>
      </c>
      <c r="AM1" s="2" t="s">
        <v>106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  <c r="AU1" s="2" t="s">
        <v>114</v>
      </c>
      <c r="AV1" s="2" t="s">
        <v>115</v>
      </c>
      <c r="AW1" s="2" t="s">
        <v>116</v>
      </c>
    </row>
    <row r="2" spans="1:49" x14ac:dyDescent="0.25">
      <c r="A2" s="2" t="str">
        <f>TJobProfitability_IgnoreDates_false_DateFrom__222023_01_02_22_DateTo__222023_02[[#This Row],[T.CompanyName]]</f>
        <v>Burns</v>
      </c>
      <c r="B2" s="2" t="str">
        <f>TJobProfitability_IgnoreDates_false_DateFrom__222023_01_02_22_DateTo__222023_02[[#This Row],[T.JobName]]</f>
        <v/>
      </c>
      <c r="C2" s="2">
        <f>TJobProfitability_IgnoreDates_false_DateFrom__222023_01_02_22_DateTo__222023_02[[#This Row],[T.JobNumber]]</f>
        <v>0</v>
      </c>
      <c r="D2" s="2" t="str">
        <f>TJobProfitability_IgnoreDates_false_DateFrom__222023_01_02_22_DateTo__222023_02[[#This Row],[T.TransactionType]]</f>
        <v>Invoice</v>
      </c>
      <c r="E2" s="2" t="str">
        <f>TJobProfitability_IgnoreDates_false_DateFrom__222023_01_02_22_DateTo__222023_02[[#This Row],[T.TransactionNo]]</f>
        <v/>
      </c>
      <c r="F2" s="2">
        <f>TJobProfitability_IgnoreDates_false_DateFrom__222023_01_02_22_DateTo__222023_02[[#This Row],[T.CostEx]]</f>
        <v>10300</v>
      </c>
      <c r="G2" s="2">
        <f>TJobProfitability_IgnoreDates_false_DateFrom__222023_01_02_22_DateTo__222023_02[[#This Row],[T.IncomeEx]]</f>
        <v>10150</v>
      </c>
      <c r="H2" s="2">
        <f>TJobProfitability_IgnoreDates_false_DateFrom__222023_01_02_22_DateTo__222023_02[[#This Row],[T.Quotedex]]</f>
        <v>0</v>
      </c>
      <c r="I2" s="2">
        <f>TJobProfitability_IgnoreDates_false_DateFrom__222023_01_02_22_DateTo__222023_02[[#This Row],[T.DiffIncome_Cost]]</f>
        <v>-150</v>
      </c>
      <c r="J2" s="2">
        <f>TJobProfitability_IgnoreDates_false_DateFrom__222023_01_02_22_DateTo__222023_02[[#This Row],[T.PercentDiffIncomebyCost]]</f>
        <v>-1.4563106796116501</v>
      </c>
      <c r="K2" s="2">
        <f>TJobProfitability_IgnoreDates_false_DateFrom__222023_01_02_22_DateTo__222023_02[[#This Row],[T.DiffIncome_Quote]]</f>
        <v>0</v>
      </c>
      <c r="L2" s="2">
        <f>TJobProfitability_IgnoreDates_false_DateFrom__222023_01_02_22_DateTo__222023_02[[#This Row],[T.PercentDiffIncomebyQuote]]</f>
        <v>0</v>
      </c>
      <c r="M2" s="2">
        <f>TJobProfitability_IgnoreDates_false_DateFrom__222023_01_02_22_DateTo__222023_02[[#This Row],[T.Backorders]]</f>
        <v>0</v>
      </c>
      <c r="N2" s="2" t="str">
        <f>TJobProfitability_IgnoreDates_false_DateFrom__222023_01_02_22_DateTo__222023_02[[#This Row],[T.AccountName]]</f>
        <v/>
      </c>
      <c r="O2" s="2">
        <f>TJobProfitability_IgnoreDates_false_DateFrom__222023_01_02_22_DateTo__222023_02[[#This Row],[T.DebitEx]]</f>
        <v>0</v>
      </c>
      <c r="P2" s="2">
        <f>TJobProfitability_IgnoreDates_false_DateFrom__222023_01_02_22_DateTo__222023_02[[#This Row],[T.CreditEx]]</f>
        <v>0</v>
      </c>
      <c r="Q2" s="2">
        <f>TJobProfitability_IgnoreDates_false_DateFrom__222023_01_02_22_DateTo__222023_02[[#This Row],[T.ProfitPercent]]</f>
        <v>-1.47783251231527</v>
      </c>
      <c r="R2" s="2" t="str">
        <f>TJobProfitability_IgnoreDates_false_DateFrom__222023_01_02_22_DateTo__222023_02[[#This Row],[T.Department]]</f>
        <v/>
      </c>
      <c r="S2" s="2" t="str">
        <f>TJobProfitability_IgnoreDates_false_DateFrom__222023_01_02_22_DateTo__222023_02[[#This Row],[T.ProductName]]</f>
        <v/>
      </c>
      <c r="U2" s="2">
        <v>12</v>
      </c>
      <c r="AV2" s="2">
        <v>-150</v>
      </c>
      <c r="AW2" s="2" t="s">
        <v>58</v>
      </c>
    </row>
    <row r="3" spans="1:49" x14ac:dyDescent="0.25">
      <c r="A3" s="2" t="str">
        <f>TJobProfitability_IgnoreDates_false_DateFrom__222023_01_02_22_DateTo__222023_02[[#This Row],[T.CompanyName]]</f>
        <v>Wang Tan</v>
      </c>
      <c r="B3" s="2" t="str">
        <f>TJobProfitability_IgnoreDates_false_DateFrom__222023_01_02_22_DateTo__222023_02[[#This Row],[T.JobName]]</f>
        <v/>
      </c>
      <c r="C3" s="2">
        <f>TJobProfitability_IgnoreDates_false_DateFrom__222023_01_02_22_DateTo__222023_02[[#This Row],[T.JobNumber]]</f>
        <v>0</v>
      </c>
      <c r="D3" s="2" t="str">
        <f>TJobProfitability_IgnoreDates_false_DateFrom__222023_01_02_22_DateTo__222023_02[[#This Row],[T.TransactionType]]</f>
        <v>Invoice</v>
      </c>
      <c r="E3" s="2" t="str">
        <f>TJobProfitability_IgnoreDates_false_DateFrom__222023_01_02_22_DateTo__222023_02[[#This Row],[T.TransactionNo]]</f>
        <v/>
      </c>
      <c r="F3" s="2">
        <f>TJobProfitability_IgnoreDates_false_DateFrom__222023_01_02_22_DateTo__222023_02[[#This Row],[T.CostEx]]</f>
        <v>200</v>
      </c>
      <c r="G3" s="2">
        <f>TJobProfitability_IgnoreDates_false_DateFrom__222023_01_02_22_DateTo__222023_02[[#This Row],[T.IncomeEx]]</f>
        <v>18.38</v>
      </c>
      <c r="H3" s="2">
        <f>TJobProfitability_IgnoreDates_false_DateFrom__222023_01_02_22_DateTo__222023_02[[#This Row],[T.Quotedex]]</f>
        <v>0</v>
      </c>
      <c r="I3" s="2">
        <f>TJobProfitability_IgnoreDates_false_DateFrom__222023_01_02_22_DateTo__222023_02[[#This Row],[T.DiffIncome_Cost]]</f>
        <v>-181.62</v>
      </c>
      <c r="J3" s="2">
        <f>TJobProfitability_IgnoreDates_false_DateFrom__222023_01_02_22_DateTo__222023_02[[#This Row],[T.PercentDiffIncomebyCost]]</f>
        <v>-90.81</v>
      </c>
      <c r="K3" s="2">
        <f>TJobProfitability_IgnoreDates_false_DateFrom__222023_01_02_22_DateTo__222023_02[[#This Row],[T.DiffIncome_Quote]]</f>
        <v>0</v>
      </c>
      <c r="L3" s="2">
        <f>TJobProfitability_IgnoreDates_false_DateFrom__222023_01_02_22_DateTo__222023_02[[#This Row],[T.PercentDiffIncomebyQuote]]</f>
        <v>0</v>
      </c>
      <c r="M3" s="2">
        <f>TJobProfitability_IgnoreDates_false_DateFrom__222023_01_02_22_DateTo__222023_02[[#This Row],[T.Backorders]]</f>
        <v>0</v>
      </c>
      <c r="N3" s="2" t="str">
        <f>TJobProfitability_IgnoreDates_false_DateFrom__222023_01_02_22_DateTo__222023_02[[#This Row],[T.AccountName]]</f>
        <v/>
      </c>
      <c r="O3" s="2">
        <f>TJobProfitability_IgnoreDates_false_DateFrom__222023_01_02_22_DateTo__222023_02[[#This Row],[T.DebitEx]]</f>
        <v>0</v>
      </c>
      <c r="P3" s="2">
        <f>TJobProfitability_IgnoreDates_false_DateFrom__222023_01_02_22_DateTo__222023_02[[#This Row],[T.CreditEx]]</f>
        <v>0</v>
      </c>
      <c r="Q3" s="2">
        <f>TJobProfitability_IgnoreDates_false_DateFrom__222023_01_02_22_DateTo__222023_02[[#This Row],[T.ProfitPercent]]</f>
        <v>-988.13928182807399</v>
      </c>
      <c r="R3" s="2" t="str">
        <f>TJobProfitability_IgnoreDates_false_DateFrom__222023_01_02_22_DateTo__222023_02[[#This Row],[T.Department]]</f>
        <v/>
      </c>
      <c r="S3" s="2" t="str">
        <f>TJobProfitability_IgnoreDates_false_DateFrom__222023_01_02_22_DateTo__222023_02[[#This Row],[T.ProductName]]</f>
        <v/>
      </c>
      <c r="U3" s="2">
        <v>191</v>
      </c>
      <c r="AV3" s="2">
        <v>-181.62</v>
      </c>
      <c r="AW3" s="2" t="s">
        <v>58</v>
      </c>
    </row>
    <row r="4" spans="1:49" x14ac:dyDescent="0.25">
      <c r="A4" s="2" t="str">
        <f>TJobProfitability_IgnoreDates_false_DateFrom__222023_01_02_22_DateTo__222023_02[[#This Row],[T.CompanyName]]</f>
        <v>Wang Song</v>
      </c>
      <c r="B4" s="2" t="str">
        <f>TJobProfitability_IgnoreDates_false_DateFrom__222023_01_02_22_DateTo__222023_02[[#This Row],[T.JobName]]</f>
        <v/>
      </c>
      <c r="C4" s="2">
        <f>TJobProfitability_IgnoreDates_false_DateFrom__222023_01_02_22_DateTo__222023_02[[#This Row],[T.JobNumber]]</f>
        <v>0</v>
      </c>
      <c r="D4" s="2" t="str">
        <f>TJobProfitability_IgnoreDates_false_DateFrom__222023_01_02_22_DateTo__222023_02[[#This Row],[T.TransactionType]]</f>
        <v>Invoice</v>
      </c>
      <c r="E4" s="2" t="str">
        <f>TJobProfitability_IgnoreDates_false_DateFrom__222023_01_02_22_DateTo__222023_02[[#This Row],[T.TransactionNo]]</f>
        <v/>
      </c>
      <c r="F4" s="2">
        <f>TJobProfitability_IgnoreDates_false_DateFrom__222023_01_02_22_DateTo__222023_02[[#This Row],[T.CostEx]]</f>
        <v>0</v>
      </c>
      <c r="G4" s="2">
        <f>TJobProfitability_IgnoreDates_false_DateFrom__222023_01_02_22_DateTo__222023_02[[#This Row],[T.IncomeEx]]</f>
        <v>0</v>
      </c>
      <c r="H4" s="2">
        <f>TJobProfitability_IgnoreDates_false_DateFrom__222023_01_02_22_DateTo__222023_02[[#This Row],[T.Quotedex]]</f>
        <v>0</v>
      </c>
      <c r="I4" s="2">
        <f>TJobProfitability_IgnoreDates_false_DateFrom__222023_01_02_22_DateTo__222023_02[[#This Row],[T.DiffIncome_Cost]]</f>
        <v>0</v>
      </c>
      <c r="J4" s="2">
        <f>TJobProfitability_IgnoreDates_false_DateFrom__222023_01_02_22_DateTo__222023_02[[#This Row],[T.PercentDiffIncomebyCost]]</f>
        <v>0</v>
      </c>
      <c r="K4" s="2">
        <f>TJobProfitability_IgnoreDates_false_DateFrom__222023_01_02_22_DateTo__222023_02[[#This Row],[T.DiffIncome_Quote]]</f>
        <v>0</v>
      </c>
      <c r="L4" s="2">
        <f>TJobProfitability_IgnoreDates_false_DateFrom__222023_01_02_22_DateTo__222023_02[[#This Row],[T.PercentDiffIncomebyQuote]]</f>
        <v>0</v>
      </c>
      <c r="M4" s="2">
        <f>TJobProfitability_IgnoreDates_false_DateFrom__222023_01_02_22_DateTo__222023_02[[#This Row],[T.Backorders]]</f>
        <v>0</v>
      </c>
      <c r="N4" s="2" t="str">
        <f>TJobProfitability_IgnoreDates_false_DateFrom__222023_01_02_22_DateTo__222023_02[[#This Row],[T.AccountName]]</f>
        <v/>
      </c>
      <c r="O4" s="2">
        <f>TJobProfitability_IgnoreDates_false_DateFrom__222023_01_02_22_DateTo__222023_02[[#This Row],[T.DebitEx]]</f>
        <v>0</v>
      </c>
      <c r="P4" s="2">
        <f>TJobProfitability_IgnoreDates_false_DateFrom__222023_01_02_22_DateTo__222023_02[[#This Row],[T.CreditEx]]</f>
        <v>0</v>
      </c>
      <c r="Q4" s="2">
        <f>TJobProfitability_IgnoreDates_false_DateFrom__222023_01_02_22_DateTo__222023_02[[#This Row],[T.ProfitPercent]]</f>
        <v>0</v>
      </c>
      <c r="R4" s="2" t="str">
        <f>TJobProfitability_IgnoreDates_false_DateFrom__222023_01_02_22_DateTo__222023_02[[#This Row],[T.Department]]</f>
        <v/>
      </c>
      <c r="S4" s="2" t="str">
        <f>TJobProfitability_IgnoreDates_false_DateFrom__222023_01_02_22_DateTo__222023_02[[#This Row],[T.ProductName]]</f>
        <v/>
      </c>
      <c r="U4" s="2">
        <v>194</v>
      </c>
      <c r="AI4" s="2" t="s">
        <v>64</v>
      </c>
      <c r="AJ4" s="2" t="s">
        <v>64</v>
      </c>
      <c r="AR4" s="2">
        <v>5000</v>
      </c>
      <c r="AW4" s="2" t="s">
        <v>58</v>
      </c>
    </row>
    <row r="5" spans="1:49" x14ac:dyDescent="0.25">
      <c r="A5" s="2" t="str">
        <f>TJobProfitability_IgnoreDates_false_DateFrom__222023_01_02_22_DateTo__222023_02[[#This Row],[T.CompanyName]]</f>
        <v>Bruno's Lead</v>
      </c>
      <c r="B5" s="2" t="str">
        <f>TJobProfitability_IgnoreDates_false_DateFrom__222023_01_02_22_DateTo__222023_02[[#This Row],[T.JobName]]</f>
        <v/>
      </c>
      <c r="C5" s="2">
        <f>TJobProfitability_IgnoreDates_false_DateFrom__222023_01_02_22_DateTo__222023_02[[#This Row],[T.JobNumber]]</f>
        <v>0</v>
      </c>
      <c r="D5" s="2" t="str">
        <f>TJobProfitability_IgnoreDates_false_DateFrom__222023_01_02_22_DateTo__222023_02[[#This Row],[T.TransactionType]]</f>
        <v>Quote</v>
      </c>
      <c r="E5" s="2" t="str">
        <f>TJobProfitability_IgnoreDates_false_DateFrom__222023_01_02_22_DateTo__222023_02[[#This Row],[T.TransactionNo]]</f>
        <v/>
      </c>
      <c r="F5" s="2">
        <f>TJobProfitability_IgnoreDates_false_DateFrom__222023_01_02_22_DateTo__222023_02[[#This Row],[T.CostEx]]</f>
        <v>0</v>
      </c>
      <c r="G5" s="2">
        <f>TJobProfitability_IgnoreDates_false_DateFrom__222023_01_02_22_DateTo__222023_02[[#This Row],[T.IncomeEx]]</f>
        <v>0</v>
      </c>
      <c r="H5" s="2">
        <f>TJobProfitability_IgnoreDates_false_DateFrom__222023_01_02_22_DateTo__222023_02[[#This Row],[T.Quotedex]]</f>
        <v>0</v>
      </c>
      <c r="I5" s="2">
        <f>TJobProfitability_IgnoreDates_false_DateFrom__222023_01_02_22_DateTo__222023_02[[#This Row],[T.DiffIncome_Cost]]</f>
        <v>0</v>
      </c>
      <c r="J5" s="2">
        <f>TJobProfitability_IgnoreDates_false_DateFrom__222023_01_02_22_DateTo__222023_02[[#This Row],[T.PercentDiffIncomebyCost]]</f>
        <v>0</v>
      </c>
      <c r="K5" s="2">
        <f>TJobProfitability_IgnoreDates_false_DateFrom__222023_01_02_22_DateTo__222023_02[[#This Row],[T.DiffIncome_Quote]]</f>
        <v>0</v>
      </c>
      <c r="L5" s="2">
        <f>TJobProfitability_IgnoreDates_false_DateFrom__222023_01_02_22_DateTo__222023_02[[#This Row],[T.PercentDiffIncomebyQuote]]</f>
        <v>0</v>
      </c>
      <c r="M5" s="2">
        <f>TJobProfitability_IgnoreDates_false_DateFrom__222023_01_02_22_DateTo__222023_02[[#This Row],[T.Backorders]]</f>
        <v>0</v>
      </c>
      <c r="N5" s="2" t="str">
        <f>TJobProfitability_IgnoreDates_false_DateFrom__222023_01_02_22_DateTo__222023_02[[#This Row],[T.AccountName]]</f>
        <v/>
      </c>
      <c r="O5" s="2">
        <f>TJobProfitability_IgnoreDates_false_DateFrom__222023_01_02_22_DateTo__222023_02[[#This Row],[T.DebitEx]]</f>
        <v>0</v>
      </c>
      <c r="P5" s="2">
        <f>TJobProfitability_IgnoreDates_false_DateFrom__222023_01_02_22_DateTo__222023_02[[#This Row],[T.CreditEx]]</f>
        <v>0</v>
      </c>
      <c r="Q5" s="2">
        <f>TJobProfitability_IgnoreDates_false_DateFrom__222023_01_02_22_DateTo__222023_02[[#This Row],[T.ProfitPercent]]</f>
        <v>0</v>
      </c>
      <c r="R5" s="2" t="str">
        <f>TJobProfitability_IgnoreDates_false_DateFrom__222023_01_02_22_DateTo__222023_02[[#This Row],[T.Department]]</f>
        <v/>
      </c>
      <c r="S5" s="2" t="str">
        <f>TJobProfitability_IgnoreDates_false_DateFrom__222023_01_02_22_DateTo__222023_02[[#This Row],[T.ProductName]]</f>
        <v/>
      </c>
      <c r="U5" s="2">
        <v>201</v>
      </c>
      <c r="AI5" s="2" t="s">
        <v>64</v>
      </c>
      <c r="AJ5" s="2" t="s">
        <v>64</v>
      </c>
      <c r="AW5" s="2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E783-9D92-490D-A9EB-1D6E63EEA788}">
  <dimension ref="A1:BF5"/>
  <sheetViews>
    <sheetView tabSelected="1" topLeftCell="AD1" workbookViewId="0">
      <selection activeCell="AC1" sqref="AC1"/>
    </sheetView>
  </sheetViews>
  <sheetFormatPr defaultRowHeight="15" x14ac:dyDescent="0.25"/>
  <cols>
    <col min="1" max="1" width="7.85546875" bestFit="1" customWidth="1"/>
    <col min="2" max="2" width="13" bestFit="1" customWidth="1"/>
    <col min="3" max="3" width="22.85546875" bestFit="1" customWidth="1"/>
    <col min="4" max="4" width="22.7109375" bestFit="1" customWidth="1"/>
    <col min="5" max="5" width="21.42578125" bestFit="1" customWidth="1"/>
    <col min="6" max="6" width="18.7109375" bestFit="1" customWidth="1"/>
    <col min="7" max="7" width="16" bestFit="1" customWidth="1"/>
    <col min="8" max="8" width="18.42578125" bestFit="1" customWidth="1"/>
    <col min="9" max="10" width="12.42578125" bestFit="1" customWidth="1"/>
    <col min="11" max="11" width="21.28515625" bestFit="1" customWidth="1"/>
    <col min="12" max="12" width="14.5703125" bestFit="1" customWidth="1"/>
    <col min="13" max="13" width="14" bestFit="1" customWidth="1"/>
    <col min="14" max="14" width="23.7109375" bestFit="1" customWidth="1"/>
    <col min="15" max="15" width="14.28515625" bestFit="1" customWidth="1"/>
    <col min="16" max="16" width="21.7109375" bestFit="1" customWidth="1"/>
    <col min="17" max="17" width="12.7109375" bestFit="1" customWidth="1"/>
    <col min="18" max="19" width="16.28515625" bestFit="1" customWidth="1"/>
    <col min="20" max="20" width="23.7109375" bestFit="1" customWidth="1"/>
    <col min="21" max="21" width="34.140625" bestFit="1" customWidth="1"/>
    <col min="22" max="22" width="22.28515625" bestFit="1" customWidth="1"/>
    <col min="23" max="23" width="25.85546875" bestFit="1" customWidth="1"/>
    <col min="24" max="24" width="36.140625" bestFit="1" customWidth="1"/>
    <col min="25" max="25" width="32.7109375" bestFit="1" customWidth="1"/>
    <col min="26" max="26" width="17.5703125" bestFit="1" customWidth="1"/>
    <col min="27" max="27" width="20.140625" bestFit="1" customWidth="1"/>
    <col min="28" max="28" width="19.42578125" bestFit="1" customWidth="1"/>
    <col min="29" max="29" width="20.85546875" bestFit="1" customWidth="1"/>
    <col min="30" max="30" width="16.5703125" bestFit="1" customWidth="1"/>
    <col min="31" max="31" width="18.28515625" bestFit="1" customWidth="1"/>
    <col min="32" max="32" width="18.42578125" bestFit="1" customWidth="1"/>
    <col min="33" max="33" width="20.85546875" bestFit="1" customWidth="1"/>
    <col min="34" max="34" width="18.28515625" bestFit="1" customWidth="1"/>
    <col min="35" max="35" width="16.42578125" bestFit="1" customWidth="1"/>
    <col min="36" max="36" width="31.7109375" bestFit="1" customWidth="1"/>
    <col min="37" max="37" width="30.140625" bestFit="1" customWidth="1"/>
    <col min="38" max="38" width="42.140625" bestFit="1" customWidth="1"/>
    <col min="39" max="39" width="40.5703125" bestFit="1" customWidth="1"/>
    <col min="40" max="40" width="18.7109375" bestFit="1" customWidth="1"/>
    <col min="41" max="41" width="22.28515625" bestFit="1" customWidth="1"/>
    <col min="42" max="42" width="20" bestFit="1" customWidth="1"/>
    <col min="43" max="43" width="10.42578125" bestFit="1" customWidth="1"/>
    <col min="44" max="52" width="16.5703125" bestFit="1" customWidth="1"/>
    <col min="53" max="58" width="17.85546875" bestFit="1" customWidth="1"/>
  </cols>
  <sheetData>
    <row r="1" spans="1:58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7.25" x14ac:dyDescent="0.3">
      <c r="A2" s="1">
        <v>1</v>
      </c>
      <c r="B2" s="1">
        <v>0</v>
      </c>
      <c r="C2" s="1" t="s">
        <v>58</v>
      </c>
      <c r="D2" s="1" t="s">
        <v>59</v>
      </c>
      <c r="E2" s="1" t="s">
        <v>61</v>
      </c>
      <c r="F2" s="1" t="s">
        <v>61</v>
      </c>
      <c r="G2" s="1" t="s">
        <v>61</v>
      </c>
      <c r="H2" s="1">
        <v>0</v>
      </c>
      <c r="I2" s="1">
        <v>1198</v>
      </c>
      <c r="J2" s="1">
        <v>2213</v>
      </c>
      <c r="K2" s="1" t="s">
        <v>61</v>
      </c>
      <c r="L2" s="1">
        <v>0</v>
      </c>
      <c r="M2" s="1">
        <v>0</v>
      </c>
      <c r="N2" s="1" t="s">
        <v>60</v>
      </c>
      <c r="O2" s="1">
        <v>12</v>
      </c>
      <c r="P2" s="1" t="s">
        <v>61</v>
      </c>
      <c r="Q2" s="1">
        <v>10300</v>
      </c>
      <c r="R2" s="1">
        <v>10150</v>
      </c>
      <c r="S2" s="1">
        <v>0</v>
      </c>
      <c r="T2" s="1">
        <v>-150</v>
      </c>
      <c r="U2" s="1">
        <v>-1.4563106796116501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-1.47783251231527</v>
      </c>
      <c r="AB2" s="1">
        <v>-150</v>
      </c>
      <c r="AC2" s="1" t="s">
        <v>61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 t="s">
        <v>61</v>
      </c>
      <c r="AO2" s="1" t="s">
        <v>61</v>
      </c>
      <c r="AP2" s="1" t="s">
        <v>61</v>
      </c>
      <c r="AQ2" s="1" t="s">
        <v>61</v>
      </c>
      <c r="AR2" s="1" t="s">
        <v>61</v>
      </c>
      <c r="AS2" s="1" t="s">
        <v>61</v>
      </c>
      <c r="AT2" s="1" t="s">
        <v>61</v>
      </c>
      <c r="AU2" s="1" t="s">
        <v>61</v>
      </c>
      <c r="AV2" s="1" t="s">
        <v>61</v>
      </c>
      <c r="AW2" s="1" t="s">
        <v>61</v>
      </c>
      <c r="AX2" s="1" t="s">
        <v>61</v>
      </c>
      <c r="AY2" s="1" t="s">
        <v>61</v>
      </c>
      <c r="AZ2" s="1" t="s">
        <v>61</v>
      </c>
      <c r="BA2" s="1" t="s">
        <v>61</v>
      </c>
      <c r="BB2" s="1" t="s">
        <v>61</v>
      </c>
      <c r="BC2" s="1" t="s">
        <v>61</v>
      </c>
      <c r="BD2" s="1" t="s">
        <v>61</v>
      </c>
      <c r="BE2" s="1" t="s">
        <v>61</v>
      </c>
      <c r="BF2" s="1" t="s">
        <v>61</v>
      </c>
    </row>
    <row r="3" spans="1:58" ht="17.25" x14ac:dyDescent="0.3">
      <c r="A3" s="1">
        <v>2</v>
      </c>
      <c r="B3" s="1">
        <v>0</v>
      </c>
      <c r="C3" s="1" t="s">
        <v>58</v>
      </c>
      <c r="D3" s="1" t="s">
        <v>62</v>
      </c>
      <c r="E3" s="1" t="s">
        <v>61</v>
      </c>
      <c r="F3" s="1" t="s">
        <v>61</v>
      </c>
      <c r="G3" s="1" t="s">
        <v>61</v>
      </c>
      <c r="H3" s="1">
        <v>0</v>
      </c>
      <c r="I3" s="1">
        <v>1190</v>
      </c>
      <c r="J3" s="1">
        <v>2181</v>
      </c>
      <c r="K3" s="1" t="s">
        <v>61</v>
      </c>
      <c r="L3" s="1">
        <v>0</v>
      </c>
      <c r="M3" s="1">
        <v>0</v>
      </c>
      <c r="N3" s="1" t="s">
        <v>60</v>
      </c>
      <c r="O3" s="1">
        <v>191</v>
      </c>
      <c r="P3" s="1" t="s">
        <v>61</v>
      </c>
      <c r="Q3" s="1">
        <v>200</v>
      </c>
      <c r="R3" s="1">
        <v>18.38</v>
      </c>
      <c r="S3" s="1">
        <v>0</v>
      </c>
      <c r="T3" s="1">
        <v>-181.62</v>
      </c>
      <c r="U3" s="1">
        <v>-90.81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-988.13928182807399</v>
      </c>
      <c r="AB3" s="1">
        <v>-181.62</v>
      </c>
      <c r="AC3" s="1" t="s">
        <v>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 t="s">
        <v>61</v>
      </c>
      <c r="AO3" s="1" t="s">
        <v>61</v>
      </c>
      <c r="AP3" s="1" t="s">
        <v>61</v>
      </c>
      <c r="AQ3" s="1" t="s">
        <v>61</v>
      </c>
      <c r="AR3" s="1" t="s">
        <v>61</v>
      </c>
      <c r="AS3" s="1" t="s">
        <v>61</v>
      </c>
      <c r="AT3" s="1" t="s">
        <v>61</v>
      </c>
      <c r="AU3" s="1" t="s">
        <v>61</v>
      </c>
      <c r="AV3" s="1" t="s">
        <v>61</v>
      </c>
      <c r="AW3" s="1" t="s">
        <v>61</v>
      </c>
      <c r="AX3" s="1" t="s">
        <v>61</v>
      </c>
      <c r="AY3" s="1" t="s">
        <v>61</v>
      </c>
      <c r="AZ3" s="1" t="s">
        <v>61</v>
      </c>
      <c r="BA3" s="1" t="s">
        <v>61</v>
      </c>
      <c r="BB3" s="1" t="s">
        <v>61</v>
      </c>
      <c r="BC3" s="1" t="s">
        <v>61</v>
      </c>
      <c r="BD3" s="1" t="s">
        <v>61</v>
      </c>
      <c r="BE3" s="1" t="s">
        <v>61</v>
      </c>
      <c r="BF3" s="1" t="s">
        <v>61</v>
      </c>
    </row>
    <row r="4" spans="1:58" ht="17.25" x14ac:dyDescent="0.3">
      <c r="A4" s="1">
        <v>3</v>
      </c>
      <c r="B4" s="1">
        <v>0</v>
      </c>
      <c r="C4" s="1" t="s">
        <v>58</v>
      </c>
      <c r="D4" s="1" t="s">
        <v>63</v>
      </c>
      <c r="E4" s="1" t="s">
        <v>61</v>
      </c>
      <c r="F4" s="1" t="s">
        <v>61</v>
      </c>
      <c r="G4" s="1" t="s">
        <v>61</v>
      </c>
      <c r="H4" s="1">
        <v>0</v>
      </c>
      <c r="I4" s="1">
        <v>1050</v>
      </c>
      <c r="J4" s="1">
        <v>1970</v>
      </c>
      <c r="K4" s="1" t="s">
        <v>61</v>
      </c>
      <c r="L4" s="1">
        <v>0</v>
      </c>
      <c r="M4" s="1">
        <v>0</v>
      </c>
      <c r="N4" s="1" t="s">
        <v>60</v>
      </c>
      <c r="O4" s="1">
        <v>194</v>
      </c>
      <c r="P4" s="1" t="s">
        <v>61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 t="s">
        <v>61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 t="s">
        <v>61</v>
      </c>
      <c r="AO4" s="1" t="s">
        <v>61</v>
      </c>
      <c r="AP4" s="1" t="s">
        <v>61</v>
      </c>
      <c r="AQ4" s="1" t="s">
        <v>61</v>
      </c>
      <c r="AR4" s="1" t="s">
        <v>61</v>
      </c>
      <c r="AS4" s="1" t="s">
        <v>61</v>
      </c>
      <c r="AT4" s="1" t="s">
        <v>64</v>
      </c>
      <c r="AU4" s="1" t="s">
        <v>64</v>
      </c>
      <c r="AV4" s="1" t="s">
        <v>61</v>
      </c>
      <c r="AW4" s="1" t="s">
        <v>61</v>
      </c>
      <c r="AX4" s="1" t="s">
        <v>61</v>
      </c>
      <c r="AY4" s="1" t="s">
        <v>61</v>
      </c>
      <c r="AZ4" s="1" t="s">
        <v>61</v>
      </c>
      <c r="BA4" s="1" t="s">
        <v>61</v>
      </c>
      <c r="BB4" s="1" t="s">
        <v>61</v>
      </c>
      <c r="BC4" s="1" t="s">
        <v>65</v>
      </c>
      <c r="BD4" s="1" t="s">
        <v>61</v>
      </c>
      <c r="BE4" s="1" t="s">
        <v>61</v>
      </c>
      <c r="BF4" s="1" t="s">
        <v>61</v>
      </c>
    </row>
    <row r="5" spans="1:58" ht="17.25" x14ac:dyDescent="0.3">
      <c r="A5" s="1">
        <v>4</v>
      </c>
      <c r="B5" s="1">
        <v>0</v>
      </c>
      <c r="C5" s="1" t="s">
        <v>58</v>
      </c>
      <c r="D5" s="1" t="s">
        <v>66</v>
      </c>
      <c r="E5" s="1" t="s">
        <v>61</v>
      </c>
      <c r="F5" s="1" t="s">
        <v>61</v>
      </c>
      <c r="G5" s="1" t="s">
        <v>61</v>
      </c>
      <c r="H5" s="1">
        <v>0</v>
      </c>
      <c r="I5" s="1">
        <v>1025</v>
      </c>
      <c r="J5" s="1">
        <v>2055</v>
      </c>
      <c r="K5" s="1" t="s">
        <v>61</v>
      </c>
      <c r="L5" s="1">
        <v>0</v>
      </c>
      <c r="M5" s="1">
        <v>0</v>
      </c>
      <c r="N5" s="1" t="s">
        <v>67</v>
      </c>
      <c r="O5" s="1">
        <v>201</v>
      </c>
      <c r="P5" s="1" t="s">
        <v>61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 t="s">
        <v>61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 t="s">
        <v>61</v>
      </c>
      <c r="AO5" s="1" t="s">
        <v>61</v>
      </c>
      <c r="AP5" s="1" t="s">
        <v>61</v>
      </c>
      <c r="AQ5" s="1" t="s">
        <v>61</v>
      </c>
      <c r="AR5" s="1" t="s">
        <v>61</v>
      </c>
      <c r="AS5" s="1" t="s">
        <v>61</v>
      </c>
      <c r="AT5" s="1" t="s">
        <v>64</v>
      </c>
      <c r="AU5" s="1" t="s">
        <v>64</v>
      </c>
      <c r="AV5" s="1" t="s">
        <v>61</v>
      </c>
      <c r="AW5" s="1" t="s">
        <v>61</v>
      </c>
      <c r="AX5" s="1" t="s">
        <v>61</v>
      </c>
      <c r="AY5" s="1" t="s">
        <v>61</v>
      </c>
      <c r="AZ5" s="1" t="s">
        <v>61</v>
      </c>
      <c r="BA5" s="1" t="s">
        <v>61</v>
      </c>
      <c r="BB5" s="1" t="s">
        <v>61</v>
      </c>
      <c r="BC5" s="1" t="s">
        <v>61</v>
      </c>
      <c r="BD5" s="1" t="s">
        <v>61</v>
      </c>
      <c r="BE5" s="1" t="s">
        <v>61</v>
      </c>
      <c r="BF5" s="1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s m F C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s m F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h Q l a F G + h a f g M A A E o K A A A T A B w A R m 9 y b X V s Y X M v U 2 V j d G l v b j E u b S C i G A A o o B Q A A A A A A A A A A A A A A A A A A A A A A A A A A A C t l V t P 2 z A U g N + R + A 9 R p k 2 t V E y T l l 1 V b a M B j Q 2 x S 7 P t A a H K T Q z N l t q R 7 T A q x H / f s Z 2 L n W b b y 3 i A c z / H J + c T g i Q y Y 9 R b m L / B q / 2 9 / T 2 x x p y k 3 i M / f s 9 W n z i 7 z i R e Z X k m t 6 / P b i j j J M K S i N k 1 z g V 5 o u R T z j a z x 2 E Y j s P J w T g 4 G I e g a E / M W n t 4 4 H s z L y d y f 8 + D n w U r e U L A 8 l 4 w i i K W l B t C 5 e A 7 W a E 5 o x J k M f D X U h b i 5 e F h z m 4 y i m 5 F k O S s T F H C N i + n 0 8 n 0 k P A C F 9 n h / x 5 U 2 / 2 R d / m O 4 J R w M b s s B e E U b 8 j M T w k l b + x J I K 7 A Q v x i P J 3 5 k f I G 4 Q S M K Y Z p s I C U b 4 t g O V f h y + h 4 m e A E L / G P J U 6 W H 7 / e n d I P / t X V c D g y S 5 E / 2 K q w H w L 7 M Y u 6 3 H F d V T m P f N j X L e E S v p l k X o x X O V G b 1 g J S T z 7 P h B z s 5 I + 8 R Q F / J e F I C 8 f b C y b X G b 0 Z D E c e L f O 8 / n 1 y J z n + h v O S C H T C O e P D p v M X o p a S e n O W l x s q 2 r b G U Z k H v S O O 7 u 9 9 E x D A t v z Y f 3 h o C 5 / c F Z i m E B 6 3 N Y 3 t C 0 l g 0 y Z x s D u B r j T y 7 v 2 z S M k R k T j L j Z l j K u C j E K X M 2 Q a K b S 8 g V 6 m L s o A V E F 7 r E S k w l + o g l Q b X V T u U W G 5 W h O s s n B P T 5 j y j l f Q 2 S V h J Z R 0 / B 5 I y e X J n i q 5 q U c + C N X P x t j C R 0 J 9 K U 8 R y X z A z r q g y z y i c H D H y 5 5 L B R o k p n l 1 f G 9 9 S B S v T J w J 3 Q 2 X r W W 1 r l 7 L p 7 K V t q f K 1 4 w 8 F + n z a 1 t Y + x s l P + E K A j Y 7 T J 1 d F t 4 a I 5 T l u I t I y a T Z W q W Y R n + X 2 o y p F 0 k p b r L O i a D T V S v v 1 N 9 A H U 0 9 x r t C X y e 7 r T F i v w 8 7 o e b u b 2 R t g V z j N u J D m L P W x w N 3 S t N X j d c Y t 9 S 0 n W H / p r 4 v 4 9 D w K L D m 0 5 I k l T y 3 5 y J K f W v I z S 3 5 u y S / s X m N b s T s H d u v A 7 h 3 Y z Y M j / 0 E h F 6 P q f J G N H X L A i 1 E H v R h 1 4 V P p N n 4 x s g A 0 S o M g Z D c Q x q j F M E Y d E K G v h a J q 0 c K I e n C E e B t I t I O k e o h o K t h Y x s g G E 1 r t o h m j v 8 B p M l w 8 n S o N h L 1 l + r 0 d S G P k Y g q x X V B r k 4 W q N t m w N o Z 6 T S 6 w W r e Q 1 b o D L X w z B 1 u l 2 x A 5 7 3 Y B 7 L j c r H / i + 4 c Q t 0 o H Y T i 2 L s S o g z H c X Q U y 3 I e F c q O F j j Z x t K m j H T n a U 0 d 7 5 m j P H e 2 F 2 3 3 s q u 4 0 g T t O 4 M 4 T u A M p z I f 7 e x n t + S f 9 6 j d Q S w E C L Q A U A A I A C A C y Y U J W 3 g 6 D Y K Q A A A D 2 A A A A E g A A A A A A A A A A A A A A A A A A A A A A Q 2 9 u Z m l n L 1 B h Y 2 t h Z 2 U u e G 1 s U E s B A i 0 A F A A C A A g A s m F C V g / K 6 a u k A A A A 6 Q A A A B M A A A A A A A A A A A A A A A A A 8 A A A A F t D b 2 5 0 Z W 5 0 X 1 R 5 c G V z X S 5 4 b W x Q S w E C L Q A U A A I A C A C y Y U J W h R v o W n 4 D A A B K C g A A E w A A A A A A A A A A A A A A A A D h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U g A A A A A A A L h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S m 9 i U H J v Z m l 0 Y W J p b G l 0 e S U z R k l n b m 9 y Z U R h d G V z J T N E Z m F s c 2 U l M j Z E Y X R l R n J v b S U z R C U y N T I y M j A y M y 0 w M S 0 w M i U y N T I y J T I 2 R G F 0 Z V R v J T N E J T I 1 M j I y M D I z L T A y L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m 9 i U H J v Z m l 0 Y W J p b G l 0 e V 9 J Z 2 5 v c m V E Y X R l c 1 9 m Y W x z Z V 9 E Y X R l R n J v b V 9 f M j I y M D I z X z A x X z A y X z I y X 0 R h d G V U b 1 9 f M j I y M D I z X z A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y V D A 5 O j E z O j M 2 L j I 1 M z Q 2 N T N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V C 5 J R C Z x d W 9 0 O y w m c X V v d D t U L k R l d G F p b H M m c X V v d D s s J n F 1 b 3 Q 7 V C 5 U c m F u c 2 R h d G U m c X V v d D s s J n F 1 b 3 Q 7 V C 5 D b 2 1 w Y W 5 5 T m F t Z S Z x d W 9 0 O y w m c X V v d D t U L l N 1 c H B s a W V y T m F t Z S Z x d W 9 0 O y w m c X V v d D t U L k R l c G F y d G 1 l b n Q m c X V v d D s s J n F 1 b 3 Q 7 V C 5 K b 2 J O Y W 1 l J n F 1 b 3 Q 7 L C Z x d W 9 0 O 1 Q u S m 9 i T n V t Y m V y J n F 1 b 3 Q 7 L C Z x d W 9 0 O 1 Q u U 2 F s Z U l E J n F 1 b 3 Q 7 L C Z x d W 9 0 O 1 Q u T G l u Z U l E J n F 1 b 3 Q 7 L C Z x d W 9 0 O 1 Q u Q W N j b 3 V u d E 5 h b W U m c X V v d D s s J n F 1 b 3 Q 7 V C 5 D c m V k a X R F e C Z x d W 9 0 O y w m c X V v d D t U L k R l Y m l 0 R X g m c X V v d D s s J n F 1 b 3 Q 7 V C 5 U c m F u c 2 F j d G l v b l R 5 c G U m c X V v d D s s J n F 1 b 3 Q 7 V C 5 D b G l l b n R J R C Z x d W 9 0 O y w m c X V v d D t U L l R y Y W 5 z Y W N 0 a W 9 u T m 8 m c X V v d D s s J n F 1 b 3 Q 7 V C 5 D b 3 N 0 R X g m c X V v d D s s J n F 1 b 3 Q 7 V C 5 J b m N v b W V F e C Z x d W 9 0 O y w m c X V v d D t U L l F 1 b 3 R l Z G V 4 J n F 1 b 3 Q 7 L C Z x d W 9 0 O 1 Q u R G l m Z k l u Y 2 9 t Z V 9 D b 3 N 0 J n F 1 b 3 Q 7 L C Z x d W 9 0 O 1 Q u U G V y Y 2 V u d E R p Z m Z J b m N v b W V i e U N v c 3 Q m c X V v d D s s J n F 1 b 3 Q 7 V C 5 E a W Z m U X V v d G V f Q 2 9 z d C Z x d W 9 0 O y w m c X V v d D t U L k R p Z m Z J b m N v b W V f U X V v d G U m c X V v d D s s J n F 1 b 3 Q 7 V C 5 Q Z X J j Z W 5 0 R G l m Z k l u Y 2 9 t Z W J 5 U X V v d G U m c X V v d D s s J n F 1 b 3 Q 7 V C 5 Q Z X J j Z W 5 0 R G l m Z l F 1 b 3 R l Y n l D b 3 N 0 J n F 1 b 3 Q 7 L C Z x d W 9 0 O 1 Q u Q m F j a 2 9 y Z G V y c y Z x d W 9 0 O y w m c X V v d D t U L l B y b 2 Z p d F B l c m N l b n Q m c X V v d D s s J n F 1 b 3 Q 7 V C 5 Q c m 9 m a X R E b 2 x s Y X J z J n F 1 b 3 Q 7 L C Z x d W 9 0 O 1 Q u U H J v Z H V j d E 5 h b W U m c X V v d D s s J n F 1 b 3 Q 7 V C 5 Q c m 9 k d W N 0 S U Q m c X V v d D s s J n F 1 b 3 Q 7 V C 5 R d H l P c m R l c m V k J n F 1 b 3 Q 7 L C Z x d W 9 0 O 1 Q u U X R 5 U 2 h p c H B l Z C Z x d W 9 0 O y w m c X V v d D t U L l F 0 e U J h Y 2 t P c m R l c i Z x d W 9 0 O y w m c X V v d D t U L k x h b m R l Z E N v c 3 Q m c X V v d D s s J n F 1 b 3 Q 7 V C 5 M Y X R l c 3 R j b 3 N 0 J n F 1 b 3 Q 7 L C Z x d W 9 0 O 1 Q u R G l m Z k l u Y 2 9 t Z V 9 M Y W 5 k Z W R j b 3 N 0 J n F 1 b 3 Q 7 L C Z x d W 9 0 O 1 Q u R G l m Z k l u Y 2 9 t Z V 9 M Y X R l c 3 R j b 3 N 0 J n F 1 b 3 Q 7 L C Z x d W 9 0 O 1 Q u U G V y Y 2 V u d E R p Z m Z J b m N v b W V i e U x h b m R l Z G N v c 3 Q m c X V v d D s s J n F 1 b 3 Q 7 V C 5 Q Z X J j Z W 5 0 R G l m Z k l u Y 2 9 t Z W J 5 T G F 0 Z X N 0 Y 2 9 z d C Z x d W 9 0 O y w m c X V v d D t U L k Z p c n N 0 Q 2 9 s d W 1 u J n F 1 b 3 Q 7 L C Z x d W 9 0 O 1 Q u U 2 V j b 2 5 k Q 2 9 s d W 1 u J n F 1 b 3 Q 7 L C Z x d W 9 0 O 1 Q u V G h p c m R D b 2 x 1 b W 4 m c X V v d D s s J n F 1 b 3 Q 7 V C 5 B c m V h J n F 1 b 3 Q 7 L C Z x d W 9 0 O 1 Q u Q 1 V T V E Z M R D E m c X V v d D s s J n F 1 b 3 Q 7 V C 5 D V V N U R k x E M i Z x d W 9 0 O y w m c X V v d D t U L k N V U 1 R G T E Q z J n F 1 b 3 Q 7 L C Z x d W 9 0 O 1 Q u Q 1 V T V E Z M R D Q m c X V v d D s s J n F 1 b 3 Q 7 V C 5 D V V N U R k x E N S Z x d W 9 0 O y w m c X V v d D t U L k N V U 1 R G T E Q 2 J n F 1 b 3 Q 7 L C Z x d W 9 0 O 1 Q u Q 1 V T V E Z M R D c m c X V v d D s s J n F 1 b 3 Q 7 V C 5 D V V N U R k x E O C Z x d W 9 0 O y w m c X V v d D t U L k N V U 1 R G T E Q 5 J n F 1 b 3 Q 7 L C Z x d W 9 0 O 1 Q u Q 1 V T V E Z M R D E w J n F 1 b 3 Q 7 L C Z x d W 9 0 O 1 Q u Q 1 V T V E Z M R D E x J n F 1 b 3 Q 7 L C Z x d W 9 0 O 1 Q u Q 1 V T V E Z M R D E y J n F 1 b 3 Q 7 L C Z x d W 9 0 O 1 Q u Q 1 V T V E Z M R D E z J n F 1 b 3 Q 7 L C Z x d W 9 0 O 1 Q u Q 1 V T V E Z M R D E 0 J n F 1 b 3 Q 7 L C Z x d W 9 0 O 1 Q u Q 1 V T V E Z M R D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E L D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l d G F p b H M s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V H J h b n N k Y X R l L D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b X B h b n l O Y W 1 l L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1 c H B s a W V y T m F t Z S w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X B h c n R t Z W 5 0 L D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p v Y k 5 h b W U s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S m 9 i T n V t Y m V y L D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h b G V J R C w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a W 5 l S U Q s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W N j b 3 V u d E 5 h b W U s M T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y Z W R p d E V 4 L D E x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W J p d E V 4 L D E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l R 5 c G U s M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s a W V u d E l E L D E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k 5 v L D E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b 3 N 0 R X g s M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u Y 2 9 t Z U V 4 L D E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R d W 9 0 Z W R l e C w x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k l u Y 2 9 t Z V 9 D b 3 N 0 L D E 5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Q Z X J j Z W 5 0 R G l m Z k l u Y 2 9 t Z W J 5 Q 2 9 z d C w y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l F 1 b 3 R l X 0 N v c 3 Q s M j F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U X V v d G U s M j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R d W 9 0 Z S w y M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R d W 9 0 Z W J 5 Q 2 9 z d C w y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m F j a 2 9 y Z G V y c y w y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U G V y Y 2 V u d C w y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R G 9 s b G F y c y w y N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H V j d E 5 h b W U s M j h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y b 2 R 1 Y 3 R J R C w y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T 3 J k Z X J l Z C w z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U 2 h p c H B l Z C w z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Q m F j a 0 9 y Z G V y L D M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W 5 k Z W R D b 3 N 0 L D M z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X R l c 3 R j b 3 N 0 L D M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a W Z m S W 5 j b 2 1 l X 0 x h b m R l Z G N v c 3 Q s M z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T G F 0 Z X N 0 Y 2 9 z d C w z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J b m N v b W V i e U x h b m R l Z G N v c 3 Q s M z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M Y X R l c 3 R j b 3 N 0 L D M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G a X J z d E N v b H V t b i w z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2 V j b 2 5 k Q 2 9 s d W 1 u L D Q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a G l y Z E N v b H V t b i w 0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X J l Y S w 0 M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s N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y L D Q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y w 0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Q s N D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1 L D Q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N i w 0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c s N D l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4 L D U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O S w 1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w L D U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E s N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M i w 1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z L D U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Q s N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N S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E L D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l d G F p b H M s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V H J h b n N k Y X R l L D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b X B h b n l O Y W 1 l L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1 c H B s a W V y T m F t Z S w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X B h c n R t Z W 5 0 L D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p v Y k 5 h b W U s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S m 9 i T n V t Y m V y L D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N h b G V J R C w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a W 5 l S U Q s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W N j b 3 V u d E 5 h b W U s M T B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y Z W R p d E V 4 L D E x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Z W J p d E V 4 L D E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l R 5 c G U s M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s a W V u d E l E L D E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c m F u c 2 F j d G l v b k 5 v L D E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b 3 N 0 R X g s M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l u Y 2 9 t Z U V 4 L D E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R d W 9 0 Z W R l e C w x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k l u Y 2 9 t Z V 9 D b 3 N 0 L D E 5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Q Z X J j Z W 5 0 R G l m Z k l u Y 2 9 t Z W J 5 Q 2 9 z d C w y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R G l m Z l F 1 b 3 R l X 0 N v c 3 Q s M j F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U X V v d G U s M j J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R d W 9 0 Z S w y M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R d W 9 0 Z W J 5 Q 2 9 z d C w y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m F j a 2 9 y Z G V y c y w y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U G V y Y 2 V u d C w y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m l 0 R G 9 s b G F y c y w y N 3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H J v Z H V j d E 5 h b W U s M j h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y b 2 R 1 Y 3 R J R C w y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T 3 J k Z X J l Z C w z M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U 2 h p c H B l Z C w z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X R 5 Q m F j a 0 9 y Z G V y L D M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W 5 k Z W R D b 3 N 0 L D M z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M Y X R l c 3 R j b 3 N 0 L D M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E a W Z m S W 5 j b 2 1 l X 0 x h b m R l Z G N v c 3 Q s M z V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R p Z m Z J b m N v b W V f T G F 0 Z X N 0 Y 2 9 z d C w z N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G V y Y 2 V u d E R p Z m Z J b m N v b W V i e U x h b m R l Z G N v c 3 Q s M z d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l B l c m N l b n R E a W Z m S W 5 j b 2 1 l Y n l M Y X R l c 3 R j b 3 N 0 L D M 4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G a X J z d E N v b H V t b i w z O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U 2 V j b 2 5 k Q 2 9 s d W 1 u L D Q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U a G l y Z E N v b H V t b i w 0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X J l Y S w 0 M n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s N D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y L D Q 0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y w 0 N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Q s N D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1 L D Q 3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N i w 0 O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c s N D l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4 L D U w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O S w 1 M X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w L D U y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E s N T N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M i w 1 N H 0 m c X V v d D s s J n F 1 b 3 Q 7 U 2 V j d G l v b j E v V E p v Y l B y b 2 Z p d G F i a W x p d H k / S W d u b 3 J l R G F 0 Z X M 9 Z m F s c 2 V c d T A w M j Z E Y X R l R n J v b T 0 l M j I y M D I z L T A x L T A y J T I y X H U w M D I 2 R G F 0 Z V R v P S U y M j I w M j M t M D I t L 0 V 4 c G F u Z G V k I F Q u e 1 Q u Q 1 V T V E Z M R D E z L D U 1 f S Z x d W 9 0 O y w m c X V v d D t T Z W N 0 a W 9 u M S 9 U S m 9 i U H J v Z m l 0 Y W J p b G l 0 e T 9 J Z 2 5 v c m V E Y X R l c z 1 m Y W x z Z V x 1 M D A y N k R h d G V G c m 9 t P S U y M j I w M j M t M D E t M D I l M j J c d T A w M j Z E Y X R l V G 8 9 J T I y M j A y M y 0 w M i 0 v R X h w Y W 5 k Z W Q g V C 5 7 V C 5 D V V N U R k x E M T Q s N T Z 9 J n F 1 b 3 Q 7 L C Z x d W 9 0 O 1 N l Y 3 R p b 2 4 x L 1 R K b 2 J Q c m 9 m a X R h Y m l s a X R 5 P 0 l n b m 9 y Z U R h d G V z P W Z h b H N l X H U w M D I 2 R G F 0 Z U Z y b 2 0 9 J T I y M j A y M y 0 w M S 0 w M i U y M l x 1 M D A y N k R h d G V U b z 0 l M j I y M D I z L T A y L S 9 F e H B h b m R l Z C B U L n t U L k N V U 1 R G T E Q x N S w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K b 2 J Q c m 9 m a X R h Y m l s a X R 5 J T N G S W d u b 3 J l R G F 0 Z X M l M 0 R m Y W x z Z S U y N k R h d G V G c m 9 t J T N E J T I 1 M j I y M D I z L T A x L T A y J T I 1 M j I l M j Z E Y X R l V G 8 l M 0 Q l M j U y M j I w M j M t M D I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b 2 J Q c m 9 m a X R h Y m l s a X R 5 J T N G S W d u b 3 J l R G F 0 Z X M l M 0 R m Y W x z Z S U y N k R h d G V G c m 9 t J T N E J T I 1 M j I y M D I z L T A x L T A y J T I 1 M j I l M j Z E Y X R l V G 8 l M 0 Q l M j U y M j I w M j M t M D I t L 3 R q b 2 J w c m 9 m a X R h Y m l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p v Y l B y b 2 Z p d G F i a W x p d H k l M 0 Z J Z 2 5 v c m V E Y X R l c y U z R G Z h b H N l J T I 2 R G F 0 Z U Z y b 2 0 l M 0 Q l M j U y M j I w M j M t M D E t M D I l M j U y M i U y N k R h d G V U b y U z R C U y N T I y M j A y M y 0 w M i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b 2 J Q c m 9 m a X R h Y m l s a X R 5 J T N G S W d u b 3 J l R G F 0 Z X M l M 0 R m Y W x z Z S U y N k R h d G V G c m 9 t J T N E J T I 1 M j I y M D I z L T A x L T A y J T I 1 M j I l M j Z E Y X R l V G 8 l M 0 Q l M j U y M j I w M j M t M D I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p v Y l B y b 2 Z p d G F i a W x p d H k l M 0 Z J Z 2 5 v c m V E Y X R l c y U z R G Z h b H N l J T I 2 R G F 0 Z U Z y b 2 0 l M 0 Q l M j U y M j I w M j M t M D E t M D I l M j U y M i U y N k R h d G V U b y U z R C U y N T I y M j A y M y 0 w M i 0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6 t 0 j s F M t C j R o 8 h 8 z + y j k A A A A A A g A A A A A A E G Y A A A A B A A A g A A A A S y x N A 1 d N / U n f 1 J f l y t y C F i 8 T 1 C g e o B m A Y l C i j / b H K D c A A A A A D o A A A A A C A A A g A A A A X d H D K F I s M B S O G 9 4 B a / F d f t R R v / m 0 L E K i J x H e O R z L 3 h d Q A A A A + 0 t y X w o g y s V W L 7 q C c V W N s f F D T I J d k k i 7 s X 5 o N m Z T g V T x f z R M + O F Q A G K p i 0 q U 8 p y R z T k 8 H + T P w e + k f 2 v V r F t J S w N a q O I 0 F 6 7 M S B T l W y R d A u x A A A A A q O Z y B 5 v c 3 Y 8 d q H O Z N r o i d 0 U t e 5 Q c 1 z I V 2 r 8 P Q 0 9 A F 9 Q b A i F A I j n w 7 / G 4 L 3 7 m F c o + 3 k y T 0 M F 0 Q H p y / 0 g T K 6 T H e w = = < / D a t a M a s h u p > 
</file>

<file path=customXml/itemProps1.xml><?xml version="1.0" encoding="utf-8"?>
<ds:datastoreItem xmlns:ds="http://schemas.openxmlformats.org/officeDocument/2006/customXml" ds:itemID="{34650970-4C21-4BCE-94A4-26B132CDB3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Profitability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2015-06-05T18:17:20Z</dcterms:created>
  <dcterms:modified xsi:type="dcterms:W3CDTF">2023-02-08T05:26:02Z</dcterms:modified>
</cp:coreProperties>
</file>