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SUPUESTO MPAL 2019\PRESUPUESTO MPAL 2020\"/>
    </mc:Choice>
  </mc:AlternateContent>
  <xr:revisionPtr revIDLastSave="0" documentId="8_{BCF83E3A-FB6A-4023-A03B-7C9DDA7ADC36}" xr6:coauthVersionLast="45" xr6:coauthVersionMax="45" xr10:uidLastSave="{00000000-0000-0000-0000-000000000000}"/>
  <bookViews>
    <workbookView xWindow="-120" yWindow="-120" windowWidth="20730" windowHeight="11160" xr2:uid="{E40250C6-595C-4130-893C-24D675E62FDE}"/>
  </bookViews>
  <sheets>
    <sheet name="presupuest de ingreso 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" l="1"/>
  <c r="F76" i="1"/>
  <c r="C76" i="1"/>
  <c r="G73" i="1"/>
  <c r="J73" i="1" s="1"/>
  <c r="E73" i="1"/>
  <c r="H72" i="1"/>
  <c r="H69" i="1" s="1"/>
  <c r="D72" i="1"/>
  <c r="D69" i="1" s="1"/>
  <c r="C72" i="1"/>
  <c r="E72" i="1" s="1"/>
  <c r="G72" i="1" s="1"/>
  <c r="J72" i="1" s="1"/>
  <c r="E71" i="1"/>
  <c r="G71" i="1" s="1"/>
  <c r="J71" i="1" s="1"/>
  <c r="I70" i="1"/>
  <c r="H70" i="1"/>
  <c r="F70" i="1"/>
  <c r="D70" i="1"/>
  <c r="C70" i="1"/>
  <c r="E70" i="1" s="1"/>
  <c r="G70" i="1" s="1"/>
  <c r="I69" i="1"/>
  <c r="F69" i="1"/>
  <c r="F74" i="1" s="1"/>
  <c r="J68" i="1"/>
  <c r="G68" i="1"/>
  <c r="E68" i="1"/>
  <c r="J67" i="1"/>
  <c r="J66" i="1" s="1"/>
  <c r="I67" i="1"/>
  <c r="G67" i="1"/>
  <c r="E67" i="1"/>
  <c r="I66" i="1"/>
  <c r="G66" i="1"/>
  <c r="E66" i="1"/>
  <c r="E65" i="1"/>
  <c r="G65" i="1" s="1"/>
  <c r="J65" i="1" s="1"/>
  <c r="G64" i="1"/>
  <c r="J64" i="1" s="1"/>
  <c r="E64" i="1"/>
  <c r="H63" i="1"/>
  <c r="G63" i="1"/>
  <c r="J63" i="1" s="1"/>
  <c r="F63" i="1"/>
  <c r="F62" i="1" s="1"/>
  <c r="E63" i="1"/>
  <c r="D63" i="1"/>
  <c r="H62" i="1"/>
  <c r="E62" i="1"/>
  <c r="G62" i="1" s="1"/>
  <c r="J62" i="1" s="1"/>
  <c r="D62" i="1"/>
  <c r="E61" i="1"/>
  <c r="E60" i="1" s="1"/>
  <c r="H60" i="1"/>
  <c r="H59" i="1" s="1"/>
  <c r="F60" i="1"/>
  <c r="F75" i="1" s="1"/>
  <c r="D60" i="1"/>
  <c r="D59" i="1" s="1"/>
  <c r="C60" i="1"/>
  <c r="C59" i="1"/>
  <c r="J58" i="1"/>
  <c r="J57" i="1"/>
  <c r="H56" i="1"/>
  <c r="J56" i="1" s="1"/>
  <c r="J51" i="1" s="1"/>
  <c r="J55" i="1"/>
  <c r="J54" i="1"/>
  <c r="J53" i="1"/>
  <c r="J52" i="1"/>
  <c r="H52" i="1"/>
  <c r="J50" i="1"/>
  <c r="J48" i="1" s="1"/>
  <c r="J47" i="1" s="1"/>
  <c r="J49" i="1"/>
  <c r="I49" i="1"/>
  <c r="I48" i="1" s="1"/>
  <c r="I47" i="1" s="1"/>
  <c r="I46" i="1" s="1"/>
  <c r="H48" i="1"/>
  <c r="H47" i="1"/>
  <c r="J45" i="1"/>
  <c r="H43" i="1"/>
  <c r="J42" i="1"/>
  <c r="J41" i="1"/>
  <c r="J40" i="1"/>
  <c r="J39" i="1"/>
  <c r="J38" i="1"/>
  <c r="J37" i="1"/>
  <c r="J36" i="1"/>
  <c r="J35" i="1"/>
  <c r="J34" i="1"/>
  <c r="J32" i="1"/>
  <c r="J31" i="1"/>
  <c r="J30" i="1"/>
  <c r="H28" i="1"/>
  <c r="H27" i="1" s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H11" i="1"/>
  <c r="H75" i="1" s="1"/>
  <c r="H10" i="1"/>
  <c r="I45" i="1" l="1"/>
  <c r="I44" i="1" s="1"/>
  <c r="J46" i="1"/>
  <c r="E59" i="1"/>
  <c r="E75" i="1"/>
  <c r="G60" i="1"/>
  <c r="D76" i="1"/>
  <c r="D74" i="1"/>
  <c r="J70" i="1"/>
  <c r="J69" i="1" s="1"/>
  <c r="C69" i="1"/>
  <c r="C75" i="1"/>
  <c r="F59" i="1"/>
  <c r="G61" i="1"/>
  <c r="J61" i="1" s="1"/>
  <c r="D75" i="1"/>
  <c r="H51" i="1"/>
  <c r="H74" i="1" s="1"/>
  <c r="G59" i="1" l="1"/>
  <c r="E69" i="1"/>
  <c r="G69" i="1" s="1"/>
  <c r="C74" i="1"/>
  <c r="J60" i="1"/>
  <c r="G75" i="1"/>
  <c r="I43" i="1"/>
  <c r="I42" i="1" s="1"/>
  <c r="I39" i="1" s="1"/>
  <c r="I38" i="1" s="1"/>
  <c r="I37" i="1" s="1"/>
  <c r="I36" i="1" s="1"/>
  <c r="I35" i="1" s="1"/>
  <c r="I34" i="1" s="1"/>
  <c r="I33" i="1" s="1"/>
  <c r="J44" i="1"/>
  <c r="J43" i="1" s="1"/>
  <c r="J33" i="1" l="1"/>
  <c r="I32" i="1"/>
  <c r="I31" i="1" s="1"/>
  <c r="I30" i="1" s="1"/>
  <c r="I29" i="1" s="1"/>
  <c r="G76" i="1"/>
  <c r="G74" i="1"/>
  <c r="J59" i="1"/>
  <c r="E74" i="1"/>
  <c r="E76" i="1"/>
  <c r="I28" i="1" l="1"/>
  <c r="I27" i="1" s="1"/>
  <c r="I26" i="1" s="1"/>
  <c r="J29" i="1"/>
  <c r="J28" i="1" s="1"/>
  <c r="J27" i="1" s="1"/>
  <c r="J26" i="1" l="1"/>
  <c r="I25" i="1"/>
  <c r="I24" i="1" l="1"/>
  <c r="I22" i="1" s="1"/>
  <c r="I21" i="1" s="1"/>
  <c r="I20" i="1" s="1"/>
  <c r="I19" i="1" s="1"/>
  <c r="I18" i="1" s="1"/>
  <c r="J25" i="1"/>
  <c r="J11" i="1" s="1"/>
  <c r="J10" i="1" s="1"/>
  <c r="I17" i="1" l="1"/>
  <c r="I15" i="1" s="1"/>
  <c r="I16" i="1"/>
  <c r="I14" i="1" l="1"/>
  <c r="I13" i="1" s="1"/>
  <c r="I12" i="1" s="1"/>
  <c r="I76" i="1" l="1"/>
  <c r="J76" i="1" s="1"/>
  <c r="I11" i="1"/>
  <c r="I10" i="1" l="1"/>
  <c r="I74" i="1" s="1"/>
  <c r="J74" i="1" s="1"/>
  <c r="I75" i="1"/>
  <c r="J75" i="1" s="1"/>
</calcChain>
</file>

<file path=xl/sharedStrings.xml><?xml version="1.0" encoding="utf-8"?>
<sst xmlns="http://schemas.openxmlformats.org/spreadsheetml/2006/main" count="91" uniqueCount="89">
  <si>
    <t xml:space="preserve">ALCALDIA MUNICIPAL DE GUATAJIAGUA </t>
  </si>
  <si>
    <t>RESUMEN DE PRESUPUESTO MUNICIPALDE INGRESOS  PARA ELEJERCICIO FINANCIERO  2020</t>
  </si>
  <si>
    <t xml:space="preserve">EN DÓLARES DE LOS ESTADOS UNIDOS DE AMÉRICA </t>
  </si>
  <si>
    <t>(1) INSTITUCION:  Alcaldia Municipal de Guatajiagua</t>
  </si>
  <si>
    <t>(2) EJERCICIO FINANCIERO FISCAL: 2020</t>
  </si>
  <si>
    <t>Rubro</t>
  </si>
  <si>
    <t xml:space="preserve">(7) INGRESOS  ESTIMADOS </t>
  </si>
  <si>
    <t>Fondo General</t>
  </si>
  <si>
    <t>Fondos Propios</t>
  </si>
  <si>
    <t xml:space="preserve">FONDOS </t>
  </si>
  <si>
    <t>Cuenta</t>
  </si>
  <si>
    <t>(4) CONCEPTO DE INGRESO:</t>
  </si>
  <si>
    <t>FODES</t>
  </si>
  <si>
    <t>FISDL/PFGL</t>
  </si>
  <si>
    <t>Total</t>
  </si>
  <si>
    <t>Municipales</t>
  </si>
  <si>
    <t xml:space="preserve">PRESTAMOS </t>
  </si>
  <si>
    <t>TOTAL</t>
  </si>
  <si>
    <t>Obj.Esp</t>
  </si>
  <si>
    <t>Fddo Gral</t>
  </si>
  <si>
    <t>FF2</t>
  </si>
  <si>
    <t xml:space="preserve">INTERNOS </t>
  </si>
  <si>
    <t>SOLICITADO</t>
  </si>
  <si>
    <t>IMPUESTOS</t>
  </si>
  <si>
    <t>IMPUESTOS MUNICIPALES</t>
  </si>
  <si>
    <t>DE COMERCIO</t>
  </si>
  <si>
    <t xml:space="preserve">INDUSTRIA </t>
  </si>
  <si>
    <t xml:space="preserve">FINANICIEROS </t>
  </si>
  <si>
    <t xml:space="preserve">DE SERVCIOS </t>
  </si>
  <si>
    <t>BARES Y RESTAUTANTES</t>
  </si>
  <si>
    <t xml:space="preserve">CENTROS DE ENSEÑANZA </t>
  </si>
  <si>
    <t xml:space="preserve">ESTUDIOS FOTOGRAFICOS </t>
  </si>
  <si>
    <t xml:space="preserve">MEDICOS HOSPITALARIOS </t>
  </si>
  <si>
    <t>HOTELES, BARES Y RESTAURANTES</t>
  </si>
  <si>
    <t xml:space="preserve">MAQUINAS TRAGANIQUEL </t>
  </si>
  <si>
    <t xml:space="preserve">SERVICIOS PROFESIONALES </t>
  </si>
  <si>
    <t>TRANSPORTE</t>
  </si>
  <si>
    <t>VALLAS PUBLICITARIAS</t>
  </si>
  <si>
    <t xml:space="preserve">VIALIDAD </t>
  </si>
  <si>
    <t xml:space="preserve">IMPUESTO MUNICIPALES DIVERSOS </t>
  </si>
  <si>
    <t>TASAS Y DERECHOS</t>
  </si>
  <si>
    <t>TASAS</t>
  </si>
  <si>
    <t>POR SERV.DE CERT, DE DOC</t>
  </si>
  <si>
    <t>POR EXPEDICION DE DOC. DE  INDENTIFIC</t>
  </si>
  <si>
    <t>ALUMBRADO PUBLICO</t>
  </si>
  <si>
    <t>ASEO PUBLICO</t>
  </si>
  <si>
    <t>CASETAS TELEFONICA</t>
  </si>
  <si>
    <t>CEMETERIOS MUNICIPALES</t>
  </si>
  <si>
    <t>FIESTAS</t>
  </si>
  <si>
    <t>MERCADOS</t>
  </si>
  <si>
    <t>PAVIMENTACIÓN</t>
  </si>
  <si>
    <t xml:space="preserve">POSTES, TORRES Y ANTENAS </t>
  </si>
  <si>
    <t>RASTRO Y TIANGUE</t>
  </si>
  <si>
    <t>PARQUEO DE BUSES</t>
  </si>
  <si>
    <t>BAÑOS Y LAVADEROS PÚBLICOS</t>
  </si>
  <si>
    <t xml:space="preserve">TASAS DIVERSAS </t>
  </si>
  <si>
    <t>DERECHOS</t>
  </si>
  <si>
    <t>PERMISOS Y LICENCIAS MPALES</t>
  </si>
  <si>
    <t>COTEJO DE FIERRO</t>
  </si>
  <si>
    <t xml:space="preserve">DERECHOS DIVERSOS </t>
  </si>
  <si>
    <t>VENTAS DE BIENES Y SERVICIOS</t>
  </si>
  <si>
    <t>INGR. POR PREST.DE SERV.PUB.</t>
  </si>
  <si>
    <t>SERVICIOS BASICOS (AGUA)</t>
  </si>
  <si>
    <t>SERVICOS DIVERSOS</t>
  </si>
  <si>
    <t>INGR. FINANCIEROS Y OTROS.</t>
  </si>
  <si>
    <t>MULTA E INTERESES POR MORA.</t>
  </si>
  <si>
    <t>MULTA POR MORA DE IMPUESTOS</t>
  </si>
  <si>
    <t>INTERESES POR MORA DE IMPUESTOS</t>
  </si>
  <si>
    <t xml:space="preserve">MULTAS E INRESES DIVERSOS </t>
  </si>
  <si>
    <t>OTROS INGRESOS NO CLASIFICAD.</t>
  </si>
  <si>
    <t>INGREOS DIVERSOS</t>
  </si>
  <si>
    <t>INGREOS DIVERSOS (Fdos Especif. Fisc.)</t>
  </si>
  <si>
    <t>TRANSFERENCIAS CORRIENTES</t>
  </si>
  <si>
    <t>TRANSF.CORRIENTES DEL SECT.PUB.</t>
  </si>
  <si>
    <t>TRANSF.CORRIENTES DELSECT.PUB.</t>
  </si>
  <si>
    <t>TRANSFERENCIAS DE CAPITAL</t>
  </si>
  <si>
    <t>TRANSF.DE CAPITAL DEL SECT. PUB.</t>
  </si>
  <si>
    <t>TRANSF.DE CAPITAL DEL SECT. PUB. (INCR. 2%)</t>
  </si>
  <si>
    <t xml:space="preserve">ENDEUDAMIENTO PUBLICO </t>
  </si>
  <si>
    <t xml:space="preserve">CONTRATACION DE ENPRES, INTERNO </t>
  </si>
  <si>
    <t xml:space="preserve">DE ENPRESAS PUBLICAS FINANCIERAS </t>
  </si>
  <si>
    <t>SALDOS DE AÑOS ANTERIORES</t>
  </si>
  <si>
    <t>SALDOS INICIALES EN CAJA Y BANCOS</t>
  </si>
  <si>
    <t>SALDO INICIAL EN BANCOS</t>
  </si>
  <si>
    <t>CUENTAS X COBRAR AÑOS ANTERIORES</t>
  </si>
  <si>
    <t>Cuentas por  Cobrar Años anteriores</t>
  </si>
  <si>
    <t>Total Rubro de Agrupacion</t>
  </si>
  <si>
    <t>Total Cuenta Presupuestaria</t>
  </si>
  <si>
    <t>Total Objeto especifico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</si>
</sst>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([$$-440A]* #,##0.00_);_([$$-440A]* \(#,##0.00\);_([$$-440A]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2" borderId="0" xfId="0" applyFont="1" applyFill="1"/>
    <xf numFmtId="0" fontId="1" fillId="2" borderId="8" xfId="0" applyFont="1" applyFill="1" applyBorder="1"/>
    <xf numFmtId="0" fontId="3" fillId="2" borderId="9" xfId="0" applyFont="1" applyFill="1" applyBorder="1"/>
    <xf numFmtId="0" fontId="1" fillId="2" borderId="10" xfId="0" quotePrefix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12" xfId="0" applyFont="1" applyFill="1" applyBorder="1"/>
    <xf numFmtId="0" fontId="1" fillId="2" borderId="13" xfId="0" quotePrefix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16" xfId="0" applyFont="1" applyFill="1" applyBorder="1"/>
    <xf numFmtId="0" fontId="1" fillId="2" borderId="17" xfId="0" quotePrefix="1" applyFont="1" applyFill="1" applyBorder="1" applyAlignment="1">
      <alignment horizontal="left"/>
    </xf>
    <xf numFmtId="0" fontId="1" fillId="2" borderId="1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2" borderId="21" xfId="0" applyFont="1" applyFill="1" applyBorder="1"/>
    <xf numFmtId="0" fontId="1" fillId="2" borderId="22" xfId="0" quotePrefix="1" applyFont="1" applyFill="1" applyBorder="1"/>
    <xf numFmtId="9" fontId="1" fillId="2" borderId="21" xfId="0" applyNumberFormat="1" applyFont="1" applyFill="1" applyBorder="1" applyAlignment="1">
      <alignment horizontal="center"/>
    </xf>
    <xf numFmtId="9" fontId="1" fillId="2" borderId="10" xfId="0" applyNumberFormat="1" applyFont="1" applyFill="1" applyBorder="1" applyAlignment="1">
      <alignment horizontal="center"/>
    </xf>
    <xf numFmtId="9" fontId="1" fillId="2" borderId="22" xfId="0" applyNumberFormat="1" applyFont="1" applyFill="1" applyBorder="1" applyAlignment="1">
      <alignment horizontal="center"/>
    </xf>
    <xf numFmtId="9" fontId="1" fillId="2" borderId="23" xfId="0" applyNumberFormat="1" applyFont="1" applyFill="1" applyBorder="1" applyAlignment="1">
      <alignment horizontal="center"/>
    </xf>
    <xf numFmtId="9" fontId="1" fillId="2" borderId="23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0" borderId="24" xfId="0" applyFont="1" applyBorder="1" applyAlignment="1">
      <alignment horizontal="left"/>
    </xf>
    <xf numFmtId="4" fontId="1" fillId="0" borderId="26" xfId="0" applyNumberFormat="1" applyFont="1" applyBorder="1"/>
    <xf numFmtId="4" fontId="1" fillId="0" borderId="25" xfId="0" applyNumberFormat="1" applyFont="1" applyBorder="1"/>
    <xf numFmtId="0" fontId="4" fillId="0" borderId="0" xfId="0" applyFont="1"/>
    <xf numFmtId="0" fontId="1" fillId="0" borderId="27" xfId="0" applyFont="1" applyBorder="1" applyAlignment="1">
      <alignment horizontal="left"/>
    </xf>
    <xf numFmtId="4" fontId="1" fillId="0" borderId="28" xfId="0" applyNumberFormat="1" applyFont="1" applyBorder="1"/>
    <xf numFmtId="0" fontId="3" fillId="0" borderId="27" xfId="0" applyFont="1" applyBorder="1" applyAlignment="1">
      <alignment horizontal="left"/>
    </xf>
    <xf numFmtId="4" fontId="3" fillId="0" borderId="28" xfId="0" applyNumberFormat="1" applyFont="1" applyBorder="1"/>
    <xf numFmtId="0" fontId="5" fillId="0" borderId="0" xfId="0" applyFont="1"/>
    <xf numFmtId="4" fontId="3" fillId="3" borderId="28" xfId="0" applyNumberFormat="1" applyFont="1" applyFill="1" applyBorder="1"/>
    <xf numFmtId="4" fontId="3" fillId="0" borderId="26" xfId="0" applyNumberFormat="1" applyFont="1" applyBorder="1"/>
    <xf numFmtId="4" fontId="3" fillId="0" borderId="29" xfId="0" applyNumberFormat="1" applyFont="1" applyBorder="1"/>
    <xf numFmtId="4" fontId="3" fillId="0" borderId="30" xfId="0" applyNumberFormat="1" applyFont="1" applyBorder="1"/>
    <xf numFmtId="0" fontId="1" fillId="0" borderId="31" xfId="0" applyFont="1" applyBorder="1"/>
    <xf numFmtId="4" fontId="1" fillId="0" borderId="4" xfId="0" applyNumberFormat="1" applyFont="1" applyBorder="1"/>
    <xf numFmtId="4" fontId="1" fillId="0" borderId="32" xfId="0" applyNumberFormat="1" applyFont="1" applyBorder="1"/>
    <xf numFmtId="4" fontId="4" fillId="0" borderId="0" xfId="0" applyNumberFormat="1" applyFont="1"/>
    <xf numFmtId="0" fontId="1" fillId="0" borderId="19" xfId="0" applyFont="1" applyBorder="1"/>
    <xf numFmtId="4" fontId="1" fillId="0" borderId="23" xfId="0" applyNumberFormat="1" applyFont="1" applyBorder="1"/>
    <xf numFmtId="0" fontId="1" fillId="0" borderId="23" xfId="0" applyFont="1" applyBorder="1"/>
    <xf numFmtId="0" fontId="3" fillId="0" borderId="0" xfId="0" applyFont="1"/>
    <xf numFmtId="164" fontId="6" fillId="0" borderId="0" xfId="0" applyNumberFormat="1" applyFont="1"/>
    <xf numFmtId="4" fontId="3" fillId="0" borderId="0" xfId="0" applyNumberFormat="1" applyFont="1"/>
    <xf numFmtId="165" fontId="4" fillId="0" borderId="0" xfId="0" applyNumberFormat="1" applyFont="1"/>
    <xf numFmtId="0" fontId="1" fillId="0" borderId="25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3" fillId="0" borderId="2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362C-481A-43E7-8AA6-577A21C5E754}">
  <dimension ref="A1:K80"/>
  <sheetViews>
    <sheetView tabSelected="1" topLeftCell="A66" workbookViewId="0">
      <selection activeCell="D82" sqref="D82"/>
    </sheetView>
  </sheetViews>
  <sheetFormatPr baseColWidth="10" defaultRowHeight="15" x14ac:dyDescent="0.25"/>
  <cols>
    <col min="2" max="2" width="28" customWidth="1"/>
    <col min="10" max="10" width="12.2851562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ht="15.75" thickBot="1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1" ht="15.75" thickBot="1" x14ac:dyDescent="0.3">
      <c r="A4" s="2" t="s">
        <v>3</v>
      </c>
      <c r="B4" s="3"/>
      <c r="C4" s="4"/>
      <c r="D4" s="3"/>
      <c r="E4" s="3"/>
      <c r="F4" s="3"/>
      <c r="G4" s="3"/>
      <c r="H4" s="3"/>
      <c r="I4" s="3"/>
      <c r="J4" s="5"/>
      <c r="K4" s="6"/>
    </row>
    <row r="5" spans="1:11" ht="15.75" thickBot="1" x14ac:dyDescent="0.3">
      <c r="A5" s="7" t="s">
        <v>4</v>
      </c>
      <c r="B5" s="8"/>
      <c r="C5" s="3"/>
      <c r="D5" s="3"/>
      <c r="E5" s="9"/>
      <c r="F5" s="9"/>
      <c r="G5" s="9"/>
      <c r="H5" s="9"/>
      <c r="I5" s="3"/>
      <c r="J5" s="10"/>
    </row>
    <row r="6" spans="1:11" ht="15.75" thickBot="1" x14ac:dyDescent="0.3">
      <c r="A6" s="11" t="s">
        <v>5</v>
      </c>
      <c r="B6" s="12"/>
      <c r="C6" s="13" t="s">
        <v>6</v>
      </c>
      <c r="D6" s="14"/>
      <c r="E6" s="14"/>
      <c r="F6" s="14"/>
      <c r="G6" s="14"/>
      <c r="H6" s="14"/>
      <c r="I6" s="14"/>
      <c r="J6" s="15"/>
    </row>
    <row r="7" spans="1:11" ht="15.75" thickBot="1" x14ac:dyDescent="0.3">
      <c r="A7" s="16"/>
      <c r="B7" s="17"/>
      <c r="C7" s="18" t="s">
        <v>7</v>
      </c>
      <c r="D7" s="14"/>
      <c r="E7" s="14"/>
      <c r="F7" s="14"/>
      <c r="G7" s="15"/>
      <c r="H7" s="19" t="s">
        <v>8</v>
      </c>
      <c r="I7" s="20" t="s">
        <v>9</v>
      </c>
      <c r="J7" s="20"/>
    </row>
    <row r="8" spans="1:11" ht="15.75" thickBot="1" x14ac:dyDescent="0.3">
      <c r="A8" s="21" t="s">
        <v>10</v>
      </c>
      <c r="B8" s="22" t="s">
        <v>11</v>
      </c>
      <c r="C8" s="23" t="s">
        <v>12</v>
      </c>
      <c r="D8" s="24"/>
      <c r="E8" s="24"/>
      <c r="F8" s="25" t="s">
        <v>13</v>
      </c>
      <c r="G8" s="20" t="s">
        <v>14</v>
      </c>
      <c r="H8" s="26" t="s">
        <v>15</v>
      </c>
      <c r="I8" s="27" t="s">
        <v>16</v>
      </c>
      <c r="J8" s="27" t="s">
        <v>17</v>
      </c>
    </row>
    <row r="9" spans="1:11" ht="15.75" thickBot="1" x14ac:dyDescent="0.3">
      <c r="A9" s="28" t="s">
        <v>18</v>
      </c>
      <c r="B9" s="29"/>
      <c r="C9" s="30">
        <v>0.25</v>
      </c>
      <c r="D9" s="31">
        <v>0.75</v>
      </c>
      <c r="E9" s="32" t="s">
        <v>14</v>
      </c>
      <c r="F9" s="33"/>
      <c r="G9" s="34" t="s">
        <v>19</v>
      </c>
      <c r="H9" s="35" t="s">
        <v>20</v>
      </c>
      <c r="I9" s="36" t="s">
        <v>21</v>
      </c>
      <c r="J9" s="36" t="s">
        <v>22</v>
      </c>
    </row>
    <row r="10" spans="1:11" ht="15.75" x14ac:dyDescent="0.25">
      <c r="A10" s="37">
        <v>11</v>
      </c>
      <c r="B10" s="61" t="s">
        <v>23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f>SUM(H11)</f>
        <v>30000</v>
      </c>
      <c r="I10" s="39">
        <f>SUM(I11)</f>
        <v>0</v>
      </c>
      <c r="J10" s="39">
        <f>SUM(J11)</f>
        <v>30000</v>
      </c>
      <c r="K10" s="40"/>
    </row>
    <row r="11" spans="1:11" ht="15.75" x14ac:dyDescent="0.25">
      <c r="A11" s="41">
        <v>118</v>
      </c>
      <c r="B11" s="62" t="s">
        <v>24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f>SUM(H12:H26)</f>
        <v>30000</v>
      </c>
      <c r="I11" s="42">
        <f>SUM(I12:I26)</f>
        <v>0</v>
      </c>
      <c r="J11" s="42">
        <f>SUM(J12:J26)</f>
        <v>30000</v>
      </c>
      <c r="K11" s="40"/>
    </row>
    <row r="12" spans="1:11" ht="15.75" x14ac:dyDescent="0.25">
      <c r="A12" s="43">
        <v>11801</v>
      </c>
      <c r="B12" s="63" t="s">
        <v>25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25000</v>
      </c>
      <c r="I12" s="44">
        <f>SUM(I13:I27)</f>
        <v>0</v>
      </c>
      <c r="J12" s="44">
        <f>SUM(G12:H12)</f>
        <v>25000</v>
      </c>
      <c r="K12" s="40"/>
    </row>
    <row r="13" spans="1:11" ht="15.75" x14ac:dyDescent="0.25">
      <c r="A13" s="43">
        <v>11802</v>
      </c>
      <c r="B13" s="63" t="s">
        <v>26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f>SUM(I14:I28)</f>
        <v>0</v>
      </c>
      <c r="J13" s="44">
        <f t="shared" ref="J13:J24" si="0">SUM(H13)</f>
        <v>0</v>
      </c>
      <c r="K13" s="40"/>
    </row>
    <row r="14" spans="1:11" ht="15.75" x14ac:dyDescent="0.25">
      <c r="A14" s="43">
        <v>11803</v>
      </c>
      <c r="B14" s="63" t="s">
        <v>27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f>SUM(I15:I29)</f>
        <v>0</v>
      </c>
      <c r="J14" s="44">
        <f t="shared" si="0"/>
        <v>0</v>
      </c>
      <c r="K14" s="40"/>
    </row>
    <row r="15" spans="1:11" ht="15.75" x14ac:dyDescent="0.25">
      <c r="A15" s="43">
        <v>11804</v>
      </c>
      <c r="B15" s="63" t="s">
        <v>28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f>SUM(I17:I30)</f>
        <v>0</v>
      </c>
      <c r="J15" s="44">
        <f t="shared" si="0"/>
        <v>0</v>
      </c>
      <c r="K15" s="40"/>
    </row>
    <row r="16" spans="1:11" ht="15.75" x14ac:dyDescent="0.25">
      <c r="A16" s="43">
        <v>11806</v>
      </c>
      <c r="B16" s="63" t="s">
        <v>29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f>SUM(I18:I31)</f>
        <v>0</v>
      </c>
      <c r="J16" s="44">
        <f t="shared" si="0"/>
        <v>0</v>
      </c>
      <c r="K16" s="40"/>
    </row>
    <row r="17" spans="1:11" ht="15.75" x14ac:dyDescent="0.25">
      <c r="A17" s="43">
        <v>11808</v>
      </c>
      <c r="B17" s="63" t="s">
        <v>30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f>SUM(I18:I31)</f>
        <v>0</v>
      </c>
      <c r="J17" s="44">
        <f t="shared" si="0"/>
        <v>0</v>
      </c>
      <c r="K17" s="40"/>
    </row>
    <row r="18" spans="1:11" ht="15.75" x14ac:dyDescent="0.25">
      <c r="A18" s="43">
        <v>11809</v>
      </c>
      <c r="B18" s="63" t="s">
        <v>31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f>SUM(I19:I32)</f>
        <v>0</v>
      </c>
      <c r="J18" s="44">
        <f t="shared" si="0"/>
        <v>0</v>
      </c>
      <c r="K18" s="40"/>
    </row>
    <row r="19" spans="1:11" ht="15.75" x14ac:dyDescent="0.25">
      <c r="A19" s="43">
        <v>11813</v>
      </c>
      <c r="B19" s="63" t="s">
        <v>32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f>SUM(I20:I33)</f>
        <v>0</v>
      </c>
      <c r="J19" s="44">
        <f t="shared" si="0"/>
        <v>0</v>
      </c>
      <c r="K19" s="40"/>
    </row>
    <row r="20" spans="1:11" ht="26.25" x14ac:dyDescent="0.25">
      <c r="A20" s="43">
        <v>11810</v>
      </c>
      <c r="B20" s="63" t="s">
        <v>33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f>SUM(I21:I34)</f>
        <v>0</v>
      </c>
      <c r="J20" s="44">
        <f t="shared" si="0"/>
        <v>0</v>
      </c>
      <c r="K20" s="40"/>
    </row>
    <row r="21" spans="1:11" ht="15.75" x14ac:dyDescent="0.25">
      <c r="A21" s="43">
        <v>11812</v>
      </c>
      <c r="B21" s="63" t="s">
        <v>34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1500</v>
      </c>
      <c r="I21" s="44">
        <f>SUM(I22:I35)</f>
        <v>0</v>
      </c>
      <c r="J21" s="44">
        <f t="shared" si="0"/>
        <v>1500</v>
      </c>
      <c r="K21" s="40"/>
    </row>
    <row r="22" spans="1:11" ht="15.75" x14ac:dyDescent="0.25">
      <c r="A22" s="43">
        <v>11814</v>
      </c>
      <c r="B22" s="63" t="s">
        <v>35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f>SUM(I24:I36)</f>
        <v>0</v>
      </c>
      <c r="J22" s="44">
        <f t="shared" si="0"/>
        <v>0</v>
      </c>
      <c r="K22" s="40"/>
    </row>
    <row r="23" spans="1:11" ht="15.75" x14ac:dyDescent="0.25">
      <c r="A23" s="43">
        <v>11816</v>
      </c>
      <c r="B23" s="63" t="s">
        <v>36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1000</v>
      </c>
      <c r="I23" s="44">
        <v>0</v>
      </c>
      <c r="J23" s="44">
        <f t="shared" si="0"/>
        <v>1000</v>
      </c>
      <c r="K23" s="40"/>
    </row>
    <row r="24" spans="1:11" ht="15.75" x14ac:dyDescent="0.25">
      <c r="A24" s="43">
        <v>11817</v>
      </c>
      <c r="B24" s="63" t="s">
        <v>37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f>SUM(I25:I37)</f>
        <v>0</v>
      </c>
      <c r="J24" s="44">
        <f t="shared" si="0"/>
        <v>0</v>
      </c>
      <c r="K24" s="40"/>
    </row>
    <row r="25" spans="1:11" ht="15.75" x14ac:dyDescent="0.25">
      <c r="A25" s="43">
        <v>11818</v>
      </c>
      <c r="B25" s="63" t="s">
        <v>38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1500</v>
      </c>
      <c r="I25" s="44">
        <f>SUM(I26:I38)</f>
        <v>0</v>
      </c>
      <c r="J25" s="44">
        <f>SUM(H25:I25)</f>
        <v>1500</v>
      </c>
      <c r="K25" s="40"/>
    </row>
    <row r="26" spans="1:11" ht="26.25" x14ac:dyDescent="0.25">
      <c r="A26" s="43">
        <v>11899</v>
      </c>
      <c r="B26" s="63" t="s">
        <v>39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1000</v>
      </c>
      <c r="I26" s="44">
        <f>SUM(I27:I39)</f>
        <v>0</v>
      </c>
      <c r="J26" s="44">
        <f>SUM(H26:I26)</f>
        <v>1000</v>
      </c>
      <c r="K26" s="40"/>
    </row>
    <row r="27" spans="1:11" ht="15.75" x14ac:dyDescent="0.25">
      <c r="A27" s="41">
        <v>12</v>
      </c>
      <c r="B27" s="62" t="s">
        <v>40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f>SUM(H28,H43)</f>
        <v>204500</v>
      </c>
      <c r="I27" s="42">
        <f t="shared" ref="I27:I37" si="1">SUM(I28:I42)</f>
        <v>0</v>
      </c>
      <c r="J27" s="42">
        <f>J28+J43</f>
        <v>204500</v>
      </c>
      <c r="K27" s="40"/>
    </row>
    <row r="28" spans="1:11" ht="15.75" x14ac:dyDescent="0.25">
      <c r="A28" s="41">
        <v>121</v>
      </c>
      <c r="B28" s="62" t="s">
        <v>41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f>SUM(H29:H42)</f>
        <v>187500</v>
      </c>
      <c r="I28" s="42">
        <f t="shared" si="1"/>
        <v>0</v>
      </c>
      <c r="J28" s="42">
        <f>SUM(J29:J42)</f>
        <v>187500</v>
      </c>
      <c r="K28" s="40"/>
    </row>
    <row r="29" spans="1:11" ht="15.75" x14ac:dyDescent="0.25">
      <c r="A29" s="43">
        <v>12105</v>
      </c>
      <c r="B29" s="63" t="s">
        <v>42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20000</v>
      </c>
      <c r="I29" s="44">
        <f t="shared" si="1"/>
        <v>0</v>
      </c>
      <c r="J29" s="44">
        <f>SUM(H29:I29)</f>
        <v>20000</v>
      </c>
      <c r="K29" s="40"/>
    </row>
    <row r="30" spans="1:11" ht="26.25" x14ac:dyDescent="0.25">
      <c r="A30" s="43">
        <v>12106</v>
      </c>
      <c r="B30" s="63" t="s">
        <v>43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2000</v>
      </c>
      <c r="I30" s="44">
        <f t="shared" si="1"/>
        <v>0</v>
      </c>
      <c r="J30" s="44">
        <f t="shared" ref="J30:J42" si="2">SUM(G30:H30)</f>
        <v>2000</v>
      </c>
      <c r="K30" s="40"/>
    </row>
    <row r="31" spans="1:11" ht="15.75" x14ac:dyDescent="0.25">
      <c r="A31" s="43">
        <v>12108</v>
      </c>
      <c r="B31" s="63" t="s">
        <v>44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20000</v>
      </c>
      <c r="I31" s="44">
        <f t="shared" si="1"/>
        <v>0</v>
      </c>
      <c r="J31" s="44">
        <f t="shared" si="2"/>
        <v>20000</v>
      </c>
      <c r="K31" s="40"/>
    </row>
    <row r="32" spans="1:11" ht="15.75" x14ac:dyDescent="0.25">
      <c r="A32" s="43">
        <v>12109</v>
      </c>
      <c r="B32" s="63" t="s">
        <v>45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45000</v>
      </c>
      <c r="I32" s="44">
        <f t="shared" si="1"/>
        <v>0</v>
      </c>
      <c r="J32" s="44">
        <f t="shared" si="2"/>
        <v>45000</v>
      </c>
      <c r="K32" s="40"/>
    </row>
    <row r="33" spans="1:11" ht="15.75" x14ac:dyDescent="0.25">
      <c r="A33" s="43">
        <v>12110</v>
      </c>
      <c r="B33" s="63" t="s">
        <v>46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f t="shared" si="1"/>
        <v>0</v>
      </c>
      <c r="J33" s="44">
        <f>SUM(H33:I33)</f>
        <v>0</v>
      </c>
      <c r="K33" s="40"/>
    </row>
    <row r="34" spans="1:11" ht="15.75" x14ac:dyDescent="0.25">
      <c r="A34" s="43">
        <v>12111</v>
      </c>
      <c r="B34" s="63" t="s">
        <v>47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1500</v>
      </c>
      <c r="I34" s="44">
        <f t="shared" si="1"/>
        <v>0</v>
      </c>
      <c r="J34" s="44">
        <f t="shared" si="2"/>
        <v>1500</v>
      </c>
      <c r="K34" s="40"/>
    </row>
    <row r="35" spans="1:11" ht="15.75" x14ac:dyDescent="0.25">
      <c r="A35" s="43">
        <v>12114</v>
      </c>
      <c r="B35" s="63" t="s">
        <v>48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15000</v>
      </c>
      <c r="I35" s="44">
        <f t="shared" si="1"/>
        <v>0</v>
      </c>
      <c r="J35" s="44">
        <f t="shared" si="2"/>
        <v>15000</v>
      </c>
      <c r="K35" s="40"/>
    </row>
    <row r="36" spans="1:11" ht="15.75" x14ac:dyDescent="0.25">
      <c r="A36" s="43">
        <v>12115</v>
      </c>
      <c r="B36" s="63" t="s">
        <v>49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6000</v>
      </c>
      <c r="I36" s="44">
        <f t="shared" si="1"/>
        <v>0</v>
      </c>
      <c r="J36" s="44">
        <f t="shared" si="2"/>
        <v>6000</v>
      </c>
      <c r="K36" s="40"/>
    </row>
    <row r="37" spans="1:11" ht="15.75" x14ac:dyDescent="0.25">
      <c r="A37" s="43">
        <v>12117</v>
      </c>
      <c r="B37" s="63" t="s">
        <v>50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15000</v>
      </c>
      <c r="I37" s="44">
        <f t="shared" si="1"/>
        <v>0</v>
      </c>
      <c r="J37" s="44">
        <f t="shared" si="2"/>
        <v>15000</v>
      </c>
      <c r="K37" s="40"/>
    </row>
    <row r="38" spans="1:11" ht="26.25" x14ac:dyDescent="0.25">
      <c r="A38" s="43">
        <v>12118</v>
      </c>
      <c r="B38" s="63" t="s">
        <v>51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50000</v>
      </c>
      <c r="I38" s="44">
        <f>SUM(I39:I55)</f>
        <v>0</v>
      </c>
      <c r="J38" s="44">
        <f t="shared" si="2"/>
        <v>50000</v>
      </c>
      <c r="K38" s="40"/>
    </row>
    <row r="39" spans="1:11" ht="15.75" x14ac:dyDescent="0.25">
      <c r="A39" s="43">
        <v>12119</v>
      </c>
      <c r="B39" s="63" t="s">
        <v>52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5000</v>
      </c>
      <c r="I39" s="44">
        <f>SUM(I42:I56)</f>
        <v>0</v>
      </c>
      <c r="J39" s="44">
        <f t="shared" si="2"/>
        <v>5000</v>
      </c>
      <c r="K39" s="40"/>
    </row>
    <row r="40" spans="1:11" ht="15.75" x14ac:dyDescent="0.25">
      <c r="A40" s="43">
        <v>12122</v>
      </c>
      <c r="B40" s="63" t="s">
        <v>53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3000</v>
      </c>
      <c r="I40" s="44">
        <v>0</v>
      </c>
      <c r="J40" s="44">
        <f t="shared" si="2"/>
        <v>3000</v>
      </c>
      <c r="K40" s="40"/>
    </row>
    <row r="41" spans="1:11" ht="26.25" x14ac:dyDescent="0.25">
      <c r="A41" s="43">
        <v>12123</v>
      </c>
      <c r="B41" s="63" t="s">
        <v>54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f t="shared" si="2"/>
        <v>0</v>
      </c>
      <c r="K41" s="40"/>
    </row>
    <row r="42" spans="1:11" ht="15.75" x14ac:dyDescent="0.25">
      <c r="A42" s="43">
        <v>12199</v>
      </c>
      <c r="B42" s="63" t="s">
        <v>55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5000</v>
      </c>
      <c r="I42" s="44">
        <f t="shared" ref="I42:I49" si="3">SUM(I43:I57)</f>
        <v>0</v>
      </c>
      <c r="J42" s="44">
        <f t="shared" si="2"/>
        <v>5000</v>
      </c>
      <c r="K42" s="40"/>
    </row>
    <row r="43" spans="1:11" ht="15.75" x14ac:dyDescent="0.25">
      <c r="A43" s="41">
        <v>122</v>
      </c>
      <c r="B43" s="62" t="s">
        <v>56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f>SUM(H44:H46)</f>
        <v>17000</v>
      </c>
      <c r="I43" s="42">
        <f t="shared" si="3"/>
        <v>0</v>
      </c>
      <c r="J43" s="42">
        <f>SUM(J44:J46)</f>
        <v>17000</v>
      </c>
      <c r="K43" s="45"/>
    </row>
    <row r="44" spans="1:11" ht="26.25" x14ac:dyDescent="0.25">
      <c r="A44" s="43">
        <v>12210</v>
      </c>
      <c r="B44" s="63" t="s">
        <v>57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15000</v>
      </c>
      <c r="I44" s="44">
        <f t="shared" si="3"/>
        <v>0</v>
      </c>
      <c r="J44" s="44">
        <f>SUM(H44:I44)</f>
        <v>15000</v>
      </c>
      <c r="K44" s="45"/>
    </row>
    <row r="45" spans="1:11" ht="15.75" x14ac:dyDescent="0.25">
      <c r="A45" s="43">
        <v>12211</v>
      </c>
      <c r="B45" s="63" t="s">
        <v>58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1500</v>
      </c>
      <c r="I45" s="44">
        <f t="shared" si="3"/>
        <v>0</v>
      </c>
      <c r="J45" s="44">
        <f>SUM(G45:H45)</f>
        <v>1500</v>
      </c>
      <c r="K45" s="40"/>
    </row>
    <row r="46" spans="1:11" ht="15.75" x14ac:dyDescent="0.25">
      <c r="A46" s="43">
        <v>12299</v>
      </c>
      <c r="B46" s="63" t="s">
        <v>59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500</v>
      </c>
      <c r="I46" s="44">
        <f t="shared" si="3"/>
        <v>0</v>
      </c>
      <c r="J46" s="44">
        <f>SUM(H46:I46)</f>
        <v>500</v>
      </c>
      <c r="K46" s="40"/>
    </row>
    <row r="47" spans="1:11" ht="26.25" x14ac:dyDescent="0.25">
      <c r="A47" s="41">
        <v>14</v>
      </c>
      <c r="B47" s="62" t="s">
        <v>60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f>SUM(H48)</f>
        <v>26000</v>
      </c>
      <c r="I47" s="42">
        <f t="shared" si="3"/>
        <v>0</v>
      </c>
      <c r="J47" s="42">
        <f>SUM(J48)</f>
        <v>26000</v>
      </c>
      <c r="K47" s="45"/>
    </row>
    <row r="48" spans="1:11" ht="26.25" x14ac:dyDescent="0.25">
      <c r="A48" s="41">
        <v>142</v>
      </c>
      <c r="B48" s="62" t="s">
        <v>61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f>SUM(H49:H50)</f>
        <v>26000</v>
      </c>
      <c r="I48" s="42">
        <f t="shared" si="3"/>
        <v>0</v>
      </c>
      <c r="J48" s="42">
        <f>SUM(J49:J50)</f>
        <v>26000</v>
      </c>
      <c r="K48" s="45"/>
    </row>
    <row r="49" spans="1:11" ht="15.75" x14ac:dyDescent="0.25">
      <c r="A49" s="43">
        <v>14201</v>
      </c>
      <c r="B49" s="63" t="s">
        <v>62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6">
        <v>25000</v>
      </c>
      <c r="I49" s="44">
        <f t="shared" si="3"/>
        <v>0</v>
      </c>
      <c r="J49" s="44">
        <f>SUM(G49:H49)</f>
        <v>25000</v>
      </c>
      <c r="K49" s="40"/>
    </row>
    <row r="50" spans="1:11" ht="15.75" x14ac:dyDescent="0.25">
      <c r="A50" s="43">
        <v>14299</v>
      </c>
      <c r="B50" s="63" t="s">
        <v>63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1000</v>
      </c>
      <c r="I50" s="44">
        <v>0</v>
      </c>
      <c r="J50" s="44">
        <f>SUM(G50:H50)</f>
        <v>1000</v>
      </c>
      <c r="K50" s="40"/>
    </row>
    <row r="51" spans="1:11" ht="26.25" x14ac:dyDescent="0.25">
      <c r="A51" s="41">
        <v>15</v>
      </c>
      <c r="B51" s="62" t="s">
        <v>64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f>SUM(H52,H56)</f>
        <v>20000</v>
      </c>
      <c r="I51" s="42">
        <v>0</v>
      </c>
      <c r="J51" s="42">
        <f>SUM(J52,J56)</f>
        <v>20000</v>
      </c>
      <c r="K51" s="45"/>
    </row>
    <row r="52" spans="1:11" ht="26.25" x14ac:dyDescent="0.25">
      <c r="A52" s="41">
        <v>153</v>
      </c>
      <c r="B52" s="62" t="s">
        <v>65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f>SUM(H53:H55)</f>
        <v>11500</v>
      </c>
      <c r="I52" s="42">
        <v>0</v>
      </c>
      <c r="J52" s="42">
        <f t="shared" ref="J52:J72" si="4">SUM(G52:H52)</f>
        <v>11500</v>
      </c>
      <c r="K52" s="45"/>
    </row>
    <row r="53" spans="1:11" ht="26.25" x14ac:dyDescent="0.25">
      <c r="A53" s="43">
        <v>15301</v>
      </c>
      <c r="B53" s="63" t="s">
        <v>66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1500</v>
      </c>
      <c r="I53" s="42">
        <v>0</v>
      </c>
      <c r="J53" s="44">
        <f t="shared" si="4"/>
        <v>1500</v>
      </c>
      <c r="K53" s="45"/>
    </row>
    <row r="54" spans="1:11" ht="26.25" x14ac:dyDescent="0.25">
      <c r="A54" s="43">
        <v>15302</v>
      </c>
      <c r="B54" s="63" t="s">
        <v>67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5000</v>
      </c>
      <c r="I54" s="42">
        <v>0</v>
      </c>
      <c r="J54" s="44">
        <f t="shared" si="4"/>
        <v>5000</v>
      </c>
      <c r="K54" s="45"/>
    </row>
    <row r="55" spans="1:11" ht="26.25" x14ac:dyDescent="0.25">
      <c r="A55" s="43">
        <v>15399</v>
      </c>
      <c r="B55" s="63" t="s">
        <v>68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5000</v>
      </c>
      <c r="I55" s="44">
        <v>0</v>
      </c>
      <c r="J55" s="44">
        <f t="shared" si="4"/>
        <v>5000</v>
      </c>
      <c r="K55" s="40"/>
    </row>
    <row r="56" spans="1:11" ht="26.25" x14ac:dyDescent="0.25">
      <c r="A56" s="41">
        <v>157</v>
      </c>
      <c r="B56" s="62" t="s">
        <v>69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f>SUM(H57:H58)</f>
        <v>8500</v>
      </c>
      <c r="I56" s="42">
        <v>0</v>
      </c>
      <c r="J56" s="42">
        <f t="shared" si="4"/>
        <v>8500</v>
      </c>
      <c r="K56" s="45"/>
    </row>
    <row r="57" spans="1:11" ht="15.75" x14ac:dyDescent="0.25">
      <c r="A57" s="43">
        <v>15799</v>
      </c>
      <c r="B57" s="63" t="s">
        <v>70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6500</v>
      </c>
      <c r="I57" s="44">
        <v>0</v>
      </c>
      <c r="J57" s="44">
        <f t="shared" si="4"/>
        <v>6500</v>
      </c>
      <c r="K57" s="40"/>
    </row>
    <row r="58" spans="1:11" ht="26.25" x14ac:dyDescent="0.25">
      <c r="A58" s="43">
        <v>15799</v>
      </c>
      <c r="B58" s="63" t="s">
        <v>71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4">
        <v>2000</v>
      </c>
      <c r="I58" s="44">
        <v>0</v>
      </c>
      <c r="J58" s="44">
        <f t="shared" si="4"/>
        <v>2000</v>
      </c>
      <c r="K58" s="40"/>
    </row>
    <row r="59" spans="1:11" ht="26.25" x14ac:dyDescent="0.25">
      <c r="A59" s="41">
        <v>16</v>
      </c>
      <c r="B59" s="62" t="s">
        <v>72</v>
      </c>
      <c r="C59" s="42">
        <f t="shared" ref="C59:H60" si="5">SUM(C60)</f>
        <v>350181.95</v>
      </c>
      <c r="D59" s="42">
        <f t="shared" si="5"/>
        <v>0</v>
      </c>
      <c r="E59" s="42">
        <f t="shared" si="5"/>
        <v>350181.95</v>
      </c>
      <c r="F59" s="42">
        <f t="shared" si="5"/>
        <v>0</v>
      </c>
      <c r="G59" s="42">
        <f>SUM(E59:F59)</f>
        <v>350181.95</v>
      </c>
      <c r="H59" s="42">
        <f t="shared" si="5"/>
        <v>0</v>
      </c>
      <c r="I59" s="42">
        <v>0</v>
      </c>
      <c r="J59" s="42">
        <f t="shared" si="4"/>
        <v>350181.95</v>
      </c>
      <c r="K59" s="40"/>
    </row>
    <row r="60" spans="1:11" ht="26.25" x14ac:dyDescent="0.25">
      <c r="A60" s="41">
        <v>162</v>
      </c>
      <c r="B60" s="62" t="s">
        <v>73</v>
      </c>
      <c r="C60" s="42">
        <f t="shared" si="5"/>
        <v>350181.95</v>
      </c>
      <c r="D60" s="42">
        <f t="shared" si="5"/>
        <v>0</v>
      </c>
      <c r="E60" s="42">
        <f t="shared" si="5"/>
        <v>350181.95</v>
      </c>
      <c r="F60" s="42">
        <f t="shared" si="5"/>
        <v>0</v>
      </c>
      <c r="G60" s="42">
        <f t="shared" ref="G60:G73" si="6">SUM(E60:F60)</f>
        <v>350181.95</v>
      </c>
      <c r="H60" s="42">
        <f t="shared" si="5"/>
        <v>0</v>
      </c>
      <c r="I60" s="42">
        <v>0</v>
      </c>
      <c r="J60" s="42">
        <f t="shared" si="4"/>
        <v>350181.95</v>
      </c>
      <c r="K60" s="40"/>
    </row>
    <row r="61" spans="1:11" ht="26.25" x14ac:dyDescent="0.25">
      <c r="A61" s="43">
        <v>16201</v>
      </c>
      <c r="B61" s="63" t="s">
        <v>74</v>
      </c>
      <c r="C61" s="44">
        <v>350181.95</v>
      </c>
      <c r="D61" s="44">
        <v>0</v>
      </c>
      <c r="E61" s="44">
        <f>SUM(C61:D61)</f>
        <v>350181.95</v>
      </c>
      <c r="F61" s="44">
        <v>0</v>
      </c>
      <c r="G61" s="44">
        <f t="shared" si="6"/>
        <v>350181.95</v>
      </c>
      <c r="H61" s="44">
        <v>0</v>
      </c>
      <c r="I61" s="44">
        <v>0</v>
      </c>
      <c r="J61" s="44">
        <f t="shared" si="4"/>
        <v>350181.95</v>
      </c>
      <c r="K61" s="40"/>
    </row>
    <row r="62" spans="1:11" ht="26.25" x14ac:dyDescent="0.25">
      <c r="A62" s="41">
        <v>22</v>
      </c>
      <c r="B62" s="62" t="s">
        <v>75</v>
      </c>
      <c r="C62" s="42">
        <v>0</v>
      </c>
      <c r="D62" s="42">
        <f t="shared" ref="D62:H63" si="7">SUM(D63)</f>
        <v>1400727.92</v>
      </c>
      <c r="E62" s="42">
        <f t="shared" si="7"/>
        <v>1400727.92</v>
      </c>
      <c r="F62" s="42">
        <f t="shared" si="7"/>
        <v>0</v>
      </c>
      <c r="G62" s="42">
        <f t="shared" si="6"/>
        <v>1400727.92</v>
      </c>
      <c r="H62" s="42">
        <f t="shared" si="7"/>
        <v>0</v>
      </c>
      <c r="I62" s="42">
        <v>0</v>
      </c>
      <c r="J62" s="42">
        <f t="shared" si="4"/>
        <v>1400727.92</v>
      </c>
      <c r="K62" s="40"/>
    </row>
    <row r="63" spans="1:11" ht="26.25" x14ac:dyDescent="0.25">
      <c r="A63" s="41">
        <v>222</v>
      </c>
      <c r="B63" s="62" t="s">
        <v>76</v>
      </c>
      <c r="C63" s="42">
        <v>0</v>
      </c>
      <c r="D63" s="42">
        <f>SUM(D64:D65)</f>
        <v>1400727.92</v>
      </c>
      <c r="E63" s="42">
        <f>SUM(E64:E65)</f>
        <v>1400727.92</v>
      </c>
      <c r="F63" s="42">
        <f t="shared" si="7"/>
        <v>0</v>
      </c>
      <c r="G63" s="42">
        <f t="shared" si="6"/>
        <v>1400727.92</v>
      </c>
      <c r="H63" s="42">
        <f t="shared" si="7"/>
        <v>0</v>
      </c>
      <c r="I63" s="42">
        <v>0</v>
      </c>
      <c r="J63" s="42">
        <f t="shared" si="4"/>
        <v>1400727.92</v>
      </c>
      <c r="K63" s="40"/>
    </row>
    <row r="64" spans="1:11" ht="26.25" x14ac:dyDescent="0.25">
      <c r="A64" s="43">
        <v>22201</v>
      </c>
      <c r="B64" s="63" t="s">
        <v>76</v>
      </c>
      <c r="C64" s="44">
        <v>0</v>
      </c>
      <c r="D64" s="44">
        <v>1050545.97</v>
      </c>
      <c r="E64" s="44">
        <f>SUM(C64:D64)</f>
        <v>1050545.97</v>
      </c>
      <c r="F64" s="44">
        <v>0</v>
      </c>
      <c r="G64" s="44">
        <f t="shared" si="6"/>
        <v>1050545.97</v>
      </c>
      <c r="H64" s="44">
        <v>0</v>
      </c>
      <c r="I64" s="44">
        <v>0</v>
      </c>
      <c r="J64" s="44">
        <f t="shared" si="4"/>
        <v>1050545.97</v>
      </c>
      <c r="K64" s="40"/>
    </row>
    <row r="65" spans="1:11" ht="26.25" x14ac:dyDescent="0.25">
      <c r="A65" s="43">
        <v>22201</v>
      </c>
      <c r="B65" s="63" t="s">
        <v>77</v>
      </c>
      <c r="C65" s="44">
        <v>0</v>
      </c>
      <c r="D65" s="44">
        <v>350181.95</v>
      </c>
      <c r="E65" s="44">
        <f>SUM(C65:D65)</f>
        <v>350181.95</v>
      </c>
      <c r="F65" s="44">
        <v>0</v>
      </c>
      <c r="G65" s="44">
        <f>SUM(E65:F65)</f>
        <v>350181.95</v>
      </c>
      <c r="H65" s="44">
        <v>0</v>
      </c>
      <c r="I65" s="44">
        <v>0</v>
      </c>
      <c r="J65" s="44">
        <f>SUM(G65:H65)</f>
        <v>350181.95</v>
      </c>
      <c r="K65" s="40"/>
    </row>
    <row r="66" spans="1:11" ht="15.75" x14ac:dyDescent="0.25">
      <c r="A66" s="41">
        <v>31</v>
      </c>
      <c r="B66" s="62" t="s">
        <v>78</v>
      </c>
      <c r="C66" s="42">
        <v>0</v>
      </c>
      <c r="D66" s="42">
        <v>0</v>
      </c>
      <c r="E66" s="44">
        <f t="shared" ref="E66:E73" si="8">SUM(C66:D66)</f>
        <v>0</v>
      </c>
      <c r="F66" s="42">
        <v>0</v>
      </c>
      <c r="G66" s="42">
        <f t="shared" si="6"/>
        <v>0</v>
      </c>
      <c r="H66" s="42">
        <v>0</v>
      </c>
      <c r="I66" s="42">
        <f>SUM(I67)</f>
        <v>0</v>
      </c>
      <c r="J66" s="42">
        <f>SUM(J67)</f>
        <v>0</v>
      </c>
      <c r="K66" s="40"/>
    </row>
    <row r="67" spans="1:11" ht="26.25" x14ac:dyDescent="0.25">
      <c r="A67" s="41">
        <v>313</v>
      </c>
      <c r="B67" s="62" t="s">
        <v>79</v>
      </c>
      <c r="C67" s="42">
        <v>0</v>
      </c>
      <c r="D67" s="42">
        <v>0</v>
      </c>
      <c r="E67" s="44">
        <f t="shared" si="8"/>
        <v>0</v>
      </c>
      <c r="F67" s="42">
        <v>0</v>
      </c>
      <c r="G67" s="42">
        <f t="shared" si="6"/>
        <v>0</v>
      </c>
      <c r="H67" s="42">
        <v>0</v>
      </c>
      <c r="I67" s="42">
        <f>SUM(I68)</f>
        <v>0</v>
      </c>
      <c r="J67" s="42">
        <f>SUM(J68)</f>
        <v>0</v>
      </c>
      <c r="K67" s="40"/>
    </row>
    <row r="68" spans="1:11" ht="26.25" x14ac:dyDescent="0.25">
      <c r="A68" s="43">
        <v>31304</v>
      </c>
      <c r="B68" s="63" t="s">
        <v>80</v>
      </c>
      <c r="C68" s="44">
        <v>0</v>
      </c>
      <c r="D68" s="44">
        <v>0</v>
      </c>
      <c r="E68" s="44">
        <f t="shared" si="8"/>
        <v>0</v>
      </c>
      <c r="F68" s="44">
        <v>0</v>
      </c>
      <c r="G68" s="42">
        <f>SUM(E68:F68)</f>
        <v>0</v>
      </c>
      <c r="H68" s="44">
        <v>0</v>
      </c>
      <c r="I68" s="44">
        <v>0</v>
      </c>
      <c r="J68" s="44">
        <f>SUM(I68)</f>
        <v>0</v>
      </c>
      <c r="K68" s="40"/>
    </row>
    <row r="69" spans="1:11" ht="26.25" x14ac:dyDescent="0.25">
      <c r="A69" s="41">
        <v>32</v>
      </c>
      <c r="B69" s="62" t="s">
        <v>81</v>
      </c>
      <c r="C69" s="42">
        <f>SUM(C70+C72)</f>
        <v>97812.33</v>
      </c>
      <c r="D69" s="42">
        <f>SUM(D70+D72)</f>
        <v>145109.33000000002</v>
      </c>
      <c r="E69" s="42">
        <f t="shared" si="8"/>
        <v>242921.66000000003</v>
      </c>
      <c r="F69" s="42">
        <f>SUM(F70)</f>
        <v>160911.29</v>
      </c>
      <c r="G69" s="42">
        <f t="shared" si="6"/>
        <v>403832.95000000007</v>
      </c>
      <c r="H69" s="42">
        <f>SUM(H70+H72)</f>
        <v>163201.04999999999</v>
      </c>
      <c r="I69" s="42">
        <f>SUM(I70)</f>
        <v>0</v>
      </c>
      <c r="J69" s="42">
        <f>SUM(J70)</f>
        <v>567034</v>
      </c>
      <c r="K69" s="40"/>
    </row>
    <row r="70" spans="1:11" ht="26.25" x14ac:dyDescent="0.25">
      <c r="A70" s="41">
        <v>321</v>
      </c>
      <c r="B70" s="62" t="s">
        <v>82</v>
      </c>
      <c r="C70" s="42">
        <f>SUM(C71)</f>
        <v>70337.25</v>
      </c>
      <c r="D70" s="42">
        <f>SUM(D71)</f>
        <v>62684.11</v>
      </c>
      <c r="E70" s="44">
        <f t="shared" si="8"/>
        <v>133021.35999999999</v>
      </c>
      <c r="F70" s="42">
        <f>SUM(F71,F73)</f>
        <v>160911.29</v>
      </c>
      <c r="G70" s="42">
        <f>SUM(E70:F70)</f>
        <v>293932.65000000002</v>
      </c>
      <c r="H70" s="42">
        <f>SUM(H71)</f>
        <v>13391.9</v>
      </c>
      <c r="I70" s="42">
        <f>SUM(I71)</f>
        <v>0</v>
      </c>
      <c r="J70" s="42">
        <f>SUM(J71,J73)</f>
        <v>567034</v>
      </c>
      <c r="K70" s="40"/>
    </row>
    <row r="71" spans="1:11" ht="15.75" x14ac:dyDescent="0.25">
      <c r="A71" s="43">
        <v>32102</v>
      </c>
      <c r="B71" s="63" t="s">
        <v>83</v>
      </c>
      <c r="C71" s="44">
        <v>70337.25</v>
      </c>
      <c r="D71" s="44">
        <v>62684.11</v>
      </c>
      <c r="E71" s="44">
        <f t="shared" si="8"/>
        <v>133021.35999999999</v>
      </c>
      <c r="F71" s="44">
        <v>160911.29</v>
      </c>
      <c r="G71" s="44">
        <f t="shared" si="6"/>
        <v>293932.65000000002</v>
      </c>
      <c r="H71" s="44">
        <v>13391.9</v>
      </c>
      <c r="I71" s="44"/>
      <c r="J71" s="44">
        <f>SUM(G71:I71)</f>
        <v>307324.55000000005</v>
      </c>
      <c r="K71" s="40"/>
    </row>
    <row r="72" spans="1:11" ht="26.25" x14ac:dyDescent="0.25">
      <c r="A72" s="41">
        <v>322</v>
      </c>
      <c r="B72" s="62" t="s">
        <v>84</v>
      </c>
      <c r="C72" s="42">
        <f>SUM(C73)</f>
        <v>27475.08</v>
      </c>
      <c r="D72" s="42">
        <f>SUM(D73)</f>
        <v>82425.22</v>
      </c>
      <c r="E72" s="42">
        <f t="shared" si="8"/>
        <v>109900.3</v>
      </c>
      <c r="F72" s="42">
        <v>0</v>
      </c>
      <c r="G72" s="42">
        <f t="shared" si="6"/>
        <v>109900.3</v>
      </c>
      <c r="H72" s="42">
        <f>SUM(H73)</f>
        <v>149809.15</v>
      </c>
      <c r="I72" s="42">
        <v>0</v>
      </c>
      <c r="J72" s="42">
        <f t="shared" si="4"/>
        <v>259709.45</v>
      </c>
      <c r="K72" s="45"/>
    </row>
    <row r="73" spans="1:11" ht="27" thickBot="1" x14ac:dyDescent="0.3">
      <c r="A73" s="43">
        <v>32201</v>
      </c>
      <c r="B73" s="64" t="s">
        <v>85</v>
      </c>
      <c r="C73" s="48">
        <v>27475.08</v>
      </c>
      <c r="D73" s="48">
        <v>82425.22</v>
      </c>
      <c r="E73" s="44">
        <f t="shared" si="8"/>
        <v>109900.3</v>
      </c>
      <c r="F73" s="48">
        <v>0</v>
      </c>
      <c r="G73" s="42">
        <f t="shared" si="6"/>
        <v>109900.3</v>
      </c>
      <c r="H73" s="48">
        <v>149809.15</v>
      </c>
      <c r="I73" s="49">
        <v>0</v>
      </c>
      <c r="J73" s="48">
        <f>SUM(G73:H73)</f>
        <v>259709.45</v>
      </c>
      <c r="K73" s="40"/>
    </row>
    <row r="74" spans="1:11" ht="16.5" thickBot="1" x14ac:dyDescent="0.3">
      <c r="A74" s="50"/>
      <c r="B74" s="65" t="s">
        <v>86</v>
      </c>
      <c r="C74" s="51">
        <f>SUM(C59+C69)</f>
        <v>447994.28</v>
      </c>
      <c r="D74" s="51">
        <f>SUM(D10,D27,D47,D51,D59,D62,D66,D69)</f>
        <v>1545837.25</v>
      </c>
      <c r="E74" s="51">
        <f>SUM(E59+E62+E69)</f>
        <v>1993831.5299999998</v>
      </c>
      <c r="F74" s="51">
        <f>SUM(F69)</f>
        <v>160911.29</v>
      </c>
      <c r="G74" s="51">
        <f>SUM(G59+G62+G69)</f>
        <v>2154742.8199999998</v>
      </c>
      <c r="H74" s="51">
        <f>SUM(H10+H27+H47+H51+H59+H62+H66+H69)</f>
        <v>443701.05</v>
      </c>
      <c r="I74" s="52">
        <f>SUM(I10,I27,I47,I51,I59,I62,I66,I69)</f>
        <v>0</v>
      </c>
      <c r="J74" s="52">
        <f>SUM(G74:I74)</f>
        <v>2598443.8699999996</v>
      </c>
      <c r="K74" s="53"/>
    </row>
    <row r="75" spans="1:11" ht="16.5" thickBot="1" x14ac:dyDescent="0.3">
      <c r="A75" s="54"/>
      <c r="B75" s="65" t="s">
        <v>87</v>
      </c>
      <c r="C75" s="51">
        <f t="shared" ref="C75:I75" si="9">SUM(C11,C28,C43,C48,C52,C56,C60,C63,C67,C70,C72)</f>
        <v>447994.28</v>
      </c>
      <c r="D75" s="51">
        <f t="shared" si="9"/>
        <v>1545837.25</v>
      </c>
      <c r="E75" s="51">
        <f>SUM(E11,E28,E43,E48,E52,E56,E60,E63,E67,E70,E72)</f>
        <v>1993831.53</v>
      </c>
      <c r="F75" s="51">
        <f t="shared" si="9"/>
        <v>160911.29</v>
      </c>
      <c r="G75" s="51">
        <f t="shared" si="9"/>
        <v>2154742.8199999998</v>
      </c>
      <c r="H75" s="55">
        <f t="shared" si="9"/>
        <v>443701.05000000005</v>
      </c>
      <c r="I75" s="55">
        <f t="shared" si="9"/>
        <v>0</v>
      </c>
      <c r="J75" s="52">
        <f>SUM(G75:I75)</f>
        <v>2598443.87</v>
      </c>
      <c r="K75" s="40"/>
    </row>
    <row r="76" spans="1:11" ht="16.5" thickBot="1" x14ac:dyDescent="0.3">
      <c r="A76" s="56"/>
      <c r="B76" s="66" t="s">
        <v>88</v>
      </c>
      <c r="C76" s="51">
        <f t="shared" ref="C76:I76" si="10">SUM(C12:C26,C29:C42,C44:C46,C49:C50,C53:C55,C57:C58,C61,C64,C68,C71,C73)</f>
        <v>447994.28</v>
      </c>
      <c r="D76" s="51">
        <f>SUM(D10+D27+D47+D51+D59+D62+D66+D69)</f>
        <v>1545837.25</v>
      </c>
      <c r="E76" s="51">
        <f>SUM(E59+E62+E69)</f>
        <v>1993831.5299999998</v>
      </c>
      <c r="F76" s="51">
        <f t="shared" si="10"/>
        <v>160911.29</v>
      </c>
      <c r="G76" s="51">
        <f>SUM(G59+G62+G69)</f>
        <v>2154742.8199999998</v>
      </c>
      <c r="H76" s="55">
        <f t="shared" si="10"/>
        <v>443701.05000000005</v>
      </c>
      <c r="I76" s="55">
        <f t="shared" si="10"/>
        <v>0</v>
      </c>
      <c r="J76" s="52">
        <f>SUM(G76:I76)</f>
        <v>2598443.87</v>
      </c>
      <c r="K76" s="40"/>
    </row>
    <row r="77" spans="1:11" ht="15.75" x14ac:dyDescent="0.2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40"/>
    </row>
    <row r="78" spans="1:11" ht="15.75" x14ac:dyDescent="0.25">
      <c r="A78" s="57"/>
      <c r="B78" s="57"/>
      <c r="C78" s="57"/>
      <c r="D78" s="57"/>
      <c r="E78" s="57"/>
      <c r="F78" s="57"/>
      <c r="G78" s="57"/>
      <c r="H78" s="58"/>
      <c r="I78" s="57"/>
      <c r="J78" s="57"/>
      <c r="K78" s="40"/>
    </row>
    <row r="79" spans="1:11" ht="15.75" x14ac:dyDescent="0.25">
      <c r="A79" s="57"/>
      <c r="B79" s="57"/>
      <c r="C79" s="40"/>
      <c r="D79" s="57"/>
      <c r="E79" s="57"/>
      <c r="F79" s="57"/>
      <c r="G79" s="57"/>
      <c r="H79" s="59"/>
      <c r="I79" s="59"/>
      <c r="J79" s="57"/>
      <c r="K79" s="40"/>
    </row>
    <row r="80" spans="1:11" ht="15.75" x14ac:dyDescent="0.25">
      <c r="A80" s="40"/>
      <c r="B80" s="40"/>
      <c r="C80" s="40"/>
      <c r="D80" s="40"/>
      <c r="E80" s="40"/>
      <c r="F80" s="40"/>
      <c r="G80" s="40"/>
      <c r="H80" s="60"/>
      <c r="I80" s="57"/>
      <c r="J80" s="40"/>
      <c r="K80" s="40"/>
    </row>
  </sheetData>
  <mergeCells count="7">
    <mergeCell ref="A1:J1"/>
    <mergeCell ref="A2:J2"/>
    <mergeCell ref="A3:J3"/>
    <mergeCell ref="C6:J6"/>
    <mergeCell ref="C7:G7"/>
    <mergeCell ref="C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 de ingreso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PASO</dc:creator>
  <cp:lastModifiedBy>PASO</cp:lastModifiedBy>
  <dcterms:created xsi:type="dcterms:W3CDTF">2020-11-19T15:32:06Z</dcterms:created>
  <dcterms:modified xsi:type="dcterms:W3CDTF">2020-11-19T15:34:48Z</dcterms:modified>
</cp:coreProperties>
</file>