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gbi\Desktop\pp\"/>
    </mc:Choice>
  </mc:AlternateContent>
  <xr:revisionPtr revIDLastSave="0" documentId="13_ncr:1_{0714EE37-B1DD-4C6D-951C-528C9159401C}" xr6:coauthVersionLast="47" xr6:coauthVersionMax="47" xr10:uidLastSave="{00000000-0000-0000-0000-000000000000}"/>
  <bookViews>
    <workbookView xWindow="-110" yWindow="-110" windowWidth="19420" windowHeight="10300" activeTab="1" xr2:uid="{23684523-FC57-43E6-A854-74F44325D884}"/>
  </bookViews>
  <sheets>
    <sheet name="pivotel analysis  " sheetId="5" r:id="rId1"/>
    <sheet name="Data insights and trends " sheetId="6" r:id="rId2"/>
    <sheet name="Online Sales Data" sheetId="1" r:id="rId3"/>
    <sheet name="Customer data " sheetId="3" r:id="rId4"/>
    <sheet name="dictinary " sheetId="2" r:id="rId5"/>
  </sheets>
  <definedNames>
    <definedName name="_xlnm._FilterDatabase" localSheetId="3" hidden="1">'Customer data '!$D$1:$D$242</definedName>
    <definedName name="_xlnm._FilterDatabase" localSheetId="2" hidden="1">'Online Sales Data'!$B$1:$B$241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7" i="6" l="1"/>
  <c r="B10" i="6"/>
  <c r="C10" i="6"/>
  <c r="B11" i="6"/>
  <c r="C11" i="6"/>
  <c r="B12" i="6"/>
  <c r="C12" i="6"/>
  <c r="B13" i="6"/>
  <c r="C13" i="6"/>
  <c r="B14" i="6"/>
  <c r="C14" i="6"/>
  <c r="C330" i="6"/>
  <c r="C331" i="6"/>
  <c r="C329" i="6"/>
  <c r="B330" i="6"/>
  <c r="B331" i="6"/>
  <c r="B329" i="6"/>
  <c r="C305" i="6"/>
  <c r="C306" i="6"/>
  <c r="C304" i="6"/>
  <c r="B305" i="6"/>
  <c r="B306" i="6"/>
  <c r="B304" i="6"/>
  <c r="B28" i="6"/>
  <c r="B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7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C15" i="6"/>
  <c r="B15" i="6"/>
  <c r="D12" i="6" l="1"/>
  <c r="D13" i="6"/>
  <c r="D11" i="6"/>
  <c r="D14" i="6"/>
  <c r="D10" i="6"/>
  <c r="D15" i="6"/>
  <c r="L2" i="1"/>
  <c r="M2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G369" i="6" l="1"/>
  <c r="G368" i="6"/>
  <c r="C369" i="6"/>
  <c r="F368" i="6"/>
  <c r="D369" i="6"/>
  <c r="E369" i="6"/>
  <c r="B368" i="6"/>
  <c r="C350" i="6"/>
  <c r="F369" i="6"/>
  <c r="C351" i="6"/>
  <c r="C368" i="6"/>
  <c r="B351" i="6"/>
  <c r="E368" i="6"/>
  <c r="D368" i="6"/>
  <c r="B350" i="6"/>
  <c r="B369" i="6"/>
  <c r="D44" i="3" l="1"/>
  <c r="D111" i="3"/>
  <c r="D80" i="3"/>
  <c r="D215" i="3"/>
  <c r="D144" i="3"/>
  <c r="D194" i="3"/>
  <c r="D176" i="3"/>
  <c r="D188" i="3"/>
  <c r="D49" i="3"/>
  <c r="D219" i="3"/>
  <c r="D162" i="3"/>
  <c r="D224" i="3"/>
  <c r="D156" i="3"/>
  <c r="D106" i="3"/>
  <c r="D216" i="3"/>
  <c r="D148" i="3"/>
  <c r="D227" i="3"/>
  <c r="D60" i="3"/>
  <c r="D74" i="3"/>
  <c r="D170" i="3"/>
  <c r="D205" i="3"/>
  <c r="D145" i="3"/>
  <c r="D104" i="3"/>
  <c r="J104" i="1" s="1"/>
  <c r="K104" i="1" s="1"/>
  <c r="D136" i="3"/>
  <c r="D24" i="3"/>
  <c r="D161" i="3"/>
  <c r="D198" i="3"/>
  <c r="D5" i="3"/>
  <c r="D183" i="3"/>
  <c r="D13" i="3"/>
  <c r="D125" i="3"/>
  <c r="J125" i="1" s="1"/>
  <c r="K125" i="1" s="1"/>
  <c r="D122" i="3"/>
  <c r="D10" i="3"/>
  <c r="D6" i="3"/>
  <c r="D149" i="3"/>
  <c r="D61" i="3"/>
  <c r="D123" i="3"/>
  <c r="D100" i="3"/>
  <c r="D68" i="3"/>
  <c r="D90" i="3"/>
  <c r="D94" i="3"/>
  <c r="D126" i="3"/>
  <c r="D239" i="3"/>
  <c r="D236" i="3"/>
  <c r="D164" i="3"/>
  <c r="D18" i="3"/>
  <c r="D165" i="3"/>
  <c r="J165" i="1" s="1"/>
  <c r="K165" i="1" s="1"/>
  <c r="D40" i="3"/>
  <c r="D221" i="3"/>
  <c r="J221" i="1" s="1"/>
  <c r="K221" i="1" s="1"/>
  <c r="D150" i="3"/>
  <c r="J150" i="1" s="1"/>
  <c r="K150" i="1" s="1"/>
  <c r="D189" i="3"/>
  <c r="D146" i="3"/>
  <c r="D119" i="3"/>
  <c r="D50" i="3"/>
  <c r="J50" i="1" s="1"/>
  <c r="K50" i="1" s="1"/>
  <c r="D51" i="3"/>
  <c r="J51" i="1" s="1"/>
  <c r="K51" i="1" s="1"/>
  <c r="D207" i="3"/>
  <c r="D38" i="3"/>
  <c r="J38" i="1" s="1"/>
  <c r="K38" i="1" s="1"/>
  <c r="D177" i="3"/>
  <c r="D140" i="3"/>
  <c r="J140" i="1" s="1"/>
  <c r="K140" i="1" s="1"/>
  <c r="D105" i="3"/>
  <c r="D91" i="3"/>
  <c r="D14" i="3"/>
  <c r="D187" i="3"/>
  <c r="J187" i="1" s="1"/>
  <c r="K187" i="1" s="1"/>
  <c r="D69" i="3"/>
  <c r="J69" i="1" s="1"/>
  <c r="K69" i="1" s="1"/>
  <c r="D41" i="3"/>
  <c r="D117" i="3"/>
  <c r="D92" i="3"/>
  <c r="D81" i="3"/>
  <c r="J81" i="1" s="1"/>
  <c r="K81" i="1" s="1"/>
  <c r="D75" i="3"/>
  <c r="D107" i="3"/>
  <c r="D2" i="3"/>
  <c r="J2" i="1" s="1"/>
  <c r="K2" i="1" s="1"/>
  <c r="D57" i="3"/>
  <c r="D33" i="3"/>
  <c r="D63" i="3"/>
  <c r="D129" i="3"/>
  <c r="D76" i="3"/>
  <c r="J76" i="1" s="1"/>
  <c r="K76" i="1" s="1"/>
  <c r="D171" i="3"/>
  <c r="J171" i="1" s="1"/>
  <c r="K171" i="1" s="1"/>
  <c r="D34" i="3"/>
  <c r="D70" i="3"/>
  <c r="J70" i="1" s="1"/>
  <c r="K70" i="1" s="1"/>
  <c r="D231" i="3"/>
  <c r="D35" i="3"/>
  <c r="D45" i="3"/>
  <c r="D228" i="3"/>
  <c r="D11" i="3"/>
  <c r="D237" i="3"/>
  <c r="D147" i="3"/>
  <c r="J147" i="1" s="1"/>
  <c r="K147" i="1" s="1"/>
  <c r="D195" i="3"/>
  <c r="J195" i="1" s="1"/>
  <c r="K195" i="1" s="1"/>
  <c r="D55" i="3"/>
  <c r="D108" i="3"/>
  <c r="D143" i="3"/>
  <c r="D190" i="3"/>
  <c r="J190" i="1" s="1"/>
  <c r="K190" i="1" s="1"/>
  <c r="D234" i="3"/>
  <c r="J234" i="1" s="1"/>
  <c r="K234" i="1" s="1"/>
  <c r="D163" i="3"/>
  <c r="J162" i="1" s="1"/>
  <c r="K162" i="1" s="1"/>
  <c r="D112" i="3"/>
  <c r="J112" i="1" s="1"/>
  <c r="K112" i="1" s="1"/>
  <c r="D95" i="3"/>
  <c r="D225" i="3"/>
  <c r="D62" i="3"/>
  <c r="D208" i="3"/>
  <c r="D229" i="3"/>
  <c r="D151" i="3"/>
  <c r="J151" i="1" s="1"/>
  <c r="K151" i="1" s="1"/>
  <c r="D96" i="3"/>
  <c r="J96" i="1" s="1"/>
  <c r="K96" i="1" s="1"/>
  <c r="D16" i="3"/>
  <c r="D101" i="3"/>
  <c r="J101" i="1" s="1"/>
  <c r="K101" i="1" s="1"/>
  <c r="D213" i="3"/>
  <c r="D83" i="3"/>
  <c r="J83" i="1" s="1"/>
  <c r="K83" i="1" s="1"/>
  <c r="D109" i="3"/>
  <c r="D152" i="3"/>
  <c r="J152" i="1" s="1"/>
  <c r="K152" i="1" s="1"/>
  <c r="D52" i="3"/>
  <c r="J52" i="1" s="1"/>
  <c r="K52" i="1" s="1"/>
  <c r="D206" i="3"/>
  <c r="D25" i="3"/>
  <c r="J25" i="1" s="1"/>
  <c r="K25" i="1" s="1"/>
  <c r="D178" i="3"/>
  <c r="J178" i="1" s="1"/>
  <c r="K178" i="1" s="1"/>
  <c r="D184" i="3"/>
  <c r="J184" i="1" s="1"/>
  <c r="K184" i="1" s="1"/>
  <c r="D77" i="3"/>
  <c r="J77" i="1" s="1"/>
  <c r="K77" i="1" s="1"/>
  <c r="D157" i="3"/>
  <c r="D235" i="3"/>
  <c r="J235" i="1" s="1"/>
  <c r="K235" i="1" s="1"/>
  <c r="D36" i="3"/>
  <c r="D19" i="3"/>
  <c r="D240" i="3"/>
  <c r="D199" i="3"/>
  <c r="D20" i="3"/>
  <c r="J20" i="1" s="1"/>
  <c r="K20" i="1" s="1"/>
  <c r="D84" i="3"/>
  <c r="J84" i="1" s="1"/>
  <c r="K84" i="1" s="1"/>
  <c r="D175" i="3"/>
  <c r="D120" i="3"/>
  <c r="J120" i="1" s="1"/>
  <c r="K120" i="1" s="1"/>
  <c r="D134" i="3"/>
  <c r="J134" i="1" s="1"/>
  <c r="K134" i="1" s="1"/>
  <c r="D168" i="3"/>
  <c r="D132" i="3"/>
  <c r="J132" i="1" s="1"/>
  <c r="K132" i="1" s="1"/>
  <c r="D127" i="3"/>
  <c r="J127" i="1" s="1"/>
  <c r="K127" i="1" s="1"/>
  <c r="D12" i="3"/>
  <c r="D113" i="3"/>
  <c r="J113" i="1" s="1"/>
  <c r="K113" i="1" s="1"/>
  <c r="D241" i="3"/>
  <c r="D114" i="3"/>
  <c r="D180" i="3"/>
  <c r="D220" i="3"/>
  <c r="D26" i="3"/>
  <c r="J26" i="1" s="1"/>
  <c r="K26" i="1" s="1"/>
  <c r="D64" i="3"/>
  <c r="J64" i="1" s="1"/>
  <c r="K64" i="1" s="1"/>
  <c r="D21" i="3"/>
  <c r="D27" i="3"/>
  <c r="J27" i="1" s="1"/>
  <c r="K27" i="1" s="1"/>
  <c r="D191" i="3"/>
  <c r="D135" i="3"/>
  <c r="D78" i="3"/>
  <c r="J78" i="1" s="1"/>
  <c r="K78" i="1" s="1"/>
  <c r="D200" i="3"/>
  <c r="J200" i="1" s="1"/>
  <c r="K200" i="1" s="1"/>
  <c r="D102" i="3"/>
  <c r="D28" i="3"/>
  <c r="J28" i="1" s="1"/>
  <c r="K28" i="1" s="1"/>
  <c r="D3" i="3"/>
  <c r="D230" i="3"/>
  <c r="J230" i="1" s="1"/>
  <c r="K230" i="1" s="1"/>
  <c r="D39" i="3"/>
  <c r="J39" i="1" s="1"/>
  <c r="K39" i="1" s="1"/>
  <c r="D56" i="3"/>
  <c r="J56" i="1" s="1"/>
  <c r="K56" i="1" s="1"/>
  <c r="D186" i="3"/>
  <c r="D46" i="3"/>
  <c r="J46" i="1" s="1"/>
  <c r="K46" i="1" s="1"/>
  <c r="D196" i="3"/>
  <c r="J196" i="1" s="1"/>
  <c r="K196" i="1" s="1"/>
  <c r="D23" i="3"/>
  <c r="J23" i="1" s="1"/>
  <c r="K23" i="1" s="1"/>
  <c r="D7" i="3"/>
  <c r="D71" i="3"/>
  <c r="J71" i="1" s="1"/>
  <c r="K71" i="1" s="1"/>
  <c r="D130" i="3"/>
  <c r="D53" i="3"/>
  <c r="J53" i="1" s="1"/>
  <c r="K53" i="1" s="1"/>
  <c r="D115" i="3"/>
  <c r="J115" i="1" s="1"/>
  <c r="K115" i="1" s="1"/>
  <c r="D85" i="3"/>
  <c r="D22" i="3"/>
  <c r="D110" i="3"/>
  <c r="J110" i="1" s="1"/>
  <c r="K110" i="1" s="1"/>
  <c r="D172" i="3"/>
  <c r="J172" i="1" s="1"/>
  <c r="K172" i="1" s="1"/>
  <c r="D153" i="3"/>
  <c r="D217" i="3"/>
  <c r="D65" i="3"/>
  <c r="J65" i="1" s="1"/>
  <c r="K65" i="1" s="1"/>
  <c r="D54" i="3"/>
  <c r="D29" i="3"/>
  <c r="J29" i="1" s="1"/>
  <c r="K29" i="1" s="1"/>
  <c r="D30" i="3"/>
  <c r="D128" i="3"/>
  <c r="J128" i="1" s="1"/>
  <c r="K128" i="1" s="1"/>
  <c r="D93" i="3"/>
  <c r="D222" i="3"/>
  <c r="J222" i="1" s="1"/>
  <c r="K222" i="1" s="1"/>
  <c r="D47" i="3"/>
  <c r="D66" i="3"/>
  <c r="D137" i="3"/>
  <c r="D173" i="3"/>
  <c r="D179" i="3"/>
  <c r="D103" i="3"/>
  <c r="D192" i="3"/>
  <c r="J192" i="1" s="1"/>
  <c r="K192" i="1" s="1"/>
  <c r="D17" i="3"/>
  <c r="J17" i="1" s="1"/>
  <c r="K17" i="1" s="1"/>
  <c r="D31" i="3"/>
  <c r="J31" i="1" s="1"/>
  <c r="K31" i="1" s="1"/>
  <c r="D218" i="3"/>
  <c r="J218" i="1" s="1"/>
  <c r="K218" i="1" s="1"/>
  <c r="D37" i="3"/>
  <c r="J37" i="1" s="1"/>
  <c r="K37" i="1" s="1"/>
  <c r="D201" i="3"/>
  <c r="J201" i="1" s="1"/>
  <c r="K201" i="1" s="1"/>
  <c r="D166" i="3"/>
  <c r="J166" i="1" s="1"/>
  <c r="K166" i="1" s="1"/>
  <c r="D209" i="3"/>
  <c r="J209" i="1" s="1"/>
  <c r="K209" i="1" s="1"/>
  <c r="D232" i="3"/>
  <c r="J232" i="1" s="1"/>
  <c r="K232" i="1" s="1"/>
  <c r="D154" i="3"/>
  <c r="J154" i="1" s="1"/>
  <c r="K154" i="1" s="1"/>
  <c r="D174" i="3"/>
  <c r="D185" i="3"/>
  <c r="D138" i="3"/>
  <c r="J138" i="1" s="1"/>
  <c r="K138" i="1" s="1"/>
  <c r="D181" i="3"/>
  <c r="J181" i="1" s="1"/>
  <c r="K181" i="1" s="1"/>
  <c r="D15" i="3"/>
  <c r="J15" i="1" s="1"/>
  <c r="K15" i="1" s="1"/>
  <c r="D167" i="3"/>
  <c r="J167" i="1" s="1"/>
  <c r="K167" i="1" s="1"/>
  <c r="D226" i="3"/>
  <c r="J226" i="1" s="1"/>
  <c r="K226" i="1" s="1"/>
  <c r="D158" i="3"/>
  <c r="J158" i="1" s="1"/>
  <c r="K158" i="1" s="1"/>
  <c r="D118" i="3"/>
  <c r="D202" i="3"/>
  <c r="D79" i="3"/>
  <c r="J79" i="1" s="1"/>
  <c r="K79" i="1" s="1"/>
  <c r="D42" i="3"/>
  <c r="J42" i="1" s="1"/>
  <c r="K42" i="1" s="1"/>
  <c r="D169" i="3"/>
  <c r="J169" i="1" s="1"/>
  <c r="K169" i="1" s="1"/>
  <c r="D32" i="3"/>
  <c r="J32" i="1" s="1"/>
  <c r="K32" i="1" s="1"/>
  <c r="D116" i="3"/>
  <c r="J116" i="1" s="1"/>
  <c r="K116" i="1" s="1"/>
  <c r="D233" i="3"/>
  <c r="J233" i="1" s="1"/>
  <c r="K233" i="1" s="1"/>
  <c r="D193" i="3"/>
  <c r="J193" i="1" s="1"/>
  <c r="K193" i="1" s="1"/>
  <c r="D238" i="3"/>
  <c r="D97" i="3"/>
  <c r="J97" i="1" s="1"/>
  <c r="K97" i="1" s="1"/>
  <c r="D131" i="3"/>
  <c r="D197" i="3"/>
  <c r="J197" i="1" s="1"/>
  <c r="K197" i="1" s="1"/>
  <c r="D8" i="3"/>
  <c r="J8" i="1" s="1"/>
  <c r="K8" i="1" s="1"/>
  <c r="D210" i="3"/>
  <c r="J210" i="1" s="1"/>
  <c r="K210" i="1" s="1"/>
  <c r="D139" i="3"/>
  <c r="J139" i="1" s="1"/>
  <c r="K139" i="1" s="1"/>
  <c r="D211" i="3"/>
  <c r="J211" i="1" s="1"/>
  <c r="K211" i="1" s="1"/>
  <c r="D9" i="3"/>
  <c r="J9" i="1" s="1"/>
  <c r="K9" i="1" s="1"/>
  <c r="D121" i="3"/>
  <c r="J121" i="1" s="1"/>
  <c r="K121" i="1" s="1"/>
  <c r="D4" i="3"/>
  <c r="J4" i="1" s="1"/>
  <c r="K4" i="1" s="1"/>
  <c r="D141" i="3"/>
  <c r="J141" i="1" s="1"/>
  <c r="K141" i="1" s="1"/>
  <c r="D98" i="3"/>
  <c r="J98" i="1" s="1"/>
  <c r="K98" i="1" s="1"/>
  <c r="D142" i="3"/>
  <c r="J142" i="1" s="1"/>
  <c r="K142" i="1" s="1"/>
  <c r="D58" i="3"/>
  <c r="J58" i="1" s="1"/>
  <c r="K58" i="1" s="1"/>
  <c r="D67" i="3"/>
  <c r="D182" i="3"/>
  <c r="J182" i="1" s="1"/>
  <c r="K182" i="1" s="1"/>
  <c r="D159" i="3"/>
  <c r="D72" i="3"/>
  <c r="J72" i="1" s="1"/>
  <c r="K72" i="1" s="1"/>
  <c r="D86" i="3"/>
  <c r="J86" i="1" s="1"/>
  <c r="K86" i="1" s="1"/>
  <c r="D160" i="3"/>
  <c r="J160" i="1" s="1"/>
  <c r="K160" i="1" s="1"/>
  <c r="D223" i="3"/>
  <c r="J223" i="1" s="1"/>
  <c r="K223" i="1" s="1"/>
  <c r="D48" i="3"/>
  <c r="J48" i="1" s="1"/>
  <c r="K48" i="1" s="1"/>
  <c r="D203" i="3"/>
  <c r="D59" i="3"/>
  <c r="J59" i="1" s="1"/>
  <c r="K59" i="1" s="1"/>
  <c r="D124" i="3"/>
  <c r="J124" i="1" s="1"/>
  <c r="K124" i="1" s="1"/>
  <c r="D212" i="3"/>
  <c r="J212" i="1" s="1"/>
  <c r="K212" i="1" s="1"/>
  <c r="D87" i="3"/>
  <c r="D99" i="3"/>
  <c r="J99" i="1" s="1"/>
  <c r="K99" i="1" s="1"/>
  <c r="D43" i="3"/>
  <c r="J43" i="1" s="1"/>
  <c r="K43" i="1" s="1"/>
  <c r="D73" i="3"/>
  <c r="J73" i="1" s="1"/>
  <c r="K73" i="1" s="1"/>
  <c r="D88" i="3"/>
  <c r="J88" i="1" s="1"/>
  <c r="K88" i="1" s="1"/>
  <c r="D214" i="3"/>
  <c r="D133" i="3"/>
  <c r="J133" i="1" s="1"/>
  <c r="K133" i="1" s="1"/>
  <c r="D89" i="3"/>
  <c r="J89" i="1" s="1"/>
  <c r="K89" i="1" s="1"/>
  <c r="D204" i="3"/>
  <c r="J204" i="1" s="1"/>
  <c r="K204" i="1" s="1"/>
  <c r="D155" i="3"/>
  <c r="J155" i="1" s="1"/>
  <c r="K155" i="1" s="1"/>
  <c r="D82" i="3"/>
  <c r="J82" i="1" s="1"/>
  <c r="K82" i="1" s="1"/>
  <c r="J161" i="1" l="1"/>
  <c r="K161" i="1" s="1"/>
  <c r="J7" i="1"/>
  <c r="K7" i="1" s="1"/>
  <c r="J3" i="1"/>
  <c r="K3" i="1" s="1"/>
  <c r="J103" i="1"/>
  <c r="K103" i="1" s="1"/>
  <c r="J176" i="1"/>
  <c r="K176" i="1" s="1"/>
  <c r="J179" i="1"/>
  <c r="K179" i="1" s="1"/>
  <c r="J14" i="1"/>
  <c r="K14" i="1" s="1"/>
  <c r="J168" i="1"/>
  <c r="K168" i="1" s="1"/>
  <c r="J164" i="1"/>
  <c r="K164" i="1" s="1"/>
  <c r="J159" i="1"/>
  <c r="K159" i="1" s="1"/>
  <c r="J66" i="1"/>
  <c r="K66" i="1" s="1"/>
  <c r="J47" i="1"/>
  <c r="K47" i="1" s="1"/>
  <c r="J191" i="1"/>
  <c r="K191" i="1" s="1"/>
  <c r="J153" i="1"/>
  <c r="K153" i="1" s="1"/>
  <c r="J108" i="1"/>
  <c r="K108" i="1" s="1"/>
  <c r="J10" i="1"/>
  <c r="K10" i="1" s="1"/>
  <c r="J93" i="1"/>
  <c r="K93" i="1" s="1"/>
  <c r="J21" i="1"/>
  <c r="K21" i="1" s="1"/>
  <c r="J12" i="1"/>
  <c r="K12" i="1" s="1"/>
  <c r="J213" i="1"/>
  <c r="K213" i="1" s="1"/>
  <c r="J225" i="1"/>
  <c r="K225" i="1" s="1"/>
  <c r="J55" i="1"/>
  <c r="K55" i="1" s="1"/>
  <c r="J231" i="1"/>
  <c r="K231" i="1" s="1"/>
  <c r="J57" i="1"/>
  <c r="K57" i="1" s="1"/>
  <c r="J207" i="1"/>
  <c r="K207" i="1" s="1"/>
  <c r="J40" i="1"/>
  <c r="K40" i="1" s="1"/>
  <c r="J90" i="1"/>
  <c r="K90" i="1" s="1"/>
  <c r="J122" i="1"/>
  <c r="K122" i="1" s="1"/>
  <c r="J136" i="1"/>
  <c r="K136" i="1" s="1"/>
  <c r="J148" i="1"/>
  <c r="K148" i="1" s="1"/>
  <c r="J188" i="1"/>
  <c r="K188" i="1" s="1"/>
  <c r="J199" i="1"/>
  <c r="K199" i="1" s="1"/>
  <c r="J95" i="1"/>
  <c r="K95" i="1" s="1"/>
  <c r="J68" i="1"/>
  <c r="K68" i="1" s="1"/>
  <c r="J216" i="1"/>
  <c r="K216" i="1" s="1"/>
  <c r="J87" i="1"/>
  <c r="K87" i="1" s="1"/>
  <c r="J30" i="1"/>
  <c r="K30" i="1" s="1"/>
  <c r="J22" i="1"/>
  <c r="K22" i="1" s="1"/>
  <c r="J102" i="1"/>
  <c r="K102" i="1" s="1"/>
  <c r="J240" i="1"/>
  <c r="K240" i="1" s="1"/>
  <c r="J16" i="1"/>
  <c r="K16" i="1" s="1"/>
  <c r="J34" i="1"/>
  <c r="K34" i="1" s="1"/>
  <c r="J107" i="1"/>
  <c r="K107" i="1" s="1"/>
  <c r="J18" i="1"/>
  <c r="K18" i="1" s="1"/>
  <c r="J100" i="1"/>
  <c r="K100" i="1" s="1"/>
  <c r="J13" i="1"/>
  <c r="K13" i="1" s="1"/>
  <c r="J145" i="1"/>
  <c r="K145" i="1" s="1"/>
  <c r="J106" i="1"/>
  <c r="K106" i="1" s="1"/>
  <c r="J194" i="1"/>
  <c r="K194" i="1" s="1"/>
  <c r="J131" i="1"/>
  <c r="K131" i="1" s="1"/>
  <c r="J173" i="1"/>
  <c r="K173" i="1" s="1"/>
  <c r="J85" i="1"/>
  <c r="K85" i="1" s="1"/>
  <c r="J220" i="1"/>
  <c r="K220" i="1" s="1"/>
  <c r="J19" i="1"/>
  <c r="K19" i="1" s="1"/>
  <c r="J206" i="1"/>
  <c r="K206" i="1" s="1"/>
  <c r="J237" i="1"/>
  <c r="K237" i="1" s="1"/>
  <c r="J75" i="1"/>
  <c r="K75" i="1" s="1"/>
  <c r="J91" i="1"/>
  <c r="K91" i="1" s="1"/>
  <c r="J119" i="1"/>
  <c r="K119" i="1" s="1"/>
  <c r="J123" i="1"/>
  <c r="K123" i="1" s="1"/>
  <c r="J183" i="1"/>
  <c r="K183" i="1" s="1"/>
  <c r="J205" i="1"/>
  <c r="K205" i="1" s="1"/>
  <c r="J156" i="1"/>
  <c r="K156" i="1" s="1"/>
  <c r="J144" i="1"/>
  <c r="K144" i="1" s="1"/>
  <c r="J137" i="1"/>
  <c r="K137" i="1" s="1"/>
  <c r="J54" i="1"/>
  <c r="K54" i="1" s="1"/>
  <c r="J186" i="1"/>
  <c r="K186" i="1" s="1"/>
  <c r="J180" i="1"/>
  <c r="K180" i="1" s="1"/>
  <c r="J36" i="1"/>
  <c r="K36" i="1" s="1"/>
  <c r="J11" i="1"/>
  <c r="K11" i="1" s="1"/>
  <c r="J105" i="1"/>
  <c r="K105" i="1" s="1"/>
  <c r="J146" i="1"/>
  <c r="K146" i="1" s="1"/>
  <c r="J236" i="1"/>
  <c r="K236" i="1" s="1"/>
  <c r="J61" i="1"/>
  <c r="K61" i="1" s="1"/>
  <c r="J5" i="1"/>
  <c r="K5" i="1" s="1"/>
  <c r="J170" i="1"/>
  <c r="K170" i="1" s="1"/>
  <c r="J224" i="1"/>
  <c r="K224" i="1" s="1"/>
  <c r="J215" i="1"/>
  <c r="K215" i="1" s="1"/>
  <c r="J214" i="1"/>
  <c r="K214" i="1" s="1"/>
  <c r="J238" i="1"/>
  <c r="K238" i="1" s="1"/>
  <c r="J202" i="1"/>
  <c r="K202" i="1" s="1"/>
  <c r="J185" i="1"/>
  <c r="K185" i="1" s="1"/>
  <c r="J135" i="1"/>
  <c r="K135" i="1" s="1"/>
  <c r="J114" i="1"/>
  <c r="K114" i="1" s="1"/>
  <c r="J229" i="1"/>
  <c r="K229" i="1" s="1"/>
  <c r="J228" i="1"/>
  <c r="K228" i="1" s="1"/>
  <c r="J129" i="1"/>
  <c r="K129" i="1" s="1"/>
  <c r="J92" i="1"/>
  <c r="K92" i="1" s="1"/>
  <c r="J189" i="1"/>
  <c r="K189" i="1" s="1"/>
  <c r="J239" i="1"/>
  <c r="K239" i="1" s="1"/>
  <c r="J149" i="1"/>
  <c r="K149" i="1" s="1"/>
  <c r="J198" i="1"/>
  <c r="K198" i="1" s="1"/>
  <c r="J74" i="1"/>
  <c r="K74" i="1" s="1"/>
  <c r="J80" i="1"/>
  <c r="K80" i="1" s="1"/>
  <c r="J203" i="1"/>
  <c r="K203" i="1" s="1"/>
  <c r="J67" i="1"/>
  <c r="K67" i="1" s="1"/>
  <c r="J118" i="1"/>
  <c r="K118" i="1" s="1"/>
  <c r="J174" i="1"/>
  <c r="K174" i="1" s="1"/>
  <c r="J217" i="1"/>
  <c r="K217" i="1" s="1"/>
  <c r="J130" i="1"/>
  <c r="K130" i="1" s="1"/>
  <c r="J241" i="1"/>
  <c r="K241" i="1" s="1"/>
  <c r="J175" i="1"/>
  <c r="K175" i="1" s="1"/>
  <c r="J157" i="1"/>
  <c r="K157" i="1" s="1"/>
  <c r="J109" i="1"/>
  <c r="K109" i="1" s="1"/>
  <c r="J208" i="1"/>
  <c r="K208" i="1" s="1"/>
  <c r="J143" i="1"/>
  <c r="K143" i="1" s="1"/>
  <c r="J45" i="1"/>
  <c r="K45" i="1" s="1"/>
  <c r="J63" i="1"/>
  <c r="K63" i="1" s="1"/>
  <c r="J117" i="1"/>
  <c r="K117" i="1" s="1"/>
  <c r="J177" i="1"/>
  <c r="K177" i="1" s="1"/>
  <c r="J126" i="1"/>
  <c r="K126" i="1" s="1"/>
  <c r="J6" i="1"/>
  <c r="K6" i="1" s="1"/>
  <c r="J163" i="1"/>
  <c r="K163" i="1" s="1"/>
  <c r="J60" i="1"/>
  <c r="K60" i="1" s="1"/>
  <c r="J219" i="1"/>
  <c r="K219" i="1" s="1"/>
  <c r="J111" i="1"/>
  <c r="K111" i="1" s="1"/>
  <c r="J62" i="1"/>
  <c r="K62" i="1" s="1"/>
  <c r="J35" i="1"/>
  <c r="K35" i="1" s="1"/>
  <c r="J33" i="1"/>
  <c r="K33" i="1" s="1"/>
  <c r="J41" i="1"/>
  <c r="K41" i="1" s="1"/>
  <c r="J94" i="1"/>
  <c r="K94" i="1" s="1"/>
  <c r="J24" i="1"/>
  <c r="K24" i="1" s="1"/>
  <c r="J227" i="1"/>
  <c r="K227" i="1" s="1"/>
  <c r="J49" i="1"/>
  <c r="K49" i="1" s="1"/>
  <c r="J44" i="1"/>
  <c r="K44" i="1" s="1"/>
  <c r="B275" i="6" l="1"/>
  <c r="B276" i="6"/>
  <c r="B277" i="6"/>
  <c r="C275" i="6"/>
  <c r="C276" i="6"/>
  <c r="C277" i="6"/>
</calcChain>
</file>

<file path=xl/sharedStrings.xml><?xml version="1.0" encoding="utf-8"?>
<sst xmlns="http://schemas.openxmlformats.org/spreadsheetml/2006/main" count="1631" uniqueCount="375">
  <si>
    <t>Transaction ID</t>
  </si>
  <si>
    <t>Date</t>
  </si>
  <si>
    <t>Product Category</t>
  </si>
  <si>
    <t>Product Name</t>
  </si>
  <si>
    <t>Units Sold</t>
  </si>
  <si>
    <t>Unit Price</t>
  </si>
  <si>
    <t>Total Revenue</t>
  </si>
  <si>
    <t>Region</t>
  </si>
  <si>
    <t>Payment Method</t>
  </si>
  <si>
    <t>Electronics</t>
  </si>
  <si>
    <t>iPhone 14 Pro</t>
  </si>
  <si>
    <t>North America</t>
  </si>
  <si>
    <t>Credit Card</t>
  </si>
  <si>
    <t>Home Appliances</t>
  </si>
  <si>
    <t>Dyson V11 Vacuum</t>
  </si>
  <si>
    <t>Europe</t>
  </si>
  <si>
    <t>PayPal</t>
  </si>
  <si>
    <t>Clothing</t>
  </si>
  <si>
    <t>Levi's 501 Jeans</t>
  </si>
  <si>
    <t>Asia</t>
  </si>
  <si>
    <t>Debit Card</t>
  </si>
  <si>
    <t>Books</t>
  </si>
  <si>
    <t>The Da Vinci Code</t>
  </si>
  <si>
    <t>Beauty Products</t>
  </si>
  <si>
    <t>Neutrogena Skincare Set</t>
  </si>
  <si>
    <t>Sports</t>
  </si>
  <si>
    <t>Wilson Evolution Basketball</t>
  </si>
  <si>
    <t>MacBook Pro 16-inch</t>
  </si>
  <si>
    <t>Blueair Classic 480i</t>
  </si>
  <si>
    <t>Nike Air Force 1</t>
  </si>
  <si>
    <t>Dune by Frank Herbert</t>
  </si>
  <si>
    <t>Chanel No. 5 Perfume</t>
  </si>
  <si>
    <t>Babolat Pure Drive Tennis Racket</t>
  </si>
  <si>
    <t>Samsung Galaxy Tab S8</t>
  </si>
  <si>
    <t>Keurig K-Elite Coffee Maker</t>
  </si>
  <si>
    <t>North Face Down Jacket</t>
  </si>
  <si>
    <t>Salt, Fat, Acid, Heat by Samin Nosrat</t>
  </si>
  <si>
    <t>Dyson Supersonic Hair Dryer</t>
  </si>
  <si>
    <t>Manduka PRO Yoga Mat</t>
  </si>
  <si>
    <t>Garmin Forerunner 945</t>
  </si>
  <si>
    <t>Ninja Professional Blender</t>
  </si>
  <si>
    <t>Zara Summer Dress</t>
  </si>
  <si>
    <t>Gone Girl by Gillian Flynn</t>
  </si>
  <si>
    <t>Olay Regenerist Face Cream</t>
  </si>
  <si>
    <t>Adidas FIFA World Cup Football</t>
  </si>
  <si>
    <t>Bose QuietComfort 35 Headphones</t>
  </si>
  <si>
    <t>Panasonic NN-SN966S Microwave</t>
  </si>
  <si>
    <t>Adidas Ultraboost Shoes</t>
  </si>
  <si>
    <t>Pride and Prejudice by Jane Austen</t>
  </si>
  <si>
    <t>MAC Ruby Woo Lipstick</t>
  </si>
  <si>
    <t>Nike Air Zoom Pegasus 37</t>
  </si>
  <si>
    <t>Sony WH-1000XM4 Headphones</t>
  </si>
  <si>
    <t>Instant Pot Duo</t>
  </si>
  <si>
    <t>Under Armour HeatGear T-Shirt</t>
  </si>
  <si>
    <t>1984 by George Orwell</t>
  </si>
  <si>
    <t>L'Oreal Revitalift Serum</t>
  </si>
  <si>
    <t>Peloton Bike</t>
  </si>
  <si>
    <t>Apple Watch Series 8</t>
  </si>
  <si>
    <t>Roomba i7+</t>
  </si>
  <si>
    <t>Columbia Fleece Jacket</t>
  </si>
  <si>
    <t>Harry Potter and the Sorcerer's Stone</t>
  </si>
  <si>
    <t>Estee Lauder Advanced Night Repair</t>
  </si>
  <si>
    <t>Fitbit Charge 5</t>
  </si>
  <si>
    <t>GoPro HERO10 Black</t>
  </si>
  <si>
    <t>Nespresso VertuoPlus</t>
  </si>
  <si>
    <t>Patagonia Better Sweater</t>
  </si>
  <si>
    <t>Becoming by Michelle Obama</t>
  </si>
  <si>
    <t>Clinique Moisture Surge</t>
  </si>
  <si>
    <t>Yeti Rambler Tumbler</t>
  </si>
  <si>
    <t>Kindle Paperwhite</t>
  </si>
  <si>
    <t>Breville Smart Oven</t>
  </si>
  <si>
    <t>Ray-Ban Aviator Sunglasses</t>
  </si>
  <si>
    <t>The Silent Patient by Alex Michaelides</t>
  </si>
  <si>
    <t>Shiseido Ultimate Sun Protector</t>
  </si>
  <si>
    <t>Titleist Pro V1 Golf Balls</t>
  </si>
  <si>
    <t>Anker PowerCore Portable Charger</t>
  </si>
  <si>
    <t>KitchenAid Artisan Stand Mixer</t>
  </si>
  <si>
    <t>Calvin Klein Boxer Briefs</t>
  </si>
  <si>
    <t>Educated by Tara Westover</t>
  </si>
  <si>
    <t>Anastasia Beverly Hills Brow Wiz</t>
  </si>
  <si>
    <t>Hyperice Hypervolt Massager</t>
  </si>
  <si>
    <t>Nintendo Switch</t>
  </si>
  <si>
    <t>Philips Airfryer XXL</t>
  </si>
  <si>
    <t>Hanes ComfortSoft T-Shirt</t>
  </si>
  <si>
    <t>Where the Crawdads Sing by Delia Owens</t>
  </si>
  <si>
    <t>Lancome La Vie Est Belle</t>
  </si>
  <si>
    <t>Garmin Edge 530</t>
  </si>
  <si>
    <t>Samsung QLED 4K TV</t>
  </si>
  <si>
    <t>Eufy RoboVac 11S</t>
  </si>
  <si>
    <t>Puma Suede Classic Sneakers</t>
  </si>
  <si>
    <t>The Great Gatsby by F. Scott Fitzgerald</t>
  </si>
  <si>
    <t>Drunk Elephant C-Firma Day Serum</t>
  </si>
  <si>
    <t>Nike Metcon 6</t>
  </si>
  <si>
    <t>HP Spectre x360 Laptop</t>
  </si>
  <si>
    <t>De'Longhi Magnifica Espresso Machine</t>
  </si>
  <si>
    <t>Tommy Hilfiger Polo Shirt</t>
  </si>
  <si>
    <t>To Kill a Mockingbird by Harper Lee</t>
  </si>
  <si>
    <t>Glossier Boy Brow</t>
  </si>
  <si>
    <t>Rogue Fitness Kettlebell</t>
  </si>
  <si>
    <t>Apple AirPods Pro</t>
  </si>
  <si>
    <t>Dyson Pure Cool Link</t>
  </si>
  <si>
    <t>Levi's Trucker Jacket</t>
  </si>
  <si>
    <t>The Hobbit by J.R.R. Tolkien</t>
  </si>
  <si>
    <t>Charlotte Tilbury Magic Cream</t>
  </si>
  <si>
    <t>Spalding NBA Street Basketball</t>
  </si>
  <si>
    <t>Ring Video Doorbell</t>
  </si>
  <si>
    <t>LG OLED TV</t>
  </si>
  <si>
    <t>Uniqlo Ultra Light Down Jacket</t>
  </si>
  <si>
    <t>The Catcher in the Rye by J.D. Salinger</t>
  </si>
  <si>
    <t>Sunday Riley Good Genes</t>
  </si>
  <si>
    <t>On Running Cloud Shoes</t>
  </si>
  <si>
    <t>Logitech MX Master 3 Mouse</t>
  </si>
  <si>
    <t>Instant Pot Duo Crisp</t>
  </si>
  <si>
    <t>Adidas Originals Superstar Sneakers</t>
  </si>
  <si>
    <t>The Alchemist by Paulo Coelho</t>
  </si>
  <si>
    <t>Tatcha The Water Cream</t>
  </si>
  <si>
    <t>Garmin Fenix 6X Pro</t>
  </si>
  <si>
    <t>Bose SoundLink Revolve+ Speaker</t>
  </si>
  <si>
    <t>Vitamix Explorian Blender</t>
  </si>
  <si>
    <t>Gap Essential Crewneck T-Shirt</t>
  </si>
  <si>
    <t>The Power of Now by Eckhart Tolle</t>
  </si>
  <si>
    <t>Kiehl's Midnight Recovery Concentrate</t>
  </si>
  <si>
    <t>Under Armour HOVR Sonic 4 Shoes</t>
  </si>
  <si>
    <t>Canon EOS R5 Camera</t>
  </si>
  <si>
    <t>Shark IQ Robot Vacuum</t>
  </si>
  <si>
    <t>H&amp;M Slim Fit Jeans</t>
  </si>
  <si>
    <t>The Girl on the Train by Paula Hawkins</t>
  </si>
  <si>
    <t>The Ordinary Niacinamide Serum</t>
  </si>
  <si>
    <t>Bowflex SelectTech 552 Dumbbells</t>
  </si>
  <si>
    <t>Google Nest Hub Max</t>
  </si>
  <si>
    <t>Cuisinart Griddler Deluxe</t>
  </si>
  <si>
    <t>Old Navy Relaxed-Fit T-Shirt</t>
  </si>
  <si>
    <t>Sapiens: A Brief History of Humankind by Yuval Noah Harari</t>
  </si>
  <si>
    <t>Biore UV Aqua Rich Watery Essence Sunscreen</t>
  </si>
  <si>
    <t>Fitbit Versa 3</t>
  </si>
  <si>
    <t>Amazon Echo Show 10</t>
  </si>
  <si>
    <t>Breville Smart Grill</t>
  </si>
  <si>
    <t>Gap High Rise Skinny Jeans</t>
  </si>
  <si>
    <t>Atomic Habits by James Clear</t>
  </si>
  <si>
    <t>CeraVe Hydrating Facial Cleanser</t>
  </si>
  <si>
    <t>YETI Hopper Flip Portable Cooler</t>
  </si>
  <si>
    <t>Apple iPad Air</t>
  </si>
  <si>
    <t>Hamilton Beach FlexBrew Coffee Maker</t>
  </si>
  <si>
    <t>Forever 21 Graphic Tee</t>
  </si>
  <si>
    <t>The Subtle Art of Not Giving a F*ck by Mark Manson</t>
  </si>
  <si>
    <t>NARS Radiant Creamy Concealer</t>
  </si>
  <si>
    <t>Yeti Roadie 24 Cooler</t>
  </si>
  <si>
    <t>Sony PlayStation 5</t>
  </si>
  <si>
    <t>Lululemon Align Leggings</t>
  </si>
  <si>
    <t>The Four Agreements by Don Miguel Ruiz</t>
  </si>
  <si>
    <t>Fenty Beauty Killawatt Highlighter</t>
  </si>
  <si>
    <t>Hydro Flask Wide Mouth Water Bottle</t>
  </si>
  <si>
    <t>Microsoft Surface Laptop 4</t>
  </si>
  <si>
    <t>Keurig K-Mini Coffee Maker</t>
  </si>
  <si>
    <t>Gap Crewneck Sweatshirt</t>
  </si>
  <si>
    <t>Think and Grow Rich by Napoleon Hill</t>
  </si>
  <si>
    <t>The Ordinary Hyaluronic Acid Serum</t>
  </si>
  <si>
    <t>Fitbit Inspire 2</t>
  </si>
  <si>
    <t>Samsung Odyssey G9 Gaming Monitor</t>
  </si>
  <si>
    <t>Instant Pot Ultra</t>
  </si>
  <si>
    <t>Adidas Essential Track Pants</t>
  </si>
  <si>
    <t>The Power of Habit by Charles Duhigg</t>
  </si>
  <si>
    <t>Clinique Dramatically Different Moisturizing Lotion</t>
  </si>
  <si>
    <t>YETI Tundra 45 Cooler</t>
  </si>
  <si>
    <t>Apple AirPods Max</t>
  </si>
  <si>
    <t>Cuisinart Coffee Center</t>
  </si>
  <si>
    <t>Levi's Sherpa Trucker Jacket</t>
  </si>
  <si>
    <t>The Outsiders by S.E. Hinton</t>
  </si>
  <si>
    <t>Laneige Water Sleeping Mask</t>
  </si>
  <si>
    <t>Bose SoundSport Wireless Earbuds</t>
  </si>
  <si>
    <t>Ninja Foodi Pressure Cooker</t>
  </si>
  <si>
    <t>Nike Sportswear Club Fleece Hoodie</t>
  </si>
  <si>
    <t>The Night Circus by Erin Morgenstern</t>
  </si>
  <si>
    <t>GlamGlow Supermud Clearing Treatment</t>
  </si>
  <si>
    <t>Garmin Forerunner 245</t>
  </si>
  <si>
    <t>Google Pixel 6 Pro</t>
  </si>
  <si>
    <t>Breville Nespresso Creatista Plus</t>
  </si>
  <si>
    <t>Under Armour Tech 2.0 T-Shirt</t>
  </si>
  <si>
    <t>The Art of War by Sun Tzu</t>
  </si>
  <si>
    <t>Youth to the People Superfood Antioxidant Cleanser</t>
  </si>
  <si>
    <t>TriggerPoint GRID Foam Roller</t>
  </si>
  <si>
    <t>Apple MacBook Air</t>
  </si>
  <si>
    <t>Cuisinart Custom 14-Cup Food Processor</t>
  </si>
  <si>
    <t>Adidas 3-Stripes Shorts</t>
  </si>
  <si>
    <t>The Hunger Games by Suzanne Collins</t>
  </si>
  <si>
    <t>Neutrogena Hydro Boost Water Gel</t>
  </si>
  <si>
    <t>Yeti Rambler Bottle</t>
  </si>
  <si>
    <t>Samsung Odyssey G7 Gaming Monitor</t>
  </si>
  <si>
    <t>Instant Pot Duo Evo Plus</t>
  </si>
  <si>
    <t>Nike Tempo Running Shorts</t>
  </si>
  <si>
    <t>The Girl with the Dragon Tattoo by Stieg Larsson</t>
  </si>
  <si>
    <t>Paula's Choice Skin Perfecting 2% BHA Liquid Exfoliant</t>
  </si>
  <si>
    <t>Bowflex SelectTech 1090 Adjustable Dumbbells</t>
  </si>
  <si>
    <t>Amazon Fire TV Stick 4K</t>
  </si>
  <si>
    <t>Crock-Pot 6-Quart Slow Cooker</t>
  </si>
  <si>
    <t>Uniqlo Airism Mesh Boxer Briefs</t>
  </si>
  <si>
    <t>The Sun Also Rises by Ernest Hemingway</t>
  </si>
  <si>
    <t>First Aid Beauty Ultra Repair Cream</t>
  </si>
  <si>
    <t>Oakley Holbrook Sunglasses</t>
  </si>
  <si>
    <t>Google Pixelbook Go</t>
  </si>
  <si>
    <t>Dyson V8 Absolute</t>
  </si>
  <si>
    <t>Levi's 511 Slim Fit Jeans</t>
  </si>
  <si>
    <t>The Martian by Andy Weir</t>
  </si>
  <si>
    <t>La Mer CrÃ¨me de la Mer Moisturizer</t>
  </si>
  <si>
    <t>Polar Vantage V2</t>
  </si>
  <si>
    <t>Sonos Beam Soundbar</t>
  </si>
  <si>
    <t>Anova Precision Cooker</t>
  </si>
  <si>
    <t>Nike Dri-FIT Training Shorts</t>
  </si>
  <si>
    <t>Glossier Cloud Paint</t>
  </si>
  <si>
    <t>TRX All-in-One Suspension Training System</t>
  </si>
  <si>
    <t>Logitech G Pro X Wireless Gaming Headset</t>
  </si>
  <si>
    <t>Breville Smart Coffee Grinder Pro</t>
  </si>
  <si>
    <t>Adidas Ultraboost Running Shoes</t>
  </si>
  <si>
    <t>The Road by Cormac McCarthy</t>
  </si>
  <si>
    <t>Tom Ford Black Orchid Perfume</t>
  </si>
  <si>
    <t>GoPro HERO9 Black</t>
  </si>
  <si>
    <t>Apple TV 4K</t>
  </si>
  <si>
    <t>Instant Pot Duo Nova</t>
  </si>
  <si>
    <t>Gap 1969 Original Fit Jeans</t>
  </si>
  <si>
    <t>The Goldfinch by Donna Tartt</t>
  </si>
  <si>
    <t>Dr. Jart+ Cicapair Tiger Grass Color Correcting Treatment</t>
  </si>
  <si>
    <t>Yeti Tundra Haul Portable Wheeled Cooler</t>
  </si>
  <si>
    <t>Samsung Galaxy Watch 4</t>
  </si>
  <si>
    <t>KitchenAid Stand Mixer</t>
  </si>
  <si>
    <t>Lululemon Wunder Under High-Rise Leggings</t>
  </si>
  <si>
    <t>The Great Alone by Kristin Hannah</t>
  </si>
  <si>
    <t>Caudalie Vinoperfect Radiance Serum</t>
  </si>
  <si>
    <t>Bose SoundLink Color Bluetooth Speaker II</t>
  </si>
  <si>
    <t>Canon EOS Rebel T7i DSLR Camera</t>
  </si>
  <si>
    <t>Uniqlo Airism Seamless Boxer Briefs</t>
  </si>
  <si>
    <t>L'Occitane Shea Butter Hand Cream</t>
  </si>
  <si>
    <t>YETI Tundra 65 Cooler</t>
  </si>
  <si>
    <t>Apple MacBook Pro 16-inch</t>
  </si>
  <si>
    <t>iRobot Braava Jet M6</t>
  </si>
  <si>
    <t>Champion Reverse Weave Hoodie</t>
  </si>
  <si>
    <t>The Nightingale by Kristin Hannah</t>
  </si>
  <si>
    <t>Tarte Shape Tape Concealer</t>
  </si>
  <si>
    <t>Amazon Echo Dot (4th Gen)</t>
  </si>
  <si>
    <t>Philips Sonicare DiamondClean Toothbrush</t>
  </si>
  <si>
    <t>Old Navy Mid-Rise Rockstar Super Skinny Jeans</t>
  </si>
  <si>
    <t>The Ordinary Caffeine Solution 5% + EGCG</t>
  </si>
  <si>
    <t>Fitbit Luxe</t>
  </si>
  <si>
    <t>Google Nest Wifi Router</t>
  </si>
  <si>
    <t>Anova Precision Oven</t>
  </si>
  <si>
    <t>Adidas Originals Trefoil Hoodie</t>
  </si>
  <si>
    <t>Fresh Sugar Lip Treatment</t>
  </si>
  <si>
    <t>Hydro Flask Standard Mouth Water Bottle</t>
  </si>
  <si>
    <t>Bose QuietComfort 35 II Wireless Headphones</t>
  </si>
  <si>
    <t>Nespresso Vertuo Next Coffee and Espresso Maker</t>
  </si>
  <si>
    <t>Nike Air Force 1 Sneakers</t>
  </si>
  <si>
    <t>The Handmaid's Tale by Margaret Atwood</t>
  </si>
  <si>
    <t>Sunday Riley Luna Sleeping Night Oil</t>
  </si>
  <si>
    <t>Yeti Rambler 20 oz Tumbler</t>
  </si>
  <si>
    <t xml:space="preserve"> </t>
  </si>
  <si>
    <t xml:space="preserve">Data type </t>
  </si>
  <si>
    <t xml:space="preserve">Remarks </t>
  </si>
  <si>
    <t xml:space="preserve">Items </t>
  </si>
  <si>
    <t xml:space="preserve">text </t>
  </si>
  <si>
    <t xml:space="preserve">number </t>
  </si>
  <si>
    <t xml:space="preserve">problem statement </t>
  </si>
  <si>
    <t xml:space="preserve">2024 january-augest </t>
  </si>
  <si>
    <t>Age</t>
  </si>
  <si>
    <t>Gender</t>
  </si>
  <si>
    <t>M</t>
  </si>
  <si>
    <t>F</t>
  </si>
  <si>
    <t>Final age</t>
  </si>
  <si>
    <t xml:space="preserve">Age Brackets </t>
  </si>
  <si>
    <t>Average of Total Revenue</t>
  </si>
  <si>
    <t>Count of Units Sold</t>
  </si>
  <si>
    <t>Middle</t>
  </si>
  <si>
    <t>Old</t>
  </si>
  <si>
    <t>Young</t>
  </si>
  <si>
    <t xml:space="preserve">Gender </t>
  </si>
  <si>
    <t xml:space="preserve">Gender Cleaned </t>
  </si>
  <si>
    <t>Avergae of Total Revenue</t>
  </si>
  <si>
    <t>Avergae Total Revenue</t>
  </si>
  <si>
    <t>Female</t>
  </si>
  <si>
    <t>Male</t>
  </si>
  <si>
    <t>Objective</t>
  </si>
  <si>
    <t>Data</t>
  </si>
  <si>
    <t xml:space="preserve">Data is for 240 Customers </t>
  </si>
  <si>
    <t xml:space="preserve">18-90 years Customers </t>
  </si>
  <si>
    <t xml:space="preserve">Revenue per Unit Sold </t>
  </si>
  <si>
    <r>
      <t>Key Insights</t>
    </r>
    <r>
      <rPr>
        <sz val="14"/>
        <color theme="1"/>
        <rFont val="Calibri"/>
        <family val="2"/>
        <scheme val="minor"/>
      </rPr>
      <t>:</t>
    </r>
  </si>
  <si>
    <t>Recommendation:</t>
  </si>
  <si>
    <t>Recommendations:</t>
  </si>
  <si>
    <t>Focus on promoting high-ticket items and brand-driven products.</t>
  </si>
  <si>
    <t>Bundle mid-range products to boost sales volume.</t>
  </si>
  <si>
    <t>Leverage seasonal promotions and targeted ads for wearables, electronics, and smart home products.</t>
  </si>
  <si>
    <t>Create bundle deals for books and lower-priced items to increase their appeal.</t>
  </si>
  <si>
    <t>The "Old" age group, despite having fewer units sold (145), has a significantly higher average revenue per unit (396) compared to the "Middle" (231) and "Young" (263) age brackets.</t>
  </si>
  <si>
    <r>
      <t>Revenue Increases with Age</t>
    </r>
    <r>
      <rPr>
        <sz val="12"/>
        <color theme="1"/>
        <rFont val="Calibri"/>
        <family val="2"/>
        <scheme val="minor"/>
      </rPr>
      <t xml:space="preserve">: The analysis reveals that older age brackets tend to generate higher total revenue. </t>
    </r>
  </si>
  <si>
    <t>income, reflected in higher average total revenue, while the "Young" group, with a lower average</t>
  </si>
  <si>
    <t>revenue, may be more price-sensitive or purchasing lower-cost items.</t>
  </si>
  <si>
    <r>
      <rPr>
        <b/>
        <sz val="12"/>
        <color theme="1"/>
        <rFont val="Calibri"/>
        <family val="2"/>
        <scheme val="minor"/>
      </rPr>
      <t>Higher Purchasing Power in Older Age Groups</t>
    </r>
    <r>
      <rPr>
        <sz val="11"/>
        <color theme="1"/>
        <rFont val="Calibri"/>
        <family val="2"/>
        <scheme val="minor"/>
      </rPr>
      <t>: The "Old" group likely has more disposable</t>
    </r>
  </si>
  <si>
    <t>bundle deals, or loyalty programs to increase sales volume and encourage higher spending.</t>
  </si>
  <si>
    <r>
      <rPr>
        <b/>
        <sz val="12"/>
        <color theme="1"/>
        <rFont val="Calibri"/>
        <family val="2"/>
        <scheme val="minor"/>
      </rPr>
      <t>Target Younger Customers with Promotions:</t>
    </r>
    <r>
      <rPr>
        <sz val="11"/>
        <color theme="1"/>
        <rFont val="Calibri"/>
        <family val="2"/>
        <scheme val="minor"/>
      </rPr>
      <t xml:space="preserve"> For the "Young" age group, offer discounts,</t>
    </r>
  </si>
  <si>
    <t>the "Old" group. Develop marketing campaigns that emphasize quality, reliability, and long-</t>
  </si>
  <si>
    <t>term value, as this group is more inclined to make larger purchases.</t>
  </si>
  <si>
    <r>
      <rPr>
        <b/>
        <sz val="12"/>
        <color theme="1"/>
        <rFont val="Calibri"/>
        <family val="2"/>
        <scheme val="minor"/>
      </rPr>
      <t>Focus on High-Value Products for Older Customers</t>
    </r>
    <r>
      <rPr>
        <sz val="11"/>
        <color theme="1"/>
        <rFont val="Calibri"/>
        <family val="2"/>
        <scheme val="minor"/>
      </rPr>
      <t>: Continue to market premium products to</t>
    </r>
  </si>
  <si>
    <r>
      <t>Middle-Aged Group Optimization</t>
    </r>
    <r>
      <rPr>
        <sz val="11"/>
        <color theme="1"/>
        <rFont val="Calibri"/>
        <family val="2"/>
        <scheme val="minor"/>
      </rPr>
      <t>: While the "Middle" group has decent sales, there is potential</t>
    </r>
  </si>
  <si>
    <t>to increase their average revenue. Introduce targeted marketing strategies that focus on mid-</t>
  </si>
  <si>
    <t>range products that balance affordability with quality. Offering product bundles or incentives</t>
  </si>
  <si>
    <t>can help boost their spending.</t>
  </si>
  <si>
    <r>
      <t>Electronics</t>
    </r>
    <r>
      <rPr>
        <sz val="11"/>
        <color theme="1"/>
        <rFont val="Calibri"/>
        <family val="2"/>
        <scheme val="minor"/>
      </rPr>
      <t xml:space="preserve"> generates the highest revenue per unit sold (21.69), followed by </t>
    </r>
    <r>
      <rPr>
        <b/>
        <sz val="11"/>
        <color theme="1"/>
        <rFont val="Calibri"/>
        <family val="2"/>
        <scheme val="minor"/>
      </rPr>
      <t>Home Appliances</t>
    </r>
    <r>
      <rPr>
        <sz val="11"/>
        <color theme="1"/>
        <rFont val="Calibri"/>
        <family val="2"/>
        <scheme val="minor"/>
      </rPr>
      <t xml:space="preserve"> (11.92) and </t>
    </r>
    <r>
      <rPr>
        <b/>
        <sz val="11"/>
        <color theme="1"/>
        <rFont val="Calibri"/>
        <family val="2"/>
        <scheme val="minor"/>
      </rPr>
      <t>Sports</t>
    </r>
    <r>
      <rPr>
        <sz val="11"/>
        <color theme="1"/>
        <rFont val="Calibri"/>
        <family val="2"/>
        <scheme val="minor"/>
      </rPr>
      <t xml:space="preserve"> (8.95).</t>
    </r>
  </si>
  <si>
    <r>
      <t>Beauty Products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Books</t>
    </r>
    <r>
      <rPr>
        <sz val="11"/>
        <color theme="1"/>
        <rFont val="Calibri"/>
        <family val="2"/>
        <scheme val="minor"/>
      </rPr>
      <t xml:space="preserve"> generate the lowest revenue per unit sold (1.65 and 1.175, respectively).</t>
    </r>
  </si>
  <si>
    <r>
      <t>Electronics</t>
    </r>
    <r>
      <rPr>
        <sz val="11"/>
        <color theme="1"/>
        <rFont val="Calibri"/>
        <family val="2"/>
        <scheme val="minor"/>
      </rPr>
      <t xml:space="preserve"> generates the highest total revenue (846).</t>
    </r>
  </si>
  <si>
    <r>
      <t>Clothing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Home Appliances</t>
    </r>
    <r>
      <rPr>
        <sz val="11"/>
        <color theme="1"/>
        <rFont val="Calibri"/>
        <family val="2"/>
        <scheme val="minor"/>
      </rPr>
      <t xml:space="preserve"> follow with 203 and 465 in total revenue, respectively.</t>
    </r>
  </si>
  <si>
    <r>
      <t>Books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Beauty Products</t>
    </r>
    <r>
      <rPr>
        <sz val="11"/>
        <color theme="1"/>
        <rFont val="Calibri"/>
        <family val="2"/>
        <scheme val="minor"/>
      </rPr>
      <t xml:space="preserve"> generate the lowest total revenue with 47 and 66, respectively.</t>
    </r>
  </si>
  <si>
    <r>
      <t xml:space="preserve">Analysis: </t>
    </r>
    <r>
      <rPr>
        <sz val="11"/>
        <color theme="1"/>
        <rFont val="Calibri"/>
        <family val="2"/>
        <scheme val="minor"/>
      </rPr>
      <t>The higher-priced products (e.g., Apple MacBook Pro 16-inch - 2399, Canon EOS R5 Camera - 3900) generate significantly higher total revenue compared to lower-priced products like books and accessories.</t>
    </r>
  </si>
  <si>
    <r>
      <t>Example:</t>
    </r>
    <r>
      <rPr>
        <sz val="11"/>
        <color theme="1"/>
        <rFont val="Calibri"/>
        <family val="2"/>
        <scheme val="minor"/>
      </rPr>
      <t xml:space="preserve"> The Canon EOS R5 Camera with 1 unit sold brings in 3900, while The Great Gatsby book, priced at 22, brings in much lower total revenue even with similar units sold.</t>
    </r>
  </si>
  <si>
    <t>units sold (120) and the highest average total revenue (426), suggesting that customers who use</t>
  </si>
  <si>
    <t>credit cards tend to spend more per transaction. This may be due to higher credit limits or a</t>
  </si>
  <si>
    <t>preference for paying over time.</t>
  </si>
  <si>
    <r>
      <rPr>
        <b/>
        <sz val="12"/>
        <color theme="1"/>
        <rFont val="Calibri"/>
        <family val="2"/>
        <scheme val="minor"/>
      </rPr>
      <t>Credit Card Preferred for Higher Spending</t>
    </r>
    <r>
      <rPr>
        <sz val="12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>The "Credit Card" payment method has the highest</t>
    </r>
  </si>
  <si>
    <t>revenue, especially Debit Card (203), indicating that these payment methods might appeal to</t>
  </si>
  <si>
    <t>customers with more cautious spending habits, or those seeking more immediate payment</t>
  </si>
  <si>
    <t>methods with lower purchasing power.</t>
  </si>
  <si>
    <r>
      <rPr>
        <b/>
        <sz val="12"/>
        <color theme="1"/>
        <rFont val="Calibri"/>
        <family val="2"/>
        <scheme val="minor"/>
      </rPr>
      <t>Debit Card and PayPal Lower Spending</t>
    </r>
    <r>
      <rPr>
        <sz val="11"/>
        <color theme="1"/>
        <rFont val="Calibri"/>
        <family val="2"/>
        <scheme val="minor"/>
      </rPr>
      <t xml:space="preserve">: Both </t>
    </r>
    <r>
      <rPr>
        <b/>
        <sz val="11"/>
        <color theme="1"/>
        <rFont val="Calibri"/>
        <family val="2"/>
        <scheme val="minor"/>
      </rPr>
      <t>Debit Card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PayPal</t>
    </r>
    <r>
      <rPr>
        <sz val="11"/>
        <color theme="1"/>
        <rFont val="Calibri"/>
        <family val="2"/>
        <scheme val="minor"/>
      </rPr>
      <t xml:space="preserve"> show lower average</t>
    </r>
  </si>
  <si>
    <t>discounts, or installment options for higher spending customers.</t>
  </si>
  <si>
    <r>
      <rPr>
        <b/>
        <sz val="12"/>
        <color theme="1"/>
        <rFont val="Calibri"/>
        <family val="2"/>
        <scheme val="minor"/>
      </rPr>
      <t>Promote Credit Card Offers:</t>
    </r>
    <r>
      <rPr>
        <sz val="11"/>
        <color theme="1"/>
        <rFont val="Calibri"/>
        <family val="2"/>
        <scheme val="minor"/>
      </rPr>
      <t xml:space="preserve"> Continue to encourage credit card usage by offering rewards,</t>
    </r>
  </si>
  <si>
    <t>offer special discounts or rewards for these payment methods, potentially increasing the</t>
  </si>
  <si>
    <t>average revenue per transaction.</t>
  </si>
  <si>
    <r>
      <t>Incentivize Debit Card and PayPal Users</t>
    </r>
    <r>
      <rPr>
        <sz val="12"/>
        <color theme="1"/>
        <rFont val="Calibri"/>
        <family val="2"/>
        <scheme val="minor"/>
      </rPr>
      <t>: To boost revenue from debit card and PayPal users,</t>
    </r>
  </si>
  <si>
    <t xml:space="preserve">Key insights :- </t>
  </si>
  <si>
    <t xml:space="preserve">North America Leads in Reveue : North American shows highest average Reveue 461 customers tend to make high value purchased. </t>
  </si>
  <si>
    <t xml:space="preserve">This may to be higher purchasing power or a preference for premium products </t>
  </si>
  <si>
    <r>
      <t>Asia and Europe Have Similar Trends</t>
    </r>
    <r>
      <rPr>
        <sz val="11"/>
        <color theme="1"/>
        <rFont val="Calibri"/>
        <family val="2"/>
        <scheme val="minor"/>
      </rPr>
      <t>: Both Asia and Europe have similar units sold (80) and</t>
    </r>
  </si>
  <si>
    <t>moderate average revenues (281 and 266, respectively), indicating that these regions might</t>
  </si>
  <si>
    <t>have more price-sensitive consumers or focus on lower-cost products.</t>
  </si>
  <si>
    <t>end products or offer premium product bundles to North American consumers.</t>
  </si>
  <si>
    <r>
      <rPr>
        <b/>
        <sz val="11"/>
        <color theme="1"/>
        <rFont val="Calibri"/>
        <family val="2"/>
        <scheme val="minor"/>
      </rPr>
      <t>Focus on Premium Products in North America</t>
    </r>
    <r>
      <rPr>
        <sz val="11"/>
        <color theme="1"/>
        <rFont val="Calibri"/>
        <family val="2"/>
        <scheme val="minor"/>
      </rPr>
      <t>:Given the higher spending power, market high-</t>
    </r>
  </si>
  <si>
    <t>promotions, discounts, or value-oriented products to increase average revenue per sale while</t>
  </si>
  <si>
    <t>maintaining high sales volume.</t>
  </si>
  <si>
    <r>
      <rPr>
        <b/>
        <sz val="11"/>
        <color theme="1"/>
        <rFont val="Calibri"/>
        <family val="2"/>
        <scheme val="minor"/>
      </rPr>
      <t>Optimize Pricing Strategies in Asia and Europe</t>
    </r>
    <r>
      <rPr>
        <sz val="11"/>
        <color theme="1"/>
        <rFont val="Calibri"/>
        <family val="2"/>
        <scheme val="minor"/>
      </rPr>
      <t>:For Asia and Europe, offer targeted</t>
    </r>
  </si>
  <si>
    <t>females (328), suggesting that male customers tend to purchase more expensive items or make</t>
  </si>
  <si>
    <t>higher-value purchases.</t>
  </si>
  <si>
    <r>
      <rPr>
        <b/>
        <sz val="12"/>
        <color theme="1"/>
        <rFont val="Calibri"/>
        <family val="2"/>
        <scheme val="minor"/>
      </rPr>
      <t>Higher Revenue from Males</t>
    </r>
    <r>
      <rPr>
        <sz val="11"/>
        <color theme="1"/>
        <rFont val="Calibri"/>
        <family val="2"/>
        <scheme val="minor"/>
      </rPr>
      <t>: Males have a higher average total revenue (451) compared to</t>
    </r>
  </si>
  <si>
    <t>vs. 56), their average revenue per transaction is lower, indicating that female customers may be</t>
  </si>
  <si>
    <t>more price-sensitive or purchasing lower-cost items.</t>
  </si>
  <si>
    <r>
      <rPr>
        <b/>
        <sz val="12"/>
        <color theme="1"/>
        <rFont val="Calibri"/>
        <family val="2"/>
        <scheme val="minor"/>
      </rPr>
      <t>Female Customers Have Higher Volume</t>
    </r>
    <r>
      <rPr>
        <sz val="12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Although females have slightly higher units sold (69</t>
    </r>
  </si>
  <si>
    <t>total revenue per transaction, possibly due to a preference for premium, higher-priced products.</t>
  </si>
  <si>
    <t>transactions but with lower revenue per unit. This may indicate that they are buying more</t>
  </si>
  <si>
    <t>frequent, but lower-priced, items, or taking advantage of discounts and promotions.</t>
  </si>
  <si>
    <r>
      <rPr>
        <b/>
        <sz val="12"/>
        <color theme="1"/>
        <rFont val="Calibri"/>
        <family val="2"/>
        <scheme val="minor"/>
      </rPr>
      <t>Males Drive Higher Revenue</t>
    </r>
    <r>
      <rPr>
        <sz val="11"/>
        <color theme="1"/>
        <rFont val="Calibri"/>
        <family val="2"/>
        <scheme val="minor"/>
      </rPr>
      <t>: Despite the lower units sold, male customers contribute more to</t>
    </r>
  </si>
  <si>
    <r>
      <rPr>
        <b/>
        <sz val="12"/>
        <color theme="1"/>
        <rFont val="Calibri"/>
        <family val="2"/>
        <scheme val="minor"/>
      </rPr>
      <t>Females Contribute to Steady Volume</t>
    </r>
    <r>
      <rPr>
        <sz val="12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Female customers generate a higher number of</t>
    </r>
  </si>
  <si>
    <t>Effective Insights:</t>
  </si>
  <si>
    <r>
      <t xml:space="preserve">and </t>
    </r>
    <r>
      <rPr>
        <b/>
        <sz val="11"/>
        <color theme="1"/>
        <rFont val="Calibri"/>
        <family val="2"/>
        <scheme val="minor"/>
      </rPr>
      <t>Clothing</t>
    </r>
    <r>
      <rPr>
        <sz val="11"/>
        <color theme="1"/>
        <rFont val="Calibri"/>
        <family val="2"/>
        <scheme val="minor"/>
      </rPr>
      <t xml:space="preserve"> (12 units) indicates that females may prefer lifestyle and self-care products. Books</t>
    </r>
  </si>
  <si>
    <t>and clothing are likely being targeted effectively, and this segment can be expanded with</t>
  </si>
  <si>
    <t>further variety and options.</t>
  </si>
  <si>
    <r>
      <t>Beauty Products</t>
    </r>
    <r>
      <rPr>
        <sz val="11"/>
        <color theme="1"/>
        <rFont val="Calibri"/>
        <family val="2"/>
        <scheme val="minor"/>
      </rPr>
      <t xml:space="preserve"> show a stronger pull with males, implying these categories can be expanded</t>
    </r>
  </si>
  <si>
    <t>with higher-end products or more targeted marketing strategies.</t>
  </si>
  <si>
    <r>
      <t>Appliances</t>
    </r>
    <r>
      <rPr>
        <sz val="11"/>
        <color theme="1"/>
        <rFont val="Calibri"/>
        <family val="2"/>
        <scheme val="minor"/>
      </rPr>
      <t>, with 9 units sold by females and 10 units by males. This suggests that marketing</t>
    </r>
  </si>
  <si>
    <t>home appliances to both genders could be equally effective.</t>
  </si>
  <si>
    <t>selling categories for females, it is crucial to expand the product range and create tailored</t>
  </si>
  <si>
    <t>marketing campaigns focused on fashion and lifestyle choices for women.</t>
  </si>
  <si>
    <r>
      <t xml:space="preserve">in </t>
    </r>
    <r>
      <rPr>
        <b/>
        <sz val="11"/>
        <color theme="1"/>
        <rFont val="Calibri"/>
        <family val="2"/>
        <scheme val="minor"/>
      </rPr>
      <t>Electronics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Beauty Products</t>
    </r>
    <r>
      <rPr>
        <sz val="11"/>
        <color theme="1"/>
        <rFont val="Calibri"/>
        <family val="2"/>
        <scheme val="minor"/>
      </rPr>
      <t xml:space="preserve"> for males, offer a wider selection of high-tech gadgets and</t>
    </r>
  </si>
  <si>
    <t>grooming products. Promotions and targeted ads for male-centric products will likely boost</t>
  </si>
  <si>
    <t>sales further.</t>
  </si>
  <si>
    <r>
      <rPr>
        <b/>
        <sz val="12"/>
        <color theme="1"/>
        <rFont val="Calibri"/>
        <family val="2"/>
        <scheme val="minor"/>
      </rPr>
      <t>Higher Sales in Books and Clothing for Females</t>
    </r>
    <r>
      <rPr>
        <sz val="11"/>
        <color theme="1"/>
        <rFont val="Calibri"/>
        <family val="2"/>
        <scheme val="minor"/>
      </rPr>
      <t xml:space="preserve">: The higher number of sales in </t>
    </r>
    <r>
      <rPr>
        <b/>
        <sz val="11"/>
        <color theme="1"/>
        <rFont val="Calibri"/>
        <family val="2"/>
        <scheme val="minor"/>
      </rPr>
      <t>Books</t>
    </r>
    <r>
      <rPr>
        <sz val="11"/>
        <color theme="1"/>
        <rFont val="Calibri"/>
        <family val="2"/>
        <scheme val="minor"/>
      </rPr>
      <t xml:space="preserve"> (14 units)</t>
    </r>
  </si>
  <si>
    <r>
      <rPr>
        <b/>
        <sz val="12"/>
        <color theme="1"/>
        <rFont val="Calibri"/>
        <family val="2"/>
        <scheme val="minor"/>
      </rPr>
      <t>Electronics &amp; Beauty Products Appeal to Males</t>
    </r>
    <r>
      <rPr>
        <sz val="11"/>
        <color theme="1"/>
        <rFont val="Calibri"/>
        <family val="2"/>
        <scheme val="minor"/>
      </rPr>
      <t xml:space="preserve">: Despite fewer total sales, </t>
    </r>
    <r>
      <rPr>
        <b/>
        <sz val="11"/>
        <color theme="1"/>
        <rFont val="Calibri"/>
        <family val="2"/>
        <scheme val="minor"/>
      </rPr>
      <t>Electronics</t>
    </r>
    <r>
      <rPr>
        <sz val="11"/>
        <color theme="1"/>
        <rFont val="Calibri"/>
        <family val="2"/>
        <scheme val="minor"/>
      </rPr>
      <t xml:space="preserve"> and</t>
    </r>
  </si>
  <si>
    <r>
      <rPr>
        <b/>
        <sz val="12"/>
        <color theme="1"/>
        <rFont val="Calibri"/>
        <family val="2"/>
        <scheme val="minor"/>
      </rPr>
      <t>Balanced Interest in Home Appliances</t>
    </r>
    <r>
      <rPr>
        <sz val="12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Both genders show a similar level of interest in </t>
    </r>
    <r>
      <rPr>
        <b/>
        <sz val="11"/>
        <color theme="1"/>
        <rFont val="Calibri"/>
        <family val="2"/>
        <scheme val="minor"/>
      </rPr>
      <t>Home</t>
    </r>
  </si>
  <si>
    <r>
      <rPr>
        <b/>
        <sz val="12"/>
        <color theme="1"/>
        <rFont val="Calibri"/>
        <family val="2"/>
        <scheme val="minor"/>
      </rPr>
      <t>Expand Books and Clothing Offerings for Female</t>
    </r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: Since </t>
    </r>
    <r>
      <rPr>
        <b/>
        <sz val="11"/>
        <color theme="1"/>
        <rFont val="Calibri"/>
        <family val="2"/>
        <scheme val="minor"/>
      </rPr>
      <t>Books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Clothing</t>
    </r>
    <r>
      <rPr>
        <sz val="11"/>
        <color theme="1"/>
        <rFont val="Calibri"/>
        <family val="2"/>
        <scheme val="minor"/>
      </rPr>
      <t xml:space="preserve"> are the highest-</t>
    </r>
  </si>
  <si>
    <r>
      <rPr>
        <b/>
        <sz val="12"/>
        <color theme="1"/>
        <rFont val="Calibri"/>
        <family val="2"/>
        <scheme val="minor"/>
      </rPr>
      <t>Increase Electronics and Beauty Product Variety for Males</t>
    </r>
    <r>
      <rPr>
        <sz val="11"/>
        <color theme="1"/>
        <rFont val="Calibri"/>
        <family val="2"/>
        <scheme val="minor"/>
      </rPr>
      <t>: To leverage the strong performance</t>
    </r>
  </si>
  <si>
    <t>Strategies to Increase and Recover Customers for Enhanced Shopping Experience</t>
  </si>
  <si>
    <t>Time period is ~ January 2024 to August 2024 (8 months)</t>
  </si>
  <si>
    <t>Age Groups considered: Young  (18-30), Middle  (31-45), old (45-90)</t>
  </si>
  <si>
    <t>Numeric</t>
  </si>
  <si>
    <t>Integer</t>
  </si>
  <si>
    <t xml:space="preserve">use Vlookup and xlookup to get the gender and age in same sheet </t>
  </si>
  <si>
    <t xml:space="preserve">Make  table product name wises revenue and units  and make insights and charts to show casing the trends and Recommenation </t>
  </si>
  <si>
    <t xml:space="preserve">product category wise reveneue and showing trends and recommenation and creating charts </t>
  </si>
  <si>
    <t xml:space="preserve">making age Brackets to know the trends of distrbution of product and creating charts and insights </t>
  </si>
  <si>
    <t xml:space="preserve">Method of payment to gain revenue by which method and create charts and showcasing trends as per anlaysis </t>
  </si>
  <si>
    <t xml:space="preserve">using conditioning formating of reveue 10% Top Revenue using Red light colour and Below 10% Revenue using Yellow light colour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</si>
</sst>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ptos Narrow"/>
      <family val="2"/>
    </font>
    <font>
      <sz val="12"/>
      <color theme="1"/>
      <name val="Aptos Narrow"/>
      <family val="2"/>
    </font>
    <font>
      <sz val="12"/>
      <name val="Aptos Narrow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0.79998168889431442"/>
      </patternFill>
    </fill>
    <fill>
      <patternFill patternType="solid">
        <fgColor rgb="FFA6C9EB"/>
        <bgColor rgb="FFA6C9EB"/>
      </patternFill>
    </fill>
    <fill>
      <patternFill patternType="solid">
        <fgColor rgb="FFDBE9F7"/>
        <bgColor rgb="FFDBE9F7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6">
    <xf numFmtId="0" fontId="0" fillId="0" borderId="0" xfId="0"/>
    <xf numFmtId="0" fontId="0" fillId="33" borderId="11" xfId="0" applyFill="1" applyBorder="1"/>
    <xf numFmtId="0" fontId="0" fillId="0" borderId="11" xfId="0" applyBorder="1"/>
    <xf numFmtId="0" fontId="16" fillId="0" borderId="0" xfId="0" applyFont="1"/>
    <xf numFmtId="0" fontId="16" fillId="35" borderId="0" xfId="0" applyFont="1" applyFill="1"/>
    <xf numFmtId="0" fontId="16" fillId="35" borderId="13" xfId="0" applyFont="1" applyFill="1" applyBorder="1"/>
    <xf numFmtId="0" fontId="16" fillId="34" borderId="13" xfId="0" applyFont="1" applyFill="1" applyBorder="1"/>
    <xf numFmtId="0" fontId="0" fillId="0" borderId="13" xfId="0" applyBorder="1"/>
    <xf numFmtId="1" fontId="0" fillId="0" borderId="0" xfId="0" applyNumberFormat="1"/>
    <xf numFmtId="1" fontId="16" fillId="35" borderId="0" xfId="0" applyNumberFormat="1" applyFont="1" applyFill="1"/>
    <xf numFmtId="0" fontId="16" fillId="35" borderId="0" xfId="0" applyFont="1" applyFill="1" applyAlignment="1">
      <alignment horizontal="center"/>
    </xf>
    <xf numFmtId="0" fontId="0" fillId="0" borderId="0" xfId="0" pivotButton="1"/>
    <xf numFmtId="0" fontId="16" fillId="33" borderId="14" xfId="0" applyFont="1" applyFill="1" applyBorder="1"/>
    <xf numFmtId="1" fontId="13" fillId="35" borderId="16" xfId="0" applyNumberFormat="1" applyFont="1" applyFill="1" applyBorder="1"/>
    <xf numFmtId="0" fontId="13" fillId="35" borderId="15" xfId="0" applyFont="1" applyFill="1" applyBorder="1"/>
    <xf numFmtId="0" fontId="13" fillId="35" borderId="17" xfId="0" applyFont="1" applyFill="1" applyBorder="1"/>
    <xf numFmtId="1" fontId="0" fillId="33" borderId="16" xfId="0" applyNumberFormat="1" applyFill="1" applyBorder="1"/>
    <xf numFmtId="14" fontId="0" fillId="33" borderId="15" xfId="0" applyNumberFormat="1" applyFill="1" applyBorder="1"/>
    <xf numFmtId="0" fontId="0" fillId="33" borderId="15" xfId="0" applyFill="1" applyBorder="1"/>
    <xf numFmtId="1" fontId="0" fillId="33" borderId="15" xfId="0" applyNumberFormat="1" applyFill="1" applyBorder="1"/>
    <xf numFmtId="1" fontId="0" fillId="33" borderId="17" xfId="0" applyNumberFormat="1" applyFill="1" applyBorder="1"/>
    <xf numFmtId="1" fontId="0" fillId="0" borderId="16" xfId="0" applyNumberFormat="1" applyBorder="1"/>
    <xf numFmtId="14" fontId="0" fillId="0" borderId="15" xfId="0" applyNumberFormat="1" applyBorder="1"/>
    <xf numFmtId="0" fontId="0" fillId="0" borderId="15" xfId="0" applyBorder="1"/>
    <xf numFmtId="1" fontId="0" fillId="0" borderId="15" xfId="0" applyNumberFormat="1" applyBorder="1"/>
    <xf numFmtId="1" fontId="0" fillId="0" borderId="17" xfId="0" applyNumberFormat="1" applyBorder="1"/>
    <xf numFmtId="1" fontId="0" fillId="0" borderId="10" xfId="0" applyNumberFormat="1" applyBorder="1"/>
    <xf numFmtId="14" fontId="0" fillId="0" borderId="11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0" fontId="13" fillId="35" borderId="0" xfId="0" applyFont="1" applyFill="1"/>
    <xf numFmtId="1" fontId="0" fillId="0" borderId="13" xfId="0" applyNumberFormat="1" applyBorder="1"/>
    <xf numFmtId="0" fontId="0" fillId="35" borderId="13" xfId="0" applyFill="1" applyBorder="1"/>
    <xf numFmtId="0" fontId="0" fillId="35" borderId="13" xfId="0" applyFill="1" applyBorder="1" applyAlignment="1">
      <alignment horizontal="center"/>
    </xf>
    <xf numFmtId="0" fontId="16" fillId="36" borderId="13" xfId="0" applyFont="1" applyFill="1" applyBorder="1"/>
    <xf numFmtId="0" fontId="19" fillId="37" borderId="18" xfId="0" applyFont="1" applyFill="1" applyBorder="1"/>
    <xf numFmtId="0" fontId="20" fillId="0" borderId="0" xfId="0" applyFont="1" applyAlignment="1">
      <alignment wrapText="1"/>
    </xf>
    <xf numFmtId="0" fontId="20" fillId="38" borderId="22" xfId="0" applyFont="1" applyFill="1" applyBorder="1"/>
    <xf numFmtId="0" fontId="20" fillId="38" borderId="23" xfId="0" applyFont="1" applyFill="1" applyBorder="1" applyAlignment="1">
      <alignment wrapText="1"/>
    </xf>
    <xf numFmtId="0" fontId="20" fillId="38" borderId="23" xfId="0" applyFont="1" applyFill="1" applyBorder="1"/>
    <xf numFmtId="0" fontId="20" fillId="38" borderId="24" xfId="0" applyFont="1" applyFill="1" applyBorder="1"/>
    <xf numFmtId="0" fontId="20" fillId="38" borderId="25" xfId="0" applyFont="1" applyFill="1" applyBorder="1"/>
    <xf numFmtId="0" fontId="20" fillId="38" borderId="0" xfId="0" applyFont="1" applyFill="1" applyAlignment="1">
      <alignment wrapText="1"/>
    </xf>
    <xf numFmtId="0" fontId="20" fillId="38" borderId="0" xfId="0" applyFont="1" applyFill="1"/>
    <xf numFmtId="0" fontId="20" fillId="38" borderId="26" xfId="0" applyFont="1" applyFill="1" applyBorder="1"/>
    <xf numFmtId="0" fontId="20" fillId="38" borderId="27" xfId="0" applyFont="1" applyFill="1" applyBorder="1"/>
    <xf numFmtId="0" fontId="20" fillId="38" borderId="28" xfId="0" applyFont="1" applyFill="1" applyBorder="1" applyAlignment="1">
      <alignment wrapText="1"/>
    </xf>
    <xf numFmtId="0" fontId="20" fillId="38" borderId="28" xfId="0" applyFont="1" applyFill="1" applyBorder="1"/>
    <xf numFmtId="0" fontId="20" fillId="38" borderId="29" xfId="0" applyFont="1" applyFill="1" applyBorder="1"/>
    <xf numFmtId="0" fontId="0" fillId="35" borderId="0" xfId="0" applyFill="1"/>
    <xf numFmtId="2" fontId="0" fillId="0" borderId="0" xfId="0" applyNumberFormat="1"/>
    <xf numFmtId="0" fontId="22" fillId="0" borderId="0" xfId="0" applyFont="1"/>
    <xf numFmtId="0" fontId="18" fillId="0" borderId="0" xfId="0" applyFont="1"/>
    <xf numFmtId="1" fontId="16" fillId="0" borderId="0" xfId="0" applyNumberFormat="1" applyFont="1"/>
    <xf numFmtId="0" fontId="25" fillId="0" borderId="0" xfId="0" applyFont="1" applyAlignment="1">
      <alignment vertical="center"/>
    </xf>
    <xf numFmtId="0" fontId="16" fillId="33" borderId="13" xfId="0" applyFont="1" applyFill="1" applyBorder="1"/>
    <xf numFmtId="0" fontId="16" fillId="0" borderId="13" xfId="0" applyFont="1" applyBorder="1"/>
    <xf numFmtId="0" fontId="16" fillId="35" borderId="30" xfId="0" applyFont="1" applyFill="1" applyBorder="1"/>
    <xf numFmtId="0" fontId="0" fillId="0" borderId="30" xfId="0" applyBorder="1"/>
    <xf numFmtId="0" fontId="0" fillId="33" borderId="0" xfId="0" applyFill="1"/>
    <xf numFmtId="0" fontId="26" fillId="0" borderId="0" xfId="0" applyFont="1"/>
    <xf numFmtId="0" fontId="23" fillId="0" borderId="0" xfId="0" applyFont="1"/>
    <xf numFmtId="0" fontId="20" fillId="38" borderId="19" xfId="0" applyFont="1" applyFill="1" applyBorder="1" applyAlignment="1">
      <alignment horizontal="center"/>
    </xf>
    <xf numFmtId="0" fontId="21" fillId="0" borderId="20" xfId="0" applyFont="1" applyBorder="1"/>
    <xf numFmtId="0" fontId="21" fillId="0" borderId="21" xfId="0" applyFont="1" applyBorder="1"/>
    <xf numFmtId="0" fontId="19" fillId="37" borderId="19" xfId="0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Category wise Revenue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9949074074074077"/>
          <c:w val="0.89019685039370078"/>
          <c:h val="0.564127661125692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insights and trends '!$B$9</c:f>
              <c:strCache>
                <c:ptCount val="1"/>
                <c:pt idx="0">
                  <c:v>Units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insights and trends '!$A$10:$A$15</c:f>
              <c:strCache>
                <c:ptCount val="6"/>
                <c:pt idx="0">
                  <c:v>Beauty Products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Appliances</c:v>
                </c:pt>
                <c:pt idx="5">
                  <c:v>Sports</c:v>
                </c:pt>
              </c:strCache>
            </c:strRef>
          </c:cat>
          <c:val>
            <c:numRef>
              <c:f>'Data insights and trends '!$B$10:$B$15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39</c:v>
                </c:pt>
                <c:pt idx="4">
                  <c:v>39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2-4DE9-BB4F-9DF8CF41FE9F}"/>
            </c:ext>
          </c:extLst>
        </c:ser>
        <c:ser>
          <c:idx val="1"/>
          <c:order val="1"/>
          <c:tx>
            <c:strRef>
              <c:f>'Data insights and trends '!$C$9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insights and trends '!$A$10:$A$15</c:f>
              <c:strCache>
                <c:ptCount val="6"/>
                <c:pt idx="0">
                  <c:v>Beauty Products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Appliances</c:v>
                </c:pt>
                <c:pt idx="5">
                  <c:v>Sports</c:v>
                </c:pt>
              </c:strCache>
            </c:strRef>
          </c:cat>
          <c:val>
            <c:numRef>
              <c:f>'Data insights and trends '!$C$10:$C$15</c:f>
              <c:numCache>
                <c:formatCode>0</c:formatCode>
                <c:ptCount val="6"/>
                <c:pt idx="0">
                  <c:v>65.547499999999985</c:v>
                </c:pt>
                <c:pt idx="1">
                  <c:v>46.548250000000017</c:v>
                </c:pt>
                <c:pt idx="2">
                  <c:v>203.22325000000004</c:v>
                </c:pt>
                <c:pt idx="3">
                  <c:v>845.70333333333372</c:v>
                </c:pt>
                <c:pt idx="4">
                  <c:v>465.28641025641031</c:v>
                </c:pt>
                <c:pt idx="5">
                  <c:v>358.1629999999999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22-4DE9-BB4F-9DF8CF41FE9F}"/>
            </c:ext>
          </c:extLst>
        </c:ser>
        <c:ser>
          <c:idx val="2"/>
          <c:order val="2"/>
          <c:tx>
            <c:strRef>
              <c:f>'Data insights and trends '!$D$9</c:f>
              <c:strCache>
                <c:ptCount val="1"/>
                <c:pt idx="0">
                  <c:v>Revenue per Unit Sold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insights and trends '!$A$10:$A$15</c:f>
              <c:strCache>
                <c:ptCount val="6"/>
                <c:pt idx="0">
                  <c:v>Beauty Products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Appliances</c:v>
                </c:pt>
                <c:pt idx="5">
                  <c:v>Sports</c:v>
                </c:pt>
              </c:strCache>
            </c:strRef>
          </c:cat>
          <c:val>
            <c:numRef>
              <c:f>'Data insights and trends '!$D$10:$D$15</c:f>
              <c:numCache>
                <c:formatCode>0.00</c:formatCode>
                <c:ptCount val="6"/>
                <c:pt idx="0">
                  <c:v>1.6386874999999996</c:v>
                </c:pt>
                <c:pt idx="1">
                  <c:v>1.1637062500000004</c:v>
                </c:pt>
                <c:pt idx="2">
                  <c:v>5.0805812500000007</c:v>
                </c:pt>
                <c:pt idx="3">
                  <c:v>21.684700854700864</c:v>
                </c:pt>
                <c:pt idx="4">
                  <c:v>11.930420775805393</c:v>
                </c:pt>
                <c:pt idx="5">
                  <c:v>8.9540749999999978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22-4DE9-BB4F-9DF8CF41FE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1113840"/>
        <c:axId val="1341115760"/>
      </c:barChart>
      <c:catAx>
        <c:axId val="134111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115760"/>
        <c:crosses val="autoZero"/>
        <c:auto val="1"/>
        <c:lblAlgn val="ctr"/>
        <c:lblOffset val="100"/>
        <c:noMultiLvlLbl val="0"/>
      </c:catAx>
      <c:valAx>
        <c:axId val="1341115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11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Name wise Total Revenue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insights and trends '!$B$26</c:f>
              <c:strCache>
                <c:ptCount val="1"/>
                <c:pt idx="0">
                  <c:v>Units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insights and trends '!$A$27:$A$258</c:f>
              <c:strCache>
                <c:ptCount val="232"/>
                <c:pt idx="0">
                  <c:v>1984 by George Orwell</c:v>
                </c:pt>
                <c:pt idx="1">
                  <c:v>Adidas 3-Stripes Shorts</c:v>
                </c:pt>
                <c:pt idx="2">
                  <c:v>Adidas Essential Track Pants</c:v>
                </c:pt>
                <c:pt idx="3">
                  <c:v>Adidas FIFA World Cup Football</c:v>
                </c:pt>
                <c:pt idx="4">
                  <c:v>Adidas Originals Superstar Sneakers</c:v>
                </c:pt>
                <c:pt idx="5">
                  <c:v>Adidas Originals Trefoil Hoodie</c:v>
                </c:pt>
                <c:pt idx="6">
                  <c:v>Adidas Ultraboost Running Shoes</c:v>
                </c:pt>
                <c:pt idx="7">
                  <c:v>Adidas Ultraboost Shoes</c:v>
                </c:pt>
                <c:pt idx="8">
                  <c:v>Amazon Echo Dot (4th Gen)</c:v>
                </c:pt>
                <c:pt idx="9">
                  <c:v>Amazon Echo Show 10</c:v>
                </c:pt>
                <c:pt idx="10">
                  <c:v>Amazon Fire TV Stick 4K</c:v>
                </c:pt>
                <c:pt idx="11">
                  <c:v>Anastasia Beverly Hills Brow Wiz</c:v>
                </c:pt>
                <c:pt idx="12">
                  <c:v>Anker PowerCore Portable Charger</c:v>
                </c:pt>
                <c:pt idx="13">
                  <c:v>Anova Precision Cooker</c:v>
                </c:pt>
                <c:pt idx="14">
                  <c:v>Anova Precision Oven</c:v>
                </c:pt>
                <c:pt idx="15">
                  <c:v>Apple AirPods Max</c:v>
                </c:pt>
                <c:pt idx="16">
                  <c:v>Apple AirPods Pro</c:v>
                </c:pt>
                <c:pt idx="17">
                  <c:v>Apple iPad Air</c:v>
                </c:pt>
                <c:pt idx="18">
                  <c:v>Apple MacBook Air</c:v>
                </c:pt>
                <c:pt idx="19">
                  <c:v>Apple MacBook Pro 16-inch</c:v>
                </c:pt>
                <c:pt idx="20">
                  <c:v>Apple TV 4K</c:v>
                </c:pt>
                <c:pt idx="21">
                  <c:v>Apple Watch Series 8</c:v>
                </c:pt>
                <c:pt idx="22">
                  <c:v>Atomic Habits by James Clear</c:v>
                </c:pt>
                <c:pt idx="23">
                  <c:v>Babolat Pure Drive Tennis Racket</c:v>
                </c:pt>
                <c:pt idx="24">
                  <c:v>Becoming by Michelle Obama</c:v>
                </c:pt>
                <c:pt idx="25">
                  <c:v>Biore UV Aqua Rich Watery Essence Sunscreen</c:v>
                </c:pt>
                <c:pt idx="26">
                  <c:v>Blueair Classic 480i</c:v>
                </c:pt>
                <c:pt idx="27">
                  <c:v>Bose QuietComfort 35 Headphones</c:v>
                </c:pt>
                <c:pt idx="28">
                  <c:v>Bose QuietComfort 35 II Wireless Headphones</c:v>
                </c:pt>
                <c:pt idx="29">
                  <c:v>Bose SoundLink Color Bluetooth Speaker II</c:v>
                </c:pt>
                <c:pt idx="30">
                  <c:v>Bose SoundLink Revolve+ Speaker</c:v>
                </c:pt>
                <c:pt idx="31">
                  <c:v>Bose SoundSport Wireless Earbuds</c:v>
                </c:pt>
                <c:pt idx="32">
                  <c:v>Bowflex SelectTech 1090 Adjustable Dumbbells</c:v>
                </c:pt>
                <c:pt idx="33">
                  <c:v>Bowflex SelectTech 552 Dumbbells</c:v>
                </c:pt>
                <c:pt idx="34">
                  <c:v>Breville Nespresso Creatista Plus</c:v>
                </c:pt>
                <c:pt idx="35">
                  <c:v>Breville Smart Coffee Grinder Pro</c:v>
                </c:pt>
                <c:pt idx="36">
                  <c:v>Breville Smart Grill</c:v>
                </c:pt>
                <c:pt idx="37">
                  <c:v>Breville Smart Oven</c:v>
                </c:pt>
                <c:pt idx="38">
                  <c:v>Calvin Klein Boxer Briefs</c:v>
                </c:pt>
                <c:pt idx="39">
                  <c:v>Canon EOS R5 Camera</c:v>
                </c:pt>
                <c:pt idx="40">
                  <c:v>Canon EOS Rebel T7i DSLR Camera</c:v>
                </c:pt>
                <c:pt idx="41">
                  <c:v>Caudalie Vinoperfect Radiance Serum</c:v>
                </c:pt>
                <c:pt idx="42">
                  <c:v>CeraVe Hydrating Facial Cleanser</c:v>
                </c:pt>
                <c:pt idx="43">
                  <c:v>Champion Reverse Weave Hoodie</c:v>
                </c:pt>
                <c:pt idx="44">
                  <c:v>Chanel No. 5 Perfume</c:v>
                </c:pt>
                <c:pt idx="45">
                  <c:v>Charlotte Tilbury Magic Cream</c:v>
                </c:pt>
                <c:pt idx="46">
                  <c:v>Clinique Dramatically Different Moisturizing Lotion</c:v>
                </c:pt>
                <c:pt idx="47">
                  <c:v>Clinique Moisture Surge</c:v>
                </c:pt>
                <c:pt idx="48">
                  <c:v>Columbia Fleece Jacket</c:v>
                </c:pt>
                <c:pt idx="49">
                  <c:v>Crock-Pot 6-Quart Slow Cooker</c:v>
                </c:pt>
                <c:pt idx="50">
                  <c:v>Cuisinart Coffee Center</c:v>
                </c:pt>
                <c:pt idx="51">
                  <c:v>Cuisinart Custom 14-Cup Food Processor</c:v>
                </c:pt>
                <c:pt idx="52">
                  <c:v>Cuisinart Griddler Deluxe</c:v>
                </c:pt>
                <c:pt idx="53">
                  <c:v>De'Longhi Magnifica Espresso Machine</c:v>
                </c:pt>
                <c:pt idx="54">
                  <c:v>Dr. Jart+ Cicapair Tiger Grass Color Correcting Treatment</c:v>
                </c:pt>
                <c:pt idx="55">
                  <c:v>Drunk Elephant C-Firma Day Serum</c:v>
                </c:pt>
                <c:pt idx="56">
                  <c:v>Dune by Frank Herbert</c:v>
                </c:pt>
                <c:pt idx="57">
                  <c:v>Dyson Pure Cool Link</c:v>
                </c:pt>
                <c:pt idx="58">
                  <c:v>Dyson Supersonic Hair Dryer</c:v>
                </c:pt>
                <c:pt idx="59">
                  <c:v>Dyson V11 Vacuum</c:v>
                </c:pt>
                <c:pt idx="60">
                  <c:v>Dyson V8 Absolute</c:v>
                </c:pt>
                <c:pt idx="61">
                  <c:v>Educated by Tara Westover</c:v>
                </c:pt>
                <c:pt idx="62">
                  <c:v>Estee Lauder Advanced Night Repair</c:v>
                </c:pt>
                <c:pt idx="63">
                  <c:v>Eufy RoboVac 11S</c:v>
                </c:pt>
                <c:pt idx="64">
                  <c:v>Fenty Beauty Killawatt Highlighter</c:v>
                </c:pt>
                <c:pt idx="65">
                  <c:v>First Aid Beauty Ultra Repair Cream</c:v>
                </c:pt>
                <c:pt idx="66">
                  <c:v>Fitbit Charge 5</c:v>
                </c:pt>
                <c:pt idx="67">
                  <c:v>Fitbit Inspire 2</c:v>
                </c:pt>
                <c:pt idx="68">
                  <c:v>Fitbit Luxe</c:v>
                </c:pt>
                <c:pt idx="69">
                  <c:v>Fitbit Versa 3</c:v>
                </c:pt>
                <c:pt idx="70">
                  <c:v>Forever 21 Graphic Tee</c:v>
                </c:pt>
                <c:pt idx="71">
                  <c:v>Fresh Sugar Lip Treatment</c:v>
                </c:pt>
                <c:pt idx="72">
                  <c:v>Gap 1969 Original Fit Jeans</c:v>
                </c:pt>
                <c:pt idx="73">
                  <c:v>Gap Crewneck Sweatshirt</c:v>
                </c:pt>
                <c:pt idx="74">
                  <c:v>Gap Essential Crewneck T-Shirt</c:v>
                </c:pt>
                <c:pt idx="75">
                  <c:v>Gap High Rise Skinny Jeans</c:v>
                </c:pt>
                <c:pt idx="76">
                  <c:v>Garmin Edge 530</c:v>
                </c:pt>
                <c:pt idx="77">
                  <c:v>Garmin Fenix 6X Pro</c:v>
                </c:pt>
                <c:pt idx="78">
                  <c:v>Garmin Forerunner 245</c:v>
                </c:pt>
                <c:pt idx="79">
                  <c:v>Garmin Forerunner 945</c:v>
                </c:pt>
                <c:pt idx="80">
                  <c:v>GlamGlow Supermud Clearing Treatment</c:v>
                </c:pt>
                <c:pt idx="81">
                  <c:v>Glossier Boy Brow</c:v>
                </c:pt>
                <c:pt idx="82">
                  <c:v>Glossier Cloud Paint</c:v>
                </c:pt>
                <c:pt idx="83">
                  <c:v>Gone Girl by Gillian Flynn</c:v>
                </c:pt>
                <c:pt idx="84">
                  <c:v>Google Nest Hub Max</c:v>
                </c:pt>
                <c:pt idx="85">
                  <c:v>Google Nest Wifi Router</c:v>
                </c:pt>
                <c:pt idx="86">
                  <c:v>Google Pixel 6 Pro</c:v>
                </c:pt>
                <c:pt idx="87">
                  <c:v>Google Pixelbook Go</c:v>
                </c:pt>
                <c:pt idx="88">
                  <c:v>GoPro HERO10 Black</c:v>
                </c:pt>
                <c:pt idx="89">
                  <c:v>GoPro HERO9 Black</c:v>
                </c:pt>
                <c:pt idx="90">
                  <c:v>H&amp;M Slim Fit Jeans</c:v>
                </c:pt>
                <c:pt idx="91">
                  <c:v>Hamilton Beach FlexBrew Coffee Maker</c:v>
                </c:pt>
                <c:pt idx="92">
                  <c:v>Hanes ComfortSoft T-Shirt</c:v>
                </c:pt>
                <c:pt idx="93">
                  <c:v>Harry Potter and the Sorcerer's Stone</c:v>
                </c:pt>
                <c:pt idx="94">
                  <c:v>HP Spectre x360 Laptop</c:v>
                </c:pt>
                <c:pt idx="95">
                  <c:v>Hydro Flask Standard Mouth Water Bottle</c:v>
                </c:pt>
                <c:pt idx="96">
                  <c:v>Hydro Flask Wide Mouth Water Bottle</c:v>
                </c:pt>
                <c:pt idx="97">
                  <c:v>Hyperice Hypervolt Massager</c:v>
                </c:pt>
                <c:pt idx="98">
                  <c:v>Instant Pot Duo</c:v>
                </c:pt>
                <c:pt idx="99">
                  <c:v>Instant Pot Duo Crisp</c:v>
                </c:pt>
                <c:pt idx="100">
                  <c:v>Instant Pot Duo Evo Plus</c:v>
                </c:pt>
                <c:pt idx="101">
                  <c:v>Instant Pot Duo Nova</c:v>
                </c:pt>
                <c:pt idx="102">
                  <c:v>Instant Pot Ultra</c:v>
                </c:pt>
                <c:pt idx="103">
                  <c:v>iPhone 14 Pro</c:v>
                </c:pt>
                <c:pt idx="104">
                  <c:v>iRobot Braava Jet M6</c:v>
                </c:pt>
                <c:pt idx="105">
                  <c:v>Keurig K-Elite Coffee Maker</c:v>
                </c:pt>
                <c:pt idx="106">
                  <c:v>Keurig K-Mini Coffee Maker</c:v>
                </c:pt>
                <c:pt idx="107">
                  <c:v>Kiehl's Midnight Recovery Concentrate</c:v>
                </c:pt>
                <c:pt idx="108">
                  <c:v>Kindle Paperwhite</c:v>
                </c:pt>
                <c:pt idx="109">
                  <c:v>KitchenAid Artisan Stand Mixer</c:v>
                </c:pt>
                <c:pt idx="110">
                  <c:v>KitchenAid Stand Mixer</c:v>
                </c:pt>
                <c:pt idx="111">
                  <c:v>La Mer CrÃ¨me de la Mer Moisturizer</c:v>
                </c:pt>
                <c:pt idx="112">
                  <c:v>Lancome La Vie Est Belle</c:v>
                </c:pt>
                <c:pt idx="113">
                  <c:v>Laneige Water Sleeping Mask</c:v>
                </c:pt>
                <c:pt idx="114">
                  <c:v>Levi's 501 Jeans</c:v>
                </c:pt>
                <c:pt idx="115">
                  <c:v>Levi's 511 Slim Fit Jeans</c:v>
                </c:pt>
                <c:pt idx="116">
                  <c:v>Levi's Sherpa Trucker Jacket</c:v>
                </c:pt>
                <c:pt idx="117">
                  <c:v>Levi's Trucker Jacket</c:v>
                </c:pt>
                <c:pt idx="118">
                  <c:v>LG OLED TV</c:v>
                </c:pt>
                <c:pt idx="119">
                  <c:v>L'Occitane Shea Butter Hand Cream</c:v>
                </c:pt>
                <c:pt idx="120">
                  <c:v>Logitech G Pro X Wireless Gaming Headset</c:v>
                </c:pt>
                <c:pt idx="121">
                  <c:v>Logitech MX Master 3 Mouse</c:v>
                </c:pt>
                <c:pt idx="122">
                  <c:v>L'Oreal Revitalift Serum</c:v>
                </c:pt>
                <c:pt idx="123">
                  <c:v>Lululemon Align Leggings</c:v>
                </c:pt>
                <c:pt idx="124">
                  <c:v>Lululemon Wunder Under High-Rise Leggings</c:v>
                </c:pt>
                <c:pt idx="125">
                  <c:v>MAC Ruby Woo Lipstick</c:v>
                </c:pt>
                <c:pt idx="126">
                  <c:v>MacBook Pro 16-inch</c:v>
                </c:pt>
                <c:pt idx="127">
                  <c:v>Manduka PRO Yoga Mat</c:v>
                </c:pt>
                <c:pt idx="128">
                  <c:v>Microsoft Surface Laptop 4</c:v>
                </c:pt>
                <c:pt idx="129">
                  <c:v>NARS Radiant Creamy Concealer</c:v>
                </c:pt>
                <c:pt idx="130">
                  <c:v>Nespresso Vertuo Next Coffee and Espresso Maker</c:v>
                </c:pt>
                <c:pt idx="131">
                  <c:v>Nespresso VertuoPlus</c:v>
                </c:pt>
                <c:pt idx="132">
                  <c:v>Neutrogena Hydro Boost Water Gel</c:v>
                </c:pt>
                <c:pt idx="133">
                  <c:v>Neutrogena Skincare Set</c:v>
                </c:pt>
                <c:pt idx="134">
                  <c:v>Nike Air Force 1</c:v>
                </c:pt>
                <c:pt idx="135">
                  <c:v>Nike Air Force 1 Sneakers</c:v>
                </c:pt>
                <c:pt idx="136">
                  <c:v>Nike Air Zoom Pegasus 37</c:v>
                </c:pt>
                <c:pt idx="137">
                  <c:v>Nike Dri-FIT Training Shorts</c:v>
                </c:pt>
                <c:pt idx="138">
                  <c:v>Nike Metcon 6</c:v>
                </c:pt>
                <c:pt idx="139">
                  <c:v>Nike Sportswear Club Fleece Hoodie</c:v>
                </c:pt>
                <c:pt idx="140">
                  <c:v>Nike Tempo Running Shorts</c:v>
                </c:pt>
                <c:pt idx="141">
                  <c:v>Ninja Foodi Pressure Cooker</c:v>
                </c:pt>
                <c:pt idx="142">
                  <c:v>Ninja Professional Blender</c:v>
                </c:pt>
                <c:pt idx="143">
                  <c:v>Nintendo Switch</c:v>
                </c:pt>
                <c:pt idx="144">
                  <c:v>North Face Down Jacket</c:v>
                </c:pt>
                <c:pt idx="145">
                  <c:v>Oakley Holbrook Sunglasses</c:v>
                </c:pt>
                <c:pt idx="146">
                  <c:v>Olay Regenerist Face Cream</c:v>
                </c:pt>
                <c:pt idx="147">
                  <c:v>Old Navy Mid-Rise Rockstar Super Skinny Jeans</c:v>
                </c:pt>
                <c:pt idx="148">
                  <c:v>Old Navy Relaxed-Fit T-Shirt</c:v>
                </c:pt>
                <c:pt idx="149">
                  <c:v>On Running Cloud Shoes</c:v>
                </c:pt>
                <c:pt idx="150">
                  <c:v>Panasonic NN-SN966S Microwave</c:v>
                </c:pt>
                <c:pt idx="151">
                  <c:v>Patagonia Better Sweater</c:v>
                </c:pt>
                <c:pt idx="152">
                  <c:v>Paula's Choice Skin Perfecting 2% BHA Liquid Exfoliant</c:v>
                </c:pt>
                <c:pt idx="153">
                  <c:v>Peloton Bike</c:v>
                </c:pt>
                <c:pt idx="154">
                  <c:v>Philips Airfryer XXL</c:v>
                </c:pt>
                <c:pt idx="155">
                  <c:v>Philips Sonicare DiamondClean Toothbrush</c:v>
                </c:pt>
                <c:pt idx="156">
                  <c:v>Polar Vantage V2</c:v>
                </c:pt>
                <c:pt idx="157">
                  <c:v>Pride and Prejudice by Jane Austen</c:v>
                </c:pt>
                <c:pt idx="158">
                  <c:v>Puma Suede Classic Sneakers</c:v>
                </c:pt>
                <c:pt idx="159">
                  <c:v>Ray-Ban Aviator Sunglasses</c:v>
                </c:pt>
                <c:pt idx="160">
                  <c:v>Ring Video Doorbell</c:v>
                </c:pt>
                <c:pt idx="161">
                  <c:v>Rogue Fitness Kettlebell</c:v>
                </c:pt>
                <c:pt idx="162">
                  <c:v>Roomba i7+</c:v>
                </c:pt>
                <c:pt idx="163">
                  <c:v>Salt, Fat, Acid, Heat by Samin Nosrat</c:v>
                </c:pt>
                <c:pt idx="164">
                  <c:v>Samsung Galaxy Tab S8</c:v>
                </c:pt>
                <c:pt idx="165">
                  <c:v>Samsung Galaxy Watch 4</c:v>
                </c:pt>
                <c:pt idx="166">
                  <c:v>Samsung Odyssey G7 Gaming Monitor</c:v>
                </c:pt>
                <c:pt idx="167">
                  <c:v>Samsung Odyssey G9 Gaming Monitor</c:v>
                </c:pt>
                <c:pt idx="168">
                  <c:v>Samsung QLED 4K TV</c:v>
                </c:pt>
                <c:pt idx="169">
                  <c:v>Sapiens: A Brief History of Humankind by Yuval Noah Harari</c:v>
                </c:pt>
                <c:pt idx="170">
                  <c:v>Shark IQ Robot Vacuum</c:v>
                </c:pt>
                <c:pt idx="171">
                  <c:v>Shiseido Ultimate Sun Protector</c:v>
                </c:pt>
                <c:pt idx="172">
                  <c:v>Sonos Beam Soundbar</c:v>
                </c:pt>
                <c:pt idx="173">
                  <c:v>Sony PlayStation 5</c:v>
                </c:pt>
                <c:pt idx="174">
                  <c:v>Sony WH-1000XM4 Headphones</c:v>
                </c:pt>
                <c:pt idx="175">
                  <c:v>Spalding NBA Street Basketball</c:v>
                </c:pt>
                <c:pt idx="176">
                  <c:v>Sunday Riley Good Genes</c:v>
                </c:pt>
                <c:pt idx="177">
                  <c:v>Sunday Riley Luna Sleeping Night Oil</c:v>
                </c:pt>
                <c:pt idx="178">
                  <c:v>Tarte Shape Tape Concealer</c:v>
                </c:pt>
                <c:pt idx="179">
                  <c:v>Tatcha The Water Cream</c:v>
                </c:pt>
                <c:pt idx="180">
                  <c:v>The Alchemist by Paulo Coelho</c:v>
                </c:pt>
                <c:pt idx="181">
                  <c:v>The Art of War by Sun Tzu</c:v>
                </c:pt>
                <c:pt idx="182">
                  <c:v>The Catcher in the Rye by J.D. Salinger</c:v>
                </c:pt>
                <c:pt idx="183">
                  <c:v>The Da Vinci Code</c:v>
                </c:pt>
                <c:pt idx="184">
                  <c:v>The Four Agreements by Don Miguel Ruiz</c:v>
                </c:pt>
                <c:pt idx="185">
                  <c:v>The Girl on the Train by Paula Hawkins</c:v>
                </c:pt>
                <c:pt idx="186">
                  <c:v>The Girl with the Dragon Tattoo by Stieg Larsson</c:v>
                </c:pt>
                <c:pt idx="187">
                  <c:v>The Goldfinch by Donna Tartt</c:v>
                </c:pt>
                <c:pt idx="188">
                  <c:v>The Great Alone by Kristin Hannah</c:v>
                </c:pt>
                <c:pt idx="189">
                  <c:v>The Great Gatsby by F. Scott Fitzgerald</c:v>
                </c:pt>
                <c:pt idx="190">
                  <c:v>The Handmaid's Tale by Margaret Atwood</c:v>
                </c:pt>
                <c:pt idx="191">
                  <c:v>The Hobbit by J.R.R. Tolkien</c:v>
                </c:pt>
                <c:pt idx="192">
                  <c:v>The Hunger Games by Suzanne Collins</c:v>
                </c:pt>
                <c:pt idx="193">
                  <c:v>The Martian by Andy Weir</c:v>
                </c:pt>
                <c:pt idx="194">
                  <c:v>The Night Circus by Erin Morgenstern</c:v>
                </c:pt>
                <c:pt idx="195">
                  <c:v>The Nightingale by Kristin Hannah</c:v>
                </c:pt>
                <c:pt idx="196">
                  <c:v>The Ordinary Caffeine Solution 5% + EGCG</c:v>
                </c:pt>
                <c:pt idx="197">
                  <c:v>The Ordinary Hyaluronic Acid Serum</c:v>
                </c:pt>
                <c:pt idx="198">
                  <c:v>The Ordinary Niacinamide Serum</c:v>
                </c:pt>
                <c:pt idx="199">
                  <c:v>The Outsiders by S.E. Hinton</c:v>
                </c:pt>
                <c:pt idx="200">
                  <c:v>The Power of Habit by Charles Duhigg</c:v>
                </c:pt>
                <c:pt idx="201">
                  <c:v>The Power of Now by Eckhart Tolle</c:v>
                </c:pt>
                <c:pt idx="202">
                  <c:v>The Road by Cormac McCarthy</c:v>
                </c:pt>
                <c:pt idx="203">
                  <c:v>The Silent Patient by Alex Michaelides</c:v>
                </c:pt>
                <c:pt idx="204">
                  <c:v>The Subtle Art of Not Giving a F*ck by Mark Manson</c:v>
                </c:pt>
                <c:pt idx="205">
                  <c:v>The Sun Also Rises by Ernest Hemingway</c:v>
                </c:pt>
                <c:pt idx="206">
                  <c:v>Think and Grow Rich by Napoleon Hill</c:v>
                </c:pt>
                <c:pt idx="207">
                  <c:v>Titleist Pro V1 Golf Balls</c:v>
                </c:pt>
                <c:pt idx="208">
                  <c:v>To Kill a Mockingbird by Harper Lee</c:v>
                </c:pt>
                <c:pt idx="209">
                  <c:v>Tom Ford Black Orchid Perfume</c:v>
                </c:pt>
                <c:pt idx="210">
                  <c:v>Tommy Hilfiger Polo Shirt</c:v>
                </c:pt>
                <c:pt idx="211">
                  <c:v>TriggerPoint GRID Foam Roller</c:v>
                </c:pt>
                <c:pt idx="212">
                  <c:v>TRX All-in-One Suspension Training System</c:v>
                </c:pt>
                <c:pt idx="213">
                  <c:v>Under Armour HeatGear T-Shirt</c:v>
                </c:pt>
                <c:pt idx="214">
                  <c:v>Under Armour HOVR Sonic 4 Shoes</c:v>
                </c:pt>
                <c:pt idx="215">
                  <c:v>Under Armour Tech 2.0 T-Shirt</c:v>
                </c:pt>
                <c:pt idx="216">
                  <c:v>Uniqlo Airism Mesh Boxer Briefs</c:v>
                </c:pt>
                <c:pt idx="217">
                  <c:v>Uniqlo Airism Seamless Boxer Briefs</c:v>
                </c:pt>
                <c:pt idx="218">
                  <c:v>Uniqlo Ultra Light Down Jacket</c:v>
                </c:pt>
                <c:pt idx="219">
                  <c:v>Vitamix Explorian Blender</c:v>
                </c:pt>
                <c:pt idx="220">
                  <c:v>Where the Crawdads Sing by Delia Owens</c:v>
                </c:pt>
                <c:pt idx="221">
                  <c:v>Wilson Evolution Basketball</c:v>
                </c:pt>
                <c:pt idx="222">
                  <c:v>YETI Hopper Flip Portable Cooler</c:v>
                </c:pt>
                <c:pt idx="223">
                  <c:v>Yeti Rambler 20 oz Tumbler</c:v>
                </c:pt>
                <c:pt idx="224">
                  <c:v>Yeti Rambler Bottle</c:v>
                </c:pt>
                <c:pt idx="225">
                  <c:v>Yeti Rambler Tumbler</c:v>
                </c:pt>
                <c:pt idx="226">
                  <c:v>Yeti Roadie 24 Cooler</c:v>
                </c:pt>
                <c:pt idx="227">
                  <c:v>YETI Tundra 45 Cooler</c:v>
                </c:pt>
                <c:pt idx="228">
                  <c:v>YETI Tundra 65 Cooler</c:v>
                </c:pt>
                <c:pt idx="229">
                  <c:v>Yeti Tundra Haul Portable Wheeled Cooler</c:v>
                </c:pt>
                <c:pt idx="230">
                  <c:v>Youth to the People Superfood Antioxidant Cleanser</c:v>
                </c:pt>
                <c:pt idx="231">
                  <c:v>Zara Summer Dress</c:v>
                </c:pt>
              </c:strCache>
            </c:strRef>
          </c:cat>
          <c:val>
            <c:numRef>
              <c:f>'Data insights and trends '!$B$27:$B$258</c:f>
              <c:numCache>
                <c:formatCode>General</c:formatCode>
                <c:ptCount val="2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7-4F43-A24C-A4B7B13BE9BB}"/>
            </c:ext>
          </c:extLst>
        </c:ser>
        <c:ser>
          <c:idx val="1"/>
          <c:order val="1"/>
          <c:tx>
            <c:strRef>
              <c:f>'Data insights and trends '!$C$26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insights and trends '!$A$27:$A$258</c:f>
              <c:strCache>
                <c:ptCount val="232"/>
                <c:pt idx="0">
                  <c:v>1984 by George Orwell</c:v>
                </c:pt>
                <c:pt idx="1">
                  <c:v>Adidas 3-Stripes Shorts</c:v>
                </c:pt>
                <c:pt idx="2">
                  <c:v>Adidas Essential Track Pants</c:v>
                </c:pt>
                <c:pt idx="3">
                  <c:v>Adidas FIFA World Cup Football</c:v>
                </c:pt>
                <c:pt idx="4">
                  <c:v>Adidas Originals Superstar Sneakers</c:v>
                </c:pt>
                <c:pt idx="5">
                  <c:v>Adidas Originals Trefoil Hoodie</c:v>
                </c:pt>
                <c:pt idx="6">
                  <c:v>Adidas Ultraboost Running Shoes</c:v>
                </c:pt>
                <c:pt idx="7">
                  <c:v>Adidas Ultraboost Shoes</c:v>
                </c:pt>
                <c:pt idx="8">
                  <c:v>Amazon Echo Dot (4th Gen)</c:v>
                </c:pt>
                <c:pt idx="9">
                  <c:v>Amazon Echo Show 10</c:v>
                </c:pt>
                <c:pt idx="10">
                  <c:v>Amazon Fire TV Stick 4K</c:v>
                </c:pt>
                <c:pt idx="11">
                  <c:v>Anastasia Beverly Hills Brow Wiz</c:v>
                </c:pt>
                <c:pt idx="12">
                  <c:v>Anker PowerCore Portable Charger</c:v>
                </c:pt>
                <c:pt idx="13">
                  <c:v>Anova Precision Cooker</c:v>
                </c:pt>
                <c:pt idx="14">
                  <c:v>Anova Precision Oven</c:v>
                </c:pt>
                <c:pt idx="15">
                  <c:v>Apple AirPods Max</c:v>
                </c:pt>
                <c:pt idx="16">
                  <c:v>Apple AirPods Pro</c:v>
                </c:pt>
                <c:pt idx="17">
                  <c:v>Apple iPad Air</c:v>
                </c:pt>
                <c:pt idx="18">
                  <c:v>Apple MacBook Air</c:v>
                </c:pt>
                <c:pt idx="19">
                  <c:v>Apple MacBook Pro 16-inch</c:v>
                </c:pt>
                <c:pt idx="20">
                  <c:v>Apple TV 4K</c:v>
                </c:pt>
                <c:pt idx="21">
                  <c:v>Apple Watch Series 8</c:v>
                </c:pt>
                <c:pt idx="22">
                  <c:v>Atomic Habits by James Clear</c:v>
                </c:pt>
                <c:pt idx="23">
                  <c:v>Babolat Pure Drive Tennis Racket</c:v>
                </c:pt>
                <c:pt idx="24">
                  <c:v>Becoming by Michelle Obama</c:v>
                </c:pt>
                <c:pt idx="25">
                  <c:v>Biore UV Aqua Rich Watery Essence Sunscreen</c:v>
                </c:pt>
                <c:pt idx="26">
                  <c:v>Blueair Classic 480i</c:v>
                </c:pt>
                <c:pt idx="27">
                  <c:v>Bose QuietComfort 35 Headphones</c:v>
                </c:pt>
                <c:pt idx="28">
                  <c:v>Bose QuietComfort 35 II Wireless Headphones</c:v>
                </c:pt>
                <c:pt idx="29">
                  <c:v>Bose SoundLink Color Bluetooth Speaker II</c:v>
                </c:pt>
                <c:pt idx="30">
                  <c:v>Bose SoundLink Revolve+ Speaker</c:v>
                </c:pt>
                <c:pt idx="31">
                  <c:v>Bose SoundSport Wireless Earbuds</c:v>
                </c:pt>
                <c:pt idx="32">
                  <c:v>Bowflex SelectTech 1090 Adjustable Dumbbells</c:v>
                </c:pt>
                <c:pt idx="33">
                  <c:v>Bowflex SelectTech 552 Dumbbells</c:v>
                </c:pt>
                <c:pt idx="34">
                  <c:v>Breville Nespresso Creatista Plus</c:v>
                </c:pt>
                <c:pt idx="35">
                  <c:v>Breville Smart Coffee Grinder Pro</c:v>
                </c:pt>
                <c:pt idx="36">
                  <c:v>Breville Smart Grill</c:v>
                </c:pt>
                <c:pt idx="37">
                  <c:v>Breville Smart Oven</c:v>
                </c:pt>
                <c:pt idx="38">
                  <c:v>Calvin Klein Boxer Briefs</c:v>
                </c:pt>
                <c:pt idx="39">
                  <c:v>Canon EOS R5 Camera</c:v>
                </c:pt>
                <c:pt idx="40">
                  <c:v>Canon EOS Rebel T7i DSLR Camera</c:v>
                </c:pt>
                <c:pt idx="41">
                  <c:v>Caudalie Vinoperfect Radiance Serum</c:v>
                </c:pt>
                <c:pt idx="42">
                  <c:v>CeraVe Hydrating Facial Cleanser</c:v>
                </c:pt>
                <c:pt idx="43">
                  <c:v>Champion Reverse Weave Hoodie</c:v>
                </c:pt>
                <c:pt idx="44">
                  <c:v>Chanel No. 5 Perfume</c:v>
                </c:pt>
                <c:pt idx="45">
                  <c:v>Charlotte Tilbury Magic Cream</c:v>
                </c:pt>
                <c:pt idx="46">
                  <c:v>Clinique Dramatically Different Moisturizing Lotion</c:v>
                </c:pt>
                <c:pt idx="47">
                  <c:v>Clinique Moisture Surge</c:v>
                </c:pt>
                <c:pt idx="48">
                  <c:v>Columbia Fleece Jacket</c:v>
                </c:pt>
                <c:pt idx="49">
                  <c:v>Crock-Pot 6-Quart Slow Cooker</c:v>
                </c:pt>
                <c:pt idx="50">
                  <c:v>Cuisinart Coffee Center</c:v>
                </c:pt>
                <c:pt idx="51">
                  <c:v>Cuisinart Custom 14-Cup Food Processor</c:v>
                </c:pt>
                <c:pt idx="52">
                  <c:v>Cuisinart Griddler Deluxe</c:v>
                </c:pt>
                <c:pt idx="53">
                  <c:v>De'Longhi Magnifica Espresso Machine</c:v>
                </c:pt>
                <c:pt idx="54">
                  <c:v>Dr. Jart+ Cicapair Tiger Grass Color Correcting Treatment</c:v>
                </c:pt>
                <c:pt idx="55">
                  <c:v>Drunk Elephant C-Firma Day Serum</c:v>
                </c:pt>
                <c:pt idx="56">
                  <c:v>Dune by Frank Herbert</c:v>
                </c:pt>
                <c:pt idx="57">
                  <c:v>Dyson Pure Cool Link</c:v>
                </c:pt>
                <c:pt idx="58">
                  <c:v>Dyson Supersonic Hair Dryer</c:v>
                </c:pt>
                <c:pt idx="59">
                  <c:v>Dyson V11 Vacuum</c:v>
                </c:pt>
                <c:pt idx="60">
                  <c:v>Dyson V8 Absolute</c:v>
                </c:pt>
                <c:pt idx="61">
                  <c:v>Educated by Tara Westover</c:v>
                </c:pt>
                <c:pt idx="62">
                  <c:v>Estee Lauder Advanced Night Repair</c:v>
                </c:pt>
                <c:pt idx="63">
                  <c:v>Eufy RoboVac 11S</c:v>
                </c:pt>
                <c:pt idx="64">
                  <c:v>Fenty Beauty Killawatt Highlighter</c:v>
                </c:pt>
                <c:pt idx="65">
                  <c:v>First Aid Beauty Ultra Repair Cream</c:v>
                </c:pt>
                <c:pt idx="66">
                  <c:v>Fitbit Charge 5</c:v>
                </c:pt>
                <c:pt idx="67">
                  <c:v>Fitbit Inspire 2</c:v>
                </c:pt>
                <c:pt idx="68">
                  <c:v>Fitbit Luxe</c:v>
                </c:pt>
                <c:pt idx="69">
                  <c:v>Fitbit Versa 3</c:v>
                </c:pt>
                <c:pt idx="70">
                  <c:v>Forever 21 Graphic Tee</c:v>
                </c:pt>
                <c:pt idx="71">
                  <c:v>Fresh Sugar Lip Treatment</c:v>
                </c:pt>
                <c:pt idx="72">
                  <c:v>Gap 1969 Original Fit Jeans</c:v>
                </c:pt>
                <c:pt idx="73">
                  <c:v>Gap Crewneck Sweatshirt</c:v>
                </c:pt>
                <c:pt idx="74">
                  <c:v>Gap Essential Crewneck T-Shirt</c:v>
                </c:pt>
                <c:pt idx="75">
                  <c:v>Gap High Rise Skinny Jeans</c:v>
                </c:pt>
                <c:pt idx="76">
                  <c:v>Garmin Edge 530</c:v>
                </c:pt>
                <c:pt idx="77">
                  <c:v>Garmin Fenix 6X Pro</c:v>
                </c:pt>
                <c:pt idx="78">
                  <c:v>Garmin Forerunner 245</c:v>
                </c:pt>
                <c:pt idx="79">
                  <c:v>Garmin Forerunner 945</c:v>
                </c:pt>
                <c:pt idx="80">
                  <c:v>GlamGlow Supermud Clearing Treatment</c:v>
                </c:pt>
                <c:pt idx="81">
                  <c:v>Glossier Boy Brow</c:v>
                </c:pt>
                <c:pt idx="82">
                  <c:v>Glossier Cloud Paint</c:v>
                </c:pt>
                <c:pt idx="83">
                  <c:v>Gone Girl by Gillian Flynn</c:v>
                </c:pt>
                <c:pt idx="84">
                  <c:v>Google Nest Hub Max</c:v>
                </c:pt>
                <c:pt idx="85">
                  <c:v>Google Nest Wifi Router</c:v>
                </c:pt>
                <c:pt idx="86">
                  <c:v>Google Pixel 6 Pro</c:v>
                </c:pt>
                <c:pt idx="87">
                  <c:v>Google Pixelbook Go</c:v>
                </c:pt>
                <c:pt idx="88">
                  <c:v>GoPro HERO10 Black</c:v>
                </c:pt>
                <c:pt idx="89">
                  <c:v>GoPro HERO9 Black</c:v>
                </c:pt>
                <c:pt idx="90">
                  <c:v>H&amp;M Slim Fit Jeans</c:v>
                </c:pt>
                <c:pt idx="91">
                  <c:v>Hamilton Beach FlexBrew Coffee Maker</c:v>
                </c:pt>
                <c:pt idx="92">
                  <c:v>Hanes ComfortSoft T-Shirt</c:v>
                </c:pt>
                <c:pt idx="93">
                  <c:v>Harry Potter and the Sorcerer's Stone</c:v>
                </c:pt>
                <c:pt idx="94">
                  <c:v>HP Spectre x360 Laptop</c:v>
                </c:pt>
                <c:pt idx="95">
                  <c:v>Hydro Flask Standard Mouth Water Bottle</c:v>
                </c:pt>
                <c:pt idx="96">
                  <c:v>Hydro Flask Wide Mouth Water Bottle</c:v>
                </c:pt>
                <c:pt idx="97">
                  <c:v>Hyperice Hypervolt Massager</c:v>
                </c:pt>
                <c:pt idx="98">
                  <c:v>Instant Pot Duo</c:v>
                </c:pt>
                <c:pt idx="99">
                  <c:v>Instant Pot Duo Crisp</c:v>
                </c:pt>
                <c:pt idx="100">
                  <c:v>Instant Pot Duo Evo Plus</c:v>
                </c:pt>
                <c:pt idx="101">
                  <c:v>Instant Pot Duo Nova</c:v>
                </c:pt>
                <c:pt idx="102">
                  <c:v>Instant Pot Ultra</c:v>
                </c:pt>
                <c:pt idx="103">
                  <c:v>iPhone 14 Pro</c:v>
                </c:pt>
                <c:pt idx="104">
                  <c:v>iRobot Braava Jet M6</c:v>
                </c:pt>
                <c:pt idx="105">
                  <c:v>Keurig K-Elite Coffee Maker</c:v>
                </c:pt>
                <c:pt idx="106">
                  <c:v>Keurig K-Mini Coffee Maker</c:v>
                </c:pt>
                <c:pt idx="107">
                  <c:v>Kiehl's Midnight Recovery Concentrate</c:v>
                </c:pt>
                <c:pt idx="108">
                  <c:v>Kindle Paperwhite</c:v>
                </c:pt>
                <c:pt idx="109">
                  <c:v>KitchenAid Artisan Stand Mixer</c:v>
                </c:pt>
                <c:pt idx="110">
                  <c:v>KitchenAid Stand Mixer</c:v>
                </c:pt>
                <c:pt idx="111">
                  <c:v>La Mer CrÃ¨me de la Mer Moisturizer</c:v>
                </c:pt>
                <c:pt idx="112">
                  <c:v>Lancome La Vie Est Belle</c:v>
                </c:pt>
                <c:pt idx="113">
                  <c:v>Laneige Water Sleeping Mask</c:v>
                </c:pt>
                <c:pt idx="114">
                  <c:v>Levi's 501 Jeans</c:v>
                </c:pt>
                <c:pt idx="115">
                  <c:v>Levi's 511 Slim Fit Jeans</c:v>
                </c:pt>
                <c:pt idx="116">
                  <c:v>Levi's Sherpa Trucker Jacket</c:v>
                </c:pt>
                <c:pt idx="117">
                  <c:v>Levi's Trucker Jacket</c:v>
                </c:pt>
                <c:pt idx="118">
                  <c:v>LG OLED TV</c:v>
                </c:pt>
                <c:pt idx="119">
                  <c:v>L'Occitane Shea Butter Hand Cream</c:v>
                </c:pt>
                <c:pt idx="120">
                  <c:v>Logitech G Pro X Wireless Gaming Headset</c:v>
                </c:pt>
                <c:pt idx="121">
                  <c:v>Logitech MX Master 3 Mouse</c:v>
                </c:pt>
                <c:pt idx="122">
                  <c:v>L'Oreal Revitalift Serum</c:v>
                </c:pt>
                <c:pt idx="123">
                  <c:v>Lululemon Align Leggings</c:v>
                </c:pt>
                <c:pt idx="124">
                  <c:v>Lululemon Wunder Under High-Rise Leggings</c:v>
                </c:pt>
                <c:pt idx="125">
                  <c:v>MAC Ruby Woo Lipstick</c:v>
                </c:pt>
                <c:pt idx="126">
                  <c:v>MacBook Pro 16-inch</c:v>
                </c:pt>
                <c:pt idx="127">
                  <c:v>Manduka PRO Yoga Mat</c:v>
                </c:pt>
                <c:pt idx="128">
                  <c:v>Microsoft Surface Laptop 4</c:v>
                </c:pt>
                <c:pt idx="129">
                  <c:v>NARS Radiant Creamy Concealer</c:v>
                </c:pt>
                <c:pt idx="130">
                  <c:v>Nespresso Vertuo Next Coffee and Espresso Maker</c:v>
                </c:pt>
                <c:pt idx="131">
                  <c:v>Nespresso VertuoPlus</c:v>
                </c:pt>
                <c:pt idx="132">
                  <c:v>Neutrogena Hydro Boost Water Gel</c:v>
                </c:pt>
                <c:pt idx="133">
                  <c:v>Neutrogena Skincare Set</c:v>
                </c:pt>
                <c:pt idx="134">
                  <c:v>Nike Air Force 1</c:v>
                </c:pt>
                <c:pt idx="135">
                  <c:v>Nike Air Force 1 Sneakers</c:v>
                </c:pt>
                <c:pt idx="136">
                  <c:v>Nike Air Zoom Pegasus 37</c:v>
                </c:pt>
                <c:pt idx="137">
                  <c:v>Nike Dri-FIT Training Shorts</c:v>
                </c:pt>
                <c:pt idx="138">
                  <c:v>Nike Metcon 6</c:v>
                </c:pt>
                <c:pt idx="139">
                  <c:v>Nike Sportswear Club Fleece Hoodie</c:v>
                </c:pt>
                <c:pt idx="140">
                  <c:v>Nike Tempo Running Shorts</c:v>
                </c:pt>
                <c:pt idx="141">
                  <c:v>Ninja Foodi Pressure Cooker</c:v>
                </c:pt>
                <c:pt idx="142">
                  <c:v>Ninja Professional Blender</c:v>
                </c:pt>
                <c:pt idx="143">
                  <c:v>Nintendo Switch</c:v>
                </c:pt>
                <c:pt idx="144">
                  <c:v>North Face Down Jacket</c:v>
                </c:pt>
                <c:pt idx="145">
                  <c:v>Oakley Holbrook Sunglasses</c:v>
                </c:pt>
                <c:pt idx="146">
                  <c:v>Olay Regenerist Face Cream</c:v>
                </c:pt>
                <c:pt idx="147">
                  <c:v>Old Navy Mid-Rise Rockstar Super Skinny Jeans</c:v>
                </c:pt>
                <c:pt idx="148">
                  <c:v>Old Navy Relaxed-Fit T-Shirt</c:v>
                </c:pt>
                <c:pt idx="149">
                  <c:v>On Running Cloud Shoes</c:v>
                </c:pt>
                <c:pt idx="150">
                  <c:v>Panasonic NN-SN966S Microwave</c:v>
                </c:pt>
                <c:pt idx="151">
                  <c:v>Patagonia Better Sweater</c:v>
                </c:pt>
                <c:pt idx="152">
                  <c:v>Paula's Choice Skin Perfecting 2% BHA Liquid Exfoliant</c:v>
                </c:pt>
                <c:pt idx="153">
                  <c:v>Peloton Bike</c:v>
                </c:pt>
                <c:pt idx="154">
                  <c:v>Philips Airfryer XXL</c:v>
                </c:pt>
                <c:pt idx="155">
                  <c:v>Philips Sonicare DiamondClean Toothbrush</c:v>
                </c:pt>
                <c:pt idx="156">
                  <c:v>Polar Vantage V2</c:v>
                </c:pt>
                <c:pt idx="157">
                  <c:v>Pride and Prejudice by Jane Austen</c:v>
                </c:pt>
                <c:pt idx="158">
                  <c:v>Puma Suede Classic Sneakers</c:v>
                </c:pt>
                <c:pt idx="159">
                  <c:v>Ray-Ban Aviator Sunglasses</c:v>
                </c:pt>
                <c:pt idx="160">
                  <c:v>Ring Video Doorbell</c:v>
                </c:pt>
                <c:pt idx="161">
                  <c:v>Rogue Fitness Kettlebell</c:v>
                </c:pt>
                <c:pt idx="162">
                  <c:v>Roomba i7+</c:v>
                </c:pt>
                <c:pt idx="163">
                  <c:v>Salt, Fat, Acid, Heat by Samin Nosrat</c:v>
                </c:pt>
                <c:pt idx="164">
                  <c:v>Samsung Galaxy Tab S8</c:v>
                </c:pt>
                <c:pt idx="165">
                  <c:v>Samsung Galaxy Watch 4</c:v>
                </c:pt>
                <c:pt idx="166">
                  <c:v>Samsung Odyssey G7 Gaming Monitor</c:v>
                </c:pt>
                <c:pt idx="167">
                  <c:v>Samsung Odyssey G9 Gaming Monitor</c:v>
                </c:pt>
                <c:pt idx="168">
                  <c:v>Samsung QLED 4K TV</c:v>
                </c:pt>
                <c:pt idx="169">
                  <c:v>Sapiens: A Brief History of Humankind by Yuval Noah Harari</c:v>
                </c:pt>
                <c:pt idx="170">
                  <c:v>Shark IQ Robot Vacuum</c:v>
                </c:pt>
                <c:pt idx="171">
                  <c:v>Shiseido Ultimate Sun Protector</c:v>
                </c:pt>
                <c:pt idx="172">
                  <c:v>Sonos Beam Soundbar</c:v>
                </c:pt>
                <c:pt idx="173">
                  <c:v>Sony PlayStation 5</c:v>
                </c:pt>
                <c:pt idx="174">
                  <c:v>Sony WH-1000XM4 Headphones</c:v>
                </c:pt>
                <c:pt idx="175">
                  <c:v>Spalding NBA Street Basketball</c:v>
                </c:pt>
                <c:pt idx="176">
                  <c:v>Sunday Riley Good Genes</c:v>
                </c:pt>
                <c:pt idx="177">
                  <c:v>Sunday Riley Luna Sleeping Night Oil</c:v>
                </c:pt>
                <c:pt idx="178">
                  <c:v>Tarte Shape Tape Concealer</c:v>
                </c:pt>
                <c:pt idx="179">
                  <c:v>Tatcha The Water Cream</c:v>
                </c:pt>
                <c:pt idx="180">
                  <c:v>The Alchemist by Paulo Coelho</c:v>
                </c:pt>
                <c:pt idx="181">
                  <c:v>The Art of War by Sun Tzu</c:v>
                </c:pt>
                <c:pt idx="182">
                  <c:v>The Catcher in the Rye by J.D. Salinger</c:v>
                </c:pt>
                <c:pt idx="183">
                  <c:v>The Da Vinci Code</c:v>
                </c:pt>
                <c:pt idx="184">
                  <c:v>The Four Agreements by Don Miguel Ruiz</c:v>
                </c:pt>
                <c:pt idx="185">
                  <c:v>The Girl on the Train by Paula Hawkins</c:v>
                </c:pt>
                <c:pt idx="186">
                  <c:v>The Girl with the Dragon Tattoo by Stieg Larsson</c:v>
                </c:pt>
                <c:pt idx="187">
                  <c:v>The Goldfinch by Donna Tartt</c:v>
                </c:pt>
                <c:pt idx="188">
                  <c:v>The Great Alone by Kristin Hannah</c:v>
                </c:pt>
                <c:pt idx="189">
                  <c:v>The Great Gatsby by F. Scott Fitzgerald</c:v>
                </c:pt>
                <c:pt idx="190">
                  <c:v>The Handmaid's Tale by Margaret Atwood</c:v>
                </c:pt>
                <c:pt idx="191">
                  <c:v>The Hobbit by J.R.R. Tolkien</c:v>
                </c:pt>
                <c:pt idx="192">
                  <c:v>The Hunger Games by Suzanne Collins</c:v>
                </c:pt>
                <c:pt idx="193">
                  <c:v>The Martian by Andy Weir</c:v>
                </c:pt>
                <c:pt idx="194">
                  <c:v>The Night Circus by Erin Morgenstern</c:v>
                </c:pt>
                <c:pt idx="195">
                  <c:v>The Nightingale by Kristin Hannah</c:v>
                </c:pt>
                <c:pt idx="196">
                  <c:v>The Ordinary Caffeine Solution 5% + EGCG</c:v>
                </c:pt>
                <c:pt idx="197">
                  <c:v>The Ordinary Hyaluronic Acid Serum</c:v>
                </c:pt>
                <c:pt idx="198">
                  <c:v>The Ordinary Niacinamide Serum</c:v>
                </c:pt>
                <c:pt idx="199">
                  <c:v>The Outsiders by S.E. Hinton</c:v>
                </c:pt>
                <c:pt idx="200">
                  <c:v>The Power of Habit by Charles Duhigg</c:v>
                </c:pt>
                <c:pt idx="201">
                  <c:v>The Power of Now by Eckhart Tolle</c:v>
                </c:pt>
                <c:pt idx="202">
                  <c:v>The Road by Cormac McCarthy</c:v>
                </c:pt>
                <c:pt idx="203">
                  <c:v>The Silent Patient by Alex Michaelides</c:v>
                </c:pt>
                <c:pt idx="204">
                  <c:v>The Subtle Art of Not Giving a F*ck by Mark Manson</c:v>
                </c:pt>
                <c:pt idx="205">
                  <c:v>The Sun Also Rises by Ernest Hemingway</c:v>
                </c:pt>
                <c:pt idx="206">
                  <c:v>Think and Grow Rich by Napoleon Hill</c:v>
                </c:pt>
                <c:pt idx="207">
                  <c:v>Titleist Pro V1 Golf Balls</c:v>
                </c:pt>
                <c:pt idx="208">
                  <c:v>To Kill a Mockingbird by Harper Lee</c:v>
                </c:pt>
                <c:pt idx="209">
                  <c:v>Tom Ford Black Orchid Perfume</c:v>
                </c:pt>
                <c:pt idx="210">
                  <c:v>Tommy Hilfiger Polo Shirt</c:v>
                </c:pt>
                <c:pt idx="211">
                  <c:v>TriggerPoint GRID Foam Roller</c:v>
                </c:pt>
                <c:pt idx="212">
                  <c:v>TRX All-in-One Suspension Training System</c:v>
                </c:pt>
                <c:pt idx="213">
                  <c:v>Under Armour HeatGear T-Shirt</c:v>
                </c:pt>
                <c:pt idx="214">
                  <c:v>Under Armour HOVR Sonic 4 Shoes</c:v>
                </c:pt>
                <c:pt idx="215">
                  <c:v>Under Armour Tech 2.0 T-Shirt</c:v>
                </c:pt>
                <c:pt idx="216">
                  <c:v>Uniqlo Airism Mesh Boxer Briefs</c:v>
                </c:pt>
                <c:pt idx="217">
                  <c:v>Uniqlo Airism Seamless Boxer Briefs</c:v>
                </c:pt>
                <c:pt idx="218">
                  <c:v>Uniqlo Ultra Light Down Jacket</c:v>
                </c:pt>
                <c:pt idx="219">
                  <c:v>Vitamix Explorian Blender</c:v>
                </c:pt>
                <c:pt idx="220">
                  <c:v>Where the Crawdads Sing by Delia Owens</c:v>
                </c:pt>
                <c:pt idx="221">
                  <c:v>Wilson Evolution Basketball</c:v>
                </c:pt>
                <c:pt idx="222">
                  <c:v>YETI Hopper Flip Portable Cooler</c:v>
                </c:pt>
                <c:pt idx="223">
                  <c:v>Yeti Rambler 20 oz Tumbler</c:v>
                </c:pt>
                <c:pt idx="224">
                  <c:v>Yeti Rambler Bottle</c:v>
                </c:pt>
                <c:pt idx="225">
                  <c:v>Yeti Rambler Tumbler</c:v>
                </c:pt>
                <c:pt idx="226">
                  <c:v>Yeti Roadie 24 Cooler</c:v>
                </c:pt>
                <c:pt idx="227">
                  <c:v>YETI Tundra 45 Cooler</c:v>
                </c:pt>
                <c:pt idx="228">
                  <c:v>YETI Tundra 65 Cooler</c:v>
                </c:pt>
                <c:pt idx="229">
                  <c:v>Yeti Tundra Haul Portable Wheeled Cooler</c:v>
                </c:pt>
                <c:pt idx="230">
                  <c:v>Youth to the People Superfood Antioxidant Cleanser</c:v>
                </c:pt>
                <c:pt idx="231">
                  <c:v>Zara Summer Dress</c:v>
                </c:pt>
              </c:strCache>
            </c:strRef>
          </c:cat>
          <c:val>
            <c:numRef>
              <c:f>'Data insights and trends '!$C$27:$C$258</c:f>
              <c:numCache>
                <c:formatCode>0</c:formatCode>
                <c:ptCount val="232"/>
                <c:pt idx="0">
                  <c:v>79.959999999999994</c:v>
                </c:pt>
                <c:pt idx="1">
                  <c:v>149.94999999999999</c:v>
                </c:pt>
                <c:pt idx="2">
                  <c:v>134.97</c:v>
                </c:pt>
                <c:pt idx="3">
                  <c:v>89.97</c:v>
                </c:pt>
                <c:pt idx="4">
                  <c:v>319.95999999999998</c:v>
                </c:pt>
                <c:pt idx="5">
                  <c:v>259.95999999999998</c:v>
                </c:pt>
                <c:pt idx="6">
                  <c:v>359.98</c:v>
                </c:pt>
                <c:pt idx="7">
                  <c:v>359.98</c:v>
                </c:pt>
                <c:pt idx="8">
                  <c:v>199.96</c:v>
                </c:pt>
                <c:pt idx="9">
                  <c:v>249.99</c:v>
                </c:pt>
                <c:pt idx="10">
                  <c:v>149.97</c:v>
                </c:pt>
                <c:pt idx="11">
                  <c:v>46</c:v>
                </c:pt>
                <c:pt idx="12">
                  <c:v>239.96</c:v>
                </c:pt>
                <c:pt idx="13">
                  <c:v>398</c:v>
                </c:pt>
                <c:pt idx="14">
                  <c:v>599</c:v>
                </c:pt>
                <c:pt idx="15">
                  <c:v>549</c:v>
                </c:pt>
                <c:pt idx="16">
                  <c:v>499.98</c:v>
                </c:pt>
                <c:pt idx="17">
                  <c:v>1199.98</c:v>
                </c:pt>
                <c:pt idx="18">
                  <c:v>1199.99</c:v>
                </c:pt>
                <c:pt idx="19">
                  <c:v>2399</c:v>
                </c:pt>
                <c:pt idx="20">
                  <c:v>358</c:v>
                </c:pt>
                <c:pt idx="21">
                  <c:v>1199.97</c:v>
                </c:pt>
                <c:pt idx="22">
                  <c:v>67.959999999999994</c:v>
                </c:pt>
                <c:pt idx="23">
                  <c:v>599.97</c:v>
                </c:pt>
                <c:pt idx="24">
                  <c:v>130</c:v>
                </c:pt>
                <c:pt idx="25">
                  <c:v>15</c:v>
                </c:pt>
                <c:pt idx="26">
                  <c:v>1199.98</c:v>
                </c:pt>
                <c:pt idx="27">
                  <c:v>299.99</c:v>
                </c:pt>
                <c:pt idx="28">
                  <c:v>299</c:v>
                </c:pt>
                <c:pt idx="29">
                  <c:v>129</c:v>
                </c:pt>
                <c:pt idx="30">
                  <c:v>899.97</c:v>
                </c:pt>
                <c:pt idx="31">
                  <c:v>299.98</c:v>
                </c:pt>
                <c:pt idx="32">
                  <c:v>699.99</c:v>
                </c:pt>
                <c:pt idx="33">
                  <c:v>399.99</c:v>
                </c:pt>
                <c:pt idx="34">
                  <c:v>499.95</c:v>
                </c:pt>
                <c:pt idx="35">
                  <c:v>199.95</c:v>
                </c:pt>
                <c:pt idx="36">
                  <c:v>599.9</c:v>
                </c:pt>
                <c:pt idx="37">
                  <c:v>299.99</c:v>
                </c:pt>
                <c:pt idx="38">
                  <c:v>149.94999999999999</c:v>
                </c:pt>
                <c:pt idx="39">
                  <c:v>3899.99</c:v>
                </c:pt>
                <c:pt idx="40">
                  <c:v>749.99</c:v>
                </c:pt>
                <c:pt idx="41">
                  <c:v>79</c:v>
                </c:pt>
                <c:pt idx="42">
                  <c:v>29.98</c:v>
                </c:pt>
                <c:pt idx="43">
                  <c:v>149.97</c:v>
                </c:pt>
                <c:pt idx="44">
                  <c:v>129.99</c:v>
                </c:pt>
                <c:pt idx="45">
                  <c:v>100</c:v>
                </c:pt>
                <c:pt idx="46">
                  <c:v>29.5</c:v>
                </c:pt>
                <c:pt idx="47">
                  <c:v>52</c:v>
                </c:pt>
                <c:pt idx="48">
                  <c:v>239.96</c:v>
                </c:pt>
                <c:pt idx="49">
                  <c:v>99.98</c:v>
                </c:pt>
                <c:pt idx="50">
                  <c:v>399.9</c:v>
                </c:pt>
                <c:pt idx="51">
                  <c:v>199.99</c:v>
                </c:pt>
                <c:pt idx="52">
                  <c:v>159.99</c:v>
                </c:pt>
                <c:pt idx="53">
                  <c:v>899.99</c:v>
                </c:pt>
                <c:pt idx="54">
                  <c:v>52</c:v>
                </c:pt>
                <c:pt idx="55">
                  <c:v>78</c:v>
                </c:pt>
                <c:pt idx="56">
                  <c:v>35.979999999999997</c:v>
                </c:pt>
                <c:pt idx="57">
                  <c:v>499.99</c:v>
                </c:pt>
                <c:pt idx="58">
                  <c:v>599.98500000000001</c:v>
                </c:pt>
                <c:pt idx="59">
                  <c:v>499.99</c:v>
                </c:pt>
                <c:pt idx="60">
                  <c:v>399.99</c:v>
                </c:pt>
                <c:pt idx="61">
                  <c:v>84</c:v>
                </c:pt>
                <c:pt idx="62">
                  <c:v>105</c:v>
                </c:pt>
                <c:pt idx="63">
                  <c:v>659.97</c:v>
                </c:pt>
                <c:pt idx="64">
                  <c:v>36</c:v>
                </c:pt>
                <c:pt idx="65">
                  <c:v>68</c:v>
                </c:pt>
                <c:pt idx="66">
                  <c:v>259.98</c:v>
                </c:pt>
                <c:pt idx="67">
                  <c:v>199.9</c:v>
                </c:pt>
                <c:pt idx="68">
                  <c:v>299.89999999999998</c:v>
                </c:pt>
                <c:pt idx="69">
                  <c:v>689.85</c:v>
                </c:pt>
                <c:pt idx="70">
                  <c:v>64.95</c:v>
                </c:pt>
                <c:pt idx="71">
                  <c:v>24</c:v>
                </c:pt>
                <c:pt idx="72">
                  <c:v>179.97</c:v>
                </c:pt>
                <c:pt idx="73">
                  <c:v>139.96</c:v>
                </c:pt>
                <c:pt idx="74">
                  <c:v>119.94</c:v>
                </c:pt>
                <c:pt idx="75">
                  <c:v>149.97</c:v>
                </c:pt>
                <c:pt idx="76">
                  <c:v>599.98</c:v>
                </c:pt>
                <c:pt idx="77">
                  <c:v>999.99</c:v>
                </c:pt>
                <c:pt idx="78">
                  <c:v>299.99</c:v>
                </c:pt>
                <c:pt idx="79">
                  <c:v>799.98500000000001</c:v>
                </c:pt>
                <c:pt idx="80">
                  <c:v>59</c:v>
                </c:pt>
                <c:pt idx="81">
                  <c:v>32</c:v>
                </c:pt>
                <c:pt idx="82">
                  <c:v>18</c:v>
                </c:pt>
                <c:pt idx="83">
                  <c:v>45.98</c:v>
                </c:pt>
                <c:pt idx="84">
                  <c:v>459.98</c:v>
                </c:pt>
                <c:pt idx="85">
                  <c:v>169</c:v>
                </c:pt>
                <c:pt idx="86">
                  <c:v>899.99</c:v>
                </c:pt>
                <c:pt idx="87">
                  <c:v>649.99</c:v>
                </c:pt>
                <c:pt idx="88">
                  <c:v>1199.97</c:v>
                </c:pt>
                <c:pt idx="89">
                  <c:v>449.99</c:v>
                </c:pt>
                <c:pt idx="90">
                  <c:v>119.97</c:v>
                </c:pt>
                <c:pt idx="91">
                  <c:v>89.99</c:v>
                </c:pt>
                <c:pt idx="92">
                  <c:v>99.9</c:v>
                </c:pt>
                <c:pt idx="93">
                  <c:v>74.97</c:v>
                </c:pt>
                <c:pt idx="94">
                  <c:v>1599.99</c:v>
                </c:pt>
                <c:pt idx="95">
                  <c:v>98.85</c:v>
                </c:pt>
                <c:pt idx="96">
                  <c:v>159.80000000000001</c:v>
                </c:pt>
                <c:pt idx="97">
                  <c:v>349</c:v>
                </c:pt>
                <c:pt idx="98">
                  <c:v>269.97000000000003</c:v>
                </c:pt>
                <c:pt idx="99">
                  <c:v>179.99</c:v>
                </c:pt>
                <c:pt idx="100">
                  <c:v>279.98</c:v>
                </c:pt>
                <c:pt idx="101">
                  <c:v>99.95</c:v>
                </c:pt>
                <c:pt idx="102">
                  <c:v>139.99</c:v>
                </c:pt>
                <c:pt idx="103">
                  <c:v>1999.98</c:v>
                </c:pt>
                <c:pt idx="104">
                  <c:v>449.99</c:v>
                </c:pt>
                <c:pt idx="105">
                  <c:v>264.98500000000001</c:v>
                </c:pt>
                <c:pt idx="106">
                  <c:v>159.97999999999999</c:v>
                </c:pt>
                <c:pt idx="107">
                  <c:v>82</c:v>
                </c:pt>
                <c:pt idx="108">
                  <c:v>259.98</c:v>
                </c:pt>
                <c:pt idx="109">
                  <c:v>499.99</c:v>
                </c:pt>
                <c:pt idx="110">
                  <c:v>379.99</c:v>
                </c:pt>
                <c:pt idx="111">
                  <c:v>190</c:v>
                </c:pt>
                <c:pt idx="112">
                  <c:v>102</c:v>
                </c:pt>
                <c:pt idx="113">
                  <c:v>25</c:v>
                </c:pt>
                <c:pt idx="114">
                  <c:v>209.97</c:v>
                </c:pt>
                <c:pt idx="115">
                  <c:v>179.97</c:v>
                </c:pt>
                <c:pt idx="116">
                  <c:v>196</c:v>
                </c:pt>
                <c:pt idx="117">
                  <c:v>179.98</c:v>
                </c:pt>
                <c:pt idx="118">
                  <c:v>2599.98</c:v>
                </c:pt>
                <c:pt idx="119">
                  <c:v>58</c:v>
                </c:pt>
                <c:pt idx="120">
                  <c:v>199.99</c:v>
                </c:pt>
                <c:pt idx="121">
                  <c:v>199.98</c:v>
                </c:pt>
                <c:pt idx="122">
                  <c:v>79.98</c:v>
                </c:pt>
                <c:pt idx="123">
                  <c:v>294</c:v>
                </c:pt>
                <c:pt idx="124">
                  <c:v>196</c:v>
                </c:pt>
                <c:pt idx="125">
                  <c:v>29.99</c:v>
                </c:pt>
                <c:pt idx="126">
                  <c:v>2499.9899999999998</c:v>
                </c:pt>
                <c:pt idx="127">
                  <c:v>479.96</c:v>
                </c:pt>
                <c:pt idx="128">
                  <c:v>1299.99</c:v>
                </c:pt>
                <c:pt idx="129">
                  <c:v>30</c:v>
                </c:pt>
                <c:pt idx="130">
                  <c:v>159.99</c:v>
                </c:pt>
                <c:pt idx="131">
                  <c:v>199.99</c:v>
                </c:pt>
                <c:pt idx="132">
                  <c:v>16.989999999999998</c:v>
                </c:pt>
                <c:pt idx="133">
                  <c:v>89.99</c:v>
                </c:pt>
                <c:pt idx="134">
                  <c:v>539.94000000000005</c:v>
                </c:pt>
                <c:pt idx="135">
                  <c:v>270</c:v>
                </c:pt>
                <c:pt idx="136">
                  <c:v>259.98</c:v>
                </c:pt>
                <c:pt idx="137">
                  <c:v>139.96</c:v>
                </c:pt>
                <c:pt idx="138">
                  <c:v>389.97</c:v>
                </c:pt>
                <c:pt idx="139">
                  <c:v>164.97</c:v>
                </c:pt>
                <c:pt idx="140">
                  <c:v>104.97</c:v>
                </c:pt>
                <c:pt idx="141">
                  <c:v>399.98</c:v>
                </c:pt>
                <c:pt idx="142">
                  <c:v>99.99</c:v>
                </c:pt>
                <c:pt idx="143">
                  <c:v>899.97</c:v>
                </c:pt>
                <c:pt idx="144">
                  <c:v>499.98</c:v>
                </c:pt>
                <c:pt idx="145">
                  <c:v>146</c:v>
                </c:pt>
                <c:pt idx="146">
                  <c:v>49.99</c:v>
                </c:pt>
                <c:pt idx="147">
                  <c:v>89.98</c:v>
                </c:pt>
                <c:pt idx="148">
                  <c:v>59.96</c:v>
                </c:pt>
                <c:pt idx="149">
                  <c:v>259.98</c:v>
                </c:pt>
                <c:pt idx="150">
                  <c:v>179.99</c:v>
                </c:pt>
                <c:pt idx="151">
                  <c:v>279.98</c:v>
                </c:pt>
                <c:pt idx="152">
                  <c:v>29.5</c:v>
                </c:pt>
                <c:pt idx="153">
                  <c:v>1895</c:v>
                </c:pt>
                <c:pt idx="154">
                  <c:v>399.98</c:v>
                </c:pt>
                <c:pt idx="155">
                  <c:v>459.98</c:v>
                </c:pt>
                <c:pt idx="156">
                  <c:v>499.95</c:v>
                </c:pt>
                <c:pt idx="157">
                  <c:v>38.97</c:v>
                </c:pt>
                <c:pt idx="158">
                  <c:v>239.96</c:v>
                </c:pt>
                <c:pt idx="159">
                  <c:v>464.97</c:v>
                </c:pt>
                <c:pt idx="160">
                  <c:v>99.99</c:v>
                </c:pt>
                <c:pt idx="161">
                  <c:v>209.97</c:v>
                </c:pt>
                <c:pt idx="162">
                  <c:v>1599.98</c:v>
                </c:pt>
                <c:pt idx="163">
                  <c:v>107.97</c:v>
                </c:pt>
                <c:pt idx="164">
                  <c:v>1499.98</c:v>
                </c:pt>
                <c:pt idx="165">
                  <c:v>299.99</c:v>
                </c:pt>
                <c:pt idx="166">
                  <c:v>699.99</c:v>
                </c:pt>
                <c:pt idx="167">
                  <c:v>1499.99</c:v>
                </c:pt>
                <c:pt idx="168">
                  <c:v>1199.99</c:v>
                </c:pt>
                <c:pt idx="169">
                  <c:v>37.979999999999997</c:v>
                </c:pt>
                <c:pt idx="170">
                  <c:v>699.98</c:v>
                </c:pt>
                <c:pt idx="171">
                  <c:v>49</c:v>
                </c:pt>
                <c:pt idx="172">
                  <c:v>399</c:v>
                </c:pt>
                <c:pt idx="173">
                  <c:v>499.99</c:v>
                </c:pt>
                <c:pt idx="174">
                  <c:v>524.98500000000001</c:v>
                </c:pt>
                <c:pt idx="175">
                  <c:v>149.94</c:v>
                </c:pt>
                <c:pt idx="176">
                  <c:v>105</c:v>
                </c:pt>
                <c:pt idx="177">
                  <c:v>55</c:v>
                </c:pt>
                <c:pt idx="178">
                  <c:v>27</c:v>
                </c:pt>
                <c:pt idx="179">
                  <c:v>68</c:v>
                </c:pt>
                <c:pt idx="180">
                  <c:v>44.97</c:v>
                </c:pt>
                <c:pt idx="181">
                  <c:v>23.97</c:v>
                </c:pt>
                <c:pt idx="182">
                  <c:v>44.465000000000003</c:v>
                </c:pt>
                <c:pt idx="183">
                  <c:v>63.96</c:v>
                </c:pt>
                <c:pt idx="184">
                  <c:v>17.98</c:v>
                </c:pt>
                <c:pt idx="185">
                  <c:v>43.96</c:v>
                </c:pt>
                <c:pt idx="186">
                  <c:v>26.475000000000001</c:v>
                </c:pt>
                <c:pt idx="187">
                  <c:v>29.98</c:v>
                </c:pt>
                <c:pt idx="188">
                  <c:v>50.97</c:v>
                </c:pt>
                <c:pt idx="189">
                  <c:v>21.98</c:v>
                </c:pt>
                <c:pt idx="190">
                  <c:v>32.97</c:v>
                </c:pt>
                <c:pt idx="191">
                  <c:v>38.97</c:v>
                </c:pt>
                <c:pt idx="192">
                  <c:v>35.96</c:v>
                </c:pt>
                <c:pt idx="193">
                  <c:v>25.98</c:v>
                </c:pt>
                <c:pt idx="194">
                  <c:v>33.979999999999997</c:v>
                </c:pt>
                <c:pt idx="195">
                  <c:v>25.98</c:v>
                </c:pt>
                <c:pt idx="196">
                  <c:v>6.7</c:v>
                </c:pt>
                <c:pt idx="197">
                  <c:v>6.8</c:v>
                </c:pt>
                <c:pt idx="198">
                  <c:v>6.5</c:v>
                </c:pt>
                <c:pt idx="199">
                  <c:v>32.97</c:v>
                </c:pt>
                <c:pt idx="200">
                  <c:v>23.98</c:v>
                </c:pt>
                <c:pt idx="201">
                  <c:v>25.98</c:v>
                </c:pt>
                <c:pt idx="202">
                  <c:v>23.98</c:v>
                </c:pt>
                <c:pt idx="203">
                  <c:v>67.474999999999994</c:v>
                </c:pt>
                <c:pt idx="204">
                  <c:v>44.97</c:v>
                </c:pt>
                <c:pt idx="205">
                  <c:v>35.97</c:v>
                </c:pt>
                <c:pt idx="206">
                  <c:v>29.97</c:v>
                </c:pt>
                <c:pt idx="207">
                  <c:v>249.95</c:v>
                </c:pt>
                <c:pt idx="208">
                  <c:v>59.96</c:v>
                </c:pt>
                <c:pt idx="209">
                  <c:v>125</c:v>
                </c:pt>
                <c:pt idx="210">
                  <c:v>249.95</c:v>
                </c:pt>
                <c:pt idx="211">
                  <c:v>69.98</c:v>
                </c:pt>
                <c:pt idx="212">
                  <c:v>169.95</c:v>
                </c:pt>
                <c:pt idx="213">
                  <c:v>149.94999999999999</c:v>
                </c:pt>
                <c:pt idx="214">
                  <c:v>219.98</c:v>
                </c:pt>
                <c:pt idx="215">
                  <c:v>99.96</c:v>
                </c:pt>
                <c:pt idx="216">
                  <c:v>59.6</c:v>
                </c:pt>
                <c:pt idx="217">
                  <c:v>39.6</c:v>
                </c:pt>
                <c:pt idx="218">
                  <c:v>239.97</c:v>
                </c:pt>
                <c:pt idx="219">
                  <c:v>349.99</c:v>
                </c:pt>
                <c:pt idx="220">
                  <c:v>75.959999999999994</c:v>
                </c:pt>
                <c:pt idx="221">
                  <c:v>149.94999999999999</c:v>
                </c:pt>
                <c:pt idx="222">
                  <c:v>249.99</c:v>
                </c:pt>
                <c:pt idx="223">
                  <c:v>59.98</c:v>
                </c:pt>
                <c:pt idx="224">
                  <c:v>149.97</c:v>
                </c:pt>
                <c:pt idx="225">
                  <c:v>239.94</c:v>
                </c:pt>
                <c:pt idx="226">
                  <c:v>199.99</c:v>
                </c:pt>
                <c:pt idx="227">
                  <c:v>299.99</c:v>
                </c:pt>
                <c:pt idx="228">
                  <c:v>349.99</c:v>
                </c:pt>
                <c:pt idx="229">
                  <c:v>399.99</c:v>
                </c:pt>
                <c:pt idx="230">
                  <c:v>36</c:v>
                </c:pt>
                <c:pt idx="231">
                  <c:v>179.97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7-4F43-A24C-A4B7B13BE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600336"/>
        <c:axId val="336598896"/>
      </c:lineChart>
      <c:catAx>
        <c:axId val="33660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98896"/>
        <c:crosses val="autoZero"/>
        <c:auto val="1"/>
        <c:lblAlgn val="ctr"/>
        <c:lblOffset val="100"/>
        <c:noMultiLvlLbl val="0"/>
      </c:catAx>
      <c:valAx>
        <c:axId val="336598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0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wise Units sold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'Data insights and trends '!$B$274</c:f>
              <c:strCache>
                <c:ptCount val="1"/>
                <c:pt idx="0">
                  <c:v>Units Sold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accent2"/>
                </a:solidFill>
              </a:ln>
              <a:effectLst/>
              <a:sp3d contourW="25400">
                <a:contourClr>
                  <a:schemeClr val="accent2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BB4-4BA6-956B-938EFA55738F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25400">
                <a:solidFill>
                  <a:schemeClr val="accent2"/>
                </a:solidFill>
              </a:ln>
              <a:effectLst/>
              <a:sp3d contourW="25400">
                <a:contourClr>
                  <a:schemeClr val="accent2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25F-4F36-B7DC-FD98C49F76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accent2"/>
                </a:solidFill>
              </a:ln>
              <a:effectLst/>
              <a:sp3d contourW="25400">
                <a:contourClr>
                  <a:schemeClr val="accent2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BB4-4BA6-956B-938EFA5573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insights and trends '!$A$275:$A$277</c:f>
              <c:strCache>
                <c:ptCount val="3"/>
                <c:pt idx="0">
                  <c:v>Middle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'Data insights and trends '!$B$275:$B$277</c:f>
              <c:numCache>
                <c:formatCode>General</c:formatCode>
                <c:ptCount val="3"/>
                <c:pt idx="0">
                  <c:v>57</c:v>
                </c:pt>
                <c:pt idx="1">
                  <c:v>145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F-4F36-B7DC-FD98C49F765E}"/>
            </c:ext>
          </c:extLst>
        </c:ser>
        <c:ser>
          <c:idx val="1"/>
          <c:order val="1"/>
          <c:tx>
            <c:strRef>
              <c:f>'Data insights and trends '!$C$274</c:f>
              <c:strCache>
                <c:ptCount val="1"/>
                <c:pt idx="0">
                  <c:v>Avergae of Total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BB4-4BA6-956B-938EFA5573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BB4-4BA6-956B-938EFA5573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BB4-4BA6-956B-938EFA5573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insights and trends '!$A$275:$A$277</c:f>
              <c:strCache>
                <c:ptCount val="3"/>
                <c:pt idx="0">
                  <c:v>Middle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'Data insights and trends '!$C$275:$C$277</c:f>
              <c:numCache>
                <c:formatCode>0</c:formatCode>
                <c:ptCount val="3"/>
                <c:pt idx="0">
                  <c:v>231.03403508771925</c:v>
                </c:pt>
                <c:pt idx="1">
                  <c:v>395.89165517241406</c:v>
                </c:pt>
                <c:pt idx="2">
                  <c:v>263.01631578947359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5F-4F36-B7DC-FD98C49F765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Payment</a:t>
            </a:r>
            <a:r>
              <a:rPr lang="en-IN" baseline="0"/>
              <a:t> Method Total Reveue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insights and trends '!$B$303</c:f>
              <c:strCache>
                <c:ptCount val="1"/>
                <c:pt idx="0">
                  <c:v>Units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insights and trends '!$A$304:$A$306</c:f>
              <c:strCache>
                <c:ptCount val="3"/>
                <c:pt idx="0">
                  <c:v>Credit Card</c:v>
                </c:pt>
                <c:pt idx="1">
                  <c:v>Debit Card</c:v>
                </c:pt>
                <c:pt idx="2">
                  <c:v>PayPal</c:v>
                </c:pt>
              </c:strCache>
            </c:strRef>
          </c:cat>
          <c:val>
            <c:numRef>
              <c:f>'Data insights and trends '!$B$304:$B$306</c:f>
              <c:numCache>
                <c:formatCode>General</c:formatCode>
                <c:ptCount val="3"/>
                <c:pt idx="0">
                  <c:v>120</c:v>
                </c:pt>
                <c:pt idx="1">
                  <c:v>40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7-4211-8941-B17F69DCCD4A}"/>
            </c:ext>
          </c:extLst>
        </c:ser>
        <c:ser>
          <c:idx val="1"/>
          <c:order val="1"/>
          <c:tx>
            <c:strRef>
              <c:f>'Data insights and trends '!$C$303</c:f>
              <c:strCache>
                <c:ptCount val="1"/>
                <c:pt idx="0">
                  <c:v>Avergae Total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insights and trends '!$A$304:$A$306</c:f>
              <c:strCache>
                <c:ptCount val="3"/>
                <c:pt idx="0">
                  <c:v>Credit Card</c:v>
                </c:pt>
                <c:pt idx="1">
                  <c:v>Debit Card</c:v>
                </c:pt>
                <c:pt idx="2">
                  <c:v>PayPal</c:v>
                </c:pt>
              </c:strCache>
            </c:strRef>
          </c:cat>
          <c:val>
            <c:numRef>
              <c:f>'Data insights and trends '!$C$304:$C$306</c:f>
              <c:numCache>
                <c:formatCode>0</c:formatCode>
                <c:ptCount val="3"/>
                <c:pt idx="0">
                  <c:v>426.42383333333345</c:v>
                </c:pt>
                <c:pt idx="1">
                  <c:v>203.22325000000004</c:v>
                </c:pt>
                <c:pt idx="2">
                  <c:v>265.85075000000006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7-4211-8941-B17F69DCCD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41156080"/>
        <c:axId val="1341155120"/>
      </c:barChart>
      <c:catAx>
        <c:axId val="1341156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155120"/>
        <c:crosses val="autoZero"/>
        <c:auto val="1"/>
        <c:lblAlgn val="ctr"/>
        <c:lblOffset val="100"/>
        <c:noMultiLvlLbl val="0"/>
      </c:catAx>
      <c:valAx>
        <c:axId val="1341155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115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Region</a:t>
            </a:r>
            <a:r>
              <a:rPr lang="en-IN" baseline="0"/>
              <a:t> wise Total Reveue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'Data insights and trends '!$C$328</c:f>
              <c:strCache>
                <c:ptCount val="1"/>
                <c:pt idx="0">
                  <c:v>Avergae Total 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insights and trends '!$A$329:$A$331</c:f>
              <c:strCache>
                <c:ptCount val="3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'Data insights and trends '!$C$329:$C$331</c:f>
              <c:numCache>
                <c:formatCode>0</c:formatCode>
                <c:ptCount val="3"/>
                <c:pt idx="0">
                  <c:v>280.69312499999995</c:v>
                </c:pt>
                <c:pt idx="1">
                  <c:v>265.85075000000006</c:v>
                </c:pt>
                <c:pt idx="2">
                  <c:v>460.55425000000025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7-4EB9-B96B-39806E5497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757940496"/>
        <c:axId val="1757929936"/>
      </c:barChart>
      <c:lineChart>
        <c:grouping val="standard"/>
        <c:varyColors val="0"/>
        <c:ser>
          <c:idx val="0"/>
          <c:order val="0"/>
          <c:tx>
            <c:strRef>
              <c:f>'Data insights and trends '!$B$328</c:f>
              <c:strCache>
                <c:ptCount val="1"/>
                <c:pt idx="0">
                  <c:v>Units Sold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insights and trends '!$A$329:$A$331</c:f>
              <c:strCache>
                <c:ptCount val="3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'Data insights and trends '!$B$329:$B$331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7-4EB9-B96B-39806E5497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57937136"/>
        <c:axId val="1757942896"/>
      </c:lineChart>
      <c:catAx>
        <c:axId val="17579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29936"/>
        <c:crosses val="autoZero"/>
        <c:auto val="1"/>
        <c:lblAlgn val="ctr"/>
        <c:lblOffset val="100"/>
        <c:noMultiLvlLbl val="0"/>
      </c:catAx>
      <c:valAx>
        <c:axId val="17579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40496"/>
        <c:crosses val="autoZero"/>
        <c:crossBetween val="between"/>
      </c:valAx>
      <c:valAx>
        <c:axId val="17579428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37136"/>
        <c:crosses val="max"/>
        <c:crossBetween val="between"/>
      </c:valAx>
      <c:catAx>
        <c:axId val="1757937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57942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Gender wises 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insights and trends '!$A$350</c:f>
              <c:strCache>
                <c:ptCount val="1"/>
                <c:pt idx="0">
                  <c:v>Female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412-4CC2-994E-54E4A4C67D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412-4CC2-994E-54E4A4C67DC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insights and trends '!$B$349:$C$349</c:f>
              <c:strCache>
                <c:ptCount val="2"/>
                <c:pt idx="0">
                  <c:v>Units Sold</c:v>
                </c:pt>
                <c:pt idx="1">
                  <c:v>Avergae Total Revenue</c:v>
                </c:pt>
              </c:strCache>
            </c:strRef>
          </c:cat>
          <c:val>
            <c:numRef>
              <c:f>'Data insights and trends '!$B$350:$C$350</c:f>
              <c:numCache>
                <c:formatCode>0</c:formatCode>
                <c:ptCount val="2"/>
                <c:pt idx="0" formatCode="General">
                  <c:v>69</c:v>
                </c:pt>
                <c:pt idx="1">
                  <c:v>328.46855072463768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C-4E59-B557-A7F027C781A4}"/>
            </c:ext>
          </c:extLst>
        </c:ser>
        <c:ser>
          <c:idx val="1"/>
          <c:order val="1"/>
          <c:tx>
            <c:strRef>
              <c:f>'Data insights and trends '!$A$351</c:f>
              <c:strCache>
                <c:ptCount val="1"/>
                <c:pt idx="0">
                  <c:v>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412-4CC2-994E-54E4A4C67D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412-4CC2-994E-54E4A4C67DC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insights and trends '!$B$349:$C$349</c:f>
              <c:strCache>
                <c:ptCount val="2"/>
                <c:pt idx="0">
                  <c:v>Units Sold</c:v>
                </c:pt>
                <c:pt idx="1">
                  <c:v>Avergae Total Revenue</c:v>
                </c:pt>
              </c:strCache>
            </c:strRef>
          </c:cat>
          <c:val>
            <c:numRef>
              <c:f>'Data insights and trends '!$B$351:$C$351</c:f>
              <c:numCache>
                <c:formatCode>0</c:formatCode>
                <c:ptCount val="2"/>
                <c:pt idx="0" formatCode="General">
                  <c:v>56</c:v>
                </c:pt>
                <c:pt idx="1">
                  <c:v>451.12714285714293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C-4E59-B557-A7F027C781A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Gender</a:t>
            </a:r>
            <a:r>
              <a:rPr lang="en-IN" baseline="0"/>
              <a:t> wises Home Appliances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'Data insights and trends '!$A$368</c:f>
              <c:strCache>
                <c:ptCount val="1"/>
                <c:pt idx="0">
                  <c:v>Female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F8B-4B84-9A8D-25B93AF67C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F8B-4B84-9A8D-25B93AF67C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F8B-4B84-9A8D-25B93AF67C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F8B-4B84-9A8D-25B93AF67C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F8B-4B84-9A8D-25B93AF67CC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F8B-4B84-9A8D-25B93AF67C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insights and trends '!$B$367:$G$367</c:f>
              <c:strCache>
                <c:ptCount val="6"/>
                <c:pt idx="0">
                  <c:v>Electronics</c:v>
                </c:pt>
                <c:pt idx="1">
                  <c:v>Home Appliances</c:v>
                </c:pt>
                <c:pt idx="2">
                  <c:v>Clothing</c:v>
                </c:pt>
                <c:pt idx="3">
                  <c:v>Books</c:v>
                </c:pt>
                <c:pt idx="4">
                  <c:v>Beauty Products</c:v>
                </c:pt>
                <c:pt idx="5">
                  <c:v>Sports</c:v>
                </c:pt>
              </c:strCache>
            </c:strRef>
          </c:cat>
          <c:val>
            <c:numRef>
              <c:f>'Data insights and trends '!$B$368:$G$368</c:f>
              <c:numCache>
                <c:formatCode>General</c:formatCode>
                <c:ptCount val="6"/>
                <c:pt idx="0">
                  <c:v>11</c:v>
                </c:pt>
                <c:pt idx="1">
                  <c:v>9</c:v>
                </c:pt>
                <c:pt idx="2">
                  <c:v>12</c:v>
                </c:pt>
                <c:pt idx="3">
                  <c:v>14</c:v>
                </c:pt>
                <c:pt idx="4">
                  <c:v>10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8-4B75-A960-66A37965D258}"/>
            </c:ext>
          </c:extLst>
        </c:ser>
        <c:ser>
          <c:idx val="1"/>
          <c:order val="1"/>
          <c:tx>
            <c:strRef>
              <c:f>'Data insights and trends '!$A$369</c:f>
              <c:strCache>
                <c:ptCount val="1"/>
                <c:pt idx="0">
                  <c:v>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F8B-4B84-9A8D-25B93AF67C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F8B-4B84-9A8D-25B93AF67C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F8B-4B84-9A8D-25B93AF67C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F8B-4B84-9A8D-25B93AF67C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F8B-4B84-9A8D-25B93AF67CC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F8B-4B84-9A8D-25B93AF67C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insights and trends '!$B$367:$G$367</c:f>
              <c:strCache>
                <c:ptCount val="6"/>
                <c:pt idx="0">
                  <c:v>Electronics</c:v>
                </c:pt>
                <c:pt idx="1">
                  <c:v>Home Appliances</c:v>
                </c:pt>
                <c:pt idx="2">
                  <c:v>Clothing</c:v>
                </c:pt>
                <c:pt idx="3">
                  <c:v>Books</c:v>
                </c:pt>
                <c:pt idx="4">
                  <c:v>Beauty Products</c:v>
                </c:pt>
                <c:pt idx="5">
                  <c:v>Sports</c:v>
                </c:pt>
              </c:strCache>
            </c:strRef>
          </c:cat>
          <c:val>
            <c:numRef>
              <c:f>'Data insights and trends '!$B$369:$G$369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11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48-4B75-A960-66A37965D25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34924</xdr:colOff>
      <xdr:row>7</xdr:row>
      <xdr:rowOff>104775</xdr:rowOff>
    </xdr:from>
    <xdr:to>
      <xdr:col>11</xdr:col>
      <xdr:colOff>177799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E0C90D-25D0-C4F7-B522-CD55532CB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847724</xdr:colOff>
      <xdr:row>23</xdr:row>
      <xdr:rowOff>15875</xdr:rowOff>
    </xdr:from>
    <xdr:to>
      <xdr:col>7</xdr:col>
      <xdr:colOff>1066799</xdr:colOff>
      <xdr:row>37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6AA9C-A5DC-0AC6-1813-EAA5B20CD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733425</xdr:colOff>
      <xdr:row>266</xdr:row>
      <xdr:rowOff>9525</xdr:rowOff>
    </xdr:from>
    <xdr:to>
      <xdr:col>7</xdr:col>
      <xdr:colOff>327025</xdr:colOff>
      <xdr:row>278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8CAC7D-B2A8-C29E-483C-F1A2A83B3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752475</xdr:colOff>
      <xdr:row>300</xdr:row>
      <xdr:rowOff>104775</xdr:rowOff>
    </xdr:from>
    <xdr:to>
      <xdr:col>7</xdr:col>
      <xdr:colOff>346075</xdr:colOff>
      <xdr:row>315</xdr:row>
      <xdr:rowOff>60325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F0BDB6-7B91-3F6F-5B80-2DBE35470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193675</xdr:colOff>
      <xdr:row>321</xdr:row>
      <xdr:rowOff>193675</xdr:rowOff>
    </xdr:from>
    <xdr:to>
      <xdr:col>9</xdr:col>
      <xdr:colOff>180975</xdr:colOff>
      <xdr:row>336</xdr:row>
      <xdr:rowOff>149225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153C44-5FB0-D802-62B0-E6CC8232D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790575</xdr:colOff>
      <xdr:row>345</xdr:row>
      <xdr:rowOff>15875</xdr:rowOff>
    </xdr:from>
    <xdr:to>
      <xdr:col>7</xdr:col>
      <xdr:colOff>384175</xdr:colOff>
      <xdr:row>359</xdr:row>
      <xdr:rowOff>155575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F12798-5C38-7DC6-845F-64CE368FF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1000125</xdr:colOff>
      <xdr:row>370</xdr:row>
      <xdr:rowOff>34925</xdr:rowOff>
    </xdr:from>
    <xdr:to>
      <xdr:col>7</xdr:col>
      <xdr:colOff>593725</xdr:colOff>
      <xdr:row>384</xdr:row>
      <xdr:rowOff>79375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1247B1E-C521-23F4-DD31-F36066E7F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gbir chaudhary" refreshedDate="45642.468613773148" createdVersion="8" refreshedVersion="8" minRefreshableVersion="3" recordCount="240" xr:uid="{8AAF59F2-4E6C-4222-93F9-C4926F51AC80}">
  <cacheSource type="worksheet">
    <worksheetSource ref="A1:L241" sheet="Online Sales Data"/>
  </cacheSource>
  <cacheFields count="15">
    <cacheField name="Transaction ID" numFmtId="1">
      <sharedItems containsSemiMixedTypes="0" containsString="0" containsNumber="1" containsInteger="1" minValue="10001" maxValue="10240"/>
    </cacheField>
    <cacheField name="Date" numFmtId="14">
      <sharedItems containsSemiMixedTypes="0" containsNonDate="0" containsDate="1" containsString="0" minDate="2024-01-01T00:00:00" maxDate="2024-08-28T00:00:00" count="240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</sharedItems>
      <fieldGroup par="14"/>
    </cacheField>
    <cacheField name="Product Category" numFmtId="0">
      <sharedItems count="6">
        <s v="Electronics"/>
        <s v="Home Appliances"/>
        <s v="Clothing"/>
        <s v="Books"/>
        <s v="Beauty Products"/>
        <s v="Sports"/>
      </sharedItems>
    </cacheField>
    <cacheField name="Product Name" numFmtId="0">
      <sharedItems count="232">
        <s v="iPhone 14 Pro"/>
        <s v="Dyson V11 Vacuum"/>
        <s v="Levi's 501 Jeans"/>
        <s v="The Da Vinci Code"/>
        <s v="Neutrogena Skincare Set"/>
        <s v="Wilson Evolution Basketball"/>
        <s v="MacBook Pro 16-inch"/>
        <s v="Blueair Classic 480i"/>
        <s v="Nike Air Force 1"/>
        <s v="Dune by Frank Herbert"/>
        <s v="Chanel No. 5 Perfume"/>
        <s v="Babolat Pure Drive Tennis Racket"/>
        <s v="Samsung Galaxy Tab S8"/>
        <s v="Keurig K-Elite Coffee Maker"/>
        <s v="North Face Down Jacket"/>
        <s v="Salt, Fat, Acid, Heat by Samin Nosrat"/>
        <s v="Dyson Supersonic Hair Dryer"/>
        <s v="Manduka PRO Yoga Mat"/>
        <s v="Garmin Forerunner 945"/>
        <s v="Ninja Professional Blender"/>
        <s v="Zara Summer Dress"/>
        <s v="Gone Girl by Gillian Flynn"/>
        <s v="Olay Regenerist Face Cream"/>
        <s v="Adidas FIFA World Cup Football"/>
        <s v="Bose QuietComfort 35 Headphones"/>
        <s v="Panasonic NN-SN966S Microwave"/>
        <s v="Adidas Ultraboost Shoes"/>
        <s v="Pride and Prejudice by Jane Austen"/>
        <s v="MAC Ruby Woo Lipstick"/>
        <s v="Nike Air Zoom Pegasus 37"/>
        <s v="Sony WH-1000XM4 Headphones"/>
        <s v="Instant Pot Duo"/>
        <s v="Under Armour HeatGear T-Shirt"/>
        <s v="1984 by George Orwell"/>
        <s v="L'Oreal Revitalift Serum"/>
        <s v="Peloton Bike"/>
        <s v="Apple Watch Series 8"/>
        <s v="Roomba i7+"/>
        <s v="Columbia Fleece Jacket"/>
        <s v="Harry Potter and the Sorcerer's Stone"/>
        <s v="Estee Lauder Advanced Night Repair"/>
        <s v="Fitbit Charge 5"/>
        <s v="GoPro HERO10 Black"/>
        <s v="Nespresso VertuoPlus"/>
        <s v="Patagonia Better Sweater"/>
        <s v="Becoming by Michelle Obama"/>
        <s v="Clinique Moisture Surge"/>
        <s v="Yeti Rambler Tumbler"/>
        <s v="Kindle Paperwhite"/>
        <s v="Breville Smart Oven"/>
        <s v="Ray-Ban Aviator Sunglasses"/>
        <s v="The Silent Patient by Alex Michaelides"/>
        <s v="Shiseido Ultimate Sun Protector"/>
        <s v="Titleist Pro V1 Golf Balls"/>
        <s v="Anker PowerCore Portable Charger"/>
        <s v="KitchenAid Artisan Stand Mixer"/>
        <s v="Calvin Klein Boxer Briefs"/>
        <s v="Educated by Tara Westover"/>
        <s v="Anastasia Beverly Hills Brow Wiz"/>
        <s v="Hyperice Hypervolt Massager"/>
        <s v="Nintendo Switch"/>
        <s v="Philips Airfryer XXL"/>
        <s v="Hanes ComfortSoft T-Shirt"/>
        <s v="Where the Crawdads Sing by Delia Owens"/>
        <s v="Lancome La Vie Est Belle"/>
        <s v="Garmin Edge 530"/>
        <s v="Samsung QLED 4K TV"/>
        <s v="Eufy RoboVac 11S"/>
        <s v="Puma Suede Classic Sneakers"/>
        <s v="The Great Gatsby by F. Scott Fitzgerald"/>
        <s v="Drunk Elephant C-Firma Day Serum"/>
        <s v="Nike Metcon 6"/>
        <s v="HP Spectre x360 Laptop"/>
        <s v="De'Longhi Magnifica Espresso Machine"/>
        <s v="Tommy Hilfiger Polo Shirt"/>
        <s v="To Kill a Mockingbird by Harper Lee"/>
        <s v="Glossier Boy Brow"/>
        <s v="Rogue Fitness Kettlebell"/>
        <s v="Apple AirPods Pro"/>
        <s v="Dyson Pure Cool Link"/>
        <s v="Levi's Trucker Jacket"/>
        <s v="The Hobbit by J.R.R. Tolkien"/>
        <s v="Charlotte Tilbury Magic Cream"/>
        <s v="Spalding NBA Street Basketball"/>
        <s v="Ring Video Doorbell"/>
        <s v="LG OLED TV"/>
        <s v="Uniqlo Ultra Light Down Jacket"/>
        <s v="The Catcher in the Rye by J.D. Salinger"/>
        <s v="Sunday Riley Good Genes"/>
        <s v="On Running Cloud Shoes"/>
        <s v="Logitech MX Master 3 Mouse"/>
        <s v="Instant Pot Duo Crisp"/>
        <s v="Adidas Originals Superstar Sneakers"/>
        <s v="The Alchemist by Paulo Coelho"/>
        <s v="Tatcha The Water Cream"/>
        <s v="Garmin Fenix 6X Pro"/>
        <s v="Bose SoundLink Revolve+ Speaker"/>
        <s v="Vitamix Explorian Blender"/>
        <s v="Gap Essential Crewneck T-Shirt"/>
        <s v="The Power of Now by Eckhart Tolle"/>
        <s v="Kiehl's Midnight Recovery Concentrate"/>
        <s v="Under Armour HOVR Sonic 4 Shoes"/>
        <s v="Canon EOS R5 Camera"/>
        <s v="Shark IQ Robot Vacuum"/>
        <s v="H&amp;M Slim Fit Jeans"/>
        <s v="The Girl on the Train by Paula Hawkins"/>
        <s v="The Ordinary Niacinamide Serum"/>
        <s v="Bowflex SelectTech 552 Dumbbells"/>
        <s v="Google Nest Hub Max"/>
        <s v="Cuisinart Griddler Deluxe"/>
        <s v="Old Navy Relaxed-Fit T-Shirt"/>
        <s v="Sapiens: A Brief History of Humankind by Yuval Noah Harari"/>
        <s v="Biore UV Aqua Rich Watery Essence Sunscreen"/>
        <s v="Fitbit Versa 3"/>
        <s v="Amazon Echo Show 10"/>
        <s v="Breville Smart Grill"/>
        <s v="Gap High Rise Skinny Jeans"/>
        <s v="Atomic Habits by James Clear"/>
        <s v="CeraVe Hydrating Facial Cleanser"/>
        <s v="YETI Hopper Flip Portable Cooler"/>
        <s v="Apple iPad Air"/>
        <s v="Hamilton Beach FlexBrew Coffee Maker"/>
        <s v="Forever 21 Graphic Tee"/>
        <s v="The Subtle Art of Not Giving a F*ck by Mark Manson"/>
        <s v="NARS Radiant Creamy Concealer"/>
        <s v="Yeti Roadie 24 Cooler"/>
        <s v="Sony PlayStation 5"/>
        <s v="Lululemon Align Leggings"/>
        <s v="The Four Agreements by Don Miguel Ruiz"/>
        <s v="Fenty Beauty Killawatt Highlighter"/>
        <s v="Hydro Flask Wide Mouth Water Bottle"/>
        <s v="Microsoft Surface Laptop 4"/>
        <s v="Keurig K-Mini Coffee Maker"/>
        <s v="Gap Crewneck Sweatshirt"/>
        <s v="Think and Grow Rich by Napoleon Hill"/>
        <s v="The Ordinary Hyaluronic Acid Serum"/>
        <s v="Fitbit Inspire 2"/>
        <s v="Samsung Odyssey G9 Gaming Monitor"/>
        <s v="Instant Pot Ultra"/>
        <s v="Adidas Essential Track Pants"/>
        <s v="The Power of Habit by Charles Duhigg"/>
        <s v="Clinique Dramatically Different Moisturizing Lotion"/>
        <s v="YETI Tundra 45 Cooler"/>
        <s v="Apple AirPods Max"/>
        <s v="Cuisinart Coffee Center"/>
        <s v="Levi's Sherpa Trucker Jacket"/>
        <s v="The Outsiders by S.E. Hinton"/>
        <s v="Laneige Water Sleeping Mask"/>
        <s v="Bose SoundSport Wireless Earbuds"/>
        <s v="Ninja Foodi Pressure Cooker"/>
        <s v="Nike Sportswear Club Fleece Hoodie"/>
        <s v="The Night Circus by Erin Morgenstern"/>
        <s v="GlamGlow Supermud Clearing Treatment"/>
        <s v="Garmin Forerunner 245"/>
        <s v="Google Pixel 6 Pro"/>
        <s v="Breville Nespresso Creatista Plus"/>
        <s v="Under Armour Tech 2.0 T-Shirt"/>
        <s v="The Art of War by Sun Tzu"/>
        <s v="Youth to the People Superfood Antioxidant Cleanser"/>
        <s v="TriggerPoint GRID Foam Roller"/>
        <s v="Apple MacBook Air"/>
        <s v="Cuisinart Custom 14-Cup Food Processor"/>
        <s v="Adidas 3-Stripes Shorts"/>
        <s v="The Hunger Games by Suzanne Collins"/>
        <s v="Neutrogena Hydro Boost Water Gel"/>
        <s v="Yeti Rambler Bottle"/>
        <s v="Samsung Odyssey G7 Gaming Monitor"/>
        <s v="Instant Pot Duo Evo Plus"/>
        <s v="Nike Tempo Running Shorts"/>
        <s v="The Girl with the Dragon Tattoo by Stieg Larsson"/>
        <s v="Paula's Choice Skin Perfecting 2% BHA Liquid Exfoliant"/>
        <s v="Bowflex SelectTech 1090 Adjustable Dumbbells"/>
        <s v="Amazon Fire TV Stick 4K"/>
        <s v="Crock-Pot 6-Quart Slow Cooker"/>
        <s v="Uniqlo Airism Mesh Boxer Briefs"/>
        <s v="The Sun Also Rises by Ernest Hemingway"/>
        <s v="First Aid Beauty Ultra Repair Cream"/>
        <s v="Oakley Holbrook Sunglasses"/>
        <s v="Google Pixelbook Go"/>
        <s v="Dyson V8 Absolute"/>
        <s v="Levi's 511 Slim Fit Jeans"/>
        <s v="The Martian by Andy Weir"/>
        <s v="La Mer CrÃ¨me de la Mer Moisturizer"/>
        <s v="Polar Vantage V2"/>
        <s v="Sonos Beam Soundbar"/>
        <s v="Anova Precision Cooker"/>
        <s v="Nike Dri-FIT Training Shorts"/>
        <s v="Glossier Cloud Paint"/>
        <s v="TRX All-in-One Suspension Training System"/>
        <s v="Logitech G Pro X Wireless Gaming Headset"/>
        <s v="Breville Smart Coffee Grinder Pro"/>
        <s v="Adidas Ultraboost Running Shoes"/>
        <s v="The Road by Cormac McCarthy"/>
        <s v="Tom Ford Black Orchid Perfume"/>
        <s v="GoPro HERO9 Black"/>
        <s v="Apple TV 4K"/>
        <s v="Instant Pot Duo Nova"/>
        <s v="Gap 1969 Original Fit Jeans"/>
        <s v="The Goldfinch by Donna Tartt"/>
        <s v="Dr. Jart+ Cicapair Tiger Grass Color Correcting Treatment"/>
        <s v="Yeti Tundra Haul Portable Wheeled Cooler"/>
        <s v="Samsung Galaxy Watch 4"/>
        <s v="KitchenAid Stand Mixer"/>
        <s v="Lululemon Wunder Under High-Rise Leggings"/>
        <s v="The Great Alone by Kristin Hannah"/>
        <s v="Caudalie Vinoperfect Radiance Serum"/>
        <s v="Bose SoundLink Color Bluetooth Speaker II"/>
        <s v="Canon EOS Rebel T7i DSLR Camera"/>
        <s v="Uniqlo Airism Seamless Boxer Briefs"/>
        <s v="L'Occitane Shea Butter Hand Cream"/>
        <s v="YETI Tundra 65 Cooler"/>
        <s v="Apple MacBook Pro 16-inch"/>
        <s v="iRobot Braava Jet M6"/>
        <s v="Champion Reverse Weave Hoodie"/>
        <s v="The Nightingale by Kristin Hannah"/>
        <s v="Tarte Shape Tape Concealer"/>
        <s v="Amazon Echo Dot (4th Gen)"/>
        <s v="Philips Sonicare DiamondClean Toothbrush"/>
        <s v="Old Navy Mid-Rise Rockstar Super Skinny Jeans"/>
        <s v="The Ordinary Caffeine Solution 5% + EGCG"/>
        <s v="Fitbit Luxe"/>
        <s v="Google Nest Wifi Router"/>
        <s v="Anova Precision Oven"/>
        <s v="Adidas Originals Trefoil Hoodie"/>
        <s v="Fresh Sugar Lip Treatment"/>
        <s v="Hydro Flask Standard Mouth Water Bottle"/>
        <s v="Bose QuietComfort 35 II Wireless Headphones"/>
        <s v="Nespresso Vertuo Next Coffee and Espresso Maker"/>
        <s v="Nike Air Force 1 Sneakers"/>
        <s v="The Handmaid's Tale by Margaret Atwood"/>
        <s v="Sunday Riley Luna Sleeping Night Oil"/>
        <s v="Yeti Rambler 20 oz Tumbler"/>
      </sharedItems>
    </cacheField>
    <cacheField name="Units Sold" numFmtId="0">
      <sharedItems containsSemiMixedTypes="0" containsString="0" containsNumber="1" containsInteger="1" minValue="1" maxValue="10" count="7">
        <n v="2"/>
        <n v="1"/>
        <n v="3"/>
        <n v="4"/>
        <n v="5"/>
        <n v="6"/>
        <n v="10"/>
      </sharedItems>
    </cacheField>
    <cacheField name="Unit Price" numFmtId="1">
      <sharedItems containsSemiMixedTypes="0" containsString="0" containsNumber="1" minValue="6.5" maxValue="3899.99"/>
    </cacheField>
    <cacheField name="Total Revenue" numFmtId="1">
      <sharedItems containsSemiMixedTypes="0" containsString="0" containsNumber="1" minValue="6.5" maxValue="3899.99"/>
    </cacheField>
    <cacheField name="Region" numFmtId="0">
      <sharedItems count="3">
        <s v="North America"/>
        <s v="Europe"/>
        <s v="Asia"/>
      </sharedItems>
    </cacheField>
    <cacheField name="Payment Method" numFmtId="0">
      <sharedItems count="3">
        <s v="Credit Card"/>
        <s v="PayPal"/>
        <s v="Debit Card"/>
      </sharedItems>
    </cacheField>
    <cacheField name="Age" numFmtId="1">
      <sharedItems containsSemiMixedTypes="0" containsString="0" containsNumber="1" minValue="18" maxValue="90"/>
    </cacheField>
    <cacheField name="Age Brackets " numFmtId="1">
      <sharedItems count="3">
        <s v="Middle"/>
        <s v="Old"/>
        <s v="Young"/>
      </sharedItems>
    </cacheField>
    <cacheField name="Gender " numFmtId="1">
      <sharedItems count="2">
        <s v="M"/>
        <s v="F"/>
      </sharedItems>
    </cacheField>
    <cacheField name="Hours (Date)" numFmtId="0" databaseField="0">
      <fieldGroup base="1">
        <rangePr groupBy="hours" startDate="2024-01-01T00:00:00" endDate="2024-08-28T00:00:00"/>
        <groupItems count="26">
          <s v="&lt;01-01-2024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28-08-2024"/>
        </groupItems>
      </fieldGroup>
    </cacheField>
    <cacheField name="Quarters (Date)" numFmtId="0" databaseField="0">
      <fieldGroup base="1">
        <rangePr groupBy="quarters" startDate="2024-01-01T00:00:00" endDate="2024-08-28T00:00:00"/>
        <groupItems count="6">
          <s v="&lt;01-01-2024"/>
          <s v="Qtr1"/>
          <s v="Qtr2"/>
          <s v="Qtr3"/>
          <s v="Qtr4"/>
          <s v="&gt;28-08-2024"/>
        </groupItems>
      </fieldGroup>
    </cacheField>
    <cacheField name="Years (Date)" numFmtId="0" databaseField="0">
      <fieldGroup base="1">
        <rangePr groupBy="years" startDate="2024-01-01T00:00:00" endDate="2024-08-28T00:00:00"/>
        <groupItems count="3">
          <s v="&lt;01-01-2024"/>
          <s v="2024"/>
          <s v="&gt;28-08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n v="10001"/>
    <x v="0"/>
    <x v="0"/>
    <x v="0"/>
    <x v="0"/>
    <n v="999.99"/>
    <n v="1999.98"/>
    <x v="0"/>
    <x v="0"/>
    <n v="31"/>
    <x v="0"/>
    <x v="0"/>
  </r>
  <r>
    <n v="10002"/>
    <x v="1"/>
    <x v="1"/>
    <x v="1"/>
    <x v="1"/>
    <n v="499.99"/>
    <n v="499.99"/>
    <x v="1"/>
    <x v="1"/>
    <n v="49"/>
    <x v="1"/>
    <x v="0"/>
  </r>
  <r>
    <n v="10003"/>
    <x v="2"/>
    <x v="2"/>
    <x v="2"/>
    <x v="2"/>
    <n v="69.989999999999995"/>
    <n v="209.97"/>
    <x v="2"/>
    <x v="2"/>
    <n v="39"/>
    <x v="0"/>
    <x v="0"/>
  </r>
  <r>
    <n v="10004"/>
    <x v="3"/>
    <x v="3"/>
    <x v="3"/>
    <x v="3"/>
    <n v="15.99"/>
    <n v="63.96"/>
    <x v="0"/>
    <x v="0"/>
    <n v="39.666666666666664"/>
    <x v="0"/>
    <x v="0"/>
  </r>
  <r>
    <n v="10005"/>
    <x v="4"/>
    <x v="4"/>
    <x v="4"/>
    <x v="1"/>
    <n v="89.99"/>
    <n v="89.99"/>
    <x v="1"/>
    <x v="1"/>
    <n v="81"/>
    <x v="1"/>
    <x v="0"/>
  </r>
  <r>
    <n v="10006"/>
    <x v="5"/>
    <x v="5"/>
    <x v="5"/>
    <x v="4"/>
    <n v="29.99"/>
    <n v="149.94999999999999"/>
    <x v="2"/>
    <x v="0"/>
    <n v="62"/>
    <x v="1"/>
    <x v="1"/>
  </r>
  <r>
    <n v="10007"/>
    <x v="6"/>
    <x v="0"/>
    <x v="6"/>
    <x v="1"/>
    <n v="2499.9899999999998"/>
    <n v="2499.9899999999998"/>
    <x v="0"/>
    <x v="0"/>
    <n v="76"/>
    <x v="1"/>
    <x v="0"/>
  </r>
  <r>
    <n v="10008"/>
    <x v="7"/>
    <x v="1"/>
    <x v="7"/>
    <x v="0"/>
    <n v="599.99"/>
    <n v="1199.98"/>
    <x v="1"/>
    <x v="1"/>
    <n v="70"/>
    <x v="1"/>
    <x v="1"/>
  </r>
  <r>
    <n v="10009"/>
    <x v="8"/>
    <x v="2"/>
    <x v="8"/>
    <x v="5"/>
    <n v="89.99"/>
    <n v="539.94000000000005"/>
    <x v="2"/>
    <x v="2"/>
    <n v="75"/>
    <x v="1"/>
    <x v="1"/>
  </r>
  <r>
    <n v="10010"/>
    <x v="9"/>
    <x v="3"/>
    <x v="9"/>
    <x v="0"/>
    <n v="25.99"/>
    <n v="51.98"/>
    <x v="0"/>
    <x v="0"/>
    <n v="32"/>
    <x v="0"/>
    <x v="1"/>
  </r>
  <r>
    <n v="10011"/>
    <x v="10"/>
    <x v="4"/>
    <x v="10"/>
    <x v="1"/>
    <n v="129.99"/>
    <n v="129.99"/>
    <x v="1"/>
    <x v="1"/>
    <n v="82"/>
    <x v="1"/>
    <x v="1"/>
  </r>
  <r>
    <n v="10012"/>
    <x v="11"/>
    <x v="5"/>
    <x v="11"/>
    <x v="2"/>
    <n v="199.99"/>
    <n v="599.97"/>
    <x v="2"/>
    <x v="0"/>
    <n v="65"/>
    <x v="1"/>
    <x v="1"/>
  </r>
  <r>
    <n v="10013"/>
    <x v="12"/>
    <x v="0"/>
    <x v="12"/>
    <x v="0"/>
    <n v="749.99"/>
    <n v="1499.98"/>
    <x v="0"/>
    <x v="0"/>
    <n v="84"/>
    <x v="1"/>
    <x v="1"/>
  </r>
  <r>
    <n v="10014"/>
    <x v="13"/>
    <x v="1"/>
    <x v="13"/>
    <x v="1"/>
    <n v="189.99"/>
    <n v="189.99"/>
    <x v="1"/>
    <x v="1"/>
    <n v="64"/>
    <x v="1"/>
    <x v="0"/>
  </r>
  <r>
    <n v="10015"/>
    <x v="14"/>
    <x v="2"/>
    <x v="14"/>
    <x v="0"/>
    <n v="249.99"/>
    <n v="499.98"/>
    <x v="2"/>
    <x v="2"/>
    <n v="48"/>
    <x v="1"/>
    <x v="1"/>
  </r>
  <r>
    <n v="10016"/>
    <x v="15"/>
    <x v="3"/>
    <x v="15"/>
    <x v="2"/>
    <n v="35.99"/>
    <n v="107.97"/>
    <x v="0"/>
    <x v="0"/>
    <n v="81"/>
    <x v="1"/>
    <x v="1"/>
  </r>
  <r>
    <n v="10017"/>
    <x v="16"/>
    <x v="4"/>
    <x v="16"/>
    <x v="1"/>
    <n v="399.99"/>
    <n v="399.99"/>
    <x v="1"/>
    <x v="1"/>
    <n v="63"/>
    <x v="1"/>
    <x v="0"/>
  </r>
  <r>
    <n v="10018"/>
    <x v="17"/>
    <x v="5"/>
    <x v="17"/>
    <x v="3"/>
    <n v="119.99"/>
    <n v="479.96"/>
    <x v="2"/>
    <x v="0"/>
    <n v="85"/>
    <x v="1"/>
    <x v="1"/>
  </r>
  <r>
    <n v="10019"/>
    <x v="18"/>
    <x v="0"/>
    <x v="18"/>
    <x v="0"/>
    <n v="499.99"/>
    <n v="999.98"/>
    <x v="0"/>
    <x v="0"/>
    <n v="35"/>
    <x v="0"/>
    <x v="1"/>
  </r>
  <r>
    <n v="10020"/>
    <x v="19"/>
    <x v="1"/>
    <x v="19"/>
    <x v="1"/>
    <n v="99.99"/>
    <n v="99.99"/>
    <x v="1"/>
    <x v="1"/>
    <n v="38"/>
    <x v="0"/>
    <x v="1"/>
  </r>
  <r>
    <n v="10021"/>
    <x v="20"/>
    <x v="2"/>
    <x v="20"/>
    <x v="2"/>
    <n v="59.99"/>
    <n v="179.97"/>
    <x v="2"/>
    <x v="2"/>
    <n v="68"/>
    <x v="1"/>
    <x v="1"/>
  </r>
  <r>
    <n v="10022"/>
    <x v="21"/>
    <x v="3"/>
    <x v="21"/>
    <x v="0"/>
    <n v="22.99"/>
    <n v="45.98"/>
    <x v="0"/>
    <x v="0"/>
    <n v="78"/>
    <x v="1"/>
    <x v="1"/>
  </r>
  <r>
    <n v="10023"/>
    <x v="22"/>
    <x v="4"/>
    <x v="22"/>
    <x v="1"/>
    <n v="49.99"/>
    <n v="49.99"/>
    <x v="1"/>
    <x v="1"/>
    <n v="62"/>
    <x v="1"/>
    <x v="1"/>
  </r>
  <r>
    <n v="10024"/>
    <x v="23"/>
    <x v="5"/>
    <x v="23"/>
    <x v="2"/>
    <n v="29.99"/>
    <n v="89.97"/>
    <x v="2"/>
    <x v="0"/>
    <n v="47"/>
    <x v="1"/>
    <x v="1"/>
  </r>
  <r>
    <n v="10025"/>
    <x v="24"/>
    <x v="0"/>
    <x v="24"/>
    <x v="1"/>
    <n v="299.99"/>
    <n v="299.99"/>
    <x v="0"/>
    <x v="0"/>
    <n v="59"/>
    <x v="1"/>
    <x v="0"/>
  </r>
  <r>
    <n v="10026"/>
    <x v="25"/>
    <x v="1"/>
    <x v="25"/>
    <x v="1"/>
    <n v="179.99"/>
    <n v="179.99"/>
    <x v="1"/>
    <x v="1"/>
    <n v="27"/>
    <x v="2"/>
    <x v="0"/>
  </r>
  <r>
    <n v="10027"/>
    <x v="26"/>
    <x v="2"/>
    <x v="26"/>
    <x v="0"/>
    <n v="179.99"/>
    <n v="359.98"/>
    <x v="2"/>
    <x v="2"/>
    <n v="66"/>
    <x v="1"/>
    <x v="1"/>
  </r>
  <r>
    <n v="10028"/>
    <x v="27"/>
    <x v="3"/>
    <x v="27"/>
    <x v="2"/>
    <n v="12.99"/>
    <n v="38.97"/>
    <x v="0"/>
    <x v="0"/>
    <n v="77"/>
    <x v="1"/>
    <x v="0"/>
  </r>
  <r>
    <n v="10029"/>
    <x v="28"/>
    <x v="4"/>
    <x v="28"/>
    <x v="1"/>
    <n v="29.99"/>
    <n v="29.99"/>
    <x v="1"/>
    <x v="1"/>
    <n v="19"/>
    <x v="2"/>
    <x v="1"/>
  </r>
  <r>
    <n v="10030"/>
    <x v="29"/>
    <x v="5"/>
    <x v="29"/>
    <x v="0"/>
    <n v="129.99"/>
    <n v="259.98"/>
    <x v="2"/>
    <x v="0"/>
    <n v="72"/>
    <x v="1"/>
    <x v="1"/>
  </r>
  <r>
    <n v="10031"/>
    <x v="30"/>
    <x v="0"/>
    <x v="30"/>
    <x v="0"/>
    <n v="349.99"/>
    <n v="699.98"/>
    <x v="0"/>
    <x v="0"/>
    <n v="22"/>
    <x v="2"/>
    <x v="0"/>
  </r>
  <r>
    <n v="10032"/>
    <x v="31"/>
    <x v="1"/>
    <x v="31"/>
    <x v="2"/>
    <n v="89.99"/>
    <n v="269.97000000000003"/>
    <x v="1"/>
    <x v="1"/>
    <n v="55"/>
    <x v="1"/>
    <x v="1"/>
  </r>
  <r>
    <n v="10033"/>
    <x v="32"/>
    <x v="2"/>
    <x v="32"/>
    <x v="4"/>
    <n v="29.99"/>
    <n v="149.94999999999999"/>
    <x v="2"/>
    <x v="2"/>
    <n v="53"/>
    <x v="1"/>
    <x v="0"/>
  </r>
  <r>
    <n v="10034"/>
    <x v="33"/>
    <x v="3"/>
    <x v="33"/>
    <x v="3"/>
    <n v="19.989999999999998"/>
    <n v="79.959999999999994"/>
    <x v="0"/>
    <x v="0"/>
    <n v="20"/>
    <x v="2"/>
    <x v="1"/>
  </r>
  <r>
    <n v="10035"/>
    <x v="34"/>
    <x v="4"/>
    <x v="34"/>
    <x v="0"/>
    <n v="39.99"/>
    <n v="79.98"/>
    <x v="1"/>
    <x v="1"/>
    <n v="19"/>
    <x v="2"/>
    <x v="0"/>
  </r>
  <r>
    <n v="10036"/>
    <x v="35"/>
    <x v="5"/>
    <x v="35"/>
    <x v="1"/>
    <n v="1895"/>
    <n v="1895"/>
    <x v="2"/>
    <x v="0"/>
    <n v="63"/>
    <x v="1"/>
    <x v="0"/>
  </r>
  <r>
    <n v="10037"/>
    <x v="36"/>
    <x v="0"/>
    <x v="36"/>
    <x v="2"/>
    <n v="399.99"/>
    <n v="1199.97"/>
    <x v="0"/>
    <x v="0"/>
    <n v="35"/>
    <x v="0"/>
    <x v="0"/>
  </r>
  <r>
    <n v="10038"/>
    <x v="37"/>
    <x v="1"/>
    <x v="37"/>
    <x v="0"/>
    <n v="799.99"/>
    <n v="1599.98"/>
    <x v="1"/>
    <x v="1"/>
    <n v="53"/>
    <x v="1"/>
    <x v="0"/>
  </r>
  <r>
    <n v="10039"/>
    <x v="38"/>
    <x v="2"/>
    <x v="38"/>
    <x v="3"/>
    <n v="59.99"/>
    <n v="239.96"/>
    <x v="2"/>
    <x v="2"/>
    <n v="46"/>
    <x v="1"/>
    <x v="1"/>
  </r>
  <r>
    <n v="10040"/>
    <x v="39"/>
    <x v="3"/>
    <x v="39"/>
    <x v="2"/>
    <n v="24.99"/>
    <n v="74.97"/>
    <x v="0"/>
    <x v="0"/>
    <n v="37"/>
    <x v="0"/>
    <x v="1"/>
  </r>
  <r>
    <n v="10041"/>
    <x v="40"/>
    <x v="4"/>
    <x v="40"/>
    <x v="1"/>
    <n v="105"/>
    <n v="105"/>
    <x v="1"/>
    <x v="1"/>
    <n v="42"/>
    <x v="0"/>
    <x v="1"/>
  </r>
  <r>
    <n v="10042"/>
    <x v="41"/>
    <x v="5"/>
    <x v="41"/>
    <x v="0"/>
    <n v="129.99"/>
    <n v="259.98"/>
    <x v="2"/>
    <x v="0"/>
    <n v="43"/>
    <x v="0"/>
    <x v="1"/>
  </r>
  <r>
    <n v="10043"/>
    <x v="42"/>
    <x v="0"/>
    <x v="42"/>
    <x v="2"/>
    <n v="399.99"/>
    <n v="1199.97"/>
    <x v="0"/>
    <x v="0"/>
    <n v="55"/>
    <x v="1"/>
    <x v="1"/>
  </r>
  <r>
    <n v="10044"/>
    <x v="43"/>
    <x v="1"/>
    <x v="43"/>
    <x v="1"/>
    <n v="199.99"/>
    <n v="199.99"/>
    <x v="1"/>
    <x v="1"/>
    <n v="90"/>
    <x v="1"/>
    <x v="0"/>
  </r>
  <r>
    <n v="10045"/>
    <x v="44"/>
    <x v="2"/>
    <x v="44"/>
    <x v="0"/>
    <n v="139.99"/>
    <n v="279.98"/>
    <x v="2"/>
    <x v="2"/>
    <n v="89"/>
    <x v="1"/>
    <x v="0"/>
  </r>
  <r>
    <n v="10046"/>
    <x v="45"/>
    <x v="3"/>
    <x v="45"/>
    <x v="3"/>
    <n v="32.5"/>
    <n v="130"/>
    <x v="0"/>
    <x v="0"/>
    <n v="66"/>
    <x v="1"/>
    <x v="1"/>
  </r>
  <r>
    <n v="10047"/>
    <x v="46"/>
    <x v="4"/>
    <x v="46"/>
    <x v="1"/>
    <n v="52"/>
    <n v="52"/>
    <x v="1"/>
    <x v="1"/>
    <n v="25"/>
    <x v="2"/>
    <x v="0"/>
  </r>
  <r>
    <n v="10048"/>
    <x v="47"/>
    <x v="5"/>
    <x v="47"/>
    <x v="5"/>
    <n v="39.99"/>
    <n v="239.94"/>
    <x v="2"/>
    <x v="0"/>
    <n v="66"/>
    <x v="1"/>
    <x v="1"/>
  </r>
  <r>
    <n v="10049"/>
    <x v="48"/>
    <x v="0"/>
    <x v="48"/>
    <x v="0"/>
    <n v="129.99"/>
    <n v="259.98"/>
    <x v="0"/>
    <x v="0"/>
    <n v="30"/>
    <x v="0"/>
    <x v="1"/>
  </r>
  <r>
    <n v="10050"/>
    <x v="49"/>
    <x v="1"/>
    <x v="49"/>
    <x v="1"/>
    <n v="299.99"/>
    <n v="299.99"/>
    <x v="1"/>
    <x v="1"/>
    <n v="83"/>
    <x v="1"/>
    <x v="1"/>
  </r>
  <r>
    <n v="10051"/>
    <x v="50"/>
    <x v="2"/>
    <x v="50"/>
    <x v="2"/>
    <n v="154.99"/>
    <n v="464.97"/>
    <x v="2"/>
    <x v="2"/>
    <n v="63"/>
    <x v="1"/>
    <x v="1"/>
  </r>
  <r>
    <n v="10052"/>
    <x v="51"/>
    <x v="3"/>
    <x v="51"/>
    <x v="0"/>
    <n v="26.99"/>
    <n v="53.98"/>
    <x v="0"/>
    <x v="0"/>
    <n v="75"/>
    <x v="1"/>
    <x v="1"/>
  </r>
  <r>
    <n v="10053"/>
    <x v="52"/>
    <x v="4"/>
    <x v="52"/>
    <x v="1"/>
    <n v="49"/>
    <n v="49"/>
    <x v="1"/>
    <x v="1"/>
    <n v="62"/>
    <x v="1"/>
    <x v="0"/>
  </r>
  <r>
    <n v="10054"/>
    <x v="53"/>
    <x v="5"/>
    <x v="53"/>
    <x v="4"/>
    <n v="49.99"/>
    <n v="249.95"/>
    <x v="2"/>
    <x v="0"/>
    <n v="52"/>
    <x v="1"/>
    <x v="1"/>
  </r>
  <r>
    <n v="10055"/>
    <x v="54"/>
    <x v="0"/>
    <x v="54"/>
    <x v="3"/>
    <n v="59.99"/>
    <n v="239.96"/>
    <x v="0"/>
    <x v="0"/>
    <n v="32"/>
    <x v="0"/>
    <x v="1"/>
  </r>
  <r>
    <n v="10056"/>
    <x v="55"/>
    <x v="1"/>
    <x v="55"/>
    <x v="1"/>
    <n v="499.99"/>
    <n v="499.99"/>
    <x v="1"/>
    <x v="1"/>
    <n v="32"/>
    <x v="0"/>
    <x v="1"/>
  </r>
  <r>
    <n v="10057"/>
    <x v="56"/>
    <x v="2"/>
    <x v="56"/>
    <x v="4"/>
    <n v="29.99"/>
    <n v="149.94999999999999"/>
    <x v="2"/>
    <x v="2"/>
    <n v="79"/>
    <x v="1"/>
    <x v="0"/>
  </r>
  <r>
    <n v="10058"/>
    <x v="57"/>
    <x v="3"/>
    <x v="57"/>
    <x v="2"/>
    <n v="28"/>
    <n v="84"/>
    <x v="0"/>
    <x v="0"/>
    <n v="29"/>
    <x v="2"/>
    <x v="0"/>
  </r>
  <r>
    <n v="10059"/>
    <x v="58"/>
    <x v="4"/>
    <x v="58"/>
    <x v="0"/>
    <n v="23"/>
    <n v="46"/>
    <x v="1"/>
    <x v="1"/>
    <n v="70"/>
    <x v="1"/>
    <x v="1"/>
  </r>
  <r>
    <n v="10060"/>
    <x v="59"/>
    <x v="5"/>
    <x v="59"/>
    <x v="1"/>
    <n v="349"/>
    <n v="349"/>
    <x v="2"/>
    <x v="0"/>
    <n v="60"/>
    <x v="1"/>
    <x v="0"/>
  </r>
  <r>
    <n v="10061"/>
    <x v="60"/>
    <x v="0"/>
    <x v="60"/>
    <x v="2"/>
    <n v="299.99"/>
    <n v="899.97"/>
    <x v="0"/>
    <x v="0"/>
    <n v="47"/>
    <x v="1"/>
    <x v="1"/>
  </r>
  <r>
    <n v="10062"/>
    <x v="61"/>
    <x v="1"/>
    <x v="61"/>
    <x v="0"/>
    <n v="199.99"/>
    <n v="399.98"/>
    <x v="1"/>
    <x v="1"/>
    <n v="42"/>
    <x v="0"/>
    <x v="1"/>
  </r>
  <r>
    <n v="10063"/>
    <x v="62"/>
    <x v="2"/>
    <x v="62"/>
    <x v="6"/>
    <n v="9.99"/>
    <n v="99.9"/>
    <x v="2"/>
    <x v="2"/>
    <n v="23"/>
    <x v="2"/>
    <x v="0"/>
  </r>
  <r>
    <n v="10064"/>
    <x v="63"/>
    <x v="3"/>
    <x v="63"/>
    <x v="3"/>
    <n v="18.989999999999998"/>
    <n v="75.959999999999994"/>
    <x v="0"/>
    <x v="0"/>
    <n v="74"/>
    <x v="1"/>
    <x v="0"/>
  </r>
  <r>
    <n v="10065"/>
    <x v="64"/>
    <x v="4"/>
    <x v="64"/>
    <x v="1"/>
    <n v="102"/>
    <n v="102"/>
    <x v="1"/>
    <x v="1"/>
    <n v="37"/>
    <x v="0"/>
    <x v="1"/>
  </r>
  <r>
    <n v="10066"/>
    <x v="65"/>
    <x v="5"/>
    <x v="65"/>
    <x v="0"/>
    <n v="299.99"/>
    <n v="599.98"/>
    <x v="2"/>
    <x v="0"/>
    <n v="30"/>
    <x v="0"/>
    <x v="0"/>
  </r>
  <r>
    <n v="10067"/>
    <x v="66"/>
    <x v="0"/>
    <x v="66"/>
    <x v="1"/>
    <n v="1199.99"/>
    <n v="1199.99"/>
    <x v="0"/>
    <x v="0"/>
    <n v="51"/>
    <x v="1"/>
    <x v="0"/>
  </r>
  <r>
    <n v="10068"/>
    <x v="67"/>
    <x v="1"/>
    <x v="67"/>
    <x v="2"/>
    <n v="219.99"/>
    <n v="659.97"/>
    <x v="1"/>
    <x v="1"/>
    <n v="42"/>
    <x v="0"/>
    <x v="1"/>
  </r>
  <r>
    <n v="10069"/>
    <x v="68"/>
    <x v="2"/>
    <x v="68"/>
    <x v="3"/>
    <n v="59.99"/>
    <n v="239.96"/>
    <x v="2"/>
    <x v="2"/>
    <n v="39"/>
    <x v="0"/>
    <x v="0"/>
  </r>
  <r>
    <n v="10070"/>
    <x v="69"/>
    <x v="3"/>
    <x v="69"/>
    <x v="0"/>
    <n v="10.99"/>
    <n v="21.98"/>
    <x v="0"/>
    <x v="0"/>
    <n v="38"/>
    <x v="0"/>
    <x v="0"/>
  </r>
  <r>
    <n v="10071"/>
    <x v="70"/>
    <x v="4"/>
    <x v="70"/>
    <x v="1"/>
    <n v="78"/>
    <n v="78"/>
    <x v="1"/>
    <x v="1"/>
    <n v="48"/>
    <x v="1"/>
    <x v="0"/>
  </r>
  <r>
    <n v="10072"/>
    <x v="71"/>
    <x v="5"/>
    <x v="71"/>
    <x v="2"/>
    <n v="129.99"/>
    <n v="389.97"/>
    <x v="2"/>
    <x v="0"/>
    <n v="18"/>
    <x v="2"/>
    <x v="1"/>
  </r>
  <r>
    <n v="10073"/>
    <x v="72"/>
    <x v="0"/>
    <x v="72"/>
    <x v="1"/>
    <n v="1599.99"/>
    <n v="1599.99"/>
    <x v="0"/>
    <x v="0"/>
    <n v="34"/>
    <x v="0"/>
    <x v="1"/>
  </r>
  <r>
    <n v="10074"/>
    <x v="73"/>
    <x v="1"/>
    <x v="73"/>
    <x v="1"/>
    <n v="899.99"/>
    <n v="899.99"/>
    <x v="1"/>
    <x v="1"/>
    <n v="28"/>
    <x v="2"/>
    <x v="1"/>
  </r>
  <r>
    <n v="10075"/>
    <x v="74"/>
    <x v="2"/>
    <x v="74"/>
    <x v="4"/>
    <n v="49.99"/>
    <n v="249.95"/>
    <x v="2"/>
    <x v="2"/>
    <n v="36"/>
    <x v="0"/>
    <x v="1"/>
  </r>
  <r>
    <n v="10076"/>
    <x v="75"/>
    <x v="3"/>
    <x v="75"/>
    <x v="3"/>
    <n v="14.99"/>
    <n v="59.96"/>
    <x v="0"/>
    <x v="0"/>
    <n v="56"/>
    <x v="1"/>
    <x v="0"/>
  </r>
  <r>
    <n v="10077"/>
    <x v="76"/>
    <x v="4"/>
    <x v="76"/>
    <x v="0"/>
    <n v="16"/>
    <n v="32"/>
    <x v="1"/>
    <x v="1"/>
    <n v="38"/>
    <x v="0"/>
    <x v="0"/>
  </r>
  <r>
    <n v="10078"/>
    <x v="77"/>
    <x v="5"/>
    <x v="77"/>
    <x v="2"/>
    <n v="69.989999999999995"/>
    <n v="209.97"/>
    <x v="2"/>
    <x v="0"/>
    <n v="68"/>
    <x v="1"/>
    <x v="0"/>
  </r>
  <r>
    <n v="10079"/>
    <x v="78"/>
    <x v="0"/>
    <x v="78"/>
    <x v="0"/>
    <n v="249.99"/>
    <n v="499.98"/>
    <x v="0"/>
    <x v="0"/>
    <n v="28"/>
    <x v="2"/>
    <x v="1"/>
  </r>
  <r>
    <n v="10080"/>
    <x v="79"/>
    <x v="1"/>
    <x v="79"/>
    <x v="1"/>
    <n v="499.99"/>
    <n v="499.99"/>
    <x v="1"/>
    <x v="1"/>
    <n v="37"/>
    <x v="0"/>
    <x v="0"/>
  </r>
  <r>
    <n v="10081"/>
    <x v="80"/>
    <x v="2"/>
    <x v="80"/>
    <x v="0"/>
    <n v="89.99"/>
    <n v="179.98"/>
    <x v="2"/>
    <x v="2"/>
    <n v="86"/>
    <x v="1"/>
    <x v="0"/>
  </r>
  <r>
    <n v="10082"/>
    <x v="81"/>
    <x v="3"/>
    <x v="81"/>
    <x v="2"/>
    <n v="12.99"/>
    <n v="38.97"/>
    <x v="0"/>
    <x v="0"/>
    <n v="28"/>
    <x v="2"/>
    <x v="1"/>
  </r>
  <r>
    <n v="10083"/>
    <x v="82"/>
    <x v="4"/>
    <x v="82"/>
    <x v="1"/>
    <n v="100"/>
    <n v="100"/>
    <x v="1"/>
    <x v="1"/>
    <n v="31"/>
    <x v="0"/>
    <x v="1"/>
  </r>
  <r>
    <n v="10084"/>
    <x v="83"/>
    <x v="5"/>
    <x v="83"/>
    <x v="5"/>
    <n v="24.99"/>
    <n v="149.94"/>
    <x v="2"/>
    <x v="0"/>
    <n v="85"/>
    <x v="1"/>
    <x v="0"/>
  </r>
  <r>
    <n v="10085"/>
    <x v="84"/>
    <x v="0"/>
    <x v="84"/>
    <x v="1"/>
    <n v="99.99"/>
    <n v="99.99"/>
    <x v="0"/>
    <x v="0"/>
    <n v="20"/>
    <x v="2"/>
    <x v="0"/>
  </r>
  <r>
    <n v="10086"/>
    <x v="85"/>
    <x v="1"/>
    <x v="85"/>
    <x v="0"/>
    <n v="1299.99"/>
    <n v="2599.98"/>
    <x v="1"/>
    <x v="1"/>
    <n v="89"/>
    <x v="1"/>
    <x v="1"/>
  </r>
  <r>
    <n v="10087"/>
    <x v="86"/>
    <x v="2"/>
    <x v="86"/>
    <x v="2"/>
    <n v="79.989999999999995"/>
    <n v="239.97"/>
    <x v="2"/>
    <x v="2"/>
    <n v="62"/>
    <x v="1"/>
    <x v="0"/>
  </r>
  <r>
    <n v="10088"/>
    <x v="87"/>
    <x v="3"/>
    <x v="87"/>
    <x v="3"/>
    <n v="13.99"/>
    <n v="55.96"/>
    <x v="0"/>
    <x v="0"/>
    <n v="76"/>
    <x v="1"/>
    <x v="0"/>
  </r>
  <r>
    <n v="10089"/>
    <x v="88"/>
    <x v="4"/>
    <x v="88"/>
    <x v="1"/>
    <n v="105"/>
    <n v="105"/>
    <x v="1"/>
    <x v="1"/>
    <n v="33"/>
    <x v="0"/>
    <x v="0"/>
  </r>
  <r>
    <n v="10090"/>
    <x v="89"/>
    <x v="5"/>
    <x v="89"/>
    <x v="0"/>
    <n v="129.99"/>
    <n v="259.98"/>
    <x v="2"/>
    <x v="0"/>
    <n v="48"/>
    <x v="1"/>
    <x v="1"/>
  </r>
  <r>
    <n v="10091"/>
    <x v="90"/>
    <x v="0"/>
    <x v="90"/>
    <x v="0"/>
    <n v="99.99"/>
    <n v="199.98"/>
    <x v="0"/>
    <x v="0"/>
    <n v="61"/>
    <x v="1"/>
    <x v="0"/>
  </r>
  <r>
    <n v="10092"/>
    <x v="91"/>
    <x v="1"/>
    <x v="91"/>
    <x v="1"/>
    <n v="179.99"/>
    <n v="179.99"/>
    <x v="1"/>
    <x v="1"/>
    <n v="75"/>
    <x v="1"/>
    <x v="0"/>
  </r>
  <r>
    <n v="10093"/>
    <x v="92"/>
    <x v="2"/>
    <x v="92"/>
    <x v="3"/>
    <n v="79.989999999999995"/>
    <n v="319.95999999999998"/>
    <x v="2"/>
    <x v="2"/>
    <n v="87"/>
    <x v="1"/>
    <x v="0"/>
  </r>
  <r>
    <n v="10094"/>
    <x v="93"/>
    <x v="3"/>
    <x v="93"/>
    <x v="2"/>
    <n v="14.99"/>
    <n v="44.97"/>
    <x v="0"/>
    <x v="0"/>
    <n v="65"/>
    <x v="1"/>
    <x v="0"/>
  </r>
  <r>
    <n v="10095"/>
    <x v="94"/>
    <x v="4"/>
    <x v="94"/>
    <x v="1"/>
    <n v="68"/>
    <n v="68"/>
    <x v="1"/>
    <x v="1"/>
    <n v="50"/>
    <x v="1"/>
    <x v="0"/>
  </r>
  <r>
    <n v="10096"/>
    <x v="95"/>
    <x v="5"/>
    <x v="95"/>
    <x v="1"/>
    <n v="999.99"/>
    <n v="999.99"/>
    <x v="2"/>
    <x v="0"/>
    <n v="43"/>
    <x v="0"/>
    <x v="0"/>
  </r>
  <r>
    <n v="10097"/>
    <x v="96"/>
    <x v="0"/>
    <x v="96"/>
    <x v="2"/>
    <n v="299.99"/>
    <n v="899.97"/>
    <x v="0"/>
    <x v="0"/>
    <n v="84"/>
    <x v="1"/>
    <x v="1"/>
  </r>
  <r>
    <n v="10098"/>
    <x v="97"/>
    <x v="1"/>
    <x v="97"/>
    <x v="1"/>
    <n v="349.99"/>
    <n v="349.99"/>
    <x v="1"/>
    <x v="1"/>
    <n v="35"/>
    <x v="0"/>
    <x v="0"/>
  </r>
  <r>
    <n v="10099"/>
    <x v="98"/>
    <x v="2"/>
    <x v="98"/>
    <x v="5"/>
    <n v="19.989999999999998"/>
    <n v="119.94"/>
    <x v="2"/>
    <x v="2"/>
    <n v="79"/>
    <x v="1"/>
    <x v="1"/>
  </r>
  <r>
    <n v="10100"/>
    <x v="99"/>
    <x v="3"/>
    <x v="99"/>
    <x v="0"/>
    <n v="12.99"/>
    <n v="25.98"/>
    <x v="0"/>
    <x v="0"/>
    <n v="85"/>
    <x v="1"/>
    <x v="0"/>
  </r>
  <r>
    <n v="10101"/>
    <x v="100"/>
    <x v="4"/>
    <x v="100"/>
    <x v="1"/>
    <n v="82"/>
    <n v="82"/>
    <x v="1"/>
    <x v="1"/>
    <n v="63"/>
    <x v="1"/>
    <x v="1"/>
  </r>
  <r>
    <n v="10102"/>
    <x v="101"/>
    <x v="5"/>
    <x v="101"/>
    <x v="0"/>
    <n v="109.99"/>
    <n v="219.98"/>
    <x v="2"/>
    <x v="0"/>
    <n v="43"/>
    <x v="0"/>
    <x v="1"/>
  </r>
  <r>
    <n v="10103"/>
    <x v="102"/>
    <x v="0"/>
    <x v="102"/>
    <x v="1"/>
    <n v="3899.99"/>
    <n v="3899.99"/>
    <x v="0"/>
    <x v="0"/>
    <n v="24"/>
    <x v="2"/>
    <x v="0"/>
  </r>
  <r>
    <n v="10104"/>
    <x v="103"/>
    <x v="1"/>
    <x v="103"/>
    <x v="0"/>
    <n v="349.99"/>
    <n v="699.98"/>
    <x v="1"/>
    <x v="1"/>
    <n v="46"/>
    <x v="1"/>
    <x v="0"/>
  </r>
  <r>
    <n v="10105"/>
    <x v="104"/>
    <x v="2"/>
    <x v="104"/>
    <x v="2"/>
    <n v="39.99"/>
    <n v="119.97"/>
    <x v="2"/>
    <x v="2"/>
    <n v="80"/>
    <x v="1"/>
    <x v="0"/>
  </r>
  <r>
    <n v="10106"/>
    <x v="105"/>
    <x v="3"/>
    <x v="105"/>
    <x v="3"/>
    <n v="10.99"/>
    <n v="43.96"/>
    <x v="0"/>
    <x v="0"/>
    <n v="40"/>
    <x v="0"/>
    <x v="1"/>
  </r>
  <r>
    <n v="10107"/>
    <x v="106"/>
    <x v="4"/>
    <x v="106"/>
    <x v="1"/>
    <n v="6.5"/>
    <n v="6.5"/>
    <x v="1"/>
    <x v="1"/>
    <n v="48"/>
    <x v="1"/>
    <x v="0"/>
  </r>
  <r>
    <n v="10108"/>
    <x v="107"/>
    <x v="5"/>
    <x v="107"/>
    <x v="1"/>
    <n v="399.99"/>
    <n v="399.99"/>
    <x v="2"/>
    <x v="0"/>
    <n v="63"/>
    <x v="1"/>
    <x v="0"/>
  </r>
  <r>
    <n v="10109"/>
    <x v="108"/>
    <x v="0"/>
    <x v="108"/>
    <x v="0"/>
    <n v="229.99"/>
    <n v="459.98"/>
    <x v="0"/>
    <x v="0"/>
    <n v="32"/>
    <x v="0"/>
    <x v="1"/>
  </r>
  <r>
    <n v="10110"/>
    <x v="109"/>
    <x v="1"/>
    <x v="109"/>
    <x v="1"/>
    <n v="159.99"/>
    <n v="159.99"/>
    <x v="1"/>
    <x v="1"/>
    <n v="78"/>
    <x v="1"/>
    <x v="0"/>
  </r>
  <r>
    <n v="10111"/>
    <x v="110"/>
    <x v="2"/>
    <x v="110"/>
    <x v="3"/>
    <n v="14.99"/>
    <n v="59.96"/>
    <x v="2"/>
    <x v="2"/>
    <n v="27"/>
    <x v="2"/>
    <x v="1"/>
  </r>
  <r>
    <n v="10112"/>
    <x v="111"/>
    <x v="3"/>
    <x v="111"/>
    <x v="0"/>
    <n v="18.989999999999998"/>
    <n v="37.979999999999997"/>
    <x v="0"/>
    <x v="0"/>
    <n v="70"/>
    <x v="1"/>
    <x v="0"/>
  </r>
  <r>
    <n v="10113"/>
    <x v="112"/>
    <x v="4"/>
    <x v="112"/>
    <x v="1"/>
    <n v="15"/>
    <n v="15"/>
    <x v="1"/>
    <x v="1"/>
    <n v="72"/>
    <x v="1"/>
    <x v="1"/>
  </r>
  <r>
    <n v="10114"/>
    <x v="113"/>
    <x v="5"/>
    <x v="113"/>
    <x v="2"/>
    <n v="229.95"/>
    <n v="689.85"/>
    <x v="2"/>
    <x v="0"/>
    <n v="38"/>
    <x v="0"/>
    <x v="0"/>
  </r>
  <r>
    <n v="10115"/>
    <x v="114"/>
    <x v="0"/>
    <x v="114"/>
    <x v="1"/>
    <n v="249.99"/>
    <n v="249.99"/>
    <x v="0"/>
    <x v="0"/>
    <n v="64"/>
    <x v="1"/>
    <x v="1"/>
  </r>
  <r>
    <n v="10116"/>
    <x v="115"/>
    <x v="1"/>
    <x v="115"/>
    <x v="0"/>
    <n v="299.95"/>
    <n v="599.9"/>
    <x v="1"/>
    <x v="1"/>
    <n v="88"/>
    <x v="1"/>
    <x v="0"/>
  </r>
  <r>
    <n v="10117"/>
    <x v="116"/>
    <x v="2"/>
    <x v="116"/>
    <x v="2"/>
    <n v="49.99"/>
    <n v="149.97"/>
    <x v="2"/>
    <x v="2"/>
    <n v="28"/>
    <x v="2"/>
    <x v="1"/>
  </r>
  <r>
    <n v="10118"/>
    <x v="117"/>
    <x v="3"/>
    <x v="117"/>
    <x v="3"/>
    <n v="16.989999999999998"/>
    <n v="67.959999999999994"/>
    <x v="0"/>
    <x v="0"/>
    <n v="25"/>
    <x v="2"/>
    <x v="1"/>
  </r>
  <r>
    <n v="10119"/>
    <x v="118"/>
    <x v="4"/>
    <x v="118"/>
    <x v="0"/>
    <n v="14.99"/>
    <n v="29.98"/>
    <x v="1"/>
    <x v="1"/>
    <n v="90"/>
    <x v="1"/>
    <x v="1"/>
  </r>
  <r>
    <n v="10120"/>
    <x v="119"/>
    <x v="5"/>
    <x v="119"/>
    <x v="1"/>
    <n v="249.99"/>
    <n v="249.99"/>
    <x v="2"/>
    <x v="0"/>
    <n v="77"/>
    <x v="1"/>
    <x v="0"/>
  </r>
  <r>
    <n v="10121"/>
    <x v="120"/>
    <x v="0"/>
    <x v="120"/>
    <x v="0"/>
    <n v="599.99"/>
    <n v="1199.98"/>
    <x v="0"/>
    <x v="0"/>
    <n v="25"/>
    <x v="2"/>
    <x v="1"/>
  </r>
  <r>
    <n v="10122"/>
    <x v="121"/>
    <x v="1"/>
    <x v="121"/>
    <x v="1"/>
    <n v="89.99"/>
    <n v="89.99"/>
    <x v="1"/>
    <x v="1"/>
    <n v="41"/>
    <x v="0"/>
    <x v="0"/>
  </r>
  <r>
    <n v="10123"/>
    <x v="122"/>
    <x v="2"/>
    <x v="122"/>
    <x v="4"/>
    <n v="12.99"/>
    <n v="64.95"/>
    <x v="2"/>
    <x v="2"/>
    <n v="69"/>
    <x v="1"/>
    <x v="1"/>
  </r>
  <r>
    <n v="10124"/>
    <x v="123"/>
    <x v="3"/>
    <x v="123"/>
    <x v="2"/>
    <n v="14.99"/>
    <n v="44.97"/>
    <x v="0"/>
    <x v="0"/>
    <n v="52"/>
    <x v="1"/>
    <x v="1"/>
  </r>
  <r>
    <n v="10125"/>
    <x v="124"/>
    <x v="4"/>
    <x v="124"/>
    <x v="1"/>
    <n v="30"/>
    <n v="30"/>
    <x v="1"/>
    <x v="1"/>
    <n v="58"/>
    <x v="1"/>
    <x v="1"/>
  </r>
  <r>
    <n v="10126"/>
    <x v="125"/>
    <x v="5"/>
    <x v="125"/>
    <x v="1"/>
    <n v="199.99"/>
    <n v="199.99"/>
    <x v="2"/>
    <x v="0"/>
    <n v="67"/>
    <x v="1"/>
    <x v="1"/>
  </r>
  <r>
    <n v="10127"/>
    <x v="126"/>
    <x v="0"/>
    <x v="126"/>
    <x v="1"/>
    <n v="499.99"/>
    <n v="499.99"/>
    <x v="0"/>
    <x v="0"/>
    <n v="57"/>
    <x v="1"/>
    <x v="1"/>
  </r>
  <r>
    <n v="10128"/>
    <x v="127"/>
    <x v="1"/>
    <x v="16"/>
    <x v="0"/>
    <n v="399.99"/>
    <n v="799.98"/>
    <x v="1"/>
    <x v="1"/>
    <n v="55"/>
    <x v="1"/>
    <x v="1"/>
  </r>
  <r>
    <n v="10129"/>
    <x v="128"/>
    <x v="2"/>
    <x v="127"/>
    <x v="2"/>
    <n v="98"/>
    <n v="294"/>
    <x v="2"/>
    <x v="2"/>
    <n v="21"/>
    <x v="2"/>
    <x v="1"/>
  </r>
  <r>
    <n v="10130"/>
    <x v="129"/>
    <x v="3"/>
    <x v="128"/>
    <x v="0"/>
    <n v="8.99"/>
    <n v="17.98"/>
    <x v="0"/>
    <x v="0"/>
    <n v="50"/>
    <x v="1"/>
    <x v="1"/>
  </r>
  <r>
    <n v="10131"/>
    <x v="130"/>
    <x v="4"/>
    <x v="129"/>
    <x v="1"/>
    <n v="36"/>
    <n v="36"/>
    <x v="1"/>
    <x v="1"/>
    <n v="90"/>
    <x v="1"/>
    <x v="1"/>
  </r>
  <r>
    <n v="10132"/>
    <x v="131"/>
    <x v="5"/>
    <x v="130"/>
    <x v="3"/>
    <n v="39.950000000000003"/>
    <n v="159.80000000000001"/>
    <x v="2"/>
    <x v="0"/>
    <n v="50"/>
    <x v="1"/>
    <x v="1"/>
  </r>
  <r>
    <n v="10133"/>
    <x v="132"/>
    <x v="0"/>
    <x v="131"/>
    <x v="1"/>
    <n v="1299.99"/>
    <n v="1299.99"/>
    <x v="0"/>
    <x v="0"/>
    <n v="71"/>
    <x v="1"/>
    <x v="1"/>
  </r>
  <r>
    <n v="10134"/>
    <x v="133"/>
    <x v="1"/>
    <x v="132"/>
    <x v="0"/>
    <n v="79.989999999999995"/>
    <n v="159.97999999999999"/>
    <x v="1"/>
    <x v="1"/>
    <n v="82"/>
    <x v="1"/>
    <x v="0"/>
  </r>
  <r>
    <n v="10135"/>
    <x v="134"/>
    <x v="2"/>
    <x v="133"/>
    <x v="3"/>
    <n v="34.99"/>
    <n v="139.96"/>
    <x v="2"/>
    <x v="2"/>
    <n v="27"/>
    <x v="2"/>
    <x v="1"/>
  </r>
  <r>
    <n v="10136"/>
    <x v="135"/>
    <x v="3"/>
    <x v="134"/>
    <x v="2"/>
    <n v="9.99"/>
    <n v="29.97"/>
    <x v="0"/>
    <x v="0"/>
    <n v="36"/>
    <x v="0"/>
    <x v="1"/>
  </r>
  <r>
    <n v="10137"/>
    <x v="136"/>
    <x v="4"/>
    <x v="135"/>
    <x v="1"/>
    <n v="6.8"/>
    <n v="6.8"/>
    <x v="1"/>
    <x v="1"/>
    <n v="25"/>
    <x v="2"/>
    <x v="0"/>
  </r>
  <r>
    <n v="10138"/>
    <x v="137"/>
    <x v="5"/>
    <x v="136"/>
    <x v="0"/>
    <n v="99.95"/>
    <n v="199.9"/>
    <x v="2"/>
    <x v="0"/>
    <n v="27"/>
    <x v="2"/>
    <x v="1"/>
  </r>
  <r>
    <n v="10139"/>
    <x v="138"/>
    <x v="0"/>
    <x v="137"/>
    <x v="1"/>
    <n v="1499.99"/>
    <n v="1499.99"/>
    <x v="0"/>
    <x v="0"/>
    <n v="75"/>
    <x v="1"/>
    <x v="1"/>
  </r>
  <r>
    <n v="10140"/>
    <x v="139"/>
    <x v="1"/>
    <x v="138"/>
    <x v="1"/>
    <n v="139.99"/>
    <n v="139.99"/>
    <x v="1"/>
    <x v="1"/>
    <n v="58"/>
    <x v="1"/>
    <x v="0"/>
  </r>
  <r>
    <n v="10141"/>
    <x v="140"/>
    <x v="2"/>
    <x v="139"/>
    <x v="2"/>
    <n v="44.99"/>
    <n v="134.97"/>
    <x v="2"/>
    <x v="2"/>
    <n v="38"/>
    <x v="0"/>
    <x v="0"/>
  </r>
  <r>
    <n v="10142"/>
    <x v="141"/>
    <x v="3"/>
    <x v="140"/>
    <x v="0"/>
    <n v="11.99"/>
    <n v="23.98"/>
    <x v="0"/>
    <x v="0"/>
    <n v="77"/>
    <x v="1"/>
    <x v="0"/>
  </r>
  <r>
    <n v="10143"/>
    <x v="142"/>
    <x v="4"/>
    <x v="141"/>
    <x v="1"/>
    <n v="29.5"/>
    <n v="29.5"/>
    <x v="1"/>
    <x v="1"/>
    <n v="46"/>
    <x v="1"/>
    <x v="0"/>
  </r>
  <r>
    <n v="10144"/>
    <x v="143"/>
    <x v="5"/>
    <x v="142"/>
    <x v="1"/>
    <n v="299.99"/>
    <n v="299.99"/>
    <x v="2"/>
    <x v="0"/>
    <n v="27"/>
    <x v="2"/>
    <x v="0"/>
  </r>
  <r>
    <n v="10145"/>
    <x v="144"/>
    <x v="0"/>
    <x v="143"/>
    <x v="1"/>
    <n v="549"/>
    <n v="549"/>
    <x v="0"/>
    <x v="0"/>
    <n v="18"/>
    <x v="2"/>
    <x v="0"/>
  </r>
  <r>
    <n v="10146"/>
    <x v="145"/>
    <x v="1"/>
    <x v="144"/>
    <x v="0"/>
    <n v="199.95"/>
    <n v="399.9"/>
    <x v="1"/>
    <x v="1"/>
    <n v="85"/>
    <x v="1"/>
    <x v="0"/>
  </r>
  <r>
    <n v="10147"/>
    <x v="146"/>
    <x v="2"/>
    <x v="145"/>
    <x v="0"/>
    <n v="98"/>
    <n v="196"/>
    <x v="2"/>
    <x v="2"/>
    <n v="29"/>
    <x v="2"/>
    <x v="1"/>
  </r>
  <r>
    <n v="10148"/>
    <x v="147"/>
    <x v="3"/>
    <x v="146"/>
    <x v="2"/>
    <n v="10.99"/>
    <n v="32.97"/>
    <x v="0"/>
    <x v="0"/>
    <n v="33"/>
    <x v="0"/>
    <x v="1"/>
  </r>
  <r>
    <n v="10149"/>
    <x v="148"/>
    <x v="4"/>
    <x v="147"/>
    <x v="1"/>
    <n v="25"/>
    <n v="25"/>
    <x v="1"/>
    <x v="1"/>
    <n v="73"/>
    <x v="1"/>
    <x v="1"/>
  </r>
  <r>
    <n v="10150"/>
    <x v="149"/>
    <x v="5"/>
    <x v="148"/>
    <x v="0"/>
    <n v="149.99"/>
    <n v="299.98"/>
    <x v="2"/>
    <x v="0"/>
    <n v="31"/>
    <x v="0"/>
    <x v="1"/>
  </r>
  <r>
    <n v="10151"/>
    <x v="150"/>
    <x v="0"/>
    <x v="30"/>
    <x v="1"/>
    <n v="349.99"/>
    <n v="349.99"/>
    <x v="0"/>
    <x v="0"/>
    <n v="76"/>
    <x v="1"/>
    <x v="0"/>
  </r>
  <r>
    <n v="10152"/>
    <x v="151"/>
    <x v="1"/>
    <x v="149"/>
    <x v="0"/>
    <n v="199.99"/>
    <n v="399.98"/>
    <x v="1"/>
    <x v="1"/>
    <n v="26"/>
    <x v="2"/>
    <x v="1"/>
  </r>
  <r>
    <n v="10153"/>
    <x v="152"/>
    <x v="2"/>
    <x v="150"/>
    <x v="2"/>
    <n v="54.99"/>
    <n v="164.97"/>
    <x v="2"/>
    <x v="2"/>
    <n v="19"/>
    <x v="2"/>
    <x v="0"/>
  </r>
  <r>
    <n v="10154"/>
    <x v="153"/>
    <x v="3"/>
    <x v="151"/>
    <x v="0"/>
    <n v="16.989999999999998"/>
    <n v="33.979999999999997"/>
    <x v="0"/>
    <x v="0"/>
    <n v="37"/>
    <x v="0"/>
    <x v="0"/>
  </r>
  <r>
    <n v="10155"/>
    <x v="154"/>
    <x v="4"/>
    <x v="152"/>
    <x v="1"/>
    <n v="59"/>
    <n v="59"/>
    <x v="1"/>
    <x v="1"/>
    <n v="56"/>
    <x v="1"/>
    <x v="0"/>
  </r>
  <r>
    <n v="10156"/>
    <x v="155"/>
    <x v="5"/>
    <x v="153"/>
    <x v="1"/>
    <n v="299.99"/>
    <n v="299.99"/>
    <x v="2"/>
    <x v="0"/>
    <n v="32"/>
    <x v="0"/>
    <x v="1"/>
  </r>
  <r>
    <n v="10157"/>
    <x v="156"/>
    <x v="0"/>
    <x v="154"/>
    <x v="1"/>
    <n v="899.99"/>
    <n v="899.99"/>
    <x v="0"/>
    <x v="0"/>
    <n v="50"/>
    <x v="1"/>
    <x v="1"/>
  </r>
  <r>
    <n v="10158"/>
    <x v="157"/>
    <x v="1"/>
    <x v="155"/>
    <x v="1"/>
    <n v="499.95"/>
    <n v="499.95"/>
    <x v="1"/>
    <x v="1"/>
    <n v="41"/>
    <x v="0"/>
    <x v="1"/>
  </r>
  <r>
    <n v="10159"/>
    <x v="158"/>
    <x v="2"/>
    <x v="156"/>
    <x v="3"/>
    <n v="24.99"/>
    <n v="99.96"/>
    <x v="2"/>
    <x v="2"/>
    <n v="25"/>
    <x v="2"/>
    <x v="0"/>
  </r>
  <r>
    <n v="10160"/>
    <x v="159"/>
    <x v="3"/>
    <x v="157"/>
    <x v="2"/>
    <n v="7.99"/>
    <n v="23.97"/>
    <x v="0"/>
    <x v="0"/>
    <n v="48"/>
    <x v="1"/>
    <x v="0"/>
  </r>
  <r>
    <n v="10161"/>
    <x v="160"/>
    <x v="4"/>
    <x v="158"/>
    <x v="1"/>
    <n v="36"/>
    <n v="36"/>
    <x v="1"/>
    <x v="1"/>
    <n v="68"/>
    <x v="1"/>
    <x v="1"/>
  </r>
  <r>
    <n v="10162"/>
    <x v="161"/>
    <x v="5"/>
    <x v="159"/>
    <x v="0"/>
    <n v="34.99"/>
    <n v="69.98"/>
    <x v="2"/>
    <x v="0"/>
    <n v="63"/>
    <x v="1"/>
    <x v="1"/>
  </r>
  <r>
    <n v="10163"/>
    <x v="162"/>
    <x v="0"/>
    <x v="160"/>
    <x v="1"/>
    <n v="1199.99"/>
    <n v="1199.99"/>
    <x v="0"/>
    <x v="0"/>
    <n v="81"/>
    <x v="1"/>
    <x v="1"/>
  </r>
  <r>
    <n v="10164"/>
    <x v="163"/>
    <x v="1"/>
    <x v="161"/>
    <x v="1"/>
    <n v="199.99"/>
    <n v="199.99"/>
    <x v="1"/>
    <x v="1"/>
    <n v="36"/>
    <x v="0"/>
    <x v="0"/>
  </r>
  <r>
    <n v="10165"/>
    <x v="164"/>
    <x v="2"/>
    <x v="162"/>
    <x v="4"/>
    <n v="29.99"/>
    <n v="149.94999999999999"/>
    <x v="2"/>
    <x v="2"/>
    <n v="32"/>
    <x v="0"/>
    <x v="0"/>
  </r>
  <r>
    <n v="10166"/>
    <x v="165"/>
    <x v="3"/>
    <x v="163"/>
    <x v="3"/>
    <n v="8.99"/>
    <n v="35.96"/>
    <x v="0"/>
    <x v="0"/>
    <n v="27"/>
    <x v="2"/>
    <x v="0"/>
  </r>
  <r>
    <n v="10167"/>
    <x v="166"/>
    <x v="4"/>
    <x v="164"/>
    <x v="1"/>
    <n v="16.989999999999998"/>
    <n v="16.989999999999998"/>
    <x v="1"/>
    <x v="1"/>
    <n v="27"/>
    <x v="2"/>
    <x v="1"/>
  </r>
  <r>
    <n v="10168"/>
    <x v="167"/>
    <x v="5"/>
    <x v="165"/>
    <x v="2"/>
    <n v="49.99"/>
    <n v="149.97"/>
    <x v="2"/>
    <x v="0"/>
    <n v="55"/>
    <x v="1"/>
    <x v="1"/>
  </r>
  <r>
    <n v="10169"/>
    <x v="168"/>
    <x v="0"/>
    <x v="166"/>
    <x v="1"/>
    <n v="699.99"/>
    <n v="699.99"/>
    <x v="0"/>
    <x v="0"/>
    <n v="42"/>
    <x v="0"/>
    <x v="1"/>
  </r>
  <r>
    <n v="10170"/>
    <x v="169"/>
    <x v="1"/>
    <x v="167"/>
    <x v="0"/>
    <n v="139.99"/>
    <n v="279.98"/>
    <x v="1"/>
    <x v="1"/>
    <n v="83"/>
    <x v="1"/>
    <x v="0"/>
  </r>
  <r>
    <n v="10171"/>
    <x v="170"/>
    <x v="2"/>
    <x v="168"/>
    <x v="2"/>
    <n v="34.99"/>
    <n v="104.97"/>
    <x v="2"/>
    <x v="2"/>
    <n v="31"/>
    <x v="0"/>
    <x v="0"/>
  </r>
  <r>
    <n v="10172"/>
    <x v="171"/>
    <x v="3"/>
    <x v="169"/>
    <x v="0"/>
    <n v="9.99"/>
    <n v="19.98"/>
    <x v="0"/>
    <x v="0"/>
    <n v="36"/>
    <x v="0"/>
    <x v="0"/>
  </r>
  <r>
    <n v="10173"/>
    <x v="172"/>
    <x v="4"/>
    <x v="170"/>
    <x v="1"/>
    <n v="29.5"/>
    <n v="29.5"/>
    <x v="1"/>
    <x v="1"/>
    <n v="59"/>
    <x v="1"/>
    <x v="0"/>
  </r>
  <r>
    <n v="10174"/>
    <x v="173"/>
    <x v="5"/>
    <x v="171"/>
    <x v="1"/>
    <n v="699.99"/>
    <n v="699.99"/>
    <x v="2"/>
    <x v="0"/>
    <n v="68"/>
    <x v="1"/>
    <x v="0"/>
  </r>
  <r>
    <n v="10175"/>
    <x v="174"/>
    <x v="0"/>
    <x v="172"/>
    <x v="2"/>
    <n v="49.99"/>
    <n v="149.97"/>
    <x v="0"/>
    <x v="0"/>
    <n v="70"/>
    <x v="1"/>
    <x v="0"/>
  </r>
  <r>
    <n v="10176"/>
    <x v="175"/>
    <x v="1"/>
    <x v="173"/>
    <x v="0"/>
    <n v="49.99"/>
    <n v="99.98"/>
    <x v="1"/>
    <x v="1"/>
    <n v="46"/>
    <x v="1"/>
    <x v="0"/>
  </r>
  <r>
    <n v="10177"/>
    <x v="176"/>
    <x v="2"/>
    <x v="174"/>
    <x v="3"/>
    <n v="14.9"/>
    <n v="59.6"/>
    <x v="2"/>
    <x v="2"/>
    <n v="75"/>
    <x v="1"/>
    <x v="0"/>
  </r>
  <r>
    <n v="10178"/>
    <x v="177"/>
    <x v="3"/>
    <x v="175"/>
    <x v="2"/>
    <n v="11.99"/>
    <n v="35.97"/>
    <x v="0"/>
    <x v="0"/>
    <n v="24"/>
    <x v="2"/>
    <x v="1"/>
  </r>
  <r>
    <n v="10179"/>
    <x v="178"/>
    <x v="4"/>
    <x v="176"/>
    <x v="0"/>
    <n v="34"/>
    <n v="68"/>
    <x v="1"/>
    <x v="1"/>
    <n v="27"/>
    <x v="2"/>
    <x v="1"/>
  </r>
  <r>
    <n v="10180"/>
    <x v="179"/>
    <x v="5"/>
    <x v="177"/>
    <x v="1"/>
    <n v="146"/>
    <n v="146"/>
    <x v="2"/>
    <x v="0"/>
    <n v="81"/>
    <x v="1"/>
    <x v="1"/>
  </r>
  <r>
    <n v="10181"/>
    <x v="180"/>
    <x v="0"/>
    <x v="178"/>
    <x v="1"/>
    <n v="649.99"/>
    <n v="649.99"/>
    <x v="0"/>
    <x v="0"/>
    <n v="28"/>
    <x v="2"/>
    <x v="1"/>
  </r>
  <r>
    <n v="10182"/>
    <x v="181"/>
    <x v="1"/>
    <x v="179"/>
    <x v="1"/>
    <n v="399.99"/>
    <n v="399.99"/>
    <x v="1"/>
    <x v="1"/>
    <n v="77"/>
    <x v="1"/>
    <x v="0"/>
  </r>
  <r>
    <n v="10183"/>
    <x v="182"/>
    <x v="2"/>
    <x v="180"/>
    <x v="2"/>
    <n v="59.99"/>
    <n v="179.97"/>
    <x v="2"/>
    <x v="2"/>
    <n v="66"/>
    <x v="1"/>
    <x v="0"/>
  </r>
  <r>
    <n v="10184"/>
    <x v="183"/>
    <x v="3"/>
    <x v="181"/>
    <x v="0"/>
    <n v="12.99"/>
    <n v="25.98"/>
    <x v="0"/>
    <x v="0"/>
    <n v="79"/>
    <x v="1"/>
    <x v="0"/>
  </r>
  <r>
    <n v="10185"/>
    <x v="184"/>
    <x v="4"/>
    <x v="182"/>
    <x v="1"/>
    <n v="190"/>
    <n v="190"/>
    <x v="1"/>
    <x v="1"/>
    <n v="86"/>
    <x v="1"/>
    <x v="0"/>
  </r>
  <r>
    <n v="10186"/>
    <x v="185"/>
    <x v="5"/>
    <x v="183"/>
    <x v="1"/>
    <n v="499.95"/>
    <n v="499.95"/>
    <x v="2"/>
    <x v="0"/>
    <n v="63"/>
    <x v="1"/>
    <x v="1"/>
  </r>
  <r>
    <n v="10187"/>
    <x v="186"/>
    <x v="0"/>
    <x v="184"/>
    <x v="1"/>
    <n v="399"/>
    <n v="399"/>
    <x v="0"/>
    <x v="0"/>
    <n v="68"/>
    <x v="1"/>
    <x v="1"/>
  </r>
  <r>
    <n v="10188"/>
    <x v="187"/>
    <x v="1"/>
    <x v="185"/>
    <x v="0"/>
    <n v="199"/>
    <n v="398"/>
    <x v="1"/>
    <x v="1"/>
    <n v="72"/>
    <x v="1"/>
    <x v="1"/>
  </r>
  <r>
    <n v="10189"/>
    <x v="188"/>
    <x v="2"/>
    <x v="186"/>
    <x v="3"/>
    <n v="34.99"/>
    <n v="139.96"/>
    <x v="2"/>
    <x v="2"/>
    <n v="59"/>
    <x v="1"/>
    <x v="1"/>
  </r>
  <r>
    <n v="10190"/>
    <x v="189"/>
    <x v="3"/>
    <x v="87"/>
    <x v="2"/>
    <n v="10.99"/>
    <n v="32.97"/>
    <x v="0"/>
    <x v="0"/>
    <n v="71"/>
    <x v="1"/>
    <x v="0"/>
  </r>
  <r>
    <n v="10191"/>
    <x v="190"/>
    <x v="4"/>
    <x v="187"/>
    <x v="1"/>
    <n v="18"/>
    <n v="18"/>
    <x v="1"/>
    <x v="1"/>
    <n v="23"/>
    <x v="2"/>
    <x v="1"/>
  </r>
  <r>
    <n v="10192"/>
    <x v="191"/>
    <x v="5"/>
    <x v="188"/>
    <x v="1"/>
    <n v="169.95"/>
    <n v="169.95"/>
    <x v="2"/>
    <x v="0"/>
    <n v="66"/>
    <x v="1"/>
    <x v="1"/>
  </r>
  <r>
    <n v="10193"/>
    <x v="192"/>
    <x v="0"/>
    <x v="189"/>
    <x v="1"/>
    <n v="199.99"/>
    <n v="199.99"/>
    <x v="0"/>
    <x v="0"/>
    <n v="84"/>
    <x v="1"/>
    <x v="1"/>
  </r>
  <r>
    <n v="10194"/>
    <x v="193"/>
    <x v="1"/>
    <x v="190"/>
    <x v="1"/>
    <n v="199.95"/>
    <n v="199.95"/>
    <x v="1"/>
    <x v="1"/>
    <n v="64"/>
    <x v="1"/>
    <x v="1"/>
  </r>
  <r>
    <n v="10195"/>
    <x v="194"/>
    <x v="2"/>
    <x v="191"/>
    <x v="0"/>
    <n v="179.99"/>
    <n v="359.98"/>
    <x v="2"/>
    <x v="2"/>
    <n v="51"/>
    <x v="1"/>
    <x v="1"/>
  </r>
  <r>
    <n v="10196"/>
    <x v="195"/>
    <x v="3"/>
    <x v="192"/>
    <x v="0"/>
    <n v="11.99"/>
    <n v="23.98"/>
    <x v="0"/>
    <x v="0"/>
    <n v="77"/>
    <x v="1"/>
    <x v="0"/>
  </r>
  <r>
    <n v="10197"/>
    <x v="196"/>
    <x v="4"/>
    <x v="193"/>
    <x v="1"/>
    <n v="125"/>
    <n v="125"/>
    <x v="1"/>
    <x v="1"/>
    <n v="38"/>
    <x v="0"/>
    <x v="0"/>
  </r>
  <r>
    <n v="10198"/>
    <x v="197"/>
    <x v="5"/>
    <x v="194"/>
    <x v="1"/>
    <n v="449.99"/>
    <n v="449.99"/>
    <x v="2"/>
    <x v="0"/>
    <n v="30"/>
    <x v="0"/>
    <x v="0"/>
  </r>
  <r>
    <n v="10199"/>
    <x v="198"/>
    <x v="0"/>
    <x v="195"/>
    <x v="0"/>
    <n v="179"/>
    <n v="358"/>
    <x v="0"/>
    <x v="0"/>
    <n v="67"/>
    <x v="1"/>
    <x v="1"/>
  </r>
  <r>
    <n v="10200"/>
    <x v="199"/>
    <x v="1"/>
    <x v="196"/>
    <x v="1"/>
    <n v="99.95"/>
    <n v="99.95"/>
    <x v="1"/>
    <x v="1"/>
    <n v="27"/>
    <x v="2"/>
    <x v="0"/>
  </r>
  <r>
    <n v="10201"/>
    <x v="200"/>
    <x v="2"/>
    <x v="197"/>
    <x v="2"/>
    <n v="59.99"/>
    <n v="179.97"/>
    <x v="2"/>
    <x v="2"/>
    <n v="50"/>
    <x v="1"/>
    <x v="1"/>
  </r>
  <r>
    <n v="10202"/>
    <x v="201"/>
    <x v="3"/>
    <x v="198"/>
    <x v="0"/>
    <n v="14.99"/>
    <n v="29.98"/>
    <x v="0"/>
    <x v="0"/>
    <n v="86"/>
    <x v="1"/>
    <x v="0"/>
  </r>
  <r>
    <n v="10203"/>
    <x v="202"/>
    <x v="4"/>
    <x v="199"/>
    <x v="1"/>
    <n v="52"/>
    <n v="52"/>
    <x v="1"/>
    <x v="1"/>
    <n v="75"/>
    <x v="1"/>
    <x v="1"/>
  </r>
  <r>
    <n v="10204"/>
    <x v="203"/>
    <x v="5"/>
    <x v="200"/>
    <x v="1"/>
    <n v="399.99"/>
    <n v="399.99"/>
    <x v="2"/>
    <x v="0"/>
    <n v="89"/>
    <x v="1"/>
    <x v="0"/>
  </r>
  <r>
    <n v="10205"/>
    <x v="204"/>
    <x v="0"/>
    <x v="201"/>
    <x v="1"/>
    <n v="299.99"/>
    <n v="299.99"/>
    <x v="0"/>
    <x v="0"/>
    <n v="45"/>
    <x v="1"/>
    <x v="1"/>
  </r>
  <r>
    <n v="10206"/>
    <x v="205"/>
    <x v="1"/>
    <x v="202"/>
    <x v="1"/>
    <n v="379.99"/>
    <n v="379.99"/>
    <x v="1"/>
    <x v="1"/>
    <n v="56"/>
    <x v="1"/>
    <x v="1"/>
  </r>
  <r>
    <n v="10207"/>
    <x v="206"/>
    <x v="2"/>
    <x v="203"/>
    <x v="0"/>
    <n v="98"/>
    <n v="196"/>
    <x v="2"/>
    <x v="2"/>
    <n v="76"/>
    <x v="1"/>
    <x v="0"/>
  </r>
  <r>
    <n v="10208"/>
    <x v="207"/>
    <x v="3"/>
    <x v="204"/>
    <x v="2"/>
    <n v="16.989999999999998"/>
    <n v="50.97"/>
    <x v="0"/>
    <x v="0"/>
    <n v="19"/>
    <x v="2"/>
    <x v="1"/>
  </r>
  <r>
    <n v="10209"/>
    <x v="208"/>
    <x v="4"/>
    <x v="205"/>
    <x v="1"/>
    <n v="79"/>
    <n v="79"/>
    <x v="1"/>
    <x v="1"/>
    <n v="79"/>
    <x v="1"/>
    <x v="0"/>
  </r>
  <r>
    <n v="10210"/>
    <x v="209"/>
    <x v="5"/>
    <x v="206"/>
    <x v="1"/>
    <n v="129"/>
    <n v="129"/>
    <x v="2"/>
    <x v="0"/>
    <n v="59"/>
    <x v="1"/>
    <x v="0"/>
  </r>
  <r>
    <n v="10211"/>
    <x v="210"/>
    <x v="0"/>
    <x v="207"/>
    <x v="1"/>
    <n v="749.99"/>
    <n v="749.99"/>
    <x v="0"/>
    <x v="0"/>
    <n v="79"/>
    <x v="1"/>
    <x v="1"/>
  </r>
  <r>
    <n v="10212"/>
    <x v="211"/>
    <x v="1"/>
    <x v="13"/>
    <x v="0"/>
    <n v="169.99"/>
    <n v="339.98"/>
    <x v="1"/>
    <x v="1"/>
    <n v="19"/>
    <x v="2"/>
    <x v="1"/>
  </r>
  <r>
    <n v="10213"/>
    <x v="212"/>
    <x v="2"/>
    <x v="208"/>
    <x v="3"/>
    <n v="9.9"/>
    <n v="39.6"/>
    <x v="2"/>
    <x v="2"/>
    <n v="52"/>
    <x v="1"/>
    <x v="1"/>
  </r>
  <r>
    <n v="10214"/>
    <x v="213"/>
    <x v="3"/>
    <x v="169"/>
    <x v="2"/>
    <n v="10.99"/>
    <n v="32.97"/>
    <x v="0"/>
    <x v="0"/>
    <n v="18"/>
    <x v="2"/>
    <x v="1"/>
  </r>
  <r>
    <n v="10215"/>
    <x v="214"/>
    <x v="4"/>
    <x v="209"/>
    <x v="0"/>
    <n v="29"/>
    <n v="58"/>
    <x v="1"/>
    <x v="1"/>
    <n v="60"/>
    <x v="1"/>
    <x v="0"/>
  </r>
  <r>
    <n v="10216"/>
    <x v="215"/>
    <x v="5"/>
    <x v="210"/>
    <x v="1"/>
    <n v="349.99"/>
    <n v="349.99"/>
    <x v="2"/>
    <x v="0"/>
    <n v="45"/>
    <x v="1"/>
    <x v="0"/>
  </r>
  <r>
    <n v="10217"/>
    <x v="216"/>
    <x v="0"/>
    <x v="211"/>
    <x v="1"/>
    <n v="2399"/>
    <n v="2399"/>
    <x v="0"/>
    <x v="0"/>
    <n v="60"/>
    <x v="1"/>
    <x v="1"/>
  </r>
  <r>
    <n v="10218"/>
    <x v="217"/>
    <x v="1"/>
    <x v="212"/>
    <x v="1"/>
    <n v="449.99"/>
    <n v="449.99"/>
    <x v="1"/>
    <x v="1"/>
    <n v="34"/>
    <x v="0"/>
    <x v="1"/>
  </r>
  <r>
    <n v="10219"/>
    <x v="218"/>
    <x v="2"/>
    <x v="213"/>
    <x v="2"/>
    <n v="49.99"/>
    <n v="149.97"/>
    <x v="2"/>
    <x v="2"/>
    <n v="36"/>
    <x v="0"/>
    <x v="0"/>
  </r>
  <r>
    <n v="10220"/>
    <x v="219"/>
    <x v="3"/>
    <x v="214"/>
    <x v="0"/>
    <n v="12.99"/>
    <n v="25.98"/>
    <x v="0"/>
    <x v="0"/>
    <n v="71"/>
    <x v="1"/>
    <x v="0"/>
  </r>
  <r>
    <n v="10221"/>
    <x v="220"/>
    <x v="4"/>
    <x v="215"/>
    <x v="1"/>
    <n v="27"/>
    <n v="27"/>
    <x v="1"/>
    <x v="1"/>
    <n v="64"/>
    <x v="1"/>
    <x v="0"/>
  </r>
  <r>
    <n v="10222"/>
    <x v="221"/>
    <x v="5"/>
    <x v="18"/>
    <x v="1"/>
    <n v="599.99"/>
    <n v="599.99"/>
    <x v="2"/>
    <x v="0"/>
    <n v="37"/>
    <x v="0"/>
    <x v="0"/>
  </r>
  <r>
    <n v="10223"/>
    <x v="222"/>
    <x v="0"/>
    <x v="216"/>
    <x v="3"/>
    <n v="49.99"/>
    <n v="199.96"/>
    <x v="0"/>
    <x v="0"/>
    <n v="41"/>
    <x v="0"/>
    <x v="0"/>
  </r>
  <r>
    <n v="10224"/>
    <x v="223"/>
    <x v="1"/>
    <x v="217"/>
    <x v="0"/>
    <n v="229.99"/>
    <n v="459.98"/>
    <x v="1"/>
    <x v="1"/>
    <n v="64"/>
    <x v="1"/>
    <x v="0"/>
  </r>
  <r>
    <n v="10225"/>
    <x v="224"/>
    <x v="2"/>
    <x v="218"/>
    <x v="0"/>
    <n v="44.99"/>
    <n v="89.98"/>
    <x v="2"/>
    <x v="2"/>
    <n v="83"/>
    <x v="1"/>
    <x v="1"/>
  </r>
  <r>
    <n v="10226"/>
    <x v="225"/>
    <x v="3"/>
    <x v="51"/>
    <x v="2"/>
    <n v="26.99"/>
    <n v="80.97"/>
    <x v="0"/>
    <x v="0"/>
    <n v="31"/>
    <x v="0"/>
    <x v="0"/>
  </r>
  <r>
    <n v="10227"/>
    <x v="226"/>
    <x v="4"/>
    <x v="219"/>
    <x v="1"/>
    <n v="6.7"/>
    <n v="6.7"/>
    <x v="1"/>
    <x v="1"/>
    <n v="77"/>
    <x v="1"/>
    <x v="1"/>
  </r>
  <r>
    <n v="10228"/>
    <x v="227"/>
    <x v="5"/>
    <x v="220"/>
    <x v="0"/>
    <n v="149.94999999999999"/>
    <n v="299.89999999999998"/>
    <x v="2"/>
    <x v="0"/>
    <n v="34"/>
    <x v="0"/>
    <x v="1"/>
  </r>
  <r>
    <n v="10229"/>
    <x v="228"/>
    <x v="0"/>
    <x v="221"/>
    <x v="1"/>
    <n v="169"/>
    <n v="169"/>
    <x v="0"/>
    <x v="0"/>
    <n v="54"/>
    <x v="1"/>
    <x v="0"/>
  </r>
  <r>
    <n v="10230"/>
    <x v="229"/>
    <x v="1"/>
    <x v="222"/>
    <x v="1"/>
    <n v="599"/>
    <n v="599"/>
    <x v="1"/>
    <x v="1"/>
    <n v="79"/>
    <x v="1"/>
    <x v="0"/>
  </r>
  <r>
    <n v="10231"/>
    <x v="230"/>
    <x v="2"/>
    <x v="223"/>
    <x v="3"/>
    <n v="64.989999999999995"/>
    <n v="259.95999999999998"/>
    <x v="2"/>
    <x v="2"/>
    <n v="41"/>
    <x v="0"/>
    <x v="0"/>
  </r>
  <r>
    <n v="10232"/>
    <x v="231"/>
    <x v="3"/>
    <x v="9"/>
    <x v="0"/>
    <n v="9.99"/>
    <n v="19.98"/>
    <x v="0"/>
    <x v="0"/>
    <n v="45"/>
    <x v="1"/>
    <x v="1"/>
  </r>
  <r>
    <n v="10233"/>
    <x v="232"/>
    <x v="4"/>
    <x v="224"/>
    <x v="1"/>
    <n v="24"/>
    <n v="24"/>
    <x v="1"/>
    <x v="1"/>
    <n v="30"/>
    <x v="0"/>
    <x v="1"/>
  </r>
  <r>
    <n v="10234"/>
    <x v="233"/>
    <x v="5"/>
    <x v="225"/>
    <x v="2"/>
    <n v="32.950000000000003"/>
    <n v="98.85"/>
    <x v="2"/>
    <x v="0"/>
    <n v="37"/>
    <x v="0"/>
    <x v="0"/>
  </r>
  <r>
    <n v="10235"/>
    <x v="234"/>
    <x v="0"/>
    <x v="226"/>
    <x v="1"/>
    <n v="299"/>
    <n v="299"/>
    <x v="0"/>
    <x v="0"/>
    <n v="41"/>
    <x v="0"/>
    <x v="0"/>
  </r>
  <r>
    <n v="10236"/>
    <x v="235"/>
    <x v="1"/>
    <x v="227"/>
    <x v="1"/>
    <n v="159.99"/>
    <n v="159.99"/>
    <x v="1"/>
    <x v="1"/>
    <n v="80"/>
    <x v="1"/>
    <x v="1"/>
  </r>
  <r>
    <n v="10237"/>
    <x v="236"/>
    <x v="2"/>
    <x v="228"/>
    <x v="2"/>
    <n v="90"/>
    <n v="270"/>
    <x v="2"/>
    <x v="2"/>
    <n v="57"/>
    <x v="1"/>
    <x v="1"/>
  </r>
  <r>
    <n v="10238"/>
    <x v="237"/>
    <x v="3"/>
    <x v="229"/>
    <x v="2"/>
    <n v="10.99"/>
    <n v="32.97"/>
    <x v="0"/>
    <x v="0"/>
    <n v="41"/>
    <x v="0"/>
    <x v="0"/>
  </r>
  <r>
    <n v="10239"/>
    <x v="238"/>
    <x v="4"/>
    <x v="230"/>
    <x v="1"/>
    <n v="55"/>
    <n v="55"/>
    <x v="1"/>
    <x v="1"/>
    <n v="77"/>
    <x v="1"/>
    <x v="1"/>
  </r>
  <r>
    <n v="10240"/>
    <x v="239"/>
    <x v="5"/>
    <x v="231"/>
    <x v="0"/>
    <n v="29.99"/>
    <n v="59.98"/>
    <x v="2"/>
    <x v="0"/>
    <n v="63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EC04CE-C87D-4640-A589-F4396C5BF207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C9" firstHeaderRow="0" firstDataRow="1" firstDataCol="1"/>
  <pivotFields count="15">
    <pivotField compact="0" numFmtId="1" outline="0" showAll="0"/>
    <pivotField compact="0" numFmtId="14" outline="0" showAll="0">
      <items count="2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axis="axisRow" compact="0" outline="0" showAll="0">
      <items count="7">
        <item x="4"/>
        <item x="3"/>
        <item x="2"/>
        <item x="0"/>
        <item x="1"/>
        <item x="5"/>
        <item t="default"/>
      </items>
    </pivotField>
    <pivotField compact="0" outline="0" showAll="0"/>
    <pivotField dataField="1" compact="0" outline="0" showAll="0"/>
    <pivotField compact="0" numFmtId="1" outline="0" showAll="0"/>
    <pivotField dataField="1" compact="0" numFmtId="1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4">
        <item x="0"/>
        <item x="1"/>
        <item x="2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Count of Units Sold" fld="4" subtotal="count" baseField="2" baseItem="0"/>
    <dataField name="Average of Total Revenue" fld="6" subtotal="average" baseField="2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2FA8ED-6F0F-41B0-8109-D23298EE933F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254:C257" firstHeaderRow="0" firstDataRow="1" firstDataCol="1"/>
  <pivotFields count="15">
    <pivotField compact="0" numFmtId="1" outline="0" showAll="0"/>
    <pivotField compact="0" numFmtId="14" outline="0" showAll="0">
      <items count="2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compact="0" outline="0" showAll="0"/>
    <pivotField compact="0" outline="0" showAll="0"/>
    <pivotField dataField="1" compact="0" outline="0" showAll="0"/>
    <pivotField compact="0" numFmtId="1" outline="0" showAll="0"/>
    <pivotField dataField="1" compact="0" numFmtId="1" outline="0" showAll="0"/>
    <pivotField compact="0" outline="0" showAll="0"/>
    <pivotField compact="0" outline="0" showAll="0"/>
    <pivotField compact="0" numFmtId="1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4">
        <item x="0"/>
        <item x="1"/>
        <item x="2"/>
        <item t="default"/>
      </items>
    </pivotField>
  </pivotFields>
  <rowFields count="1">
    <field x="10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Count of Units Sold" fld="4" subtotal="count" baseField="10" baseItem="0"/>
    <dataField name="Average of Total Revenue" fld="6" subtotal="average" baseField="1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2AAD-36EC-49AB-BB17-7BFFCE8911A0}">
  <dimension ref="A3:J285"/>
  <sheetViews>
    <sheetView workbookViewId="0">
      <selection activeCell="K15" sqref="K15"/>
    </sheetView>
  </sheetViews>
  <sheetFormatPr defaultRowHeight="14.5" x14ac:dyDescent="0.35"/>
  <cols>
    <col min="1" max="1" width="17.7265625" bestFit="1" customWidth="1"/>
    <col min="2" max="241" width="10.08984375" bestFit="1" customWidth="1"/>
  </cols>
  <sheetData>
    <row r="3" spans="1:3" x14ac:dyDescent="0.35">
      <c r="A3" s="11" t="s">
        <v>2</v>
      </c>
      <c r="B3" t="s">
        <v>268</v>
      </c>
      <c r="C3" t="s">
        <v>267</v>
      </c>
    </row>
    <row r="4" spans="1:3" x14ac:dyDescent="0.35">
      <c r="A4" t="s">
        <v>23</v>
      </c>
      <c r="B4">
        <v>40</v>
      </c>
      <c r="C4" s="8">
        <v>65.547499999999985</v>
      </c>
    </row>
    <row r="5" spans="1:3" x14ac:dyDescent="0.35">
      <c r="A5" t="s">
        <v>21</v>
      </c>
      <c r="B5">
        <v>40</v>
      </c>
      <c r="C5" s="8">
        <v>46.548250000000017</v>
      </c>
    </row>
    <row r="6" spans="1:3" x14ac:dyDescent="0.35">
      <c r="A6" t="s">
        <v>17</v>
      </c>
      <c r="B6">
        <v>40</v>
      </c>
      <c r="C6" s="8">
        <v>203.22325000000004</v>
      </c>
    </row>
    <row r="7" spans="1:3" x14ac:dyDescent="0.35">
      <c r="A7" t="s">
        <v>9</v>
      </c>
      <c r="B7">
        <v>40</v>
      </c>
      <c r="C7" s="8">
        <v>874.56025000000022</v>
      </c>
    </row>
    <row r="8" spans="1:3" x14ac:dyDescent="0.35">
      <c r="A8" t="s">
        <v>13</v>
      </c>
      <c r="B8">
        <v>40</v>
      </c>
      <c r="C8" s="8">
        <v>466.154</v>
      </c>
    </row>
    <row r="9" spans="1:3" x14ac:dyDescent="0.35">
      <c r="A9" t="s">
        <v>25</v>
      </c>
      <c r="B9">
        <v>40</v>
      </c>
      <c r="C9" s="8">
        <v>358.1629999999999</v>
      </c>
    </row>
    <row r="11" spans="1:3" x14ac:dyDescent="0.35">
      <c r="A11" s="12"/>
    </row>
    <row r="254" spans="1:3" x14ac:dyDescent="0.35">
      <c r="A254" s="11" t="s">
        <v>266</v>
      </c>
      <c r="B254" t="s">
        <v>268</v>
      </c>
      <c r="C254" t="s">
        <v>267</v>
      </c>
    </row>
    <row r="255" spans="1:3" x14ac:dyDescent="0.35">
      <c r="A255" t="s">
        <v>269</v>
      </c>
      <c r="B255">
        <v>57</v>
      </c>
      <c r="C255" s="8">
        <v>335.21912280701758</v>
      </c>
    </row>
    <row r="256" spans="1:3" x14ac:dyDescent="0.35">
      <c r="A256" t="s">
        <v>270</v>
      </c>
      <c r="B256">
        <v>145</v>
      </c>
      <c r="C256" s="8">
        <v>338.95489655172429</v>
      </c>
    </row>
    <row r="257" spans="1:3" x14ac:dyDescent="0.35">
      <c r="A257" t="s">
        <v>271</v>
      </c>
      <c r="B257">
        <v>38</v>
      </c>
      <c r="C257" s="8">
        <v>323.99736842105244</v>
      </c>
    </row>
    <row r="262" spans="1:3" ht="16" customHeight="1" x14ac:dyDescent="0.35"/>
    <row r="283" spans="10:10" x14ac:dyDescent="0.35">
      <c r="J283" s="1"/>
    </row>
    <row r="284" spans="10:10" x14ac:dyDescent="0.35">
      <c r="J284" s="2"/>
    </row>
    <row r="285" spans="10:10" x14ac:dyDescent="0.35">
      <c r="J28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563D8-B0EB-49B3-81EA-4E8882C42ED2}">
  <dimension ref="A1:K397"/>
  <sheetViews>
    <sheetView tabSelected="1" workbookViewId="0">
      <selection activeCell="B10" sqref="A9:D15"/>
    </sheetView>
  </sheetViews>
  <sheetFormatPr defaultRowHeight="14.5" x14ac:dyDescent="0.35"/>
  <cols>
    <col min="1" max="1" width="36" customWidth="1"/>
    <col min="2" max="2" width="18.90625" customWidth="1"/>
    <col min="3" max="3" width="24.90625" customWidth="1"/>
    <col min="4" max="4" width="35.6328125" customWidth="1"/>
    <col min="6" max="6" width="18.1796875" customWidth="1"/>
    <col min="8" max="8" width="15.90625" customWidth="1"/>
    <col min="9" max="9" width="14.08984375" customWidth="1"/>
  </cols>
  <sheetData>
    <row r="1" spans="1:7" ht="16" x14ac:dyDescent="0.4">
      <c r="A1" s="35" t="s">
        <v>278</v>
      </c>
      <c r="B1" s="62" t="s">
        <v>364</v>
      </c>
      <c r="C1" s="63"/>
      <c r="D1" s="63"/>
      <c r="E1" s="63"/>
      <c r="F1" s="63"/>
      <c r="G1" s="64"/>
    </row>
    <row r="2" spans="1:7" ht="16" x14ac:dyDescent="0.4">
      <c r="B2" s="36"/>
    </row>
    <row r="3" spans="1:7" ht="16" x14ac:dyDescent="0.4">
      <c r="A3" s="65" t="s">
        <v>279</v>
      </c>
      <c r="B3" s="63"/>
      <c r="C3" s="63"/>
      <c r="D3" s="63"/>
      <c r="E3" s="63"/>
      <c r="F3" s="63"/>
      <c r="G3" s="64"/>
    </row>
    <row r="4" spans="1:7" ht="16" x14ac:dyDescent="0.4">
      <c r="A4" s="37" t="s">
        <v>280</v>
      </c>
      <c r="B4" s="38"/>
      <c r="C4" s="39"/>
      <c r="D4" s="39"/>
      <c r="E4" s="39"/>
      <c r="F4" s="39"/>
      <c r="G4" s="40"/>
    </row>
    <row r="5" spans="1:7" ht="16" x14ac:dyDescent="0.4">
      <c r="A5" s="41" t="s">
        <v>365</v>
      </c>
      <c r="B5" s="42"/>
      <c r="C5" s="43"/>
      <c r="D5" s="43"/>
      <c r="E5" s="43"/>
      <c r="F5" s="43"/>
      <c r="G5" s="44"/>
    </row>
    <row r="6" spans="1:7" ht="16" x14ac:dyDescent="0.4">
      <c r="A6" s="41" t="s">
        <v>281</v>
      </c>
      <c r="B6" s="42"/>
      <c r="C6" s="43"/>
      <c r="D6" s="43"/>
      <c r="E6" s="43"/>
      <c r="F6" s="43"/>
      <c r="G6" s="44"/>
    </row>
    <row r="7" spans="1:7" ht="16" x14ac:dyDescent="0.4">
      <c r="A7" s="45" t="s">
        <v>366</v>
      </c>
      <c r="B7" s="46"/>
      <c r="C7" s="47"/>
      <c r="D7" s="47"/>
      <c r="E7" s="47"/>
      <c r="F7" s="47"/>
      <c r="G7" s="48"/>
    </row>
    <row r="9" spans="1:7" x14ac:dyDescent="0.35">
      <c r="A9" s="32" t="s">
        <v>2</v>
      </c>
      <c r="B9" s="32" t="s">
        <v>4</v>
      </c>
      <c r="C9" s="33" t="s">
        <v>6</v>
      </c>
      <c r="D9" s="49" t="s">
        <v>282</v>
      </c>
      <c r="G9" s="8"/>
    </row>
    <row r="10" spans="1:7" x14ac:dyDescent="0.35">
      <c r="A10" s="7" t="s">
        <v>23</v>
      </c>
      <c r="B10" s="7">
        <f>COUNTIF('Online Sales Data'!C1:$C$241,'Data insights and trends '!A10)</f>
        <v>40</v>
      </c>
      <c r="C10" s="31">
        <f>AVERAGEIF('Online Sales Data'!C1:C241,'Data insights and trends '!A10,'Online Sales Data'!G1:G241)</f>
        <v>65.547499999999985</v>
      </c>
      <c r="D10" s="50">
        <f>$C10/$B10</f>
        <v>1.6386874999999996</v>
      </c>
      <c r="G10" s="8"/>
    </row>
    <row r="11" spans="1:7" x14ac:dyDescent="0.35">
      <c r="A11" s="7" t="s">
        <v>21</v>
      </c>
      <c r="B11" s="7">
        <f>COUNTIF('Online Sales Data'!C2:$C$241,'Data insights and trends '!A11)</f>
        <v>40</v>
      </c>
      <c r="C11" s="31">
        <f>AVERAGEIF('Online Sales Data'!C2:C242,'Data insights and trends '!A11,'Online Sales Data'!G2:G242)</f>
        <v>46.548250000000017</v>
      </c>
      <c r="D11" s="50">
        <f t="shared" ref="D11:D15" si="0">$C11/$B11</f>
        <v>1.1637062500000004</v>
      </c>
      <c r="G11" s="8"/>
    </row>
    <row r="12" spans="1:7" x14ac:dyDescent="0.35">
      <c r="A12" s="7" t="s">
        <v>17</v>
      </c>
      <c r="B12" s="7">
        <f>COUNTIF('Online Sales Data'!C3:$C$241,'Data insights and trends '!A12)</f>
        <v>40</v>
      </c>
      <c r="C12" s="31">
        <f>AVERAGEIF('Online Sales Data'!C3:C243,'Data insights and trends '!A12,'Online Sales Data'!G3:G243)</f>
        <v>203.22325000000004</v>
      </c>
      <c r="D12" s="50">
        <f t="shared" si="0"/>
        <v>5.0805812500000007</v>
      </c>
      <c r="G12" s="8"/>
    </row>
    <row r="13" spans="1:7" x14ac:dyDescent="0.35">
      <c r="A13" s="7" t="s">
        <v>9</v>
      </c>
      <c r="B13" s="7">
        <f>COUNTIF('Online Sales Data'!C4:$C$241,'Data insights and trends '!A13)</f>
        <v>39</v>
      </c>
      <c r="C13" s="31">
        <f>AVERAGEIF('Online Sales Data'!C4:C244,'Data insights and trends '!A13,'Online Sales Data'!G4:G244)</f>
        <v>845.70333333333372</v>
      </c>
      <c r="D13" s="50">
        <f t="shared" si="0"/>
        <v>21.684700854700864</v>
      </c>
      <c r="G13" s="8"/>
    </row>
    <row r="14" spans="1:7" x14ac:dyDescent="0.35">
      <c r="A14" s="7" t="s">
        <v>13</v>
      </c>
      <c r="B14" s="7">
        <f>COUNTIF('Online Sales Data'!C5:$C$241,'Data insights and trends '!A14)</f>
        <v>39</v>
      </c>
      <c r="C14" s="31">
        <f>AVERAGEIF('Online Sales Data'!C5:C245,'Data insights and trends '!A14,'Online Sales Data'!G5:G245)</f>
        <v>465.28641025641031</v>
      </c>
      <c r="D14" s="50">
        <f t="shared" si="0"/>
        <v>11.930420775805393</v>
      </c>
      <c r="G14" s="8"/>
    </row>
    <row r="15" spans="1:7" x14ac:dyDescent="0.35">
      <c r="A15" s="7" t="s">
        <v>25</v>
      </c>
      <c r="B15" s="7">
        <f>COUNTIF('Online Sales Data'!C6:$C$241,'Data insights and trends '!A15)</f>
        <v>40</v>
      </c>
      <c r="C15" s="31">
        <f>AVERAGEIF('Online Sales Data'!C6:C246,'Data insights and trends '!A15,'Online Sales Data'!G6:G246)</f>
        <v>358.1629999999999</v>
      </c>
      <c r="D15" s="50">
        <f t="shared" si="0"/>
        <v>8.9540749999999978</v>
      </c>
    </row>
    <row r="16" spans="1:7" x14ac:dyDescent="0.35">
      <c r="C16" s="8"/>
      <c r="D16" s="50"/>
    </row>
    <row r="17" spans="1:3" ht="18.5" x14ac:dyDescent="0.45">
      <c r="A17" s="52" t="s">
        <v>283</v>
      </c>
      <c r="C17" s="8"/>
    </row>
    <row r="18" spans="1:3" x14ac:dyDescent="0.35">
      <c r="A18" s="3" t="s">
        <v>304</v>
      </c>
      <c r="C18" s="8"/>
    </row>
    <row r="19" spans="1:3" x14ac:dyDescent="0.35">
      <c r="A19" s="3" t="s">
        <v>305</v>
      </c>
      <c r="C19" s="8"/>
    </row>
    <row r="20" spans="1:3" x14ac:dyDescent="0.35">
      <c r="A20" s="3" t="s">
        <v>306</v>
      </c>
    </row>
    <row r="21" spans="1:3" x14ac:dyDescent="0.35">
      <c r="A21" s="3" t="s">
        <v>307</v>
      </c>
    </row>
    <row r="22" spans="1:3" x14ac:dyDescent="0.35">
      <c r="A22" s="3" t="s">
        <v>308</v>
      </c>
    </row>
    <row r="23" spans="1:3" x14ac:dyDescent="0.35">
      <c r="A23" s="3"/>
    </row>
    <row r="24" spans="1:3" x14ac:dyDescent="0.35">
      <c r="A24" s="3"/>
    </row>
    <row r="25" spans="1:3" x14ac:dyDescent="0.35">
      <c r="A25" s="3"/>
    </row>
    <row r="26" spans="1:3" x14ac:dyDescent="0.35">
      <c r="A26" s="14" t="s">
        <v>3</v>
      </c>
      <c r="B26" s="32" t="s">
        <v>4</v>
      </c>
      <c r="C26" s="33" t="s">
        <v>6</v>
      </c>
    </row>
    <row r="27" spans="1:3" x14ac:dyDescent="0.35">
      <c r="A27" t="s">
        <v>54</v>
      </c>
      <c r="B27">
        <f>COUNTIF('Online Sales Data'!$D$1:$D$241,'Data insights and trends '!$A27)</f>
        <v>1</v>
      </c>
      <c r="C27" s="8">
        <f>AVERAGEIF('Online Sales Data'!$D$1:$D$241,'Data insights and trends '!$A27,'Online Sales Data'!$G$1:$G$241)</f>
        <v>79.959999999999994</v>
      </c>
    </row>
    <row r="28" spans="1:3" x14ac:dyDescent="0.35">
      <c r="A28" t="s">
        <v>183</v>
      </c>
      <c r="B28">
        <f>COUNTIF('Online Sales Data'!$D$1:$D$241,'Data insights and trends '!$A28)</f>
        <v>1</v>
      </c>
      <c r="C28" s="8">
        <f>AVERAGEIF('Online Sales Data'!$D$1:$D$241,'Data insights and trends '!$A28,'Online Sales Data'!$G$1:$G$241)</f>
        <v>149.94999999999999</v>
      </c>
    </row>
    <row r="29" spans="1:3" x14ac:dyDescent="0.35">
      <c r="A29" t="s">
        <v>160</v>
      </c>
      <c r="B29">
        <f>COUNTIF('Online Sales Data'!$D$1:$D$241,'Data insights and trends '!$A29)</f>
        <v>1</v>
      </c>
      <c r="C29" s="8">
        <f>AVERAGEIF('Online Sales Data'!$D$1:$D$241,'Data insights and trends '!$A29,'Online Sales Data'!$G$1:$G$241)</f>
        <v>134.97</v>
      </c>
    </row>
    <row r="30" spans="1:3" x14ac:dyDescent="0.35">
      <c r="A30" t="s">
        <v>44</v>
      </c>
      <c r="B30">
        <f>COUNTIF('Online Sales Data'!$D$1:$D$241,'Data insights and trends '!$A30)</f>
        <v>1</v>
      </c>
      <c r="C30" s="8">
        <f>AVERAGEIF('Online Sales Data'!$D$1:$D$241,'Data insights and trends '!$A30,'Online Sales Data'!$G$1:$G$241)</f>
        <v>89.97</v>
      </c>
    </row>
    <row r="31" spans="1:3" x14ac:dyDescent="0.35">
      <c r="A31" t="s">
        <v>113</v>
      </c>
      <c r="B31">
        <f>COUNTIF('Online Sales Data'!$D$1:$D$241,'Data insights and trends '!$A31)</f>
        <v>1</v>
      </c>
      <c r="C31" s="8">
        <f>AVERAGEIF('Online Sales Data'!$D$1:$D$241,'Data insights and trends '!$A31,'Online Sales Data'!$G$1:$G$241)</f>
        <v>319.95999999999998</v>
      </c>
    </row>
    <row r="32" spans="1:3" x14ac:dyDescent="0.35">
      <c r="A32" t="s">
        <v>244</v>
      </c>
      <c r="B32">
        <f>COUNTIF('Online Sales Data'!$D$1:$D$241,'Data insights and trends '!$A32)</f>
        <v>1</v>
      </c>
      <c r="C32" s="8">
        <f>AVERAGEIF('Online Sales Data'!$D$1:$D$241,'Data insights and trends '!$A32,'Online Sales Data'!$G$1:$G$241)</f>
        <v>259.95999999999998</v>
      </c>
    </row>
    <row r="33" spans="1:3" x14ac:dyDescent="0.35">
      <c r="A33" t="s">
        <v>212</v>
      </c>
      <c r="B33">
        <f>COUNTIF('Online Sales Data'!$D$1:$D$241,'Data insights and trends '!$A33)</f>
        <v>1</v>
      </c>
      <c r="C33" s="8">
        <f>AVERAGEIF('Online Sales Data'!$D$1:$D$241,'Data insights and trends '!$A33,'Online Sales Data'!$G$1:$G$241)</f>
        <v>359.98</v>
      </c>
    </row>
    <row r="34" spans="1:3" x14ac:dyDescent="0.35">
      <c r="A34" t="s">
        <v>47</v>
      </c>
      <c r="B34">
        <f>COUNTIF('Online Sales Data'!$D$1:$D$241,'Data insights and trends '!$A34)</f>
        <v>1</v>
      </c>
      <c r="C34" s="8">
        <f>AVERAGEIF('Online Sales Data'!$D$1:$D$241,'Data insights and trends '!$A34,'Online Sales Data'!$G$1:$G$241)</f>
        <v>359.98</v>
      </c>
    </row>
    <row r="35" spans="1:3" x14ac:dyDescent="0.35">
      <c r="A35" t="s">
        <v>237</v>
      </c>
      <c r="B35">
        <f>COUNTIF('Online Sales Data'!$D$1:$D$241,'Data insights and trends '!$A35)</f>
        <v>1</v>
      </c>
      <c r="C35" s="8">
        <f>AVERAGEIF('Online Sales Data'!$D$1:$D$241,'Data insights and trends '!$A35,'Online Sales Data'!$G$1:$G$241)</f>
        <v>199.96</v>
      </c>
    </row>
    <row r="36" spans="1:3" x14ac:dyDescent="0.35">
      <c r="A36" t="s">
        <v>135</v>
      </c>
      <c r="B36">
        <f>COUNTIF('Online Sales Data'!$D$1:$D$241,'Data insights and trends '!$A36)</f>
        <v>1</v>
      </c>
      <c r="C36" s="8">
        <f>AVERAGEIF('Online Sales Data'!$D$1:$D$241,'Data insights and trends '!$A36,'Online Sales Data'!$G$1:$G$241)</f>
        <v>249.99</v>
      </c>
    </row>
    <row r="37" spans="1:3" x14ac:dyDescent="0.35">
      <c r="A37" t="s">
        <v>193</v>
      </c>
      <c r="B37">
        <f>COUNTIF('Online Sales Data'!$D$1:$D$241,'Data insights and trends '!$A37)</f>
        <v>1</v>
      </c>
      <c r="C37" s="8">
        <f>AVERAGEIF('Online Sales Data'!$D$1:$D$241,'Data insights and trends '!$A37,'Online Sales Data'!$G$1:$G$241)</f>
        <v>149.97</v>
      </c>
    </row>
    <row r="38" spans="1:3" x14ac:dyDescent="0.35">
      <c r="A38" t="s">
        <v>79</v>
      </c>
      <c r="B38">
        <f>COUNTIF('Online Sales Data'!$D$1:$D$241,'Data insights and trends '!$A38)</f>
        <v>1</v>
      </c>
      <c r="C38" s="8">
        <f>AVERAGEIF('Online Sales Data'!$D$1:$D$241,'Data insights and trends '!$A38,'Online Sales Data'!$G$1:$G$241)</f>
        <v>46</v>
      </c>
    </row>
    <row r="39" spans="1:3" x14ac:dyDescent="0.35">
      <c r="A39" t="s">
        <v>75</v>
      </c>
      <c r="B39">
        <f>COUNTIF('Online Sales Data'!$D$1:$D$241,'Data insights and trends '!$A39)</f>
        <v>1</v>
      </c>
      <c r="C39" s="8">
        <f>AVERAGEIF('Online Sales Data'!$D$1:$D$241,'Data insights and trends '!$A39,'Online Sales Data'!$G$1:$G$241)</f>
        <v>239.96</v>
      </c>
    </row>
    <row r="40" spans="1:3" x14ac:dyDescent="0.35">
      <c r="A40" t="s">
        <v>206</v>
      </c>
      <c r="B40">
        <f>COUNTIF('Online Sales Data'!$D$1:$D$241,'Data insights and trends '!$A40)</f>
        <v>1</v>
      </c>
      <c r="C40" s="8">
        <f>AVERAGEIF('Online Sales Data'!$D$1:$D$241,'Data insights and trends '!$A40,'Online Sales Data'!$G$1:$G$241)</f>
        <v>398</v>
      </c>
    </row>
    <row r="41" spans="1:3" x14ac:dyDescent="0.35">
      <c r="A41" t="s">
        <v>243</v>
      </c>
      <c r="B41">
        <f>COUNTIF('Online Sales Data'!$D$1:$D$241,'Data insights and trends '!$A41)</f>
        <v>1</v>
      </c>
      <c r="C41" s="8">
        <f>AVERAGEIF('Online Sales Data'!$D$1:$D$241,'Data insights and trends '!$A41,'Online Sales Data'!$G$1:$G$241)</f>
        <v>599</v>
      </c>
    </row>
    <row r="42" spans="1:3" x14ac:dyDescent="0.35">
      <c r="A42" t="s">
        <v>164</v>
      </c>
      <c r="B42">
        <f>COUNTIF('Online Sales Data'!$D$1:$D$241,'Data insights and trends '!$A42)</f>
        <v>1</v>
      </c>
      <c r="C42" s="8">
        <f>AVERAGEIF('Online Sales Data'!$D$1:$D$241,'Data insights and trends '!$A42,'Online Sales Data'!$G$1:$G$241)</f>
        <v>549</v>
      </c>
    </row>
    <row r="43" spans="1:3" x14ac:dyDescent="0.35">
      <c r="A43" t="s">
        <v>99</v>
      </c>
      <c r="B43">
        <f>COUNTIF('Online Sales Data'!$D$1:$D$241,'Data insights and trends '!$A43)</f>
        <v>1</v>
      </c>
      <c r="C43" s="8">
        <f>AVERAGEIF('Online Sales Data'!$D$1:$D$241,'Data insights and trends '!$A43,'Online Sales Data'!$G$1:$G$241)</f>
        <v>499.98</v>
      </c>
    </row>
    <row r="44" spans="1:3" x14ac:dyDescent="0.35">
      <c r="A44" t="s">
        <v>141</v>
      </c>
      <c r="B44">
        <f>COUNTIF('Online Sales Data'!$D$1:$D$241,'Data insights and trends '!$A44)</f>
        <v>1</v>
      </c>
      <c r="C44" s="8">
        <f>AVERAGEIF('Online Sales Data'!$D$1:$D$241,'Data insights and trends '!$A44,'Online Sales Data'!$G$1:$G$241)</f>
        <v>1199.98</v>
      </c>
    </row>
    <row r="45" spans="1:3" x14ac:dyDescent="0.35">
      <c r="A45" t="s">
        <v>181</v>
      </c>
      <c r="B45">
        <f>COUNTIF('Online Sales Data'!$D$1:$D$241,'Data insights and trends '!$A45)</f>
        <v>1</v>
      </c>
      <c r="C45" s="8">
        <f>AVERAGEIF('Online Sales Data'!$D$1:$D$241,'Data insights and trends '!$A45,'Online Sales Data'!$G$1:$G$241)</f>
        <v>1199.99</v>
      </c>
    </row>
    <row r="46" spans="1:3" x14ac:dyDescent="0.35">
      <c r="A46" t="s">
        <v>232</v>
      </c>
      <c r="B46">
        <f>COUNTIF('Online Sales Data'!$D$1:$D$241,'Data insights and trends '!$A46)</f>
        <v>1</v>
      </c>
      <c r="C46" s="8">
        <f>AVERAGEIF('Online Sales Data'!$D$1:$D$241,'Data insights and trends '!$A46,'Online Sales Data'!$G$1:$G$241)</f>
        <v>2399</v>
      </c>
    </row>
    <row r="47" spans="1:3" x14ac:dyDescent="0.35">
      <c r="A47" t="s">
        <v>216</v>
      </c>
      <c r="B47">
        <f>COUNTIF('Online Sales Data'!$D$1:$D$241,'Data insights and trends '!$A47)</f>
        <v>1</v>
      </c>
      <c r="C47" s="8">
        <f>AVERAGEIF('Online Sales Data'!$D$1:$D$241,'Data insights and trends '!$A47,'Online Sales Data'!$G$1:$G$241)</f>
        <v>358</v>
      </c>
    </row>
    <row r="48" spans="1:3" x14ac:dyDescent="0.35">
      <c r="A48" t="s">
        <v>57</v>
      </c>
      <c r="B48">
        <f>COUNTIF('Online Sales Data'!$D$1:$D$241,'Data insights and trends '!$A48)</f>
        <v>1</v>
      </c>
      <c r="C48" s="8">
        <f>AVERAGEIF('Online Sales Data'!$D$1:$D$241,'Data insights and trends '!$A48,'Online Sales Data'!$G$1:$G$241)</f>
        <v>1199.97</v>
      </c>
    </row>
    <row r="49" spans="1:3" x14ac:dyDescent="0.35">
      <c r="A49" t="s">
        <v>138</v>
      </c>
      <c r="B49">
        <f>COUNTIF('Online Sales Data'!$D$1:$D$241,'Data insights and trends '!$A49)</f>
        <v>1</v>
      </c>
      <c r="C49" s="8">
        <f>AVERAGEIF('Online Sales Data'!$D$1:$D$241,'Data insights and trends '!$A49,'Online Sales Data'!$G$1:$G$241)</f>
        <v>67.959999999999994</v>
      </c>
    </row>
    <row r="50" spans="1:3" x14ac:dyDescent="0.35">
      <c r="A50" t="s">
        <v>32</v>
      </c>
      <c r="B50">
        <f>COUNTIF('Online Sales Data'!$D$1:$D$241,'Data insights and trends '!$A50)</f>
        <v>1</v>
      </c>
      <c r="C50" s="8">
        <f>AVERAGEIF('Online Sales Data'!$D$1:$D$241,'Data insights and trends '!$A50,'Online Sales Data'!$G$1:$G$241)</f>
        <v>599.97</v>
      </c>
    </row>
    <row r="51" spans="1:3" x14ac:dyDescent="0.35">
      <c r="A51" t="s">
        <v>66</v>
      </c>
      <c r="B51">
        <f>COUNTIF('Online Sales Data'!$D$1:$D$241,'Data insights and trends '!$A51)</f>
        <v>1</v>
      </c>
      <c r="C51" s="8">
        <f>AVERAGEIF('Online Sales Data'!$D$1:$D$241,'Data insights and trends '!$A51,'Online Sales Data'!$G$1:$G$241)</f>
        <v>130</v>
      </c>
    </row>
    <row r="52" spans="1:3" x14ac:dyDescent="0.35">
      <c r="A52" t="s">
        <v>133</v>
      </c>
      <c r="B52">
        <f>COUNTIF('Online Sales Data'!$D$1:$D$241,'Data insights and trends '!$A52)</f>
        <v>1</v>
      </c>
      <c r="C52" s="8">
        <f>AVERAGEIF('Online Sales Data'!$D$1:$D$241,'Data insights and trends '!$A52,'Online Sales Data'!$G$1:$G$241)</f>
        <v>15</v>
      </c>
    </row>
    <row r="53" spans="1:3" x14ac:dyDescent="0.35">
      <c r="A53" t="s">
        <v>28</v>
      </c>
      <c r="B53">
        <f>COUNTIF('Online Sales Data'!$D$1:$D$241,'Data insights and trends '!$A53)</f>
        <v>1</v>
      </c>
      <c r="C53" s="8">
        <f>AVERAGEIF('Online Sales Data'!$D$1:$D$241,'Data insights and trends '!$A53,'Online Sales Data'!$G$1:$G$241)</f>
        <v>1199.98</v>
      </c>
    </row>
    <row r="54" spans="1:3" x14ac:dyDescent="0.35">
      <c r="A54" t="s">
        <v>45</v>
      </c>
      <c r="B54">
        <f>COUNTIF('Online Sales Data'!$D$1:$D$241,'Data insights and trends '!$A54)</f>
        <v>1</v>
      </c>
      <c r="C54" s="8">
        <f>AVERAGEIF('Online Sales Data'!$D$1:$D$241,'Data insights and trends '!$A54,'Online Sales Data'!$G$1:$G$241)</f>
        <v>299.99</v>
      </c>
    </row>
    <row r="55" spans="1:3" x14ac:dyDescent="0.35">
      <c r="A55" t="s">
        <v>247</v>
      </c>
      <c r="B55">
        <f>COUNTIF('Online Sales Data'!$D$1:$D$241,'Data insights and trends '!$A55)</f>
        <v>1</v>
      </c>
      <c r="C55" s="8">
        <f>AVERAGEIF('Online Sales Data'!$D$1:$D$241,'Data insights and trends '!$A55,'Online Sales Data'!$G$1:$G$241)</f>
        <v>299</v>
      </c>
    </row>
    <row r="56" spans="1:3" x14ac:dyDescent="0.35">
      <c r="A56" t="s">
        <v>227</v>
      </c>
      <c r="B56">
        <f>COUNTIF('Online Sales Data'!$D$1:$D$241,'Data insights and trends '!$A56)</f>
        <v>1</v>
      </c>
      <c r="C56" s="8">
        <f>AVERAGEIF('Online Sales Data'!$D$1:$D$241,'Data insights and trends '!$A56,'Online Sales Data'!$G$1:$G$241)</f>
        <v>129</v>
      </c>
    </row>
    <row r="57" spans="1:3" x14ac:dyDescent="0.35">
      <c r="A57" t="s">
        <v>117</v>
      </c>
      <c r="B57">
        <f>COUNTIF('Online Sales Data'!$D$1:$D$241,'Data insights and trends '!$A57)</f>
        <v>1</v>
      </c>
      <c r="C57" s="8">
        <f>AVERAGEIF('Online Sales Data'!$D$1:$D$241,'Data insights and trends '!$A57,'Online Sales Data'!$G$1:$G$241)</f>
        <v>899.97</v>
      </c>
    </row>
    <row r="58" spans="1:3" x14ac:dyDescent="0.35">
      <c r="A58" t="s">
        <v>169</v>
      </c>
      <c r="B58">
        <f>COUNTIF('Online Sales Data'!$D$1:$D$241,'Data insights and trends '!$A58)</f>
        <v>1</v>
      </c>
      <c r="C58" s="8">
        <f>AVERAGEIF('Online Sales Data'!$D$1:$D$241,'Data insights and trends '!$A58,'Online Sales Data'!$G$1:$G$241)</f>
        <v>299.98</v>
      </c>
    </row>
    <row r="59" spans="1:3" x14ac:dyDescent="0.35">
      <c r="A59" t="s">
        <v>192</v>
      </c>
      <c r="B59">
        <f>COUNTIF('Online Sales Data'!$D$1:$D$241,'Data insights and trends '!$A59)</f>
        <v>1</v>
      </c>
      <c r="C59" s="8">
        <f>AVERAGEIF('Online Sales Data'!$D$1:$D$241,'Data insights and trends '!$A59,'Online Sales Data'!$G$1:$G$241)</f>
        <v>699.99</v>
      </c>
    </row>
    <row r="60" spans="1:3" x14ac:dyDescent="0.35">
      <c r="A60" t="s">
        <v>128</v>
      </c>
      <c r="B60">
        <f>COUNTIF('Online Sales Data'!$D$1:$D$241,'Data insights and trends '!$A60)</f>
        <v>1</v>
      </c>
      <c r="C60" s="8">
        <f>AVERAGEIF('Online Sales Data'!$D$1:$D$241,'Data insights and trends '!$A60,'Online Sales Data'!$G$1:$G$241)</f>
        <v>399.99</v>
      </c>
    </row>
    <row r="61" spans="1:3" x14ac:dyDescent="0.35">
      <c r="A61" t="s">
        <v>176</v>
      </c>
      <c r="B61">
        <f>COUNTIF('Online Sales Data'!$D$1:$D$241,'Data insights and trends '!$A61)</f>
        <v>1</v>
      </c>
      <c r="C61" s="8">
        <f>AVERAGEIF('Online Sales Data'!$D$1:$D$241,'Data insights and trends '!$A61,'Online Sales Data'!$G$1:$G$241)</f>
        <v>499.95</v>
      </c>
    </row>
    <row r="62" spans="1:3" x14ac:dyDescent="0.35">
      <c r="A62" t="s">
        <v>211</v>
      </c>
      <c r="B62">
        <f>COUNTIF('Online Sales Data'!$D$1:$D$241,'Data insights and trends '!$A62)</f>
        <v>1</v>
      </c>
      <c r="C62" s="8">
        <f>AVERAGEIF('Online Sales Data'!$D$1:$D$241,'Data insights and trends '!$A62,'Online Sales Data'!$G$1:$G$241)</f>
        <v>199.95</v>
      </c>
    </row>
    <row r="63" spans="1:3" x14ac:dyDescent="0.35">
      <c r="A63" t="s">
        <v>136</v>
      </c>
      <c r="B63">
        <f>COUNTIF('Online Sales Data'!$D$1:$D$241,'Data insights and trends '!$A63)</f>
        <v>1</v>
      </c>
      <c r="C63" s="8">
        <f>AVERAGEIF('Online Sales Data'!$D$1:$D$241,'Data insights and trends '!$A63,'Online Sales Data'!$G$1:$G$241)</f>
        <v>599.9</v>
      </c>
    </row>
    <row r="64" spans="1:3" x14ac:dyDescent="0.35">
      <c r="A64" t="s">
        <v>70</v>
      </c>
      <c r="B64">
        <f>COUNTIF('Online Sales Data'!$D$1:$D$241,'Data insights and trends '!$A64)</f>
        <v>1</v>
      </c>
      <c r="C64" s="8">
        <f>AVERAGEIF('Online Sales Data'!$D$1:$D$241,'Data insights and trends '!$A64,'Online Sales Data'!$G$1:$G$241)</f>
        <v>299.99</v>
      </c>
    </row>
    <row r="65" spans="1:3" x14ac:dyDescent="0.35">
      <c r="A65" t="s">
        <v>77</v>
      </c>
      <c r="B65">
        <f>COUNTIF('Online Sales Data'!$D$1:$D$241,'Data insights and trends '!$A65)</f>
        <v>1</v>
      </c>
      <c r="C65" s="8">
        <f>AVERAGEIF('Online Sales Data'!$D$1:$D$241,'Data insights and trends '!$A65,'Online Sales Data'!$G$1:$G$241)</f>
        <v>149.94999999999999</v>
      </c>
    </row>
    <row r="66" spans="1:3" x14ac:dyDescent="0.35">
      <c r="A66" t="s">
        <v>123</v>
      </c>
      <c r="B66">
        <f>COUNTIF('Online Sales Data'!$D$1:$D$241,'Data insights and trends '!$A66)</f>
        <v>1</v>
      </c>
      <c r="C66" s="8">
        <f>AVERAGEIF('Online Sales Data'!$D$1:$D$241,'Data insights and trends '!$A66,'Online Sales Data'!$G$1:$G$241)</f>
        <v>3899.99</v>
      </c>
    </row>
    <row r="67" spans="1:3" x14ac:dyDescent="0.35">
      <c r="A67" t="s">
        <v>228</v>
      </c>
      <c r="B67">
        <f>COUNTIF('Online Sales Data'!$D$1:$D$241,'Data insights and trends '!$A67)</f>
        <v>1</v>
      </c>
      <c r="C67" s="8">
        <f>AVERAGEIF('Online Sales Data'!$D$1:$D$241,'Data insights and trends '!$A67,'Online Sales Data'!$G$1:$G$241)</f>
        <v>749.99</v>
      </c>
    </row>
    <row r="68" spans="1:3" x14ac:dyDescent="0.35">
      <c r="A68" t="s">
        <v>226</v>
      </c>
      <c r="B68">
        <f>COUNTIF('Online Sales Data'!$D$1:$D$241,'Data insights and trends '!$A68)</f>
        <v>1</v>
      </c>
      <c r="C68" s="8">
        <f>AVERAGEIF('Online Sales Data'!$D$1:$D$241,'Data insights and trends '!$A68,'Online Sales Data'!$G$1:$G$241)</f>
        <v>79</v>
      </c>
    </row>
    <row r="69" spans="1:3" x14ac:dyDescent="0.35">
      <c r="A69" t="s">
        <v>139</v>
      </c>
      <c r="B69">
        <f>COUNTIF('Online Sales Data'!$D$1:$D$241,'Data insights and trends '!$A69)</f>
        <v>1</v>
      </c>
      <c r="C69" s="8">
        <f>AVERAGEIF('Online Sales Data'!$D$1:$D$241,'Data insights and trends '!$A69,'Online Sales Data'!$G$1:$G$241)</f>
        <v>29.98</v>
      </c>
    </row>
    <row r="70" spans="1:3" x14ac:dyDescent="0.35">
      <c r="A70" t="s">
        <v>234</v>
      </c>
      <c r="B70">
        <f>COUNTIF('Online Sales Data'!$D$1:$D$241,'Data insights and trends '!$A70)</f>
        <v>1</v>
      </c>
      <c r="C70" s="8">
        <f>AVERAGEIF('Online Sales Data'!$D$1:$D$241,'Data insights and trends '!$A70,'Online Sales Data'!$G$1:$G$241)</f>
        <v>149.97</v>
      </c>
    </row>
    <row r="71" spans="1:3" x14ac:dyDescent="0.35">
      <c r="A71" t="s">
        <v>31</v>
      </c>
      <c r="B71">
        <f>COUNTIF('Online Sales Data'!$D$1:$D$241,'Data insights and trends '!$A71)</f>
        <v>1</v>
      </c>
      <c r="C71" s="8">
        <f>AVERAGEIF('Online Sales Data'!$D$1:$D$241,'Data insights and trends '!$A71,'Online Sales Data'!$G$1:$G$241)</f>
        <v>129.99</v>
      </c>
    </row>
    <row r="72" spans="1:3" x14ac:dyDescent="0.35">
      <c r="A72" t="s">
        <v>103</v>
      </c>
      <c r="B72">
        <f>COUNTIF('Online Sales Data'!$D$1:$D$241,'Data insights and trends '!$A72)</f>
        <v>1</v>
      </c>
      <c r="C72" s="8">
        <f>AVERAGEIF('Online Sales Data'!$D$1:$D$241,'Data insights and trends '!$A72,'Online Sales Data'!$G$1:$G$241)</f>
        <v>100</v>
      </c>
    </row>
    <row r="73" spans="1:3" x14ac:dyDescent="0.35">
      <c r="A73" t="s">
        <v>162</v>
      </c>
      <c r="B73">
        <f>COUNTIF('Online Sales Data'!$D$1:$D$241,'Data insights and trends '!$A73)</f>
        <v>1</v>
      </c>
      <c r="C73" s="8">
        <f>AVERAGEIF('Online Sales Data'!$D$1:$D$241,'Data insights and trends '!$A73,'Online Sales Data'!$G$1:$G$241)</f>
        <v>29.5</v>
      </c>
    </row>
    <row r="74" spans="1:3" x14ac:dyDescent="0.35">
      <c r="A74" t="s">
        <v>67</v>
      </c>
      <c r="B74">
        <f>COUNTIF('Online Sales Data'!$D$1:$D$241,'Data insights and trends '!$A74)</f>
        <v>1</v>
      </c>
      <c r="C74" s="8">
        <f>AVERAGEIF('Online Sales Data'!$D$1:$D$241,'Data insights and trends '!$A74,'Online Sales Data'!$G$1:$G$241)</f>
        <v>52</v>
      </c>
    </row>
    <row r="75" spans="1:3" x14ac:dyDescent="0.35">
      <c r="A75" t="s">
        <v>59</v>
      </c>
      <c r="B75">
        <f>COUNTIF('Online Sales Data'!$D$1:$D$241,'Data insights and trends '!$A75)</f>
        <v>1</v>
      </c>
      <c r="C75" s="8">
        <f>AVERAGEIF('Online Sales Data'!$D$1:$D$241,'Data insights and trends '!$A75,'Online Sales Data'!$G$1:$G$241)</f>
        <v>239.96</v>
      </c>
    </row>
    <row r="76" spans="1:3" x14ac:dyDescent="0.35">
      <c r="A76" t="s">
        <v>194</v>
      </c>
      <c r="B76">
        <f>COUNTIF('Online Sales Data'!$D$1:$D$241,'Data insights and trends '!$A76)</f>
        <v>1</v>
      </c>
      <c r="C76" s="8">
        <f>AVERAGEIF('Online Sales Data'!$D$1:$D$241,'Data insights and trends '!$A76,'Online Sales Data'!$G$1:$G$241)</f>
        <v>99.98</v>
      </c>
    </row>
    <row r="77" spans="1:3" x14ac:dyDescent="0.35">
      <c r="A77" t="s">
        <v>165</v>
      </c>
      <c r="B77">
        <f>COUNTIF('Online Sales Data'!$D$1:$D$241,'Data insights and trends '!$A77)</f>
        <v>1</v>
      </c>
      <c r="C77" s="8">
        <f>AVERAGEIF('Online Sales Data'!$D$1:$D$241,'Data insights and trends '!$A77,'Online Sales Data'!$G$1:$G$241)</f>
        <v>399.9</v>
      </c>
    </row>
    <row r="78" spans="1:3" x14ac:dyDescent="0.35">
      <c r="A78" t="s">
        <v>182</v>
      </c>
      <c r="B78">
        <f>COUNTIF('Online Sales Data'!$D$1:$D$241,'Data insights and trends '!$A78)</f>
        <v>1</v>
      </c>
      <c r="C78" s="8">
        <f>AVERAGEIF('Online Sales Data'!$D$1:$D$241,'Data insights and trends '!$A78,'Online Sales Data'!$G$1:$G$241)</f>
        <v>199.99</v>
      </c>
    </row>
    <row r="79" spans="1:3" x14ac:dyDescent="0.35">
      <c r="A79" t="s">
        <v>130</v>
      </c>
      <c r="B79">
        <f>COUNTIF('Online Sales Data'!$D$1:$D$241,'Data insights and trends '!$A79)</f>
        <v>1</v>
      </c>
      <c r="C79" s="8">
        <f>AVERAGEIF('Online Sales Data'!$D$1:$D$241,'Data insights and trends '!$A79,'Online Sales Data'!$G$1:$G$241)</f>
        <v>159.99</v>
      </c>
    </row>
    <row r="80" spans="1:3" x14ac:dyDescent="0.35">
      <c r="A80" t="s">
        <v>94</v>
      </c>
      <c r="B80">
        <f>COUNTIF('Online Sales Data'!$D$1:$D$241,'Data insights and trends '!$A80)</f>
        <v>1</v>
      </c>
      <c r="C80" s="8">
        <f>AVERAGEIF('Online Sales Data'!$D$1:$D$241,'Data insights and trends '!$A80,'Online Sales Data'!$G$1:$G$241)</f>
        <v>899.99</v>
      </c>
    </row>
    <row r="81" spans="1:3" x14ac:dyDescent="0.35">
      <c r="A81" t="s">
        <v>220</v>
      </c>
      <c r="B81">
        <f>COUNTIF('Online Sales Data'!$D$1:$D$241,'Data insights and trends '!$A81)</f>
        <v>1</v>
      </c>
      <c r="C81" s="8">
        <f>AVERAGEIF('Online Sales Data'!$D$1:$D$241,'Data insights and trends '!$A81,'Online Sales Data'!$G$1:$G$241)</f>
        <v>52</v>
      </c>
    </row>
    <row r="82" spans="1:3" x14ac:dyDescent="0.35">
      <c r="A82" t="s">
        <v>91</v>
      </c>
      <c r="B82">
        <f>COUNTIF('Online Sales Data'!$D$1:$D$241,'Data insights and trends '!$A82)</f>
        <v>1</v>
      </c>
      <c r="C82" s="8">
        <f>AVERAGEIF('Online Sales Data'!$D$1:$D$241,'Data insights and trends '!$A82,'Online Sales Data'!$G$1:$G$241)</f>
        <v>78</v>
      </c>
    </row>
    <row r="83" spans="1:3" x14ac:dyDescent="0.35">
      <c r="A83" t="s">
        <v>30</v>
      </c>
      <c r="B83">
        <f>COUNTIF('Online Sales Data'!$D$1:$D$241,'Data insights and trends '!$A83)</f>
        <v>2</v>
      </c>
      <c r="C83" s="8">
        <f>AVERAGEIF('Online Sales Data'!$D$1:$D$241,'Data insights and trends '!$A83,'Online Sales Data'!$G$1:$G$241)</f>
        <v>35.979999999999997</v>
      </c>
    </row>
    <row r="84" spans="1:3" x14ac:dyDescent="0.35">
      <c r="A84" t="s">
        <v>100</v>
      </c>
      <c r="B84">
        <f>COUNTIF('Online Sales Data'!$D$1:$D$241,'Data insights and trends '!$A84)</f>
        <v>1</v>
      </c>
      <c r="C84" s="8">
        <f>AVERAGEIF('Online Sales Data'!$D$1:$D$241,'Data insights and trends '!$A84,'Online Sales Data'!$G$1:$G$241)</f>
        <v>499.99</v>
      </c>
    </row>
    <row r="85" spans="1:3" x14ac:dyDescent="0.35">
      <c r="A85" t="s">
        <v>37</v>
      </c>
      <c r="B85">
        <f>COUNTIF('Online Sales Data'!$D$1:$D$241,'Data insights and trends '!$A85)</f>
        <v>2</v>
      </c>
      <c r="C85" s="8">
        <f>AVERAGEIF('Online Sales Data'!$D$1:$D$241,'Data insights and trends '!$A85,'Online Sales Data'!$G$1:$G$241)</f>
        <v>599.98500000000001</v>
      </c>
    </row>
    <row r="86" spans="1:3" x14ac:dyDescent="0.35">
      <c r="A86" t="s">
        <v>14</v>
      </c>
      <c r="B86">
        <f>COUNTIF('Online Sales Data'!$D$1:$D$241,'Data insights and trends '!$A86)</f>
        <v>1</v>
      </c>
      <c r="C86" s="8">
        <f>AVERAGEIF('Online Sales Data'!$D$1:$D$241,'Data insights and trends '!$A86,'Online Sales Data'!$G$1:$G$241)</f>
        <v>499.99</v>
      </c>
    </row>
    <row r="87" spans="1:3" x14ac:dyDescent="0.35">
      <c r="A87" t="s">
        <v>200</v>
      </c>
      <c r="B87">
        <f>COUNTIF('Online Sales Data'!$D$1:$D$241,'Data insights and trends '!$A87)</f>
        <v>1</v>
      </c>
      <c r="C87" s="8">
        <f>AVERAGEIF('Online Sales Data'!$D$1:$D$241,'Data insights and trends '!$A87,'Online Sales Data'!$G$1:$G$241)</f>
        <v>399.99</v>
      </c>
    </row>
    <row r="88" spans="1:3" x14ac:dyDescent="0.35">
      <c r="A88" t="s">
        <v>78</v>
      </c>
      <c r="B88">
        <f>COUNTIF('Online Sales Data'!$D$1:$D$241,'Data insights and trends '!$A88)</f>
        <v>1</v>
      </c>
      <c r="C88" s="8">
        <f>AVERAGEIF('Online Sales Data'!$D$1:$D$241,'Data insights and trends '!$A88,'Online Sales Data'!$G$1:$G$241)</f>
        <v>84</v>
      </c>
    </row>
    <row r="89" spans="1:3" x14ac:dyDescent="0.35">
      <c r="A89" t="s">
        <v>61</v>
      </c>
      <c r="B89">
        <f>COUNTIF('Online Sales Data'!$D$1:$D$241,'Data insights and trends '!$A89)</f>
        <v>1</v>
      </c>
      <c r="C89" s="8">
        <f>AVERAGEIF('Online Sales Data'!$D$1:$D$241,'Data insights and trends '!$A89,'Online Sales Data'!$G$1:$G$241)</f>
        <v>105</v>
      </c>
    </row>
    <row r="90" spans="1:3" x14ac:dyDescent="0.35">
      <c r="A90" t="s">
        <v>88</v>
      </c>
      <c r="B90">
        <f>COUNTIF('Online Sales Data'!$D$1:$D$241,'Data insights and trends '!$A90)</f>
        <v>1</v>
      </c>
      <c r="C90" s="8">
        <f>AVERAGEIF('Online Sales Data'!$D$1:$D$241,'Data insights and trends '!$A90,'Online Sales Data'!$G$1:$G$241)</f>
        <v>659.97</v>
      </c>
    </row>
    <row r="91" spans="1:3" x14ac:dyDescent="0.35">
      <c r="A91" t="s">
        <v>150</v>
      </c>
      <c r="B91">
        <f>COUNTIF('Online Sales Data'!$D$1:$D$241,'Data insights and trends '!$A91)</f>
        <v>1</v>
      </c>
      <c r="C91" s="8">
        <f>AVERAGEIF('Online Sales Data'!$D$1:$D$241,'Data insights and trends '!$A91,'Online Sales Data'!$G$1:$G$241)</f>
        <v>36</v>
      </c>
    </row>
    <row r="92" spans="1:3" x14ac:dyDescent="0.35">
      <c r="A92" t="s">
        <v>197</v>
      </c>
      <c r="B92">
        <f>COUNTIF('Online Sales Data'!$D$1:$D$241,'Data insights and trends '!$A92)</f>
        <v>1</v>
      </c>
      <c r="C92" s="8">
        <f>AVERAGEIF('Online Sales Data'!$D$1:$D$241,'Data insights and trends '!$A92,'Online Sales Data'!$G$1:$G$241)</f>
        <v>68</v>
      </c>
    </row>
    <row r="93" spans="1:3" x14ac:dyDescent="0.35">
      <c r="A93" t="s">
        <v>62</v>
      </c>
      <c r="B93">
        <f>COUNTIF('Online Sales Data'!$D$1:$D$241,'Data insights and trends '!$A93)</f>
        <v>1</v>
      </c>
      <c r="C93" s="8">
        <f>AVERAGEIF('Online Sales Data'!$D$1:$D$241,'Data insights and trends '!$A93,'Online Sales Data'!$G$1:$G$241)</f>
        <v>259.98</v>
      </c>
    </row>
    <row r="94" spans="1:3" x14ac:dyDescent="0.35">
      <c r="A94" t="s">
        <v>157</v>
      </c>
      <c r="B94">
        <f>COUNTIF('Online Sales Data'!$D$1:$D$241,'Data insights and trends '!$A94)</f>
        <v>1</v>
      </c>
      <c r="C94" s="8">
        <f>AVERAGEIF('Online Sales Data'!$D$1:$D$241,'Data insights and trends '!$A94,'Online Sales Data'!$G$1:$G$241)</f>
        <v>199.9</v>
      </c>
    </row>
    <row r="95" spans="1:3" x14ac:dyDescent="0.35">
      <c r="A95" t="s">
        <v>241</v>
      </c>
      <c r="B95">
        <f>COUNTIF('Online Sales Data'!$D$1:$D$241,'Data insights and trends '!$A95)</f>
        <v>1</v>
      </c>
      <c r="C95" s="8">
        <f>AVERAGEIF('Online Sales Data'!$D$1:$D$241,'Data insights and trends '!$A95,'Online Sales Data'!$G$1:$G$241)</f>
        <v>299.89999999999998</v>
      </c>
    </row>
    <row r="96" spans="1:3" x14ac:dyDescent="0.35">
      <c r="A96" t="s">
        <v>134</v>
      </c>
      <c r="B96">
        <f>COUNTIF('Online Sales Data'!$D$1:$D$241,'Data insights and trends '!$A96)</f>
        <v>1</v>
      </c>
      <c r="C96" s="8">
        <f>AVERAGEIF('Online Sales Data'!$D$1:$D$241,'Data insights and trends '!$A96,'Online Sales Data'!$G$1:$G$241)</f>
        <v>689.85</v>
      </c>
    </row>
    <row r="97" spans="1:3" x14ac:dyDescent="0.35">
      <c r="A97" t="s">
        <v>143</v>
      </c>
      <c r="B97">
        <f>COUNTIF('Online Sales Data'!$D$1:$D$241,'Data insights and trends '!$A97)</f>
        <v>1</v>
      </c>
      <c r="C97" s="8">
        <f>AVERAGEIF('Online Sales Data'!$D$1:$D$241,'Data insights and trends '!$A97,'Online Sales Data'!$G$1:$G$241)</f>
        <v>64.95</v>
      </c>
    </row>
    <row r="98" spans="1:3" x14ac:dyDescent="0.35">
      <c r="A98" t="s">
        <v>245</v>
      </c>
      <c r="B98">
        <f>COUNTIF('Online Sales Data'!$D$1:$D$241,'Data insights and trends '!$A98)</f>
        <v>1</v>
      </c>
      <c r="C98" s="8">
        <f>AVERAGEIF('Online Sales Data'!$D$1:$D$241,'Data insights and trends '!$A98,'Online Sales Data'!$G$1:$G$241)</f>
        <v>24</v>
      </c>
    </row>
    <row r="99" spans="1:3" x14ac:dyDescent="0.35">
      <c r="A99" t="s">
        <v>218</v>
      </c>
      <c r="B99">
        <f>COUNTIF('Online Sales Data'!$D$1:$D$241,'Data insights and trends '!$A99)</f>
        <v>1</v>
      </c>
      <c r="C99" s="8">
        <f>AVERAGEIF('Online Sales Data'!$D$1:$D$241,'Data insights and trends '!$A99,'Online Sales Data'!$G$1:$G$241)</f>
        <v>179.97</v>
      </c>
    </row>
    <row r="100" spans="1:3" x14ac:dyDescent="0.35">
      <c r="A100" t="s">
        <v>154</v>
      </c>
      <c r="B100">
        <f>COUNTIF('Online Sales Data'!$D$1:$D$241,'Data insights and trends '!$A100)</f>
        <v>1</v>
      </c>
      <c r="C100" s="8">
        <f>AVERAGEIF('Online Sales Data'!$D$1:$D$241,'Data insights and trends '!$A100,'Online Sales Data'!$G$1:$G$241)</f>
        <v>139.96</v>
      </c>
    </row>
    <row r="101" spans="1:3" x14ac:dyDescent="0.35">
      <c r="A101" t="s">
        <v>119</v>
      </c>
      <c r="B101">
        <f>COUNTIF('Online Sales Data'!$D$1:$D$241,'Data insights and trends '!$A101)</f>
        <v>1</v>
      </c>
      <c r="C101" s="8">
        <f>AVERAGEIF('Online Sales Data'!$D$1:$D$241,'Data insights and trends '!$A101,'Online Sales Data'!$G$1:$G$241)</f>
        <v>119.94</v>
      </c>
    </row>
    <row r="102" spans="1:3" x14ac:dyDescent="0.35">
      <c r="A102" t="s">
        <v>137</v>
      </c>
      <c r="B102">
        <f>COUNTIF('Online Sales Data'!$D$1:$D$241,'Data insights and trends '!$A102)</f>
        <v>1</v>
      </c>
      <c r="C102" s="8">
        <f>AVERAGEIF('Online Sales Data'!$D$1:$D$241,'Data insights and trends '!$A102,'Online Sales Data'!$G$1:$G$241)</f>
        <v>149.97</v>
      </c>
    </row>
    <row r="103" spans="1:3" x14ac:dyDescent="0.35">
      <c r="A103" t="s">
        <v>86</v>
      </c>
      <c r="B103">
        <f>COUNTIF('Online Sales Data'!$D$1:$D$241,'Data insights and trends '!$A103)</f>
        <v>1</v>
      </c>
      <c r="C103" s="8">
        <f>AVERAGEIF('Online Sales Data'!$D$1:$D$241,'Data insights and trends '!$A103,'Online Sales Data'!$G$1:$G$241)</f>
        <v>599.98</v>
      </c>
    </row>
    <row r="104" spans="1:3" x14ac:dyDescent="0.35">
      <c r="A104" t="s">
        <v>116</v>
      </c>
      <c r="B104">
        <f>COUNTIF('Online Sales Data'!$D$1:$D$241,'Data insights and trends '!$A104)</f>
        <v>1</v>
      </c>
      <c r="C104" s="8">
        <f>AVERAGEIF('Online Sales Data'!$D$1:$D$241,'Data insights and trends '!$A104,'Online Sales Data'!$G$1:$G$241)</f>
        <v>999.99</v>
      </c>
    </row>
    <row r="105" spans="1:3" x14ac:dyDescent="0.35">
      <c r="A105" t="s">
        <v>174</v>
      </c>
      <c r="B105">
        <f>COUNTIF('Online Sales Data'!$D$1:$D$241,'Data insights and trends '!$A105)</f>
        <v>1</v>
      </c>
      <c r="C105" s="8">
        <f>AVERAGEIF('Online Sales Data'!$D$1:$D$241,'Data insights and trends '!$A105,'Online Sales Data'!$G$1:$G$241)</f>
        <v>299.99</v>
      </c>
    </row>
    <row r="106" spans="1:3" x14ac:dyDescent="0.35">
      <c r="A106" t="s">
        <v>39</v>
      </c>
      <c r="B106">
        <f>COUNTIF('Online Sales Data'!$D$1:$D$241,'Data insights and trends '!$A106)</f>
        <v>2</v>
      </c>
      <c r="C106" s="8">
        <f>AVERAGEIF('Online Sales Data'!$D$1:$D$241,'Data insights and trends '!$A106,'Online Sales Data'!$G$1:$G$241)</f>
        <v>799.98500000000001</v>
      </c>
    </row>
    <row r="107" spans="1:3" x14ac:dyDescent="0.35">
      <c r="A107" t="s">
        <v>173</v>
      </c>
      <c r="B107">
        <f>COUNTIF('Online Sales Data'!$D$1:$D$241,'Data insights and trends '!$A107)</f>
        <v>1</v>
      </c>
      <c r="C107" s="8">
        <f>AVERAGEIF('Online Sales Data'!$D$1:$D$241,'Data insights and trends '!$A107,'Online Sales Data'!$G$1:$G$241)</f>
        <v>59</v>
      </c>
    </row>
    <row r="108" spans="1:3" x14ac:dyDescent="0.35">
      <c r="A108" t="s">
        <v>97</v>
      </c>
      <c r="B108">
        <f>COUNTIF('Online Sales Data'!$D$1:$D$241,'Data insights and trends '!$A108)</f>
        <v>1</v>
      </c>
      <c r="C108" s="8">
        <f>AVERAGEIF('Online Sales Data'!$D$1:$D$241,'Data insights and trends '!$A108,'Online Sales Data'!$G$1:$G$241)</f>
        <v>32</v>
      </c>
    </row>
    <row r="109" spans="1:3" x14ac:dyDescent="0.35">
      <c r="A109" t="s">
        <v>208</v>
      </c>
      <c r="B109">
        <f>COUNTIF('Online Sales Data'!$D$1:$D$241,'Data insights and trends '!$A109)</f>
        <v>1</v>
      </c>
      <c r="C109" s="8">
        <f>AVERAGEIF('Online Sales Data'!$D$1:$D$241,'Data insights and trends '!$A109,'Online Sales Data'!$G$1:$G$241)</f>
        <v>18</v>
      </c>
    </row>
    <row r="110" spans="1:3" x14ac:dyDescent="0.35">
      <c r="A110" t="s">
        <v>42</v>
      </c>
      <c r="B110">
        <f>COUNTIF('Online Sales Data'!$D$1:$D$241,'Data insights and trends '!$A110)</f>
        <v>1</v>
      </c>
      <c r="C110" s="8">
        <f>AVERAGEIF('Online Sales Data'!$D$1:$D$241,'Data insights and trends '!$A110,'Online Sales Data'!$G$1:$G$241)</f>
        <v>45.98</v>
      </c>
    </row>
    <row r="111" spans="1:3" x14ac:dyDescent="0.35">
      <c r="A111" t="s">
        <v>129</v>
      </c>
      <c r="B111">
        <f>COUNTIF('Online Sales Data'!$D$1:$D$241,'Data insights and trends '!$A111)</f>
        <v>1</v>
      </c>
      <c r="C111" s="8">
        <f>AVERAGEIF('Online Sales Data'!$D$1:$D$241,'Data insights and trends '!$A111,'Online Sales Data'!$G$1:$G$241)</f>
        <v>459.98</v>
      </c>
    </row>
    <row r="112" spans="1:3" x14ac:dyDescent="0.35">
      <c r="A112" t="s">
        <v>242</v>
      </c>
      <c r="B112">
        <f>COUNTIF('Online Sales Data'!$D$1:$D$241,'Data insights and trends '!$A112)</f>
        <v>1</v>
      </c>
      <c r="C112" s="8">
        <f>AVERAGEIF('Online Sales Data'!$D$1:$D$241,'Data insights and trends '!$A112,'Online Sales Data'!$G$1:$G$241)</f>
        <v>169</v>
      </c>
    </row>
    <row r="113" spans="1:3" x14ac:dyDescent="0.35">
      <c r="A113" t="s">
        <v>175</v>
      </c>
      <c r="B113">
        <f>COUNTIF('Online Sales Data'!$D$1:$D$241,'Data insights and trends '!$A113)</f>
        <v>1</v>
      </c>
      <c r="C113" s="8">
        <f>AVERAGEIF('Online Sales Data'!$D$1:$D$241,'Data insights and trends '!$A113,'Online Sales Data'!$G$1:$G$241)</f>
        <v>899.99</v>
      </c>
    </row>
    <row r="114" spans="1:3" x14ac:dyDescent="0.35">
      <c r="A114" t="s">
        <v>199</v>
      </c>
      <c r="B114">
        <f>COUNTIF('Online Sales Data'!$D$1:$D$241,'Data insights and trends '!$A114)</f>
        <v>1</v>
      </c>
      <c r="C114" s="8">
        <f>AVERAGEIF('Online Sales Data'!$D$1:$D$241,'Data insights and trends '!$A114,'Online Sales Data'!$G$1:$G$241)</f>
        <v>649.99</v>
      </c>
    </row>
    <row r="115" spans="1:3" x14ac:dyDescent="0.35">
      <c r="A115" t="s">
        <v>63</v>
      </c>
      <c r="B115">
        <f>COUNTIF('Online Sales Data'!$D$1:$D$241,'Data insights and trends '!$A115)</f>
        <v>1</v>
      </c>
      <c r="C115" s="8">
        <f>AVERAGEIF('Online Sales Data'!$D$1:$D$241,'Data insights and trends '!$A115,'Online Sales Data'!$G$1:$G$241)</f>
        <v>1199.97</v>
      </c>
    </row>
    <row r="116" spans="1:3" x14ac:dyDescent="0.35">
      <c r="A116" t="s">
        <v>215</v>
      </c>
      <c r="B116">
        <f>COUNTIF('Online Sales Data'!$D$1:$D$241,'Data insights and trends '!$A116)</f>
        <v>1</v>
      </c>
      <c r="C116" s="8">
        <f>AVERAGEIF('Online Sales Data'!$D$1:$D$241,'Data insights and trends '!$A116,'Online Sales Data'!$G$1:$G$241)</f>
        <v>449.99</v>
      </c>
    </row>
    <row r="117" spans="1:3" x14ac:dyDescent="0.35">
      <c r="A117" t="s">
        <v>125</v>
      </c>
      <c r="B117">
        <f>COUNTIF('Online Sales Data'!$D$1:$D$241,'Data insights and trends '!$A117)</f>
        <v>1</v>
      </c>
      <c r="C117" s="8">
        <f>AVERAGEIF('Online Sales Data'!$D$1:$D$241,'Data insights and trends '!$A117,'Online Sales Data'!$G$1:$G$241)</f>
        <v>119.97</v>
      </c>
    </row>
    <row r="118" spans="1:3" x14ac:dyDescent="0.35">
      <c r="A118" t="s">
        <v>142</v>
      </c>
      <c r="B118">
        <f>COUNTIF('Online Sales Data'!$D$1:$D$241,'Data insights and trends '!$A118)</f>
        <v>1</v>
      </c>
      <c r="C118" s="8">
        <f>AVERAGEIF('Online Sales Data'!$D$1:$D$241,'Data insights and trends '!$A118,'Online Sales Data'!$G$1:$G$241)</f>
        <v>89.99</v>
      </c>
    </row>
    <row r="119" spans="1:3" x14ac:dyDescent="0.35">
      <c r="A119" t="s">
        <v>83</v>
      </c>
      <c r="B119">
        <f>COUNTIF('Online Sales Data'!$D$1:$D$241,'Data insights and trends '!$A119)</f>
        <v>1</v>
      </c>
      <c r="C119" s="8">
        <f>AVERAGEIF('Online Sales Data'!$D$1:$D$241,'Data insights and trends '!$A119,'Online Sales Data'!$G$1:$G$241)</f>
        <v>99.9</v>
      </c>
    </row>
    <row r="120" spans="1:3" x14ac:dyDescent="0.35">
      <c r="A120" t="s">
        <v>60</v>
      </c>
      <c r="B120">
        <f>COUNTIF('Online Sales Data'!$D$1:$D$241,'Data insights and trends '!$A120)</f>
        <v>1</v>
      </c>
      <c r="C120" s="8">
        <f>AVERAGEIF('Online Sales Data'!$D$1:$D$241,'Data insights and trends '!$A120,'Online Sales Data'!$G$1:$G$241)</f>
        <v>74.97</v>
      </c>
    </row>
    <row r="121" spans="1:3" x14ac:dyDescent="0.35">
      <c r="A121" t="s">
        <v>93</v>
      </c>
      <c r="B121">
        <f>COUNTIF('Online Sales Data'!$D$1:$D$241,'Data insights and trends '!$A121)</f>
        <v>1</v>
      </c>
      <c r="C121" s="8">
        <f>AVERAGEIF('Online Sales Data'!$D$1:$D$241,'Data insights and trends '!$A121,'Online Sales Data'!$G$1:$G$241)</f>
        <v>1599.99</v>
      </c>
    </row>
    <row r="122" spans="1:3" x14ac:dyDescent="0.35">
      <c r="A122" t="s">
        <v>246</v>
      </c>
      <c r="B122">
        <f>COUNTIF('Online Sales Data'!$D$1:$D$241,'Data insights and trends '!$A122)</f>
        <v>1</v>
      </c>
      <c r="C122" s="8">
        <f>AVERAGEIF('Online Sales Data'!$D$1:$D$241,'Data insights and trends '!$A122,'Online Sales Data'!$G$1:$G$241)</f>
        <v>98.85</v>
      </c>
    </row>
    <row r="123" spans="1:3" x14ac:dyDescent="0.35">
      <c r="A123" t="s">
        <v>151</v>
      </c>
      <c r="B123">
        <f>COUNTIF('Online Sales Data'!$D$1:$D$241,'Data insights and trends '!$A123)</f>
        <v>1</v>
      </c>
      <c r="C123" s="8">
        <f>AVERAGEIF('Online Sales Data'!$D$1:$D$241,'Data insights and trends '!$A123,'Online Sales Data'!$G$1:$G$241)</f>
        <v>159.80000000000001</v>
      </c>
    </row>
    <row r="124" spans="1:3" x14ac:dyDescent="0.35">
      <c r="A124" t="s">
        <v>80</v>
      </c>
      <c r="B124">
        <f>COUNTIF('Online Sales Data'!$D$1:$D$241,'Data insights and trends '!$A124)</f>
        <v>1</v>
      </c>
      <c r="C124" s="8">
        <f>AVERAGEIF('Online Sales Data'!$D$1:$D$241,'Data insights and trends '!$A124,'Online Sales Data'!$G$1:$G$241)</f>
        <v>349</v>
      </c>
    </row>
    <row r="125" spans="1:3" x14ac:dyDescent="0.35">
      <c r="A125" t="s">
        <v>52</v>
      </c>
      <c r="B125">
        <f>COUNTIF('Online Sales Data'!$D$1:$D$241,'Data insights and trends '!$A125)</f>
        <v>1</v>
      </c>
      <c r="C125" s="8">
        <f>AVERAGEIF('Online Sales Data'!$D$1:$D$241,'Data insights and trends '!$A125,'Online Sales Data'!$G$1:$G$241)</f>
        <v>269.97000000000003</v>
      </c>
    </row>
    <row r="126" spans="1:3" x14ac:dyDescent="0.35">
      <c r="A126" t="s">
        <v>112</v>
      </c>
      <c r="B126">
        <f>COUNTIF('Online Sales Data'!$D$1:$D$241,'Data insights and trends '!$A126)</f>
        <v>1</v>
      </c>
      <c r="C126" s="8">
        <f>AVERAGEIF('Online Sales Data'!$D$1:$D$241,'Data insights and trends '!$A126,'Online Sales Data'!$G$1:$G$241)</f>
        <v>179.99</v>
      </c>
    </row>
    <row r="127" spans="1:3" x14ac:dyDescent="0.35">
      <c r="A127" t="s">
        <v>188</v>
      </c>
      <c r="B127">
        <f>COUNTIF('Online Sales Data'!$D$1:$D$241,'Data insights and trends '!$A127)</f>
        <v>1</v>
      </c>
      <c r="C127" s="8">
        <f>AVERAGEIF('Online Sales Data'!$D$1:$D$241,'Data insights and trends '!$A127,'Online Sales Data'!$G$1:$G$241)</f>
        <v>279.98</v>
      </c>
    </row>
    <row r="128" spans="1:3" x14ac:dyDescent="0.35">
      <c r="A128" t="s">
        <v>217</v>
      </c>
      <c r="B128">
        <f>COUNTIF('Online Sales Data'!$D$1:$D$241,'Data insights and trends '!$A128)</f>
        <v>1</v>
      </c>
      <c r="C128" s="8">
        <f>AVERAGEIF('Online Sales Data'!$D$1:$D$241,'Data insights and trends '!$A128,'Online Sales Data'!$G$1:$G$241)</f>
        <v>99.95</v>
      </c>
    </row>
    <row r="129" spans="1:3" x14ac:dyDescent="0.35">
      <c r="A129" t="s">
        <v>159</v>
      </c>
      <c r="B129">
        <f>COUNTIF('Online Sales Data'!$D$1:$D$241,'Data insights and trends '!$A129)</f>
        <v>1</v>
      </c>
      <c r="C129" s="8">
        <f>AVERAGEIF('Online Sales Data'!$D$1:$D$241,'Data insights and trends '!$A129,'Online Sales Data'!$G$1:$G$241)</f>
        <v>139.99</v>
      </c>
    </row>
    <row r="130" spans="1:3" x14ac:dyDescent="0.35">
      <c r="A130" t="s">
        <v>10</v>
      </c>
      <c r="B130">
        <f>COUNTIF('Online Sales Data'!$D$1:$D$241,'Data insights and trends '!$A130)</f>
        <v>1</v>
      </c>
      <c r="C130" s="8">
        <f>AVERAGEIF('Online Sales Data'!$D$1:$D$241,'Data insights and trends '!$A130,'Online Sales Data'!$G$1:$G$241)</f>
        <v>1999.98</v>
      </c>
    </row>
    <row r="131" spans="1:3" x14ac:dyDescent="0.35">
      <c r="A131" t="s">
        <v>233</v>
      </c>
      <c r="B131">
        <f>COUNTIF('Online Sales Data'!$D$1:$D$241,'Data insights and trends '!$A131)</f>
        <v>1</v>
      </c>
      <c r="C131" s="8">
        <f>AVERAGEIF('Online Sales Data'!$D$1:$D$241,'Data insights and trends '!$A131,'Online Sales Data'!$G$1:$G$241)</f>
        <v>449.99</v>
      </c>
    </row>
    <row r="132" spans="1:3" x14ac:dyDescent="0.35">
      <c r="A132" t="s">
        <v>34</v>
      </c>
      <c r="B132">
        <f>COUNTIF('Online Sales Data'!$D$1:$D$241,'Data insights and trends '!$A132)</f>
        <v>2</v>
      </c>
      <c r="C132" s="8">
        <f>AVERAGEIF('Online Sales Data'!$D$1:$D$241,'Data insights and trends '!$A132,'Online Sales Data'!$G$1:$G$241)</f>
        <v>264.98500000000001</v>
      </c>
    </row>
    <row r="133" spans="1:3" x14ac:dyDescent="0.35">
      <c r="A133" t="s">
        <v>153</v>
      </c>
      <c r="B133">
        <f>COUNTIF('Online Sales Data'!$D$1:$D$241,'Data insights and trends '!$A133)</f>
        <v>1</v>
      </c>
      <c r="C133" s="8">
        <f>AVERAGEIF('Online Sales Data'!$D$1:$D$241,'Data insights and trends '!$A133,'Online Sales Data'!$G$1:$G$241)</f>
        <v>159.97999999999999</v>
      </c>
    </row>
    <row r="134" spans="1:3" x14ac:dyDescent="0.35">
      <c r="A134" t="s">
        <v>121</v>
      </c>
      <c r="B134">
        <f>COUNTIF('Online Sales Data'!$D$1:$D$241,'Data insights and trends '!$A134)</f>
        <v>1</v>
      </c>
      <c r="C134" s="8">
        <f>AVERAGEIF('Online Sales Data'!$D$1:$D$241,'Data insights and trends '!$A134,'Online Sales Data'!$G$1:$G$241)</f>
        <v>82</v>
      </c>
    </row>
    <row r="135" spans="1:3" x14ac:dyDescent="0.35">
      <c r="A135" t="s">
        <v>69</v>
      </c>
      <c r="B135">
        <f>COUNTIF('Online Sales Data'!$D$1:$D$241,'Data insights and trends '!$A135)</f>
        <v>1</v>
      </c>
      <c r="C135" s="8">
        <f>AVERAGEIF('Online Sales Data'!$D$1:$D$241,'Data insights and trends '!$A135,'Online Sales Data'!$G$1:$G$241)</f>
        <v>259.98</v>
      </c>
    </row>
    <row r="136" spans="1:3" x14ac:dyDescent="0.35">
      <c r="A136" t="s">
        <v>76</v>
      </c>
      <c r="B136">
        <f>COUNTIF('Online Sales Data'!$D$1:$D$241,'Data insights and trends '!$A136)</f>
        <v>1</v>
      </c>
      <c r="C136" s="8">
        <f>AVERAGEIF('Online Sales Data'!$D$1:$D$241,'Data insights and trends '!$A136,'Online Sales Data'!$G$1:$G$241)</f>
        <v>499.99</v>
      </c>
    </row>
    <row r="137" spans="1:3" x14ac:dyDescent="0.35">
      <c r="A137" t="s">
        <v>223</v>
      </c>
      <c r="B137">
        <f>COUNTIF('Online Sales Data'!$D$1:$D$241,'Data insights and trends '!$A137)</f>
        <v>1</v>
      </c>
      <c r="C137" s="8">
        <f>AVERAGEIF('Online Sales Data'!$D$1:$D$241,'Data insights and trends '!$A137,'Online Sales Data'!$G$1:$G$241)</f>
        <v>379.99</v>
      </c>
    </row>
    <row r="138" spans="1:3" x14ac:dyDescent="0.35">
      <c r="A138" t="s">
        <v>203</v>
      </c>
      <c r="B138">
        <f>COUNTIF('Online Sales Data'!$D$1:$D$241,'Data insights and trends '!$A138)</f>
        <v>1</v>
      </c>
      <c r="C138" s="8">
        <f>AVERAGEIF('Online Sales Data'!$D$1:$D$241,'Data insights and trends '!$A138,'Online Sales Data'!$G$1:$G$241)</f>
        <v>190</v>
      </c>
    </row>
    <row r="139" spans="1:3" x14ac:dyDescent="0.35">
      <c r="A139" t="s">
        <v>85</v>
      </c>
      <c r="B139">
        <f>COUNTIF('Online Sales Data'!$D$1:$D$241,'Data insights and trends '!$A139)</f>
        <v>1</v>
      </c>
      <c r="C139" s="8">
        <f>AVERAGEIF('Online Sales Data'!$D$1:$D$241,'Data insights and trends '!$A139,'Online Sales Data'!$G$1:$G$241)</f>
        <v>102</v>
      </c>
    </row>
    <row r="140" spans="1:3" x14ac:dyDescent="0.35">
      <c r="A140" t="s">
        <v>168</v>
      </c>
      <c r="B140">
        <f>COUNTIF('Online Sales Data'!$D$1:$D$241,'Data insights and trends '!$A140)</f>
        <v>1</v>
      </c>
      <c r="C140" s="8">
        <f>AVERAGEIF('Online Sales Data'!$D$1:$D$241,'Data insights and trends '!$A140,'Online Sales Data'!$G$1:$G$241)</f>
        <v>25</v>
      </c>
    </row>
    <row r="141" spans="1:3" x14ac:dyDescent="0.35">
      <c r="A141" t="s">
        <v>18</v>
      </c>
      <c r="B141">
        <f>COUNTIF('Online Sales Data'!$D$1:$D$241,'Data insights and trends '!$A141)</f>
        <v>1</v>
      </c>
      <c r="C141" s="8">
        <f>AVERAGEIF('Online Sales Data'!$D$1:$D$241,'Data insights and trends '!$A141,'Online Sales Data'!$G$1:$G$241)</f>
        <v>209.97</v>
      </c>
    </row>
    <row r="142" spans="1:3" x14ac:dyDescent="0.35">
      <c r="A142" t="s">
        <v>201</v>
      </c>
      <c r="B142">
        <f>COUNTIF('Online Sales Data'!$D$1:$D$241,'Data insights and trends '!$A142)</f>
        <v>1</v>
      </c>
      <c r="C142" s="8">
        <f>AVERAGEIF('Online Sales Data'!$D$1:$D$241,'Data insights and trends '!$A142,'Online Sales Data'!$G$1:$G$241)</f>
        <v>179.97</v>
      </c>
    </row>
    <row r="143" spans="1:3" x14ac:dyDescent="0.35">
      <c r="A143" t="s">
        <v>166</v>
      </c>
      <c r="B143">
        <f>COUNTIF('Online Sales Data'!$D$1:$D$241,'Data insights and trends '!$A143)</f>
        <v>1</v>
      </c>
      <c r="C143" s="8">
        <f>AVERAGEIF('Online Sales Data'!$D$1:$D$241,'Data insights and trends '!$A143,'Online Sales Data'!$G$1:$G$241)</f>
        <v>196</v>
      </c>
    </row>
    <row r="144" spans="1:3" x14ac:dyDescent="0.35">
      <c r="A144" t="s">
        <v>101</v>
      </c>
      <c r="B144">
        <f>COUNTIF('Online Sales Data'!$D$1:$D$241,'Data insights and trends '!$A144)</f>
        <v>1</v>
      </c>
      <c r="C144" s="8">
        <f>AVERAGEIF('Online Sales Data'!$D$1:$D$241,'Data insights and trends '!$A144,'Online Sales Data'!$G$1:$G$241)</f>
        <v>179.98</v>
      </c>
    </row>
    <row r="145" spans="1:3" x14ac:dyDescent="0.35">
      <c r="A145" t="s">
        <v>106</v>
      </c>
      <c r="B145">
        <f>COUNTIF('Online Sales Data'!$D$1:$D$241,'Data insights and trends '!$A145)</f>
        <v>1</v>
      </c>
      <c r="C145" s="8">
        <f>AVERAGEIF('Online Sales Data'!$D$1:$D$241,'Data insights and trends '!$A145,'Online Sales Data'!$G$1:$G$241)</f>
        <v>2599.98</v>
      </c>
    </row>
    <row r="146" spans="1:3" x14ac:dyDescent="0.35">
      <c r="A146" t="s">
        <v>230</v>
      </c>
      <c r="B146">
        <f>COUNTIF('Online Sales Data'!$D$1:$D$241,'Data insights and trends '!$A146)</f>
        <v>1</v>
      </c>
      <c r="C146" s="8">
        <f>AVERAGEIF('Online Sales Data'!$D$1:$D$241,'Data insights and trends '!$A146,'Online Sales Data'!$G$1:$G$241)</f>
        <v>58</v>
      </c>
    </row>
    <row r="147" spans="1:3" x14ac:dyDescent="0.35">
      <c r="A147" t="s">
        <v>210</v>
      </c>
      <c r="B147">
        <f>COUNTIF('Online Sales Data'!$D$1:$D$241,'Data insights and trends '!$A147)</f>
        <v>1</v>
      </c>
      <c r="C147" s="8">
        <f>AVERAGEIF('Online Sales Data'!$D$1:$D$241,'Data insights and trends '!$A147,'Online Sales Data'!$G$1:$G$241)</f>
        <v>199.99</v>
      </c>
    </row>
    <row r="148" spans="1:3" x14ac:dyDescent="0.35">
      <c r="A148" t="s">
        <v>111</v>
      </c>
      <c r="B148">
        <f>COUNTIF('Online Sales Data'!$D$1:$D$241,'Data insights and trends '!$A148)</f>
        <v>1</v>
      </c>
      <c r="C148" s="8">
        <f>AVERAGEIF('Online Sales Data'!$D$1:$D$241,'Data insights and trends '!$A148,'Online Sales Data'!$G$1:$G$241)</f>
        <v>199.98</v>
      </c>
    </row>
    <row r="149" spans="1:3" x14ac:dyDescent="0.35">
      <c r="A149" t="s">
        <v>55</v>
      </c>
      <c r="B149">
        <f>COUNTIF('Online Sales Data'!$D$1:$D$241,'Data insights and trends '!$A149)</f>
        <v>1</v>
      </c>
      <c r="C149" s="8">
        <f>AVERAGEIF('Online Sales Data'!$D$1:$D$241,'Data insights and trends '!$A149,'Online Sales Data'!$G$1:$G$241)</f>
        <v>79.98</v>
      </c>
    </row>
    <row r="150" spans="1:3" x14ac:dyDescent="0.35">
      <c r="A150" t="s">
        <v>148</v>
      </c>
      <c r="B150">
        <f>COUNTIF('Online Sales Data'!$D$1:$D$241,'Data insights and trends '!$A150)</f>
        <v>1</v>
      </c>
      <c r="C150" s="8">
        <f>AVERAGEIF('Online Sales Data'!$D$1:$D$241,'Data insights and trends '!$A150,'Online Sales Data'!$G$1:$G$241)</f>
        <v>294</v>
      </c>
    </row>
    <row r="151" spans="1:3" x14ac:dyDescent="0.35">
      <c r="A151" t="s">
        <v>224</v>
      </c>
      <c r="B151">
        <f>COUNTIF('Online Sales Data'!$D$1:$D$241,'Data insights and trends '!$A151)</f>
        <v>1</v>
      </c>
      <c r="C151" s="8">
        <f>AVERAGEIF('Online Sales Data'!$D$1:$D$241,'Data insights and trends '!$A151,'Online Sales Data'!$G$1:$G$241)</f>
        <v>196</v>
      </c>
    </row>
    <row r="152" spans="1:3" x14ac:dyDescent="0.35">
      <c r="A152" t="s">
        <v>49</v>
      </c>
      <c r="B152">
        <f>COUNTIF('Online Sales Data'!$D$1:$D$241,'Data insights and trends '!$A152)</f>
        <v>1</v>
      </c>
      <c r="C152" s="8">
        <f>AVERAGEIF('Online Sales Data'!$D$1:$D$241,'Data insights and trends '!$A152,'Online Sales Data'!$G$1:$G$241)</f>
        <v>29.99</v>
      </c>
    </row>
    <row r="153" spans="1:3" x14ac:dyDescent="0.35">
      <c r="A153" t="s">
        <v>27</v>
      </c>
      <c r="B153">
        <f>COUNTIF('Online Sales Data'!$D$1:$D$241,'Data insights and trends '!$A153)</f>
        <v>1</v>
      </c>
      <c r="C153" s="8">
        <f>AVERAGEIF('Online Sales Data'!$D$1:$D$241,'Data insights and trends '!$A153,'Online Sales Data'!$G$1:$G$241)</f>
        <v>2499.9899999999998</v>
      </c>
    </row>
    <row r="154" spans="1:3" x14ac:dyDescent="0.35">
      <c r="A154" t="s">
        <v>38</v>
      </c>
      <c r="B154">
        <f>COUNTIF('Online Sales Data'!$D$1:$D$241,'Data insights and trends '!$A154)</f>
        <v>1</v>
      </c>
      <c r="C154" s="8">
        <f>AVERAGEIF('Online Sales Data'!$D$1:$D$241,'Data insights and trends '!$A154,'Online Sales Data'!$G$1:$G$241)</f>
        <v>479.96</v>
      </c>
    </row>
    <row r="155" spans="1:3" x14ac:dyDescent="0.35">
      <c r="A155" t="s">
        <v>152</v>
      </c>
      <c r="B155">
        <f>COUNTIF('Online Sales Data'!$D$1:$D$241,'Data insights and trends '!$A155)</f>
        <v>1</v>
      </c>
      <c r="C155" s="8">
        <f>AVERAGEIF('Online Sales Data'!$D$1:$D$241,'Data insights and trends '!$A155,'Online Sales Data'!$G$1:$G$241)</f>
        <v>1299.99</v>
      </c>
    </row>
    <row r="156" spans="1:3" x14ac:dyDescent="0.35">
      <c r="A156" t="s">
        <v>145</v>
      </c>
      <c r="B156">
        <f>COUNTIF('Online Sales Data'!$D$1:$D$241,'Data insights and trends '!$A156)</f>
        <v>1</v>
      </c>
      <c r="C156" s="8">
        <f>AVERAGEIF('Online Sales Data'!$D$1:$D$241,'Data insights and trends '!$A156,'Online Sales Data'!$G$1:$G$241)</f>
        <v>30</v>
      </c>
    </row>
    <row r="157" spans="1:3" x14ac:dyDescent="0.35">
      <c r="A157" t="s">
        <v>248</v>
      </c>
      <c r="B157">
        <f>COUNTIF('Online Sales Data'!$D$1:$D$241,'Data insights and trends '!$A157)</f>
        <v>1</v>
      </c>
      <c r="C157" s="8">
        <f>AVERAGEIF('Online Sales Data'!$D$1:$D$241,'Data insights and trends '!$A157,'Online Sales Data'!$G$1:$G$241)</f>
        <v>159.99</v>
      </c>
    </row>
    <row r="158" spans="1:3" x14ac:dyDescent="0.35">
      <c r="A158" t="s">
        <v>64</v>
      </c>
      <c r="B158">
        <f>COUNTIF('Online Sales Data'!$D$1:$D$241,'Data insights and trends '!$A158)</f>
        <v>1</v>
      </c>
      <c r="C158" s="8">
        <f>AVERAGEIF('Online Sales Data'!$D$1:$D$241,'Data insights and trends '!$A158,'Online Sales Data'!$G$1:$G$241)</f>
        <v>199.99</v>
      </c>
    </row>
    <row r="159" spans="1:3" x14ac:dyDescent="0.35">
      <c r="A159" t="s">
        <v>185</v>
      </c>
      <c r="B159">
        <f>COUNTIF('Online Sales Data'!$D$1:$D$241,'Data insights and trends '!$A159)</f>
        <v>1</v>
      </c>
      <c r="C159" s="8">
        <f>AVERAGEIF('Online Sales Data'!$D$1:$D$241,'Data insights and trends '!$A159,'Online Sales Data'!$G$1:$G$241)</f>
        <v>16.989999999999998</v>
      </c>
    </row>
    <row r="160" spans="1:3" x14ac:dyDescent="0.35">
      <c r="A160" t="s">
        <v>24</v>
      </c>
      <c r="B160">
        <f>COUNTIF('Online Sales Data'!$D$1:$D$241,'Data insights and trends '!$A160)</f>
        <v>1</v>
      </c>
      <c r="C160" s="8">
        <f>AVERAGEIF('Online Sales Data'!$D$1:$D$241,'Data insights and trends '!$A160,'Online Sales Data'!$G$1:$G$241)</f>
        <v>89.99</v>
      </c>
    </row>
    <row r="161" spans="1:3" x14ac:dyDescent="0.35">
      <c r="A161" t="s">
        <v>29</v>
      </c>
      <c r="B161">
        <f>COUNTIF('Online Sales Data'!$D$1:$D$241,'Data insights and trends '!$A161)</f>
        <v>1</v>
      </c>
      <c r="C161" s="8">
        <f>AVERAGEIF('Online Sales Data'!$D$1:$D$241,'Data insights and trends '!$A161,'Online Sales Data'!$G$1:$G$241)</f>
        <v>539.94000000000005</v>
      </c>
    </row>
    <row r="162" spans="1:3" x14ac:dyDescent="0.35">
      <c r="A162" t="s">
        <v>249</v>
      </c>
      <c r="B162">
        <f>COUNTIF('Online Sales Data'!$D$1:$D$241,'Data insights and trends '!$A162)</f>
        <v>1</v>
      </c>
      <c r="C162" s="8">
        <f>AVERAGEIF('Online Sales Data'!$D$1:$D$241,'Data insights and trends '!$A162,'Online Sales Data'!$G$1:$G$241)</f>
        <v>270</v>
      </c>
    </row>
    <row r="163" spans="1:3" x14ac:dyDescent="0.35">
      <c r="A163" t="s">
        <v>50</v>
      </c>
      <c r="B163">
        <f>COUNTIF('Online Sales Data'!$D$1:$D$241,'Data insights and trends '!$A163)</f>
        <v>1</v>
      </c>
      <c r="C163" s="8">
        <f>AVERAGEIF('Online Sales Data'!$D$1:$D$241,'Data insights and trends '!$A163,'Online Sales Data'!$G$1:$G$241)</f>
        <v>259.98</v>
      </c>
    </row>
    <row r="164" spans="1:3" x14ac:dyDescent="0.35">
      <c r="A164" t="s">
        <v>207</v>
      </c>
      <c r="B164">
        <f>COUNTIF('Online Sales Data'!$D$1:$D$241,'Data insights and trends '!$A164)</f>
        <v>1</v>
      </c>
      <c r="C164" s="8">
        <f>AVERAGEIF('Online Sales Data'!$D$1:$D$241,'Data insights and trends '!$A164,'Online Sales Data'!$G$1:$G$241)</f>
        <v>139.96</v>
      </c>
    </row>
    <row r="165" spans="1:3" x14ac:dyDescent="0.35">
      <c r="A165" t="s">
        <v>92</v>
      </c>
      <c r="B165">
        <f>COUNTIF('Online Sales Data'!$D$1:$D$241,'Data insights and trends '!$A165)</f>
        <v>1</v>
      </c>
      <c r="C165" s="8">
        <f>AVERAGEIF('Online Sales Data'!$D$1:$D$241,'Data insights and trends '!$A165,'Online Sales Data'!$G$1:$G$241)</f>
        <v>389.97</v>
      </c>
    </row>
    <row r="166" spans="1:3" x14ac:dyDescent="0.35">
      <c r="A166" t="s">
        <v>171</v>
      </c>
      <c r="B166">
        <f>COUNTIF('Online Sales Data'!$D$1:$D$241,'Data insights and trends '!$A166)</f>
        <v>1</v>
      </c>
      <c r="C166" s="8">
        <f>AVERAGEIF('Online Sales Data'!$D$1:$D$241,'Data insights and trends '!$A166,'Online Sales Data'!$G$1:$G$241)</f>
        <v>164.97</v>
      </c>
    </row>
    <row r="167" spans="1:3" x14ac:dyDescent="0.35">
      <c r="A167" t="s">
        <v>189</v>
      </c>
      <c r="B167">
        <f>COUNTIF('Online Sales Data'!$D$1:$D$241,'Data insights and trends '!$A167)</f>
        <v>1</v>
      </c>
      <c r="C167" s="8">
        <f>AVERAGEIF('Online Sales Data'!$D$1:$D$241,'Data insights and trends '!$A167,'Online Sales Data'!$G$1:$G$241)</f>
        <v>104.97</v>
      </c>
    </row>
    <row r="168" spans="1:3" x14ac:dyDescent="0.35">
      <c r="A168" t="s">
        <v>170</v>
      </c>
      <c r="B168">
        <f>COUNTIF('Online Sales Data'!$D$1:$D$241,'Data insights and trends '!$A168)</f>
        <v>1</v>
      </c>
      <c r="C168" s="8">
        <f>AVERAGEIF('Online Sales Data'!$D$1:$D$241,'Data insights and trends '!$A168,'Online Sales Data'!$G$1:$G$241)</f>
        <v>399.98</v>
      </c>
    </row>
    <row r="169" spans="1:3" x14ac:dyDescent="0.35">
      <c r="A169" t="s">
        <v>40</v>
      </c>
      <c r="B169">
        <f>COUNTIF('Online Sales Data'!$D$1:$D$241,'Data insights and trends '!$A169)</f>
        <v>1</v>
      </c>
      <c r="C169" s="8">
        <f>AVERAGEIF('Online Sales Data'!$D$1:$D$241,'Data insights and trends '!$A169,'Online Sales Data'!$G$1:$G$241)</f>
        <v>99.99</v>
      </c>
    </row>
    <row r="170" spans="1:3" x14ac:dyDescent="0.35">
      <c r="A170" t="s">
        <v>81</v>
      </c>
      <c r="B170">
        <f>COUNTIF('Online Sales Data'!$D$1:$D$241,'Data insights and trends '!$A170)</f>
        <v>1</v>
      </c>
      <c r="C170" s="8">
        <f>AVERAGEIF('Online Sales Data'!$D$1:$D$241,'Data insights and trends '!$A170,'Online Sales Data'!$G$1:$G$241)</f>
        <v>899.97</v>
      </c>
    </row>
    <row r="171" spans="1:3" x14ac:dyDescent="0.35">
      <c r="A171" t="s">
        <v>35</v>
      </c>
      <c r="B171">
        <f>COUNTIF('Online Sales Data'!$D$1:$D$241,'Data insights and trends '!$A171)</f>
        <v>1</v>
      </c>
      <c r="C171" s="8">
        <f>AVERAGEIF('Online Sales Data'!$D$1:$D$241,'Data insights and trends '!$A171,'Online Sales Data'!$G$1:$G$241)</f>
        <v>499.98</v>
      </c>
    </row>
    <row r="172" spans="1:3" x14ac:dyDescent="0.35">
      <c r="A172" t="s">
        <v>198</v>
      </c>
      <c r="B172">
        <f>COUNTIF('Online Sales Data'!$D$1:$D$241,'Data insights and trends '!$A172)</f>
        <v>1</v>
      </c>
      <c r="C172" s="8">
        <f>AVERAGEIF('Online Sales Data'!$D$1:$D$241,'Data insights and trends '!$A172,'Online Sales Data'!$G$1:$G$241)</f>
        <v>146</v>
      </c>
    </row>
    <row r="173" spans="1:3" x14ac:dyDescent="0.35">
      <c r="A173" t="s">
        <v>43</v>
      </c>
      <c r="B173">
        <f>COUNTIF('Online Sales Data'!$D$1:$D$241,'Data insights and trends '!$A173)</f>
        <v>1</v>
      </c>
      <c r="C173" s="8">
        <f>AVERAGEIF('Online Sales Data'!$D$1:$D$241,'Data insights and trends '!$A173,'Online Sales Data'!$G$1:$G$241)</f>
        <v>49.99</v>
      </c>
    </row>
    <row r="174" spans="1:3" x14ac:dyDescent="0.35">
      <c r="A174" t="s">
        <v>239</v>
      </c>
      <c r="B174">
        <f>COUNTIF('Online Sales Data'!$D$1:$D$241,'Data insights and trends '!$A174)</f>
        <v>1</v>
      </c>
      <c r="C174" s="8">
        <f>AVERAGEIF('Online Sales Data'!$D$1:$D$241,'Data insights and trends '!$A174,'Online Sales Data'!$G$1:$G$241)</f>
        <v>89.98</v>
      </c>
    </row>
    <row r="175" spans="1:3" x14ac:dyDescent="0.35">
      <c r="A175" t="s">
        <v>131</v>
      </c>
      <c r="B175">
        <f>COUNTIF('Online Sales Data'!$D$1:$D$241,'Data insights and trends '!$A175)</f>
        <v>1</v>
      </c>
      <c r="C175" s="8">
        <f>AVERAGEIF('Online Sales Data'!$D$1:$D$241,'Data insights and trends '!$A175,'Online Sales Data'!$G$1:$G$241)</f>
        <v>59.96</v>
      </c>
    </row>
    <row r="176" spans="1:3" x14ac:dyDescent="0.35">
      <c r="A176" t="s">
        <v>110</v>
      </c>
      <c r="B176">
        <f>COUNTIF('Online Sales Data'!$D$1:$D$241,'Data insights and trends '!$A176)</f>
        <v>1</v>
      </c>
      <c r="C176" s="8">
        <f>AVERAGEIF('Online Sales Data'!$D$1:$D$241,'Data insights and trends '!$A176,'Online Sales Data'!$G$1:$G$241)</f>
        <v>259.98</v>
      </c>
    </row>
    <row r="177" spans="1:3" x14ac:dyDescent="0.35">
      <c r="A177" t="s">
        <v>46</v>
      </c>
      <c r="B177">
        <f>COUNTIF('Online Sales Data'!$D$1:$D$241,'Data insights and trends '!$A177)</f>
        <v>1</v>
      </c>
      <c r="C177" s="8">
        <f>AVERAGEIF('Online Sales Data'!$D$1:$D$241,'Data insights and trends '!$A177,'Online Sales Data'!$G$1:$G$241)</f>
        <v>179.99</v>
      </c>
    </row>
    <row r="178" spans="1:3" x14ac:dyDescent="0.35">
      <c r="A178" t="s">
        <v>65</v>
      </c>
      <c r="B178">
        <f>COUNTIF('Online Sales Data'!$D$1:$D$241,'Data insights and trends '!$A178)</f>
        <v>1</v>
      </c>
      <c r="C178" s="8">
        <f>AVERAGEIF('Online Sales Data'!$D$1:$D$241,'Data insights and trends '!$A178,'Online Sales Data'!$G$1:$G$241)</f>
        <v>279.98</v>
      </c>
    </row>
    <row r="179" spans="1:3" x14ac:dyDescent="0.35">
      <c r="A179" t="s">
        <v>191</v>
      </c>
      <c r="B179">
        <f>COUNTIF('Online Sales Data'!$D$1:$D$241,'Data insights and trends '!$A179)</f>
        <v>1</v>
      </c>
      <c r="C179" s="8">
        <f>AVERAGEIF('Online Sales Data'!$D$1:$D$241,'Data insights and trends '!$A179,'Online Sales Data'!$G$1:$G$241)</f>
        <v>29.5</v>
      </c>
    </row>
    <row r="180" spans="1:3" x14ac:dyDescent="0.35">
      <c r="A180" t="s">
        <v>56</v>
      </c>
      <c r="B180">
        <f>COUNTIF('Online Sales Data'!$D$1:$D$241,'Data insights and trends '!$A180)</f>
        <v>1</v>
      </c>
      <c r="C180" s="8">
        <f>AVERAGEIF('Online Sales Data'!$D$1:$D$241,'Data insights and trends '!$A180,'Online Sales Data'!$G$1:$G$241)</f>
        <v>1895</v>
      </c>
    </row>
    <row r="181" spans="1:3" x14ac:dyDescent="0.35">
      <c r="A181" t="s">
        <v>82</v>
      </c>
      <c r="B181">
        <f>COUNTIF('Online Sales Data'!$D$1:$D$241,'Data insights and trends '!$A181)</f>
        <v>1</v>
      </c>
      <c r="C181" s="8">
        <f>AVERAGEIF('Online Sales Data'!$D$1:$D$241,'Data insights and trends '!$A181,'Online Sales Data'!$G$1:$G$241)</f>
        <v>399.98</v>
      </c>
    </row>
    <row r="182" spans="1:3" x14ac:dyDescent="0.35">
      <c r="A182" t="s">
        <v>238</v>
      </c>
      <c r="B182">
        <f>COUNTIF('Online Sales Data'!$D$1:$D$241,'Data insights and trends '!$A182)</f>
        <v>1</v>
      </c>
      <c r="C182" s="8">
        <f>AVERAGEIF('Online Sales Data'!$D$1:$D$241,'Data insights and trends '!$A182,'Online Sales Data'!$G$1:$G$241)</f>
        <v>459.98</v>
      </c>
    </row>
    <row r="183" spans="1:3" x14ac:dyDescent="0.35">
      <c r="A183" t="s">
        <v>204</v>
      </c>
      <c r="B183">
        <f>COUNTIF('Online Sales Data'!$D$1:$D$241,'Data insights and trends '!$A183)</f>
        <v>1</v>
      </c>
      <c r="C183" s="8">
        <f>AVERAGEIF('Online Sales Data'!$D$1:$D$241,'Data insights and trends '!$A183,'Online Sales Data'!$G$1:$G$241)</f>
        <v>499.95</v>
      </c>
    </row>
    <row r="184" spans="1:3" x14ac:dyDescent="0.35">
      <c r="A184" t="s">
        <v>48</v>
      </c>
      <c r="B184">
        <f>COUNTIF('Online Sales Data'!$D$1:$D$241,'Data insights and trends '!$A184)</f>
        <v>1</v>
      </c>
      <c r="C184" s="8">
        <f>AVERAGEIF('Online Sales Data'!$D$1:$D$241,'Data insights and trends '!$A184,'Online Sales Data'!$G$1:$G$241)</f>
        <v>38.97</v>
      </c>
    </row>
    <row r="185" spans="1:3" x14ac:dyDescent="0.35">
      <c r="A185" t="s">
        <v>89</v>
      </c>
      <c r="B185">
        <f>COUNTIF('Online Sales Data'!$D$1:$D$241,'Data insights and trends '!$A185)</f>
        <v>1</v>
      </c>
      <c r="C185" s="8">
        <f>AVERAGEIF('Online Sales Data'!$D$1:$D$241,'Data insights and trends '!$A185,'Online Sales Data'!$G$1:$G$241)</f>
        <v>239.96</v>
      </c>
    </row>
    <row r="186" spans="1:3" x14ac:dyDescent="0.35">
      <c r="A186" t="s">
        <v>71</v>
      </c>
      <c r="B186">
        <f>COUNTIF('Online Sales Data'!$D$1:$D$241,'Data insights and trends '!$A186)</f>
        <v>1</v>
      </c>
      <c r="C186" s="8">
        <f>AVERAGEIF('Online Sales Data'!$D$1:$D$241,'Data insights and trends '!$A186,'Online Sales Data'!$G$1:$G$241)</f>
        <v>464.97</v>
      </c>
    </row>
    <row r="187" spans="1:3" x14ac:dyDescent="0.35">
      <c r="A187" t="s">
        <v>105</v>
      </c>
      <c r="B187">
        <f>COUNTIF('Online Sales Data'!$D$1:$D$241,'Data insights and trends '!$A187)</f>
        <v>1</v>
      </c>
      <c r="C187" s="8">
        <f>AVERAGEIF('Online Sales Data'!$D$1:$D$241,'Data insights and trends '!$A187,'Online Sales Data'!$G$1:$G$241)</f>
        <v>99.99</v>
      </c>
    </row>
    <row r="188" spans="1:3" x14ac:dyDescent="0.35">
      <c r="A188" t="s">
        <v>98</v>
      </c>
      <c r="B188">
        <f>COUNTIF('Online Sales Data'!$D$1:$D$241,'Data insights and trends '!$A188)</f>
        <v>1</v>
      </c>
      <c r="C188" s="8">
        <f>AVERAGEIF('Online Sales Data'!$D$1:$D$241,'Data insights and trends '!$A188,'Online Sales Data'!$G$1:$G$241)</f>
        <v>209.97</v>
      </c>
    </row>
    <row r="189" spans="1:3" x14ac:dyDescent="0.35">
      <c r="A189" t="s">
        <v>58</v>
      </c>
      <c r="B189">
        <f>COUNTIF('Online Sales Data'!$D$1:$D$241,'Data insights and trends '!$A189)</f>
        <v>1</v>
      </c>
      <c r="C189" s="8">
        <f>AVERAGEIF('Online Sales Data'!$D$1:$D$241,'Data insights and trends '!$A189,'Online Sales Data'!$G$1:$G$241)</f>
        <v>1599.98</v>
      </c>
    </row>
    <row r="190" spans="1:3" x14ac:dyDescent="0.35">
      <c r="A190" t="s">
        <v>36</v>
      </c>
      <c r="B190">
        <f>COUNTIF('Online Sales Data'!$D$1:$D$241,'Data insights and trends '!$A190)</f>
        <v>1</v>
      </c>
      <c r="C190" s="8">
        <f>AVERAGEIF('Online Sales Data'!$D$1:$D$241,'Data insights and trends '!$A190,'Online Sales Data'!$G$1:$G$241)</f>
        <v>107.97</v>
      </c>
    </row>
    <row r="191" spans="1:3" x14ac:dyDescent="0.35">
      <c r="A191" t="s">
        <v>33</v>
      </c>
      <c r="B191">
        <f>COUNTIF('Online Sales Data'!$D$1:$D$241,'Data insights and trends '!$A191)</f>
        <v>1</v>
      </c>
      <c r="C191" s="8">
        <f>AVERAGEIF('Online Sales Data'!$D$1:$D$241,'Data insights and trends '!$A191,'Online Sales Data'!$G$1:$G$241)</f>
        <v>1499.98</v>
      </c>
    </row>
    <row r="192" spans="1:3" x14ac:dyDescent="0.35">
      <c r="A192" t="s">
        <v>222</v>
      </c>
      <c r="B192">
        <f>COUNTIF('Online Sales Data'!$D$1:$D$241,'Data insights and trends '!$A192)</f>
        <v>1</v>
      </c>
      <c r="C192" s="8">
        <f>AVERAGEIF('Online Sales Data'!$D$1:$D$241,'Data insights and trends '!$A192,'Online Sales Data'!$G$1:$G$241)</f>
        <v>299.99</v>
      </c>
    </row>
    <row r="193" spans="1:3" x14ac:dyDescent="0.35">
      <c r="A193" t="s">
        <v>187</v>
      </c>
      <c r="B193">
        <f>COUNTIF('Online Sales Data'!$D$1:$D$241,'Data insights and trends '!$A193)</f>
        <v>1</v>
      </c>
      <c r="C193" s="8">
        <f>AVERAGEIF('Online Sales Data'!$D$1:$D$241,'Data insights and trends '!$A193,'Online Sales Data'!$G$1:$G$241)</f>
        <v>699.99</v>
      </c>
    </row>
    <row r="194" spans="1:3" x14ac:dyDescent="0.35">
      <c r="A194" t="s">
        <v>158</v>
      </c>
      <c r="B194">
        <f>COUNTIF('Online Sales Data'!$D$1:$D$241,'Data insights and trends '!$A194)</f>
        <v>1</v>
      </c>
      <c r="C194" s="8">
        <f>AVERAGEIF('Online Sales Data'!$D$1:$D$241,'Data insights and trends '!$A194,'Online Sales Data'!$G$1:$G$241)</f>
        <v>1499.99</v>
      </c>
    </row>
    <row r="195" spans="1:3" x14ac:dyDescent="0.35">
      <c r="A195" t="s">
        <v>87</v>
      </c>
      <c r="B195">
        <f>COUNTIF('Online Sales Data'!$D$1:$D$241,'Data insights and trends '!$A195)</f>
        <v>1</v>
      </c>
      <c r="C195" s="8">
        <f>AVERAGEIF('Online Sales Data'!$D$1:$D$241,'Data insights and trends '!$A195,'Online Sales Data'!$G$1:$G$241)</f>
        <v>1199.99</v>
      </c>
    </row>
    <row r="196" spans="1:3" x14ac:dyDescent="0.35">
      <c r="A196" t="s">
        <v>132</v>
      </c>
      <c r="B196">
        <f>COUNTIF('Online Sales Data'!$D$1:$D$241,'Data insights and trends '!$A196)</f>
        <v>1</v>
      </c>
      <c r="C196" s="8">
        <f>AVERAGEIF('Online Sales Data'!$D$1:$D$241,'Data insights and trends '!$A196,'Online Sales Data'!$G$1:$G$241)</f>
        <v>37.979999999999997</v>
      </c>
    </row>
    <row r="197" spans="1:3" x14ac:dyDescent="0.35">
      <c r="A197" t="s">
        <v>124</v>
      </c>
      <c r="B197">
        <f>COUNTIF('Online Sales Data'!$D$1:$D$241,'Data insights and trends '!$A197)</f>
        <v>1</v>
      </c>
      <c r="C197" s="8">
        <f>AVERAGEIF('Online Sales Data'!$D$1:$D$241,'Data insights and trends '!$A197,'Online Sales Data'!$G$1:$G$241)</f>
        <v>699.98</v>
      </c>
    </row>
    <row r="198" spans="1:3" x14ac:dyDescent="0.35">
      <c r="A198" t="s">
        <v>73</v>
      </c>
      <c r="B198">
        <f>COUNTIF('Online Sales Data'!$D$1:$D$241,'Data insights and trends '!$A198)</f>
        <v>1</v>
      </c>
      <c r="C198" s="8">
        <f>AVERAGEIF('Online Sales Data'!$D$1:$D$241,'Data insights and trends '!$A198,'Online Sales Data'!$G$1:$G$241)</f>
        <v>49</v>
      </c>
    </row>
    <row r="199" spans="1:3" x14ac:dyDescent="0.35">
      <c r="A199" t="s">
        <v>205</v>
      </c>
      <c r="B199">
        <f>COUNTIF('Online Sales Data'!$D$1:$D$241,'Data insights and trends '!$A199)</f>
        <v>1</v>
      </c>
      <c r="C199" s="8">
        <f>AVERAGEIF('Online Sales Data'!$D$1:$D$241,'Data insights and trends '!$A199,'Online Sales Data'!$G$1:$G$241)</f>
        <v>399</v>
      </c>
    </row>
    <row r="200" spans="1:3" x14ac:dyDescent="0.35">
      <c r="A200" t="s">
        <v>147</v>
      </c>
      <c r="B200">
        <f>COUNTIF('Online Sales Data'!$D$1:$D$241,'Data insights and trends '!$A200)</f>
        <v>1</v>
      </c>
      <c r="C200" s="8">
        <f>AVERAGEIF('Online Sales Data'!$D$1:$D$241,'Data insights and trends '!$A200,'Online Sales Data'!$G$1:$G$241)</f>
        <v>499.99</v>
      </c>
    </row>
    <row r="201" spans="1:3" x14ac:dyDescent="0.35">
      <c r="A201" t="s">
        <v>51</v>
      </c>
      <c r="B201">
        <f>COUNTIF('Online Sales Data'!$D$1:$D$241,'Data insights and trends '!$A201)</f>
        <v>2</v>
      </c>
      <c r="C201" s="8">
        <f>AVERAGEIF('Online Sales Data'!$D$1:$D$241,'Data insights and trends '!$A201,'Online Sales Data'!$G$1:$G$241)</f>
        <v>524.98500000000001</v>
      </c>
    </row>
    <row r="202" spans="1:3" x14ac:dyDescent="0.35">
      <c r="A202" t="s">
        <v>104</v>
      </c>
      <c r="B202">
        <f>COUNTIF('Online Sales Data'!$D$1:$D$241,'Data insights and trends '!$A202)</f>
        <v>1</v>
      </c>
      <c r="C202" s="8">
        <f>AVERAGEIF('Online Sales Data'!$D$1:$D$241,'Data insights and trends '!$A202,'Online Sales Data'!$G$1:$G$241)</f>
        <v>149.94</v>
      </c>
    </row>
    <row r="203" spans="1:3" x14ac:dyDescent="0.35">
      <c r="A203" t="s">
        <v>109</v>
      </c>
      <c r="B203">
        <f>COUNTIF('Online Sales Data'!$D$1:$D$241,'Data insights and trends '!$A203)</f>
        <v>1</v>
      </c>
      <c r="C203" s="8">
        <f>AVERAGEIF('Online Sales Data'!$D$1:$D$241,'Data insights and trends '!$A203,'Online Sales Data'!$G$1:$G$241)</f>
        <v>105</v>
      </c>
    </row>
    <row r="204" spans="1:3" x14ac:dyDescent="0.35">
      <c r="A204" t="s">
        <v>251</v>
      </c>
      <c r="B204">
        <f>COUNTIF('Online Sales Data'!$D$1:$D$241,'Data insights and trends '!$A204)</f>
        <v>1</v>
      </c>
      <c r="C204" s="8">
        <f>AVERAGEIF('Online Sales Data'!$D$1:$D$241,'Data insights and trends '!$A204,'Online Sales Data'!$G$1:$G$241)</f>
        <v>55</v>
      </c>
    </row>
    <row r="205" spans="1:3" x14ac:dyDescent="0.35">
      <c r="A205" t="s">
        <v>236</v>
      </c>
      <c r="B205">
        <f>COUNTIF('Online Sales Data'!$D$1:$D$241,'Data insights and trends '!$A205)</f>
        <v>1</v>
      </c>
      <c r="C205" s="8">
        <f>AVERAGEIF('Online Sales Data'!$D$1:$D$241,'Data insights and trends '!$A205,'Online Sales Data'!$G$1:$G$241)</f>
        <v>27</v>
      </c>
    </row>
    <row r="206" spans="1:3" x14ac:dyDescent="0.35">
      <c r="A206" t="s">
        <v>115</v>
      </c>
      <c r="B206">
        <f>COUNTIF('Online Sales Data'!$D$1:$D$241,'Data insights and trends '!$A206)</f>
        <v>1</v>
      </c>
      <c r="C206" s="8">
        <f>AVERAGEIF('Online Sales Data'!$D$1:$D$241,'Data insights and trends '!$A206,'Online Sales Data'!$G$1:$G$241)</f>
        <v>68</v>
      </c>
    </row>
    <row r="207" spans="1:3" x14ac:dyDescent="0.35">
      <c r="A207" t="s">
        <v>114</v>
      </c>
      <c r="B207">
        <f>COUNTIF('Online Sales Data'!$D$1:$D$241,'Data insights and trends '!$A207)</f>
        <v>1</v>
      </c>
      <c r="C207" s="8">
        <f>AVERAGEIF('Online Sales Data'!$D$1:$D$241,'Data insights and trends '!$A207,'Online Sales Data'!$G$1:$G$241)</f>
        <v>44.97</v>
      </c>
    </row>
    <row r="208" spans="1:3" x14ac:dyDescent="0.35">
      <c r="A208" t="s">
        <v>178</v>
      </c>
      <c r="B208">
        <f>COUNTIF('Online Sales Data'!$D$1:$D$241,'Data insights and trends '!$A208)</f>
        <v>1</v>
      </c>
      <c r="C208" s="8">
        <f>AVERAGEIF('Online Sales Data'!$D$1:$D$241,'Data insights and trends '!$A208,'Online Sales Data'!$G$1:$G$241)</f>
        <v>23.97</v>
      </c>
    </row>
    <row r="209" spans="1:3" x14ac:dyDescent="0.35">
      <c r="A209" t="s">
        <v>108</v>
      </c>
      <c r="B209">
        <f>COUNTIF('Online Sales Data'!$D$1:$D$241,'Data insights and trends '!$A209)</f>
        <v>2</v>
      </c>
      <c r="C209" s="8">
        <f>AVERAGEIF('Online Sales Data'!$D$1:$D$241,'Data insights and trends '!$A209,'Online Sales Data'!$G$1:$G$241)</f>
        <v>44.465000000000003</v>
      </c>
    </row>
    <row r="210" spans="1:3" x14ac:dyDescent="0.35">
      <c r="A210" t="s">
        <v>22</v>
      </c>
      <c r="B210">
        <f>COUNTIF('Online Sales Data'!$D$1:$D$241,'Data insights and trends '!$A210)</f>
        <v>1</v>
      </c>
      <c r="C210" s="8">
        <f>AVERAGEIF('Online Sales Data'!$D$1:$D$241,'Data insights and trends '!$A210,'Online Sales Data'!$G$1:$G$241)</f>
        <v>63.96</v>
      </c>
    </row>
    <row r="211" spans="1:3" x14ac:dyDescent="0.35">
      <c r="A211" t="s">
        <v>149</v>
      </c>
      <c r="B211">
        <f>COUNTIF('Online Sales Data'!$D$1:$D$241,'Data insights and trends '!$A211)</f>
        <v>1</v>
      </c>
      <c r="C211" s="8">
        <f>AVERAGEIF('Online Sales Data'!$D$1:$D$241,'Data insights and trends '!$A211,'Online Sales Data'!$G$1:$G$241)</f>
        <v>17.98</v>
      </c>
    </row>
    <row r="212" spans="1:3" x14ac:dyDescent="0.35">
      <c r="A212" t="s">
        <v>126</v>
      </c>
      <c r="B212">
        <f>COUNTIF('Online Sales Data'!$D$1:$D$241,'Data insights and trends '!$A212)</f>
        <v>1</v>
      </c>
      <c r="C212" s="8">
        <f>AVERAGEIF('Online Sales Data'!$D$1:$D$241,'Data insights and trends '!$A212,'Online Sales Data'!$G$1:$G$241)</f>
        <v>43.96</v>
      </c>
    </row>
    <row r="213" spans="1:3" x14ac:dyDescent="0.35">
      <c r="A213" t="s">
        <v>190</v>
      </c>
      <c r="B213">
        <f>COUNTIF('Online Sales Data'!$D$1:$D$241,'Data insights and trends '!$A213)</f>
        <v>2</v>
      </c>
      <c r="C213" s="8">
        <f>AVERAGEIF('Online Sales Data'!$D$1:$D$241,'Data insights and trends '!$A213,'Online Sales Data'!$G$1:$G$241)</f>
        <v>26.475000000000001</v>
      </c>
    </row>
    <row r="214" spans="1:3" x14ac:dyDescent="0.35">
      <c r="A214" t="s">
        <v>219</v>
      </c>
      <c r="B214">
        <f>COUNTIF('Online Sales Data'!$D$1:$D$241,'Data insights and trends '!$A214)</f>
        <v>1</v>
      </c>
      <c r="C214" s="8">
        <f>AVERAGEIF('Online Sales Data'!$D$1:$D$241,'Data insights and trends '!$A214,'Online Sales Data'!$G$1:$G$241)</f>
        <v>29.98</v>
      </c>
    </row>
    <row r="215" spans="1:3" x14ac:dyDescent="0.35">
      <c r="A215" t="s">
        <v>225</v>
      </c>
      <c r="B215">
        <f>COUNTIF('Online Sales Data'!$D$1:$D$241,'Data insights and trends '!$A215)</f>
        <v>1</v>
      </c>
      <c r="C215" s="8">
        <f>AVERAGEIF('Online Sales Data'!$D$1:$D$241,'Data insights and trends '!$A215,'Online Sales Data'!$G$1:$G$241)</f>
        <v>50.97</v>
      </c>
    </row>
    <row r="216" spans="1:3" x14ac:dyDescent="0.35">
      <c r="A216" t="s">
        <v>90</v>
      </c>
      <c r="B216">
        <f>COUNTIF('Online Sales Data'!$D$1:$D$241,'Data insights and trends '!$A216)</f>
        <v>1</v>
      </c>
      <c r="C216" s="8">
        <f>AVERAGEIF('Online Sales Data'!$D$1:$D$241,'Data insights and trends '!$A216,'Online Sales Data'!$G$1:$G$241)</f>
        <v>21.98</v>
      </c>
    </row>
    <row r="217" spans="1:3" x14ac:dyDescent="0.35">
      <c r="A217" t="s">
        <v>250</v>
      </c>
      <c r="B217">
        <f>COUNTIF('Online Sales Data'!$D$1:$D$241,'Data insights and trends '!$A217)</f>
        <v>1</v>
      </c>
      <c r="C217" s="8">
        <f>AVERAGEIF('Online Sales Data'!$D$1:$D$241,'Data insights and trends '!$A217,'Online Sales Data'!$G$1:$G$241)</f>
        <v>32.97</v>
      </c>
    </row>
    <row r="218" spans="1:3" x14ac:dyDescent="0.35">
      <c r="A218" t="s">
        <v>102</v>
      </c>
      <c r="B218">
        <f>COUNTIF('Online Sales Data'!$D$1:$D$241,'Data insights and trends '!$A218)</f>
        <v>1</v>
      </c>
      <c r="C218" s="8">
        <f>AVERAGEIF('Online Sales Data'!$D$1:$D$241,'Data insights and trends '!$A218,'Online Sales Data'!$G$1:$G$241)</f>
        <v>38.97</v>
      </c>
    </row>
    <row r="219" spans="1:3" x14ac:dyDescent="0.35">
      <c r="A219" t="s">
        <v>184</v>
      </c>
      <c r="B219">
        <f>COUNTIF('Online Sales Data'!$D$1:$D$241,'Data insights and trends '!$A219)</f>
        <v>1</v>
      </c>
      <c r="C219" s="8">
        <f>AVERAGEIF('Online Sales Data'!$D$1:$D$241,'Data insights and trends '!$A219,'Online Sales Data'!$G$1:$G$241)</f>
        <v>35.96</v>
      </c>
    </row>
    <row r="220" spans="1:3" x14ac:dyDescent="0.35">
      <c r="A220" t="s">
        <v>202</v>
      </c>
      <c r="B220">
        <f>COUNTIF('Online Sales Data'!$D$1:$D$241,'Data insights and trends '!$A220)</f>
        <v>1</v>
      </c>
      <c r="C220" s="8">
        <f>AVERAGEIF('Online Sales Data'!$D$1:$D$241,'Data insights and trends '!$A220,'Online Sales Data'!$G$1:$G$241)</f>
        <v>25.98</v>
      </c>
    </row>
    <row r="221" spans="1:3" x14ac:dyDescent="0.35">
      <c r="A221" t="s">
        <v>172</v>
      </c>
      <c r="B221">
        <f>COUNTIF('Online Sales Data'!$D$1:$D$241,'Data insights and trends '!$A221)</f>
        <v>1</v>
      </c>
      <c r="C221" s="8">
        <f>AVERAGEIF('Online Sales Data'!$D$1:$D$241,'Data insights and trends '!$A221,'Online Sales Data'!$G$1:$G$241)</f>
        <v>33.979999999999997</v>
      </c>
    </row>
    <row r="222" spans="1:3" x14ac:dyDescent="0.35">
      <c r="A222" t="s">
        <v>235</v>
      </c>
      <c r="B222">
        <f>COUNTIF('Online Sales Data'!$D$1:$D$241,'Data insights and trends '!$A222)</f>
        <v>1</v>
      </c>
      <c r="C222" s="8">
        <f>AVERAGEIF('Online Sales Data'!$D$1:$D$241,'Data insights and trends '!$A222,'Online Sales Data'!$G$1:$G$241)</f>
        <v>25.98</v>
      </c>
    </row>
    <row r="223" spans="1:3" x14ac:dyDescent="0.35">
      <c r="A223" t="s">
        <v>240</v>
      </c>
      <c r="B223">
        <f>COUNTIF('Online Sales Data'!$D$1:$D$241,'Data insights and trends '!$A223)</f>
        <v>1</v>
      </c>
      <c r="C223" s="8">
        <f>AVERAGEIF('Online Sales Data'!$D$1:$D$241,'Data insights and trends '!$A223,'Online Sales Data'!$G$1:$G$241)</f>
        <v>6.7</v>
      </c>
    </row>
    <row r="224" spans="1:3" x14ac:dyDescent="0.35">
      <c r="A224" t="s">
        <v>156</v>
      </c>
      <c r="B224">
        <f>COUNTIF('Online Sales Data'!$D$1:$D$241,'Data insights and trends '!$A224)</f>
        <v>1</v>
      </c>
      <c r="C224" s="8">
        <f>AVERAGEIF('Online Sales Data'!$D$1:$D$241,'Data insights and trends '!$A224,'Online Sales Data'!$G$1:$G$241)</f>
        <v>6.8</v>
      </c>
    </row>
    <row r="225" spans="1:3" x14ac:dyDescent="0.35">
      <c r="A225" t="s">
        <v>127</v>
      </c>
      <c r="B225">
        <f>COUNTIF('Online Sales Data'!$D$1:$D$241,'Data insights and trends '!$A225)</f>
        <v>1</v>
      </c>
      <c r="C225" s="8">
        <f>AVERAGEIF('Online Sales Data'!$D$1:$D$241,'Data insights and trends '!$A225,'Online Sales Data'!$G$1:$G$241)</f>
        <v>6.5</v>
      </c>
    </row>
    <row r="226" spans="1:3" x14ac:dyDescent="0.35">
      <c r="A226" t="s">
        <v>167</v>
      </c>
      <c r="B226">
        <f>COUNTIF('Online Sales Data'!$D$1:$D$241,'Data insights and trends '!$A226)</f>
        <v>1</v>
      </c>
      <c r="C226" s="8">
        <f>AVERAGEIF('Online Sales Data'!$D$1:$D$241,'Data insights and trends '!$A226,'Online Sales Data'!$G$1:$G$241)</f>
        <v>32.97</v>
      </c>
    </row>
    <row r="227" spans="1:3" x14ac:dyDescent="0.35">
      <c r="A227" t="s">
        <v>161</v>
      </c>
      <c r="B227">
        <f>COUNTIF('Online Sales Data'!$D$1:$D$241,'Data insights and trends '!$A227)</f>
        <v>1</v>
      </c>
      <c r="C227" s="8">
        <f>AVERAGEIF('Online Sales Data'!$D$1:$D$241,'Data insights and trends '!$A227,'Online Sales Data'!$G$1:$G$241)</f>
        <v>23.98</v>
      </c>
    </row>
    <row r="228" spans="1:3" x14ac:dyDescent="0.35">
      <c r="A228" t="s">
        <v>120</v>
      </c>
      <c r="B228">
        <f>COUNTIF('Online Sales Data'!$D$1:$D$241,'Data insights and trends '!$A228)</f>
        <v>1</v>
      </c>
      <c r="C228" s="8">
        <f>AVERAGEIF('Online Sales Data'!$D$1:$D$241,'Data insights and trends '!$A228,'Online Sales Data'!$G$1:$G$241)</f>
        <v>25.98</v>
      </c>
    </row>
    <row r="229" spans="1:3" x14ac:dyDescent="0.35">
      <c r="A229" t="s">
        <v>213</v>
      </c>
      <c r="B229">
        <f>COUNTIF('Online Sales Data'!$D$1:$D$241,'Data insights and trends '!$A229)</f>
        <v>1</v>
      </c>
      <c r="C229" s="8">
        <f>AVERAGEIF('Online Sales Data'!$D$1:$D$241,'Data insights and trends '!$A229,'Online Sales Data'!$G$1:$G$241)</f>
        <v>23.98</v>
      </c>
    </row>
    <row r="230" spans="1:3" x14ac:dyDescent="0.35">
      <c r="A230" t="s">
        <v>72</v>
      </c>
      <c r="B230">
        <f>COUNTIF('Online Sales Data'!$D$1:$D$241,'Data insights and trends '!$A230)</f>
        <v>2</v>
      </c>
      <c r="C230" s="8">
        <f>AVERAGEIF('Online Sales Data'!$D$1:$D$241,'Data insights and trends '!$A230,'Online Sales Data'!$G$1:$G$241)</f>
        <v>67.474999999999994</v>
      </c>
    </row>
    <row r="231" spans="1:3" x14ac:dyDescent="0.35">
      <c r="A231" t="s">
        <v>144</v>
      </c>
      <c r="B231">
        <f>COUNTIF('Online Sales Data'!$D$1:$D$241,'Data insights and trends '!$A231)</f>
        <v>1</v>
      </c>
      <c r="C231" s="8">
        <f>AVERAGEIF('Online Sales Data'!$D$1:$D$241,'Data insights and trends '!$A231,'Online Sales Data'!$G$1:$G$241)</f>
        <v>44.97</v>
      </c>
    </row>
    <row r="232" spans="1:3" x14ac:dyDescent="0.35">
      <c r="A232" t="s">
        <v>196</v>
      </c>
      <c r="B232">
        <f>COUNTIF('Online Sales Data'!$D$1:$D$241,'Data insights and trends '!$A232)</f>
        <v>1</v>
      </c>
      <c r="C232" s="8">
        <f>AVERAGEIF('Online Sales Data'!$D$1:$D$241,'Data insights and trends '!$A232,'Online Sales Data'!$G$1:$G$241)</f>
        <v>35.97</v>
      </c>
    </row>
    <row r="233" spans="1:3" x14ac:dyDescent="0.35">
      <c r="A233" t="s">
        <v>155</v>
      </c>
      <c r="B233">
        <f>COUNTIF('Online Sales Data'!$D$1:$D$241,'Data insights and trends '!$A233)</f>
        <v>1</v>
      </c>
      <c r="C233" s="8">
        <f>AVERAGEIF('Online Sales Data'!$D$1:$D$241,'Data insights and trends '!$A233,'Online Sales Data'!$G$1:$G$241)</f>
        <v>29.97</v>
      </c>
    </row>
    <row r="234" spans="1:3" x14ac:dyDescent="0.35">
      <c r="A234" t="s">
        <v>74</v>
      </c>
      <c r="B234">
        <f>COUNTIF('Online Sales Data'!$D$1:$D$241,'Data insights and trends '!$A234)</f>
        <v>1</v>
      </c>
      <c r="C234" s="8">
        <f>AVERAGEIF('Online Sales Data'!$D$1:$D$241,'Data insights and trends '!$A234,'Online Sales Data'!$G$1:$G$241)</f>
        <v>249.95</v>
      </c>
    </row>
    <row r="235" spans="1:3" x14ac:dyDescent="0.35">
      <c r="A235" t="s">
        <v>96</v>
      </c>
      <c r="B235">
        <f>COUNTIF('Online Sales Data'!$D$1:$D$241,'Data insights and trends '!$A235)</f>
        <v>1</v>
      </c>
      <c r="C235" s="8">
        <f>AVERAGEIF('Online Sales Data'!$D$1:$D$241,'Data insights and trends '!$A235,'Online Sales Data'!$G$1:$G$241)</f>
        <v>59.96</v>
      </c>
    </row>
    <row r="236" spans="1:3" x14ac:dyDescent="0.35">
      <c r="A236" t="s">
        <v>214</v>
      </c>
      <c r="B236">
        <f>COUNTIF('Online Sales Data'!$D$1:$D$241,'Data insights and trends '!$A236)</f>
        <v>1</v>
      </c>
      <c r="C236" s="8">
        <f>AVERAGEIF('Online Sales Data'!$D$1:$D$241,'Data insights and trends '!$A236,'Online Sales Data'!$G$1:$G$241)</f>
        <v>125</v>
      </c>
    </row>
    <row r="237" spans="1:3" x14ac:dyDescent="0.35">
      <c r="A237" t="s">
        <v>95</v>
      </c>
      <c r="B237">
        <f>COUNTIF('Online Sales Data'!$D$1:$D$241,'Data insights and trends '!$A237)</f>
        <v>1</v>
      </c>
      <c r="C237" s="8">
        <f>AVERAGEIF('Online Sales Data'!$D$1:$D$241,'Data insights and trends '!$A237,'Online Sales Data'!$G$1:$G$241)</f>
        <v>249.95</v>
      </c>
    </row>
    <row r="238" spans="1:3" x14ac:dyDescent="0.35">
      <c r="A238" t="s">
        <v>180</v>
      </c>
      <c r="B238">
        <f>COUNTIF('Online Sales Data'!$D$1:$D$241,'Data insights and trends '!$A238)</f>
        <v>1</v>
      </c>
      <c r="C238" s="8">
        <f>AVERAGEIF('Online Sales Data'!$D$1:$D$241,'Data insights and trends '!$A238,'Online Sales Data'!$G$1:$G$241)</f>
        <v>69.98</v>
      </c>
    </row>
    <row r="239" spans="1:3" x14ac:dyDescent="0.35">
      <c r="A239" t="s">
        <v>209</v>
      </c>
      <c r="B239">
        <f>COUNTIF('Online Sales Data'!$D$1:$D$241,'Data insights and trends '!$A239)</f>
        <v>1</v>
      </c>
      <c r="C239" s="8">
        <f>AVERAGEIF('Online Sales Data'!$D$1:$D$241,'Data insights and trends '!$A239,'Online Sales Data'!$G$1:$G$241)</f>
        <v>169.95</v>
      </c>
    </row>
    <row r="240" spans="1:3" x14ac:dyDescent="0.35">
      <c r="A240" t="s">
        <v>53</v>
      </c>
      <c r="B240">
        <f>COUNTIF('Online Sales Data'!$D$1:$D$241,'Data insights and trends '!$A240)</f>
        <v>1</v>
      </c>
      <c r="C240" s="8">
        <f>AVERAGEIF('Online Sales Data'!$D$1:$D$241,'Data insights and trends '!$A240,'Online Sales Data'!$G$1:$G$241)</f>
        <v>149.94999999999999</v>
      </c>
    </row>
    <row r="241" spans="1:3" x14ac:dyDescent="0.35">
      <c r="A241" t="s">
        <v>122</v>
      </c>
      <c r="B241">
        <f>COUNTIF('Online Sales Data'!$D$1:$D$241,'Data insights and trends '!$A241)</f>
        <v>1</v>
      </c>
      <c r="C241" s="8">
        <f>AVERAGEIF('Online Sales Data'!$D$1:$D$241,'Data insights and trends '!$A241,'Online Sales Data'!$G$1:$G$241)</f>
        <v>219.98</v>
      </c>
    </row>
    <row r="242" spans="1:3" x14ac:dyDescent="0.35">
      <c r="A242" t="s">
        <v>177</v>
      </c>
      <c r="B242">
        <f>COUNTIF('Online Sales Data'!$D$1:$D$241,'Data insights and trends '!$A242)</f>
        <v>1</v>
      </c>
      <c r="C242" s="8">
        <f>AVERAGEIF('Online Sales Data'!$D$1:$D$241,'Data insights and trends '!$A242,'Online Sales Data'!$G$1:$G$241)</f>
        <v>99.96</v>
      </c>
    </row>
    <row r="243" spans="1:3" x14ac:dyDescent="0.35">
      <c r="A243" t="s">
        <v>195</v>
      </c>
      <c r="B243">
        <f>COUNTIF('Online Sales Data'!$D$1:$D$241,'Data insights and trends '!$A243)</f>
        <v>1</v>
      </c>
      <c r="C243" s="8">
        <f>AVERAGEIF('Online Sales Data'!$D$1:$D$241,'Data insights and trends '!$A243,'Online Sales Data'!$G$1:$G$241)</f>
        <v>59.6</v>
      </c>
    </row>
    <row r="244" spans="1:3" x14ac:dyDescent="0.35">
      <c r="A244" t="s">
        <v>229</v>
      </c>
      <c r="B244">
        <f>COUNTIF('Online Sales Data'!$D$1:$D$241,'Data insights and trends '!$A244)</f>
        <v>1</v>
      </c>
      <c r="C244" s="8">
        <f>AVERAGEIF('Online Sales Data'!$D$1:$D$241,'Data insights and trends '!$A244,'Online Sales Data'!$G$1:$G$241)</f>
        <v>39.6</v>
      </c>
    </row>
    <row r="245" spans="1:3" x14ac:dyDescent="0.35">
      <c r="A245" t="s">
        <v>107</v>
      </c>
      <c r="B245">
        <f>COUNTIF('Online Sales Data'!$D$1:$D$241,'Data insights and trends '!$A245)</f>
        <v>1</v>
      </c>
      <c r="C245" s="8">
        <f>AVERAGEIF('Online Sales Data'!$D$1:$D$241,'Data insights and trends '!$A245,'Online Sales Data'!$G$1:$G$241)</f>
        <v>239.97</v>
      </c>
    </row>
    <row r="246" spans="1:3" x14ac:dyDescent="0.35">
      <c r="A246" t="s">
        <v>118</v>
      </c>
      <c r="B246">
        <f>COUNTIF('Online Sales Data'!$D$1:$D$241,'Data insights and trends '!$A246)</f>
        <v>1</v>
      </c>
      <c r="C246" s="8">
        <f>AVERAGEIF('Online Sales Data'!$D$1:$D$241,'Data insights and trends '!$A246,'Online Sales Data'!$G$1:$G$241)</f>
        <v>349.99</v>
      </c>
    </row>
    <row r="247" spans="1:3" x14ac:dyDescent="0.35">
      <c r="A247" t="s">
        <v>84</v>
      </c>
      <c r="B247">
        <f>COUNTIF('Online Sales Data'!$D$1:$D$241,'Data insights and trends '!$A247)</f>
        <v>1</v>
      </c>
      <c r="C247" s="8">
        <f>AVERAGEIF('Online Sales Data'!$D$1:$D$241,'Data insights and trends '!$A247,'Online Sales Data'!$G$1:$G$241)</f>
        <v>75.959999999999994</v>
      </c>
    </row>
    <row r="248" spans="1:3" x14ac:dyDescent="0.35">
      <c r="A248" t="s">
        <v>26</v>
      </c>
      <c r="B248">
        <f>COUNTIF('Online Sales Data'!$D$1:$D$241,'Data insights and trends '!$A248)</f>
        <v>1</v>
      </c>
      <c r="C248" s="8">
        <f>AVERAGEIF('Online Sales Data'!$D$1:$D$241,'Data insights and trends '!$A248,'Online Sales Data'!$G$1:$G$241)</f>
        <v>149.94999999999999</v>
      </c>
    </row>
    <row r="249" spans="1:3" x14ac:dyDescent="0.35">
      <c r="A249" t="s">
        <v>140</v>
      </c>
      <c r="B249">
        <f>COUNTIF('Online Sales Data'!$D$1:$D$241,'Data insights and trends '!$A249)</f>
        <v>1</v>
      </c>
      <c r="C249" s="8">
        <f>AVERAGEIF('Online Sales Data'!$D$1:$D$241,'Data insights and trends '!$A249,'Online Sales Data'!$G$1:$G$241)</f>
        <v>249.99</v>
      </c>
    </row>
    <row r="250" spans="1:3" x14ac:dyDescent="0.35">
      <c r="A250" t="s">
        <v>252</v>
      </c>
      <c r="B250">
        <f>COUNTIF('Online Sales Data'!$D$1:$D$241,'Data insights and trends '!$A250)</f>
        <v>1</v>
      </c>
      <c r="C250" s="8">
        <f>AVERAGEIF('Online Sales Data'!$D$1:$D$241,'Data insights and trends '!$A250,'Online Sales Data'!$G$1:$G$241)</f>
        <v>59.98</v>
      </c>
    </row>
    <row r="251" spans="1:3" x14ac:dyDescent="0.35">
      <c r="A251" t="s">
        <v>186</v>
      </c>
      <c r="B251">
        <f>COUNTIF('Online Sales Data'!$D$1:$D$241,'Data insights and trends '!$A251)</f>
        <v>1</v>
      </c>
      <c r="C251" s="8">
        <f>AVERAGEIF('Online Sales Data'!$D$1:$D$241,'Data insights and trends '!$A251,'Online Sales Data'!$G$1:$G$241)</f>
        <v>149.97</v>
      </c>
    </row>
    <row r="252" spans="1:3" x14ac:dyDescent="0.35">
      <c r="A252" t="s">
        <v>68</v>
      </c>
      <c r="B252">
        <f>COUNTIF('Online Sales Data'!$D$1:$D$241,'Data insights and trends '!$A252)</f>
        <v>1</v>
      </c>
      <c r="C252" s="8">
        <f>AVERAGEIF('Online Sales Data'!$D$1:$D$241,'Data insights and trends '!$A252,'Online Sales Data'!$G$1:$G$241)</f>
        <v>239.94</v>
      </c>
    </row>
    <row r="253" spans="1:3" x14ac:dyDescent="0.35">
      <c r="A253" t="s">
        <v>146</v>
      </c>
      <c r="B253">
        <f>COUNTIF('Online Sales Data'!$D$1:$D$241,'Data insights and trends '!$A253)</f>
        <v>1</v>
      </c>
      <c r="C253" s="8">
        <f>AVERAGEIF('Online Sales Data'!$D$1:$D$241,'Data insights and trends '!$A253,'Online Sales Data'!$G$1:$G$241)</f>
        <v>199.99</v>
      </c>
    </row>
    <row r="254" spans="1:3" x14ac:dyDescent="0.35">
      <c r="A254" t="s">
        <v>163</v>
      </c>
      <c r="B254">
        <f>COUNTIF('Online Sales Data'!$D$1:$D$241,'Data insights and trends '!$A254)</f>
        <v>1</v>
      </c>
      <c r="C254" s="8">
        <f>AVERAGEIF('Online Sales Data'!$D$1:$D$241,'Data insights and trends '!$A254,'Online Sales Data'!$G$1:$G$241)</f>
        <v>299.99</v>
      </c>
    </row>
    <row r="255" spans="1:3" x14ac:dyDescent="0.35">
      <c r="A255" t="s">
        <v>231</v>
      </c>
      <c r="B255">
        <f>COUNTIF('Online Sales Data'!$D$1:$D$241,'Data insights and trends '!$A255)</f>
        <v>1</v>
      </c>
      <c r="C255" s="8">
        <f>AVERAGEIF('Online Sales Data'!$D$1:$D$241,'Data insights and trends '!$A255,'Online Sales Data'!$G$1:$G$241)</f>
        <v>349.99</v>
      </c>
    </row>
    <row r="256" spans="1:3" x14ac:dyDescent="0.35">
      <c r="A256" t="s">
        <v>221</v>
      </c>
      <c r="B256">
        <f>COUNTIF('Online Sales Data'!$D$1:$D$241,'Data insights and trends '!$A256)</f>
        <v>1</v>
      </c>
      <c r="C256" s="8">
        <f>AVERAGEIF('Online Sales Data'!$D$1:$D$241,'Data insights and trends '!$A256,'Online Sales Data'!$G$1:$G$241)</f>
        <v>399.99</v>
      </c>
    </row>
    <row r="257" spans="1:11" x14ac:dyDescent="0.35">
      <c r="A257" t="s">
        <v>179</v>
      </c>
      <c r="B257">
        <f>COUNTIF('Online Sales Data'!$D$1:$D$241,'Data insights and trends '!$A257)</f>
        <v>1</v>
      </c>
      <c r="C257" s="8">
        <f>AVERAGEIF('Online Sales Data'!$D$1:$D$241,'Data insights and trends '!$A257,'Online Sales Data'!$G$1:$G$241)</f>
        <v>36</v>
      </c>
    </row>
    <row r="258" spans="1:11" x14ac:dyDescent="0.35">
      <c r="A258" t="s">
        <v>41</v>
      </c>
      <c r="B258">
        <f>COUNTIF('Online Sales Data'!$D$1:$D$241,'Data insights and trends '!$A258)</f>
        <v>1</v>
      </c>
      <c r="C258" s="8">
        <f>AVERAGEIF('Online Sales Data'!$D$1:$D$241,'Data insights and trends '!$A258,'Online Sales Data'!$G$1:$G$241)</f>
        <v>179.97</v>
      </c>
    </row>
    <row r="259" spans="1:11" x14ac:dyDescent="0.35">
      <c r="C259" s="8"/>
    </row>
    <row r="260" spans="1:11" ht="23.5" customHeight="1" x14ac:dyDescent="0.35">
      <c r="A260" s="3" t="s">
        <v>309</v>
      </c>
      <c r="B260" s="3"/>
      <c r="C260" s="53"/>
      <c r="D260" s="3"/>
      <c r="E260" s="3"/>
      <c r="F260" s="3"/>
      <c r="G260" s="3"/>
      <c r="H260" s="3"/>
      <c r="I260" s="3"/>
      <c r="J260" s="3"/>
      <c r="K260" s="3"/>
    </row>
    <row r="261" spans="1:11" ht="25.5" customHeight="1" x14ac:dyDescent="0.35">
      <c r="A261" s="3" t="s">
        <v>310</v>
      </c>
      <c r="B261" s="3"/>
      <c r="C261" s="53"/>
      <c r="D261" s="3"/>
      <c r="E261" s="3"/>
      <c r="F261" s="3"/>
      <c r="G261" s="3"/>
      <c r="H261" s="3"/>
      <c r="I261" s="3"/>
      <c r="J261" s="3"/>
      <c r="K261" s="3"/>
    </row>
    <row r="262" spans="1:11" x14ac:dyDescent="0.35">
      <c r="A262" s="3"/>
      <c r="B262" s="3"/>
      <c r="C262" s="53"/>
      <c r="D262" s="3"/>
      <c r="E262" s="3"/>
      <c r="F262" s="3"/>
      <c r="G262" s="3"/>
      <c r="H262" s="3"/>
      <c r="I262" s="3"/>
      <c r="J262" s="3"/>
      <c r="K262" s="3"/>
    </row>
    <row r="263" spans="1:11" ht="15.5" x14ac:dyDescent="0.35">
      <c r="A263" s="51" t="s">
        <v>284</v>
      </c>
      <c r="C263" s="8"/>
    </row>
    <row r="264" spans="1:11" x14ac:dyDescent="0.35">
      <c r="A264" t="s">
        <v>286</v>
      </c>
      <c r="C264" s="8"/>
    </row>
    <row r="265" spans="1:11" x14ac:dyDescent="0.35">
      <c r="A265" t="s">
        <v>287</v>
      </c>
      <c r="C265" s="8"/>
      <c r="E265" s="3"/>
      <c r="F265" s="3"/>
      <c r="G265" s="3"/>
      <c r="H265" s="3"/>
    </row>
    <row r="266" spans="1:11" x14ac:dyDescent="0.35">
      <c r="A266" t="s">
        <v>288</v>
      </c>
      <c r="D266" s="8"/>
      <c r="E266" s="3"/>
      <c r="F266" s="3"/>
      <c r="G266" s="3"/>
      <c r="H266" s="3"/>
    </row>
    <row r="267" spans="1:11" x14ac:dyDescent="0.35">
      <c r="A267" t="s">
        <v>289</v>
      </c>
      <c r="C267" s="8"/>
    </row>
    <row r="268" spans="1:11" x14ac:dyDescent="0.35">
      <c r="C268" s="8"/>
    </row>
    <row r="269" spans="1:11" x14ac:dyDescent="0.35">
      <c r="C269" s="8"/>
    </row>
    <row r="270" spans="1:11" x14ac:dyDescent="0.35">
      <c r="C270" s="8"/>
    </row>
    <row r="271" spans="1:11" x14ac:dyDescent="0.35">
      <c r="C271" s="8"/>
    </row>
    <row r="272" spans="1:11" x14ac:dyDescent="0.35">
      <c r="C272" s="8"/>
    </row>
    <row r="274" spans="1:3" x14ac:dyDescent="0.35">
      <c r="A274" s="12" t="s">
        <v>266</v>
      </c>
      <c r="B274" s="12" t="s">
        <v>4</v>
      </c>
      <c r="C274" s="12" t="s">
        <v>274</v>
      </c>
    </row>
    <row r="275" spans="1:3" x14ac:dyDescent="0.35">
      <c r="A275" t="s">
        <v>269</v>
      </c>
      <c r="B275">
        <f>COUNTIF('Online Sales Data'!$K$1:$K$241,'Data insights and trends '!$A275)</f>
        <v>57</v>
      </c>
      <c r="C275" s="8">
        <f>AVERAGEIF('Online Sales Data'!K1:K241,'Data insights and trends '!A275,'Online Sales Data'!G1:G241)</f>
        <v>231.03403508771925</v>
      </c>
    </row>
    <row r="276" spans="1:3" x14ac:dyDescent="0.35">
      <c r="A276" t="s">
        <v>270</v>
      </c>
      <c r="B276">
        <f>COUNTIF('Online Sales Data'!$K$1:$K$241,'Data insights and trends '!$A276)</f>
        <v>145</v>
      </c>
      <c r="C276" s="8">
        <f>AVERAGEIF('Online Sales Data'!K2:K242,'Data insights and trends '!A276,'Online Sales Data'!G2:G242)</f>
        <v>395.89165517241406</v>
      </c>
    </row>
    <row r="277" spans="1:3" x14ac:dyDescent="0.35">
      <c r="A277" t="s">
        <v>271</v>
      </c>
      <c r="B277">
        <f>COUNTIF('Online Sales Data'!$K$1:$K$241,'Data insights and trends '!$A277)</f>
        <v>38</v>
      </c>
      <c r="C277" s="8">
        <f>AVERAGEIF('Online Sales Data'!K3:K243,'Data insights and trends '!A277,'Online Sales Data'!G3:G243)</f>
        <v>263.01631578947359</v>
      </c>
    </row>
    <row r="278" spans="1:3" x14ac:dyDescent="0.35">
      <c r="C278" s="8"/>
    </row>
    <row r="279" spans="1:3" x14ac:dyDescent="0.35">
      <c r="C279" s="8"/>
    </row>
    <row r="280" spans="1:3" ht="18.5" x14ac:dyDescent="0.45">
      <c r="A280" s="52" t="s">
        <v>283</v>
      </c>
      <c r="C280" s="8"/>
    </row>
    <row r="281" spans="1:3" ht="15.5" x14ac:dyDescent="0.35">
      <c r="A281" s="51" t="s">
        <v>291</v>
      </c>
      <c r="C281" s="8"/>
    </row>
    <row r="282" spans="1:3" ht="11" customHeight="1" x14ac:dyDescent="0.35">
      <c r="A282" t="s">
        <v>290</v>
      </c>
      <c r="C282" s="8"/>
    </row>
    <row r="283" spans="1:3" x14ac:dyDescent="0.35">
      <c r="C283" s="8"/>
    </row>
    <row r="284" spans="1:3" ht="15.5" x14ac:dyDescent="0.35">
      <c r="A284" s="3" t="s">
        <v>294</v>
      </c>
      <c r="C284" s="8"/>
    </row>
    <row r="285" spans="1:3" x14ac:dyDescent="0.35">
      <c r="A285" t="s">
        <v>292</v>
      </c>
      <c r="C285" s="8"/>
    </row>
    <row r="286" spans="1:3" x14ac:dyDescent="0.35">
      <c r="A286" t="s">
        <v>293</v>
      </c>
      <c r="C286" s="8"/>
    </row>
    <row r="287" spans="1:3" x14ac:dyDescent="0.35">
      <c r="C287" s="8"/>
    </row>
    <row r="288" spans="1:3" ht="17.5" x14ac:dyDescent="0.35">
      <c r="A288" s="54" t="s">
        <v>285</v>
      </c>
      <c r="C288" s="8"/>
    </row>
    <row r="289" spans="1:3" ht="15.5" x14ac:dyDescent="0.35">
      <c r="A289" s="3" t="s">
        <v>296</v>
      </c>
      <c r="C289" s="8"/>
    </row>
    <row r="290" spans="1:3" x14ac:dyDescent="0.35">
      <c r="A290" t="s">
        <v>295</v>
      </c>
      <c r="C290" s="8"/>
    </row>
    <row r="291" spans="1:3" x14ac:dyDescent="0.35">
      <c r="C291" s="8"/>
    </row>
    <row r="292" spans="1:3" x14ac:dyDescent="0.35">
      <c r="C292" s="8"/>
    </row>
    <row r="293" spans="1:3" ht="15.5" x14ac:dyDescent="0.35">
      <c r="A293" s="3" t="s">
        <v>299</v>
      </c>
      <c r="C293" s="8"/>
    </row>
    <row r="294" spans="1:3" x14ac:dyDescent="0.35">
      <c r="A294" t="s">
        <v>297</v>
      </c>
      <c r="C294" s="8"/>
    </row>
    <row r="295" spans="1:3" x14ac:dyDescent="0.35">
      <c r="A295" t="s">
        <v>298</v>
      </c>
    </row>
    <row r="296" spans="1:3" x14ac:dyDescent="0.35">
      <c r="C296" s="8"/>
    </row>
    <row r="297" spans="1:3" x14ac:dyDescent="0.35">
      <c r="A297" s="3" t="s">
        <v>300</v>
      </c>
      <c r="C297" s="8"/>
    </row>
    <row r="298" spans="1:3" x14ac:dyDescent="0.35">
      <c r="A298" t="s">
        <v>301</v>
      </c>
      <c r="C298" s="8"/>
    </row>
    <row r="299" spans="1:3" x14ac:dyDescent="0.35">
      <c r="A299" t="s">
        <v>302</v>
      </c>
      <c r="C299" s="8"/>
    </row>
    <row r="300" spans="1:3" x14ac:dyDescent="0.35">
      <c r="A300" t="s">
        <v>303</v>
      </c>
      <c r="C300" s="8"/>
    </row>
    <row r="301" spans="1:3" x14ac:dyDescent="0.35">
      <c r="C301" s="8"/>
    </row>
    <row r="303" spans="1:3" x14ac:dyDescent="0.35">
      <c r="A303" s="12" t="s">
        <v>8</v>
      </c>
      <c r="B303" s="12" t="s">
        <v>4</v>
      </c>
      <c r="C303" s="12" t="s">
        <v>275</v>
      </c>
    </row>
    <row r="304" spans="1:3" x14ac:dyDescent="0.35">
      <c r="A304" t="s">
        <v>12</v>
      </c>
      <c r="B304">
        <f>COUNTIF('Online Sales Data'!I1:I241,'Data insights and trends '!A304)</f>
        <v>120</v>
      </c>
      <c r="C304" s="8">
        <f>AVERAGEIF('Online Sales Data'!$I$1:$I$241,'Data insights and trends '!$A304,'Online Sales Data'!$G$1:$G$241)</f>
        <v>426.42383333333345</v>
      </c>
    </row>
    <row r="305" spans="1:3" x14ac:dyDescent="0.35">
      <c r="A305" t="s">
        <v>20</v>
      </c>
      <c r="B305">
        <f>COUNTIF('Online Sales Data'!I2:I242,'Data insights and trends '!A305)</f>
        <v>40</v>
      </c>
      <c r="C305" s="8">
        <f>AVERAGEIF('Online Sales Data'!$I$1:$I$241,'Data insights and trends '!$A305,'Online Sales Data'!$G$1:$G$241)</f>
        <v>203.22325000000004</v>
      </c>
    </row>
    <row r="306" spans="1:3" x14ac:dyDescent="0.35">
      <c r="A306" t="s">
        <v>16</v>
      </c>
      <c r="B306">
        <f>COUNTIF('Online Sales Data'!I3:I243,'Data insights and trends '!A306)</f>
        <v>80</v>
      </c>
      <c r="C306" s="8">
        <f>AVERAGEIF('Online Sales Data'!$I$1:$I$241,'Data insights and trends '!$A306,'Online Sales Data'!$G$1:$G$241)</f>
        <v>265.85075000000006</v>
      </c>
    </row>
    <row r="307" spans="1:3" x14ac:dyDescent="0.35">
      <c r="C307" s="8"/>
    </row>
    <row r="308" spans="1:3" ht="15.5" x14ac:dyDescent="0.35">
      <c r="A308" s="3" t="s">
        <v>314</v>
      </c>
      <c r="C308" s="8"/>
    </row>
    <row r="309" spans="1:3" x14ac:dyDescent="0.35">
      <c r="A309" t="s">
        <v>311</v>
      </c>
      <c r="C309" s="8"/>
    </row>
    <row r="310" spans="1:3" x14ac:dyDescent="0.35">
      <c r="A310" t="s">
        <v>312</v>
      </c>
      <c r="C310" s="8"/>
    </row>
    <row r="311" spans="1:3" x14ac:dyDescent="0.35">
      <c r="A311" t="s">
        <v>313</v>
      </c>
      <c r="C311" s="8"/>
    </row>
    <row r="312" spans="1:3" x14ac:dyDescent="0.35">
      <c r="C312" s="8"/>
    </row>
    <row r="313" spans="1:3" ht="15.5" x14ac:dyDescent="0.35">
      <c r="A313" s="3" t="s">
        <v>318</v>
      </c>
      <c r="C313" s="8"/>
    </row>
    <row r="314" spans="1:3" x14ac:dyDescent="0.35">
      <c r="A314" t="s">
        <v>315</v>
      </c>
    </row>
    <row r="315" spans="1:3" x14ac:dyDescent="0.35">
      <c r="A315" t="s">
        <v>316</v>
      </c>
    </row>
    <row r="316" spans="1:3" x14ac:dyDescent="0.35">
      <c r="A316" t="s">
        <v>317</v>
      </c>
    </row>
    <row r="318" spans="1:3" ht="15.5" x14ac:dyDescent="0.35">
      <c r="A318" s="51" t="s">
        <v>285</v>
      </c>
    </row>
    <row r="319" spans="1:3" ht="15.5" x14ac:dyDescent="0.35">
      <c r="A319" s="3" t="s">
        <v>320</v>
      </c>
    </row>
    <row r="320" spans="1:3" x14ac:dyDescent="0.35">
      <c r="A320" t="s">
        <v>319</v>
      </c>
    </row>
    <row r="321" spans="1:3" x14ac:dyDescent="0.35">
      <c r="A321" s="3"/>
    </row>
    <row r="322" spans="1:3" ht="15.5" x14ac:dyDescent="0.35">
      <c r="A322" s="51" t="s">
        <v>323</v>
      </c>
    </row>
    <row r="323" spans="1:3" x14ac:dyDescent="0.35">
      <c r="A323" t="s">
        <v>321</v>
      </c>
    </row>
    <row r="324" spans="1:3" x14ac:dyDescent="0.35">
      <c r="A324" t="s">
        <v>322</v>
      </c>
    </row>
    <row r="325" spans="1:3" x14ac:dyDescent="0.35">
      <c r="A325" s="3"/>
    </row>
    <row r="326" spans="1:3" x14ac:dyDescent="0.35">
      <c r="A326" s="3"/>
    </row>
    <row r="328" spans="1:3" x14ac:dyDescent="0.35">
      <c r="A328" s="55" t="s">
        <v>7</v>
      </c>
      <c r="B328" s="55" t="s">
        <v>4</v>
      </c>
      <c r="C328" s="55" t="s">
        <v>275</v>
      </c>
    </row>
    <row r="329" spans="1:3" x14ac:dyDescent="0.35">
      <c r="A329" s="56" t="s">
        <v>19</v>
      </c>
      <c r="B329" s="7">
        <f>COUNTIF('Online Sales Data'!H1:H241,'Data insights and trends '!A329)</f>
        <v>80</v>
      </c>
      <c r="C329" s="31">
        <f>AVERAGEIF('Online Sales Data'!$H$1:$H$241,'Data insights and trends '!$A329,'Online Sales Data'!$G$1:$G$241)</f>
        <v>280.69312499999995</v>
      </c>
    </row>
    <row r="330" spans="1:3" x14ac:dyDescent="0.35">
      <c r="A330" s="56" t="s">
        <v>15</v>
      </c>
      <c r="B330" s="7">
        <f>COUNTIF('Online Sales Data'!H2:H242,'Data insights and trends '!A330)</f>
        <v>80</v>
      </c>
      <c r="C330" s="31">
        <f>AVERAGEIF('Online Sales Data'!$H$1:$H$241,'Data insights and trends '!$A330,'Online Sales Data'!$G$1:$G$241)</f>
        <v>265.85075000000006</v>
      </c>
    </row>
    <row r="331" spans="1:3" x14ac:dyDescent="0.35">
      <c r="A331" s="56" t="s">
        <v>11</v>
      </c>
      <c r="B331" s="7">
        <f>COUNTIF('Online Sales Data'!H3:H243,'Data insights and trends '!A331)</f>
        <v>79</v>
      </c>
      <c r="C331" s="31">
        <f>AVERAGEIF('Online Sales Data'!$H$1:$H$241,'Data insights and trends '!$A331,'Online Sales Data'!$G$1:$G$241)</f>
        <v>460.55425000000025</v>
      </c>
    </row>
    <row r="332" spans="1:3" x14ac:dyDescent="0.35">
      <c r="A332" s="3"/>
      <c r="C332" s="8"/>
    </row>
    <row r="333" spans="1:3" ht="15.5" x14ac:dyDescent="0.35">
      <c r="A333" s="51" t="s">
        <v>324</v>
      </c>
      <c r="C333" s="8"/>
    </row>
    <row r="334" spans="1:3" x14ac:dyDescent="0.35">
      <c r="A334" t="s">
        <v>325</v>
      </c>
      <c r="C334" s="8"/>
    </row>
    <row r="335" spans="1:3" x14ac:dyDescent="0.35">
      <c r="A335" t="s">
        <v>326</v>
      </c>
      <c r="C335" s="8"/>
    </row>
    <row r="337" spans="1:3" x14ac:dyDescent="0.35">
      <c r="A337" s="3" t="s">
        <v>327</v>
      </c>
    </row>
    <row r="338" spans="1:3" x14ac:dyDescent="0.35">
      <c r="A338" t="s">
        <v>328</v>
      </c>
    </row>
    <row r="339" spans="1:3" x14ac:dyDescent="0.35">
      <c r="A339" t="s">
        <v>329</v>
      </c>
    </row>
    <row r="341" spans="1:3" ht="15.5" x14ac:dyDescent="0.35">
      <c r="A341" s="51" t="s">
        <v>285</v>
      </c>
    </row>
    <row r="342" spans="1:3" x14ac:dyDescent="0.35">
      <c r="A342" t="s">
        <v>331</v>
      </c>
    </row>
    <row r="343" spans="1:3" x14ac:dyDescent="0.35">
      <c r="A343" t="s">
        <v>330</v>
      </c>
    </row>
    <row r="345" spans="1:3" x14ac:dyDescent="0.35">
      <c r="A345" t="s">
        <v>334</v>
      </c>
    </row>
    <row r="346" spans="1:3" x14ac:dyDescent="0.35">
      <c r="A346" t="s">
        <v>332</v>
      </c>
    </row>
    <row r="347" spans="1:3" x14ac:dyDescent="0.35">
      <c r="A347" t="s">
        <v>333</v>
      </c>
    </row>
    <row r="349" spans="1:3" x14ac:dyDescent="0.35">
      <c r="A349" s="55" t="s">
        <v>272</v>
      </c>
      <c r="B349" s="55" t="s">
        <v>4</v>
      </c>
      <c r="C349" s="55" t="s">
        <v>275</v>
      </c>
    </row>
    <row r="350" spans="1:3" x14ac:dyDescent="0.35">
      <c r="A350" s="7" t="s">
        <v>276</v>
      </c>
      <c r="B350" s="7">
        <f>COUNTIF('Online Sales Data'!M1:M241,A350)</f>
        <v>69</v>
      </c>
      <c r="C350" s="31">
        <f>AVERAGEIF('Online Sales Data'!$M$1:$M$241,'Data insights and trends '!$A350,'Online Sales Data'!$G$1:$G$241)</f>
        <v>328.46855072463768</v>
      </c>
    </row>
    <row r="351" spans="1:3" x14ac:dyDescent="0.35">
      <c r="A351" s="7" t="s">
        <v>277</v>
      </c>
      <c r="B351" s="7">
        <f>COUNTIF('Online Sales Data'!M2:M242,A351)</f>
        <v>56</v>
      </c>
      <c r="C351" s="31">
        <f>AVERAGEIF('Online Sales Data'!$M$1:$M$241,'Data insights and trends '!$A351,'Online Sales Data'!$G$1:$G$241)</f>
        <v>451.12714285714293</v>
      </c>
    </row>
    <row r="352" spans="1:3" x14ac:dyDescent="0.35">
      <c r="C352" s="8"/>
    </row>
    <row r="353" spans="1:11" ht="15.5" x14ac:dyDescent="0.35">
      <c r="A353" s="3" t="s">
        <v>337</v>
      </c>
      <c r="C353" s="8"/>
    </row>
    <row r="354" spans="1:11" x14ac:dyDescent="0.35">
      <c r="A354" t="s">
        <v>335</v>
      </c>
      <c r="C354" s="8"/>
    </row>
    <row r="355" spans="1:11" x14ac:dyDescent="0.35">
      <c r="A355" t="s">
        <v>336</v>
      </c>
      <c r="C355" s="8"/>
    </row>
    <row r="356" spans="1:11" ht="15.5" x14ac:dyDescent="0.35">
      <c r="A356" s="3" t="s">
        <v>340</v>
      </c>
      <c r="C356" s="8"/>
    </row>
    <row r="357" spans="1:11" x14ac:dyDescent="0.35">
      <c r="A357" t="s">
        <v>338</v>
      </c>
    </row>
    <row r="358" spans="1:11" x14ac:dyDescent="0.35">
      <c r="A358" t="s">
        <v>339</v>
      </c>
    </row>
    <row r="360" spans="1:11" ht="15.5" x14ac:dyDescent="0.35">
      <c r="A360" s="3" t="s">
        <v>344</v>
      </c>
    </row>
    <row r="361" spans="1:11" x14ac:dyDescent="0.35">
      <c r="A361" t="s">
        <v>341</v>
      </c>
    </row>
    <row r="363" spans="1:11" ht="15.5" x14ac:dyDescent="0.35">
      <c r="A363" s="3" t="s">
        <v>345</v>
      </c>
    </row>
    <row r="364" spans="1:11" x14ac:dyDescent="0.35">
      <c r="A364" t="s">
        <v>342</v>
      </c>
    </row>
    <row r="365" spans="1:11" x14ac:dyDescent="0.35">
      <c r="A365" t="s">
        <v>343</v>
      </c>
    </row>
    <row r="367" spans="1:11" x14ac:dyDescent="0.35">
      <c r="A367" s="5" t="s">
        <v>262</v>
      </c>
      <c r="B367" s="34" t="s">
        <v>9</v>
      </c>
      <c r="C367" s="5" t="s">
        <v>13</v>
      </c>
      <c r="D367" s="34" t="s">
        <v>17</v>
      </c>
      <c r="E367" s="5" t="s">
        <v>21</v>
      </c>
      <c r="F367" s="34" t="s">
        <v>23</v>
      </c>
      <c r="G367" s="57" t="s">
        <v>25</v>
      </c>
      <c r="I367" s="59"/>
      <c r="K367" s="1"/>
    </row>
    <row r="368" spans="1:11" x14ac:dyDescent="0.35">
      <c r="A368" s="56" t="s">
        <v>276</v>
      </c>
      <c r="B368" s="7">
        <f>COUNTIFS('Online Sales Data'!$M$1:$M$241,'Data insights and trends '!$A368,'Online Sales Data'!$C$1:$C$241,'Data insights and trends '!B$367)</f>
        <v>11</v>
      </c>
      <c r="C368" s="7">
        <f>COUNTIFS('Online Sales Data'!$M$1:$M$241,'Data insights and trends '!$A368,'Online Sales Data'!$C$1:$C$241,'Data insights and trends '!C$367)</f>
        <v>9</v>
      </c>
      <c r="D368" s="7">
        <f>COUNTIFS('Online Sales Data'!$M$1:$M$241,'Data insights and trends '!$A368,'Online Sales Data'!$C$1:$C$241,'Data insights and trends '!D$367)</f>
        <v>12</v>
      </c>
      <c r="E368" s="7">
        <f>COUNTIFS('Online Sales Data'!$M$1:$M$241,'Data insights and trends '!$A368,'Online Sales Data'!$C$1:$C$241,'Data insights and trends '!E$367)</f>
        <v>14</v>
      </c>
      <c r="F368" s="7">
        <f>COUNTIFS('Online Sales Data'!$M$1:$M$241,'Data insights and trends '!$A368,'Online Sales Data'!$C$1:$C$241,'Data insights and trends '!F$367)</f>
        <v>10</v>
      </c>
      <c r="G368" s="58">
        <f>COUNTIFS('Online Sales Data'!$M$1:$M$241,'Data insights and trends '!$A368,'Online Sales Data'!$C$1:$C$241,'Data insights and trends '!G$367)</f>
        <v>13</v>
      </c>
      <c r="K368" s="2"/>
    </row>
    <row r="369" spans="1:11" x14ac:dyDescent="0.35">
      <c r="A369" s="56" t="s">
        <v>277</v>
      </c>
      <c r="B369" s="7">
        <f>COUNTIFS('Online Sales Data'!$M$1:$M$241,'Data insights and trends '!$A369,'Online Sales Data'!$C$1:$C$241,'Data insights and trends '!B$367)</f>
        <v>10</v>
      </c>
      <c r="C369" s="7">
        <f>COUNTIFS('Online Sales Data'!$M$1:$M$241,'Data insights and trends '!$A369,'Online Sales Data'!$C$1:$C$241,'Data insights and trends '!C$367)</f>
        <v>10</v>
      </c>
      <c r="D369" s="7">
        <f>COUNTIFS('Online Sales Data'!$M$1:$M$241,'Data insights and trends '!$A369,'Online Sales Data'!$C$1:$C$241,'Data insights and trends '!D$367)</f>
        <v>10</v>
      </c>
      <c r="E369" s="7">
        <f>COUNTIFS('Online Sales Data'!$M$1:$M$241,'Data insights and trends '!$A369,'Online Sales Data'!$C$1:$C$241,'Data insights and trends '!E$367)</f>
        <v>8</v>
      </c>
      <c r="F369" s="7">
        <f>COUNTIFS('Online Sales Data'!$M$1:$M$241,'Data insights and trends '!$A369,'Online Sales Data'!$C$1:$C$241,'Data insights and trends '!F$367)</f>
        <v>11</v>
      </c>
      <c r="G369" s="58">
        <f>COUNTIFS('Online Sales Data'!$M$1:$M$241,'Data insights and trends '!$A369,'Online Sales Data'!$C$1:$C$241,'Data insights and trends '!G$367)</f>
        <v>7</v>
      </c>
      <c r="K369" s="1"/>
    </row>
    <row r="370" spans="1:11" x14ac:dyDescent="0.35">
      <c r="K370" s="2"/>
    </row>
    <row r="371" spans="1:11" ht="21" x14ac:dyDescent="0.5">
      <c r="A371" s="60" t="s">
        <v>346</v>
      </c>
      <c r="K371" s="1"/>
    </row>
    <row r="372" spans="1:11" ht="15.5" x14ac:dyDescent="0.35">
      <c r="A372" s="3" t="s">
        <v>359</v>
      </c>
      <c r="K372" s="2"/>
    </row>
    <row r="373" spans="1:11" x14ac:dyDescent="0.35">
      <c r="A373" t="s">
        <v>347</v>
      </c>
      <c r="K373" s="1"/>
    </row>
    <row r="374" spans="1:11" x14ac:dyDescent="0.35">
      <c r="A374" t="s">
        <v>348</v>
      </c>
    </row>
    <row r="375" spans="1:11" x14ac:dyDescent="0.35">
      <c r="A375" t="s">
        <v>349</v>
      </c>
    </row>
    <row r="377" spans="1:11" ht="15.5" x14ac:dyDescent="0.35">
      <c r="A377" s="3" t="s">
        <v>360</v>
      </c>
    </row>
    <row r="378" spans="1:11" x14ac:dyDescent="0.35">
      <c r="A378" s="3" t="s">
        <v>350</v>
      </c>
    </row>
    <row r="379" spans="1:11" x14ac:dyDescent="0.35">
      <c r="A379" t="s">
        <v>351</v>
      </c>
    </row>
    <row r="381" spans="1:11" ht="15.5" x14ac:dyDescent="0.35">
      <c r="A381" s="3" t="s">
        <v>361</v>
      </c>
    </row>
    <row r="382" spans="1:11" x14ac:dyDescent="0.35">
      <c r="A382" s="3" t="s">
        <v>352</v>
      </c>
    </row>
    <row r="383" spans="1:11" x14ac:dyDescent="0.35">
      <c r="A383" t="s">
        <v>353</v>
      </c>
    </row>
    <row r="385" spans="1:2" ht="18.5" x14ac:dyDescent="0.45">
      <c r="A385" s="52" t="s">
        <v>285</v>
      </c>
    </row>
    <row r="386" spans="1:2" ht="15.5" x14ac:dyDescent="0.35">
      <c r="A386" s="3" t="s">
        <v>362</v>
      </c>
    </row>
    <row r="387" spans="1:2" x14ac:dyDescent="0.35">
      <c r="A387" t="s">
        <v>354</v>
      </c>
    </row>
    <row r="388" spans="1:2" x14ac:dyDescent="0.35">
      <c r="A388" t="s">
        <v>355</v>
      </c>
    </row>
    <row r="390" spans="1:2" ht="15.5" x14ac:dyDescent="0.35">
      <c r="A390" s="3" t="s">
        <v>363</v>
      </c>
    </row>
    <row r="391" spans="1:2" x14ac:dyDescent="0.35">
      <c r="A391" t="s">
        <v>356</v>
      </c>
    </row>
    <row r="392" spans="1:2" x14ac:dyDescent="0.35">
      <c r="A392" t="s">
        <v>357</v>
      </c>
    </row>
    <row r="393" spans="1:2" x14ac:dyDescent="0.35">
      <c r="A393" t="s">
        <v>358</v>
      </c>
    </row>
    <row r="397" spans="1:2" x14ac:dyDescent="0.35">
      <c r="B397">
        <f>SUMIF('Online Sales Data'!B1:B241,"=&gt;6",'Online Sales Data'!G1:G241)</f>
        <v>0</v>
      </c>
    </row>
  </sheetData>
  <mergeCells count="2">
    <mergeCell ref="B1:G1"/>
    <mergeCell ref="A3:G3"/>
  </mergeCells>
  <conditionalFormatting sqref="A9:C16 B17:C19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{C0EC3B7B-B0B4-4714-8E82-33BD17FE66C4}</x14:id>
        </ext>
      </extLst>
    </cfRule>
  </conditionalFormatting>
  <conditionalFormatting sqref="A26:C259 A268:C272 B266:D266 A262:C262 B260:C261 B263:C265 B267:C26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{636706F2-DEFD-46CD-8477-A64F3071894A}</x14:id>
        </ext>
      </extLst>
    </cfRule>
  </conditionalFormatting>
  <conditionalFormatting sqref="A291:C292 A274:C279 A283:C283 A287:C287 B280:C282 B284:C286 B288:C290 B293:C294 B296:C301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{C81F32C9-DD92-4A42-B8F2-B232B0918209}</x14:id>
        </ext>
      </extLst>
    </cfRule>
  </conditionalFormatting>
  <conditionalFormatting sqref="A303:C307 A312:C312 B308:C308 C309 B310:C311 B313:C31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{57D84FCA-07C6-4253-9858-BB21BF3A63B2}</x14:id>
        </ext>
      </extLst>
    </cfRule>
  </conditionalFormatting>
  <conditionalFormatting sqref="A328:C331">
    <cfRule type="colorScale" priority="1">
      <colorScale>
        <cfvo type="min"/>
        <cfvo type="max"/>
        <color rgb="FFFCFCFF"/>
        <color rgb="FFF8696B"/>
      </colorScale>
    </cfRule>
  </conditionalFormatting>
  <conditionalFormatting sqref="A349:C3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{833E8726-2EA3-44D7-80B0-B3671F71F179}</x14:id>
        </ext>
      </extLst>
    </cfRule>
  </conditionalFormatting>
  <conditionalFormatting sqref="A9:D1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367:G36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6:C26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{4342F5E3-E0AB-4661-9A48-7ED636CFFFFB}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EC3B7B-B0B4-4714-8E82-33BD17FE66C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A9:C16 B17:C19</xm:sqref>
        </x14:conditionalFormatting>
        <x14:conditionalFormatting xmlns:xm="http://schemas.microsoft.com/office/excel/2006/main">
          <x14:cfRule type="dataBar" id="{636706F2-DEFD-46CD-8477-A64F307189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A26:C259 A268:C272 B266:D266 A262:C262 B260:C261 B263:C265 B267:C267</xm:sqref>
        </x14:conditionalFormatting>
        <x14:conditionalFormatting xmlns:xm="http://schemas.microsoft.com/office/excel/2006/main">
          <x14:cfRule type="dataBar" id="{C81F32C9-DD92-4A42-B8F2-B232B09182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A291:C292 A274:C279 A283:C283 A287:C287 B280:C282 B284:C286 B288:C290 B293:C294 B296:C301</xm:sqref>
        </x14:conditionalFormatting>
        <x14:conditionalFormatting xmlns:xm="http://schemas.microsoft.com/office/excel/2006/main">
          <x14:cfRule type="dataBar" id="{57D84FCA-07C6-4253-9858-BB21BF3A63B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A303:C307 A312:C312 B308:C308 C309 B310:C311 B313:C313</xm:sqref>
        </x14:conditionalFormatting>
        <x14:conditionalFormatting xmlns:xm="http://schemas.microsoft.com/office/excel/2006/main">
          <x14:cfRule type="dataBar" id="{833E8726-2EA3-44D7-80B0-B3671F71F1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A349:C351</xm:sqref>
        </x14:conditionalFormatting>
        <x14:conditionalFormatting xmlns:xm="http://schemas.microsoft.com/office/excel/2006/main">
          <x14:cfRule type="dataBar" id="{4342F5E3-E0AB-4661-9A48-7ED636CFFF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B26:C26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D78E0-9B5E-461A-8314-B9C1117893E9}">
  <dimension ref="A1:M241"/>
  <sheetViews>
    <sheetView workbookViewId="0">
      <selection activeCell="E6" sqref="E6"/>
    </sheetView>
  </sheetViews>
  <sheetFormatPr defaultRowHeight="14.5" x14ac:dyDescent="0.35"/>
  <cols>
    <col min="1" max="1" width="18.90625" style="8" customWidth="1"/>
    <col min="2" max="2" width="18.7265625" customWidth="1"/>
    <col min="3" max="3" width="21.36328125" customWidth="1"/>
    <col min="4" max="4" width="34.90625" customWidth="1"/>
    <col min="5" max="5" width="25.90625" customWidth="1"/>
    <col min="6" max="6" width="23.1796875" customWidth="1"/>
    <col min="7" max="7" width="29.453125" customWidth="1"/>
    <col min="8" max="8" width="23" customWidth="1"/>
    <col min="9" max="9" width="19.7265625" customWidth="1"/>
    <col min="10" max="10" width="10.36328125" bestFit="1" customWidth="1"/>
    <col min="11" max="11" width="18.26953125" customWidth="1"/>
  </cols>
  <sheetData>
    <row r="1" spans="1:13" x14ac:dyDescent="0.3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261</v>
      </c>
      <c r="K1" s="14" t="s">
        <v>266</v>
      </c>
      <c r="L1" s="15" t="s">
        <v>272</v>
      </c>
      <c r="M1" s="30" t="s">
        <v>273</v>
      </c>
    </row>
    <row r="2" spans="1:13" x14ac:dyDescent="0.35">
      <c r="A2" s="16">
        <v>10001</v>
      </c>
      <c r="B2" s="17">
        <v>45292</v>
      </c>
      <c r="C2" s="18" t="s">
        <v>9</v>
      </c>
      <c r="D2" s="18" t="s">
        <v>10</v>
      </c>
      <c r="E2" s="18">
        <v>2</v>
      </c>
      <c r="F2" s="19">
        <v>999.99</v>
      </c>
      <c r="G2" s="19">
        <v>1999.98</v>
      </c>
      <c r="H2" s="18" t="s">
        <v>11</v>
      </c>
      <c r="I2" s="18" t="s">
        <v>12</v>
      </c>
      <c r="J2" s="19">
        <f>_xlfn.XLOOKUP('Customer data '!A2,'Customer data '!A1:A241,'Customer data '!D1:D241,"NA",0)</f>
        <v>90</v>
      </c>
      <c r="K2" s="19" t="str">
        <f>IF('Online Sales Data'!$J2&lt;30,"Young",IF('Online Sales Data'!$J2&gt;=45,"Old","Middle"))</f>
        <v>Old</v>
      </c>
      <c r="L2" s="20" t="str">
        <f>VLOOKUP('Online Sales Data'!$A2,'Customer data '!A1:D241,3,0)</f>
        <v>M</v>
      </c>
      <c r="M2" t="str">
        <f>SUBSTITUTE(SUBSTITUTE(L2, "M", "Male"), "F", "Female")</f>
        <v>Male</v>
      </c>
    </row>
    <row r="3" spans="1:13" x14ac:dyDescent="0.35">
      <c r="A3" s="21">
        <v>10002</v>
      </c>
      <c r="B3" s="22">
        <v>45293</v>
      </c>
      <c r="C3" s="23" t="s">
        <v>13</v>
      </c>
      <c r="D3" s="23" t="s">
        <v>14</v>
      </c>
      <c r="E3" s="23">
        <v>1</v>
      </c>
      <c r="F3" s="24">
        <v>499.99</v>
      </c>
      <c r="G3" s="24">
        <v>499.99</v>
      </c>
      <c r="H3" s="23" t="s">
        <v>15</v>
      </c>
      <c r="I3" s="23" t="s">
        <v>16</v>
      </c>
      <c r="J3" s="24">
        <f>_xlfn.XLOOKUP('Customer data '!A3,'Customer data '!A2:A242,'Customer data '!D2:D242,"NA",0)</f>
        <v>90</v>
      </c>
      <c r="K3" s="24" t="str">
        <f>IF('Online Sales Data'!$J3&lt;30,"Young",IF('Online Sales Data'!$J3&gt;=45,"Old","Middle"))</f>
        <v>Old</v>
      </c>
      <c r="L3" s="25" t="str">
        <f>VLOOKUP('Online Sales Data'!$A3,'Customer data '!A2:D242,3,0)</f>
        <v>M</v>
      </c>
      <c r="M3" t="str">
        <f t="shared" ref="M3:M66" si="0">SUBSTITUTE(SUBSTITUTE(L3, "M", "Male"), "F", "Female")</f>
        <v>Male</v>
      </c>
    </row>
    <row r="4" spans="1:13" x14ac:dyDescent="0.35">
      <c r="A4" s="16">
        <v>10003</v>
      </c>
      <c r="B4" s="17">
        <v>45294</v>
      </c>
      <c r="C4" s="18" t="s">
        <v>17</v>
      </c>
      <c r="D4" s="18" t="s">
        <v>18</v>
      </c>
      <c r="E4" s="18">
        <v>3</v>
      </c>
      <c r="F4" s="19">
        <v>69.989999999999995</v>
      </c>
      <c r="G4" s="19">
        <v>209.97</v>
      </c>
      <c r="H4" s="18" t="s">
        <v>19</v>
      </c>
      <c r="I4" s="18" t="s">
        <v>20</v>
      </c>
      <c r="J4" s="19">
        <f>_xlfn.XLOOKUP('Customer data '!A4,'Customer data '!A3:A243,'Customer data '!D3:D243,"NA",0)</f>
        <v>90</v>
      </c>
      <c r="K4" s="19" t="str">
        <f>IF('Online Sales Data'!$J4&lt;30,"Young",IF('Online Sales Data'!$J4&gt;=45,"Old","Middle"))</f>
        <v>Old</v>
      </c>
      <c r="L4" s="20" t="str">
        <f>VLOOKUP('Online Sales Data'!$A4,'Customer data '!A3:D243,3,0)</f>
        <v>M</v>
      </c>
      <c r="M4" t="str">
        <f t="shared" si="0"/>
        <v>Male</v>
      </c>
    </row>
    <row r="5" spans="1:13" x14ac:dyDescent="0.35">
      <c r="A5" s="21">
        <v>10004</v>
      </c>
      <c r="B5" s="22">
        <v>45295</v>
      </c>
      <c r="C5" s="23" t="s">
        <v>21</v>
      </c>
      <c r="D5" s="23" t="s">
        <v>22</v>
      </c>
      <c r="E5" s="23">
        <v>4</v>
      </c>
      <c r="F5" s="24">
        <v>15.99</v>
      </c>
      <c r="G5" s="24">
        <v>63.96</v>
      </c>
      <c r="H5" s="23" t="s">
        <v>11</v>
      </c>
      <c r="I5" s="23" t="s">
        <v>12</v>
      </c>
      <c r="J5" s="24">
        <f>_xlfn.XLOOKUP('Customer data '!A5,'Customer data '!A4:A244,'Customer data '!D4:D244,"NA",0)</f>
        <v>89</v>
      </c>
      <c r="K5" s="24" t="str">
        <f>IF('Online Sales Data'!$J5&lt;30,"Young",IF('Online Sales Data'!$J5&gt;=45,"Old","Middle"))</f>
        <v>Old</v>
      </c>
      <c r="L5" s="25" t="str">
        <f>VLOOKUP('Online Sales Data'!$A5,'Customer data '!A4:D244,3,0)</f>
        <v>M</v>
      </c>
      <c r="M5" t="str">
        <f t="shared" si="0"/>
        <v>Male</v>
      </c>
    </row>
    <row r="6" spans="1:13" x14ac:dyDescent="0.35">
      <c r="A6" s="16">
        <v>10005</v>
      </c>
      <c r="B6" s="17">
        <v>45296</v>
      </c>
      <c r="C6" s="18" t="s">
        <v>23</v>
      </c>
      <c r="D6" s="18" t="s">
        <v>24</v>
      </c>
      <c r="E6" s="18">
        <v>1</v>
      </c>
      <c r="F6" s="19">
        <v>89.99</v>
      </c>
      <c r="G6" s="19">
        <v>89.99</v>
      </c>
      <c r="H6" s="18" t="s">
        <v>15</v>
      </c>
      <c r="I6" s="18" t="s">
        <v>16</v>
      </c>
      <c r="J6" s="19">
        <f>_xlfn.XLOOKUP('Customer data '!A6,'Customer data '!A5:A245,'Customer data '!D5:D245,"NA",0)</f>
        <v>89</v>
      </c>
      <c r="K6" s="19" t="str">
        <f>IF('Online Sales Data'!$J6&lt;30,"Young",IF('Online Sales Data'!$J6&gt;=45,"Old","Middle"))</f>
        <v>Old</v>
      </c>
      <c r="L6" s="20" t="str">
        <f>VLOOKUP('Online Sales Data'!$A6,'Customer data '!A5:D245,3,0)</f>
        <v>M</v>
      </c>
      <c r="M6" t="str">
        <f t="shared" si="0"/>
        <v>Male</v>
      </c>
    </row>
    <row r="7" spans="1:13" x14ac:dyDescent="0.35">
      <c r="A7" s="21">
        <v>10006</v>
      </c>
      <c r="B7" s="22">
        <v>45297</v>
      </c>
      <c r="C7" s="23" t="s">
        <v>25</v>
      </c>
      <c r="D7" s="23" t="s">
        <v>26</v>
      </c>
      <c r="E7" s="23">
        <v>5</v>
      </c>
      <c r="F7" s="24">
        <v>29.99</v>
      </c>
      <c r="G7" s="24">
        <v>149.94999999999999</v>
      </c>
      <c r="H7" s="23" t="s">
        <v>19</v>
      </c>
      <c r="I7" s="23" t="s">
        <v>12</v>
      </c>
      <c r="J7" s="24">
        <f>_xlfn.XLOOKUP('Customer data '!A7,'Customer data '!A6:A246,'Customer data '!D6:D246,"NA",0)</f>
        <v>89</v>
      </c>
      <c r="K7" s="24" t="str">
        <f>IF('Online Sales Data'!$J7&lt;30,"Young",IF('Online Sales Data'!$J7&gt;=45,"Old","Middle"))</f>
        <v>Old</v>
      </c>
      <c r="L7" s="25" t="str">
        <f>VLOOKUP('Online Sales Data'!$A7,'Customer data '!A6:D246,3,0)</f>
        <v>F</v>
      </c>
      <c r="M7" t="str">
        <f t="shared" si="0"/>
        <v>Female</v>
      </c>
    </row>
    <row r="8" spans="1:13" x14ac:dyDescent="0.35">
      <c r="A8" s="16">
        <v>10007</v>
      </c>
      <c r="B8" s="17">
        <v>45298</v>
      </c>
      <c r="C8" s="18" t="s">
        <v>9</v>
      </c>
      <c r="D8" s="18" t="s">
        <v>27</v>
      </c>
      <c r="E8" s="18">
        <v>1</v>
      </c>
      <c r="F8" s="19">
        <v>2499.9899999999998</v>
      </c>
      <c r="G8" s="19">
        <v>2499.9899999999998</v>
      </c>
      <c r="H8" s="18" t="s">
        <v>11</v>
      </c>
      <c r="I8" s="18" t="s">
        <v>12</v>
      </c>
      <c r="J8" s="19">
        <f>_xlfn.XLOOKUP('Customer data '!A8,'Customer data '!A7:A247,'Customer data '!D7:D247,"NA",0)</f>
        <v>88</v>
      </c>
      <c r="K8" s="19" t="str">
        <f>IF('Online Sales Data'!$J8&lt;30,"Young",IF('Online Sales Data'!$J8&gt;=45,"Old","Middle"))</f>
        <v>Old</v>
      </c>
      <c r="L8" s="20" t="str">
        <f>VLOOKUP('Online Sales Data'!$A8,'Customer data '!A7:D247,3,0)</f>
        <v>M</v>
      </c>
      <c r="M8" t="str">
        <f t="shared" si="0"/>
        <v>Male</v>
      </c>
    </row>
    <row r="9" spans="1:13" x14ac:dyDescent="0.35">
      <c r="A9" s="21">
        <v>10008</v>
      </c>
      <c r="B9" s="22">
        <v>45299</v>
      </c>
      <c r="C9" s="23" t="s">
        <v>13</v>
      </c>
      <c r="D9" s="23" t="s">
        <v>28</v>
      </c>
      <c r="E9" s="23">
        <v>2</v>
      </c>
      <c r="F9" s="24">
        <v>599.99</v>
      </c>
      <c r="G9" s="24">
        <v>1199.98</v>
      </c>
      <c r="H9" s="23" t="s">
        <v>15</v>
      </c>
      <c r="I9" s="23" t="s">
        <v>16</v>
      </c>
      <c r="J9" s="24">
        <f>_xlfn.XLOOKUP('Customer data '!A9,'Customer data '!A8:A248,'Customer data '!D8:D248,"NA",0)</f>
        <v>87</v>
      </c>
      <c r="K9" s="24" t="str">
        <f>IF('Online Sales Data'!$J9&lt;30,"Young",IF('Online Sales Data'!$J9&gt;=45,"Old","Middle"))</f>
        <v>Old</v>
      </c>
      <c r="L9" s="25" t="str">
        <f>VLOOKUP('Online Sales Data'!$A9,'Customer data '!A8:D248,3,0)</f>
        <v>F</v>
      </c>
      <c r="M9" t="str">
        <f t="shared" si="0"/>
        <v>Female</v>
      </c>
    </row>
    <row r="10" spans="1:13" x14ac:dyDescent="0.35">
      <c r="A10" s="16">
        <v>10009</v>
      </c>
      <c r="B10" s="17">
        <v>45300</v>
      </c>
      <c r="C10" s="18" t="s">
        <v>17</v>
      </c>
      <c r="D10" s="18" t="s">
        <v>29</v>
      </c>
      <c r="E10" s="18">
        <v>6</v>
      </c>
      <c r="F10" s="19">
        <v>89.99</v>
      </c>
      <c r="G10" s="19">
        <v>539.94000000000005</v>
      </c>
      <c r="H10" s="18" t="s">
        <v>19</v>
      </c>
      <c r="I10" s="18" t="s">
        <v>20</v>
      </c>
      <c r="J10" s="19">
        <f>_xlfn.XLOOKUP('Customer data '!A10,'Customer data '!A9:A249,'Customer data '!D9:D249,"NA",0)</f>
        <v>86</v>
      </c>
      <c r="K10" s="19" t="str">
        <f>IF('Online Sales Data'!$J10&lt;30,"Young",IF('Online Sales Data'!$J10&gt;=45,"Old","Middle"))</f>
        <v>Old</v>
      </c>
      <c r="L10" s="20" t="str">
        <f>VLOOKUP('Online Sales Data'!$A10,'Customer data '!A9:D249,3,0)</f>
        <v>F</v>
      </c>
      <c r="M10" t="str">
        <f t="shared" si="0"/>
        <v>Female</v>
      </c>
    </row>
    <row r="11" spans="1:13" x14ac:dyDescent="0.35">
      <c r="A11" s="21">
        <v>10010</v>
      </c>
      <c r="B11" s="22">
        <v>45301</v>
      </c>
      <c r="C11" s="23" t="s">
        <v>21</v>
      </c>
      <c r="D11" s="23" t="s">
        <v>30</v>
      </c>
      <c r="E11" s="23">
        <v>2</v>
      </c>
      <c r="F11" s="24">
        <v>25.99</v>
      </c>
      <c r="G11" s="24">
        <v>51.98</v>
      </c>
      <c r="H11" s="23" t="s">
        <v>11</v>
      </c>
      <c r="I11" s="23" t="s">
        <v>12</v>
      </c>
      <c r="J11" s="24">
        <f>_xlfn.XLOOKUP('Customer data '!A11,'Customer data '!A10:A250,'Customer data '!D10:D250,"NA",0)</f>
        <v>86</v>
      </c>
      <c r="K11" s="24" t="str">
        <f>IF('Online Sales Data'!$J11&lt;30,"Young",IF('Online Sales Data'!$J11&gt;=45,"Old","Middle"))</f>
        <v>Old</v>
      </c>
      <c r="L11" s="25" t="str">
        <f>VLOOKUP('Online Sales Data'!$A11,'Customer data '!A10:D250,3,0)</f>
        <v>F</v>
      </c>
      <c r="M11" t="str">
        <f t="shared" si="0"/>
        <v>Female</v>
      </c>
    </row>
    <row r="12" spans="1:13" x14ac:dyDescent="0.35">
      <c r="A12" s="16">
        <v>10011</v>
      </c>
      <c r="B12" s="17">
        <v>45302</v>
      </c>
      <c r="C12" s="18" t="s">
        <v>23</v>
      </c>
      <c r="D12" s="18" t="s">
        <v>31</v>
      </c>
      <c r="E12" s="18">
        <v>1</v>
      </c>
      <c r="F12" s="19">
        <v>129.99</v>
      </c>
      <c r="G12" s="19">
        <v>129.99</v>
      </c>
      <c r="H12" s="18" t="s">
        <v>15</v>
      </c>
      <c r="I12" s="18" t="s">
        <v>16</v>
      </c>
      <c r="J12" s="19">
        <f>_xlfn.XLOOKUP('Customer data '!A12,'Customer data '!A11:A251,'Customer data '!D11:D251,"NA",0)</f>
        <v>86</v>
      </c>
      <c r="K12" s="19" t="str">
        <f>IF('Online Sales Data'!$J12&lt;30,"Young",IF('Online Sales Data'!$J12&gt;=45,"Old","Middle"))</f>
        <v>Old</v>
      </c>
      <c r="L12" s="20" t="str">
        <f>VLOOKUP('Online Sales Data'!$A12,'Customer data '!A11:D251,3,0)</f>
        <v>F</v>
      </c>
      <c r="M12" t="str">
        <f t="shared" si="0"/>
        <v>Female</v>
      </c>
    </row>
    <row r="13" spans="1:13" x14ac:dyDescent="0.35">
      <c r="A13" s="21">
        <v>10012</v>
      </c>
      <c r="B13" s="22">
        <v>45303</v>
      </c>
      <c r="C13" s="23" t="s">
        <v>25</v>
      </c>
      <c r="D13" s="23" t="s">
        <v>32</v>
      </c>
      <c r="E13" s="23">
        <v>3</v>
      </c>
      <c r="F13" s="24">
        <v>199.99</v>
      </c>
      <c r="G13" s="24">
        <v>599.97</v>
      </c>
      <c r="H13" s="23" t="s">
        <v>19</v>
      </c>
      <c r="I13" s="23" t="s">
        <v>12</v>
      </c>
      <c r="J13" s="24">
        <f>_xlfn.XLOOKUP('Customer data '!A13,'Customer data '!A12:A252,'Customer data '!D12:D252,"NA",0)</f>
        <v>85</v>
      </c>
      <c r="K13" s="24" t="str">
        <f>IF('Online Sales Data'!$J13&lt;30,"Young",IF('Online Sales Data'!$J13&gt;=45,"Old","Middle"))</f>
        <v>Old</v>
      </c>
      <c r="L13" s="25" t="str">
        <f>VLOOKUP('Online Sales Data'!$A13,'Customer data '!A12:D252,3,0)</f>
        <v>F</v>
      </c>
      <c r="M13" t="str">
        <f t="shared" si="0"/>
        <v>Female</v>
      </c>
    </row>
    <row r="14" spans="1:13" x14ac:dyDescent="0.35">
      <c r="A14" s="16">
        <v>10013</v>
      </c>
      <c r="B14" s="17">
        <v>45304</v>
      </c>
      <c r="C14" s="18" t="s">
        <v>9</v>
      </c>
      <c r="D14" s="18" t="s">
        <v>33</v>
      </c>
      <c r="E14" s="18">
        <v>2</v>
      </c>
      <c r="F14" s="19">
        <v>749.99</v>
      </c>
      <c r="G14" s="19">
        <v>1499.98</v>
      </c>
      <c r="H14" s="18" t="s">
        <v>11</v>
      </c>
      <c r="I14" s="18" t="s">
        <v>12</v>
      </c>
      <c r="J14" s="19">
        <f>_xlfn.XLOOKUP('Customer data '!A14,'Customer data '!A13:A253,'Customer data '!D13:D253,"NA",0)</f>
        <v>85</v>
      </c>
      <c r="K14" s="19" t="str">
        <f>IF('Online Sales Data'!$J14&lt;30,"Young",IF('Online Sales Data'!$J14&gt;=45,"Old","Middle"))</f>
        <v>Old</v>
      </c>
      <c r="L14" s="20" t="str">
        <f>VLOOKUP('Online Sales Data'!$A14,'Customer data '!A13:D253,3,0)</f>
        <v>F</v>
      </c>
      <c r="M14" t="str">
        <f t="shared" si="0"/>
        <v>Female</v>
      </c>
    </row>
    <row r="15" spans="1:13" x14ac:dyDescent="0.35">
      <c r="A15" s="21">
        <v>10014</v>
      </c>
      <c r="B15" s="22">
        <v>45305</v>
      </c>
      <c r="C15" s="23" t="s">
        <v>13</v>
      </c>
      <c r="D15" s="23" t="s">
        <v>34</v>
      </c>
      <c r="E15" s="23">
        <v>1</v>
      </c>
      <c r="F15" s="24">
        <v>189.99</v>
      </c>
      <c r="G15" s="24">
        <v>189.99</v>
      </c>
      <c r="H15" s="23" t="s">
        <v>15</v>
      </c>
      <c r="I15" s="23" t="s">
        <v>16</v>
      </c>
      <c r="J15" s="24">
        <f>_xlfn.XLOOKUP('Customer data '!A15,'Customer data '!A14:A254,'Customer data '!D14:D254,"NA",0)</f>
        <v>85</v>
      </c>
      <c r="K15" s="24" t="str">
        <f>IF('Online Sales Data'!$J15&lt;30,"Young",IF('Online Sales Data'!$J15&gt;=45,"Old","Middle"))</f>
        <v>Old</v>
      </c>
      <c r="L15" s="25" t="str">
        <f>VLOOKUP('Online Sales Data'!$A15,'Customer data '!A14:D254,3,0)</f>
        <v>M</v>
      </c>
      <c r="M15" t="str">
        <f t="shared" si="0"/>
        <v>Male</v>
      </c>
    </row>
    <row r="16" spans="1:13" x14ac:dyDescent="0.35">
      <c r="A16" s="16">
        <v>10015</v>
      </c>
      <c r="B16" s="17">
        <v>45306</v>
      </c>
      <c r="C16" s="18" t="s">
        <v>17</v>
      </c>
      <c r="D16" s="18" t="s">
        <v>35</v>
      </c>
      <c r="E16" s="18">
        <v>2</v>
      </c>
      <c r="F16" s="19">
        <v>249.99</v>
      </c>
      <c r="G16" s="19">
        <v>499.98</v>
      </c>
      <c r="H16" s="18" t="s">
        <v>19</v>
      </c>
      <c r="I16" s="18" t="s">
        <v>20</v>
      </c>
      <c r="J16" s="19">
        <f>_xlfn.XLOOKUP('Customer data '!A16,'Customer data '!A15:A255,'Customer data '!D15:D255,"NA",0)</f>
        <v>85</v>
      </c>
      <c r="K16" s="19" t="str">
        <f>IF('Online Sales Data'!$J16&lt;30,"Young",IF('Online Sales Data'!$J16&gt;=45,"Old","Middle"))</f>
        <v>Old</v>
      </c>
      <c r="L16" s="20" t="str">
        <f>VLOOKUP('Online Sales Data'!$A16,'Customer data '!A15:D255,3,0)</f>
        <v>F</v>
      </c>
      <c r="M16" t="str">
        <f t="shared" si="0"/>
        <v>Female</v>
      </c>
    </row>
    <row r="17" spans="1:13" x14ac:dyDescent="0.35">
      <c r="A17" s="21">
        <v>10016</v>
      </c>
      <c r="B17" s="22">
        <v>45307</v>
      </c>
      <c r="C17" s="23" t="s">
        <v>21</v>
      </c>
      <c r="D17" s="23" t="s">
        <v>36</v>
      </c>
      <c r="E17" s="23">
        <v>3</v>
      </c>
      <c r="F17" s="24">
        <v>35.99</v>
      </c>
      <c r="G17" s="24">
        <v>107.97</v>
      </c>
      <c r="H17" s="23" t="s">
        <v>11</v>
      </c>
      <c r="I17" s="23" t="s">
        <v>12</v>
      </c>
      <c r="J17" s="24">
        <f>_xlfn.XLOOKUP('Customer data '!A17,'Customer data '!A16:A256,'Customer data '!D16:D256,"NA",0)</f>
        <v>84</v>
      </c>
      <c r="K17" s="24" t="str">
        <f>IF('Online Sales Data'!$J17&lt;30,"Young",IF('Online Sales Data'!$J17&gt;=45,"Old","Middle"))</f>
        <v>Old</v>
      </c>
      <c r="L17" s="25" t="str">
        <f>VLOOKUP('Online Sales Data'!$A17,'Customer data '!A16:D256,3,0)</f>
        <v>F</v>
      </c>
      <c r="M17" t="str">
        <f t="shared" si="0"/>
        <v>Female</v>
      </c>
    </row>
    <row r="18" spans="1:13" x14ac:dyDescent="0.35">
      <c r="A18" s="16">
        <v>10017</v>
      </c>
      <c r="B18" s="17">
        <v>45308</v>
      </c>
      <c r="C18" s="18" t="s">
        <v>23</v>
      </c>
      <c r="D18" s="18" t="s">
        <v>37</v>
      </c>
      <c r="E18" s="18">
        <v>1</v>
      </c>
      <c r="F18" s="19">
        <v>399.99</v>
      </c>
      <c r="G18" s="19">
        <v>399.99</v>
      </c>
      <c r="H18" s="18" t="s">
        <v>15</v>
      </c>
      <c r="I18" s="18" t="s">
        <v>16</v>
      </c>
      <c r="J18" s="19">
        <f>_xlfn.XLOOKUP('Customer data '!A18,'Customer data '!A17:A257,'Customer data '!D17:D257,"NA",0)</f>
        <v>84</v>
      </c>
      <c r="K18" s="19" t="str">
        <f>IF('Online Sales Data'!$J18&lt;30,"Young",IF('Online Sales Data'!$J18&gt;=45,"Old","Middle"))</f>
        <v>Old</v>
      </c>
      <c r="L18" s="20" t="str">
        <f>VLOOKUP('Online Sales Data'!$A18,'Customer data '!A17:D257,3,0)</f>
        <v>M</v>
      </c>
      <c r="M18" t="str">
        <f t="shared" si="0"/>
        <v>Male</v>
      </c>
    </row>
    <row r="19" spans="1:13" x14ac:dyDescent="0.35">
      <c r="A19" s="21">
        <v>10018</v>
      </c>
      <c r="B19" s="22">
        <v>45309</v>
      </c>
      <c r="C19" s="23" t="s">
        <v>25</v>
      </c>
      <c r="D19" s="23" t="s">
        <v>38</v>
      </c>
      <c r="E19" s="23">
        <v>4</v>
      </c>
      <c r="F19" s="24">
        <v>119.99</v>
      </c>
      <c r="G19" s="24">
        <v>479.96</v>
      </c>
      <c r="H19" s="23" t="s">
        <v>19</v>
      </c>
      <c r="I19" s="23" t="s">
        <v>12</v>
      </c>
      <c r="J19" s="24">
        <f>_xlfn.XLOOKUP('Customer data '!A19,'Customer data '!A18:A258,'Customer data '!D18:D258,"NA",0)</f>
        <v>84</v>
      </c>
      <c r="K19" s="24" t="str">
        <f>IF('Online Sales Data'!$J19&lt;30,"Young",IF('Online Sales Data'!$J19&gt;=45,"Old","Middle"))</f>
        <v>Old</v>
      </c>
      <c r="L19" s="25" t="e">
        <f>VLOOKUP('Online Sales Data'!$A19,'Customer data '!A18:D258,3,0)</f>
        <v>#N/A</v>
      </c>
      <c r="M19" t="e">
        <f t="shared" si="0"/>
        <v>#N/A</v>
      </c>
    </row>
    <row r="20" spans="1:13" x14ac:dyDescent="0.35">
      <c r="A20" s="16">
        <v>10019</v>
      </c>
      <c r="B20" s="17">
        <v>45310</v>
      </c>
      <c r="C20" s="18" t="s">
        <v>9</v>
      </c>
      <c r="D20" s="18" t="s">
        <v>39</v>
      </c>
      <c r="E20" s="18">
        <v>2</v>
      </c>
      <c r="F20" s="19">
        <v>499.99</v>
      </c>
      <c r="G20" s="19">
        <v>999.98</v>
      </c>
      <c r="H20" s="18" t="s">
        <v>11</v>
      </c>
      <c r="I20" s="18" t="s">
        <v>12</v>
      </c>
      <c r="J20" s="19">
        <f>_xlfn.XLOOKUP('Customer data '!A20,'Customer data '!A19:A259,'Customer data '!D19:D259,"NA",0)</f>
        <v>83</v>
      </c>
      <c r="K20" s="19" t="str">
        <f>IF('Online Sales Data'!$J20&lt;30,"Young",IF('Online Sales Data'!$J20&gt;=45,"Old","Middle"))</f>
        <v>Old</v>
      </c>
      <c r="L20" s="20" t="str">
        <f>VLOOKUP('Online Sales Data'!$A20,'Customer data '!A19:D259,3,0)</f>
        <v>F</v>
      </c>
      <c r="M20" t="str">
        <f t="shared" si="0"/>
        <v>Female</v>
      </c>
    </row>
    <row r="21" spans="1:13" x14ac:dyDescent="0.35">
      <c r="A21" s="21">
        <v>10020</v>
      </c>
      <c r="B21" s="22">
        <v>45311</v>
      </c>
      <c r="C21" s="23" t="s">
        <v>13</v>
      </c>
      <c r="D21" s="23" t="s">
        <v>40</v>
      </c>
      <c r="E21" s="23">
        <v>1</v>
      </c>
      <c r="F21" s="24">
        <v>99.99</v>
      </c>
      <c r="G21" s="24">
        <v>99.99</v>
      </c>
      <c r="H21" s="23" t="s">
        <v>15</v>
      </c>
      <c r="I21" s="23" t="s">
        <v>16</v>
      </c>
      <c r="J21" s="24">
        <f>_xlfn.XLOOKUP('Customer data '!A21,'Customer data '!A20:A260,'Customer data '!D20:D260,"NA",0)</f>
        <v>83</v>
      </c>
      <c r="K21" s="24" t="str">
        <f>IF('Online Sales Data'!$J21&lt;30,"Young",IF('Online Sales Data'!$J21&gt;=45,"Old","Middle"))</f>
        <v>Old</v>
      </c>
      <c r="L21" s="25" t="str">
        <f>VLOOKUP('Online Sales Data'!$A21,'Customer data '!A20:D260,3,0)</f>
        <v>F</v>
      </c>
      <c r="M21" t="str">
        <f t="shared" si="0"/>
        <v>Female</v>
      </c>
    </row>
    <row r="22" spans="1:13" x14ac:dyDescent="0.35">
      <c r="A22" s="16">
        <v>10021</v>
      </c>
      <c r="B22" s="17">
        <v>45312</v>
      </c>
      <c r="C22" s="18" t="s">
        <v>17</v>
      </c>
      <c r="D22" s="18" t="s">
        <v>41</v>
      </c>
      <c r="E22" s="18">
        <v>3</v>
      </c>
      <c r="F22" s="19">
        <v>59.99</v>
      </c>
      <c r="G22" s="19">
        <v>179.97</v>
      </c>
      <c r="H22" s="18" t="s">
        <v>19</v>
      </c>
      <c r="I22" s="18" t="s">
        <v>20</v>
      </c>
      <c r="J22" s="19">
        <f>_xlfn.XLOOKUP('Customer data '!A22,'Customer data '!A21:A261,'Customer data '!D21:D261,"NA",0)</f>
        <v>83</v>
      </c>
      <c r="K22" s="19" t="str">
        <f>IF('Online Sales Data'!$J22&lt;30,"Young",IF('Online Sales Data'!$J22&gt;=45,"Old","Middle"))</f>
        <v>Old</v>
      </c>
      <c r="L22" s="20" t="str">
        <f>VLOOKUP('Online Sales Data'!$A22,'Customer data '!A21:D261,3,0)</f>
        <v>F</v>
      </c>
      <c r="M22" t="str">
        <f t="shared" si="0"/>
        <v>Female</v>
      </c>
    </row>
    <row r="23" spans="1:13" x14ac:dyDescent="0.35">
      <c r="A23" s="21">
        <v>10022</v>
      </c>
      <c r="B23" s="22">
        <v>45313</v>
      </c>
      <c r="C23" s="23" t="s">
        <v>21</v>
      </c>
      <c r="D23" s="23" t="s">
        <v>42</v>
      </c>
      <c r="E23" s="23">
        <v>2</v>
      </c>
      <c r="F23" s="24">
        <v>22.99</v>
      </c>
      <c r="G23" s="24">
        <v>45.98</v>
      </c>
      <c r="H23" s="23" t="s">
        <v>11</v>
      </c>
      <c r="I23" s="23" t="s">
        <v>12</v>
      </c>
      <c r="J23" s="24">
        <f>_xlfn.XLOOKUP('Customer data '!A23,'Customer data '!A22:A262,'Customer data '!D22:D262,"NA",0)</f>
        <v>82</v>
      </c>
      <c r="K23" s="24" t="str">
        <f>IF('Online Sales Data'!$J23&lt;30,"Young",IF('Online Sales Data'!$J23&gt;=45,"Old","Middle"))</f>
        <v>Old</v>
      </c>
      <c r="L23" s="25" t="str">
        <f>VLOOKUP('Online Sales Data'!$A23,'Customer data '!A22:D262,3,0)</f>
        <v>F</v>
      </c>
      <c r="M23" t="str">
        <f t="shared" si="0"/>
        <v>Female</v>
      </c>
    </row>
    <row r="24" spans="1:13" x14ac:dyDescent="0.35">
      <c r="A24" s="16">
        <v>10023</v>
      </c>
      <c r="B24" s="17">
        <v>45314</v>
      </c>
      <c r="C24" s="18" t="s">
        <v>23</v>
      </c>
      <c r="D24" s="18" t="s">
        <v>43</v>
      </c>
      <c r="E24" s="18">
        <v>1</v>
      </c>
      <c r="F24" s="19">
        <v>49.99</v>
      </c>
      <c r="G24" s="19">
        <v>49.99</v>
      </c>
      <c r="H24" s="18" t="s">
        <v>15</v>
      </c>
      <c r="I24" s="18" t="s">
        <v>16</v>
      </c>
      <c r="J24" s="19">
        <f>_xlfn.XLOOKUP('Customer data '!A24,'Customer data '!A23:A263,'Customer data '!D23:D263,"NA",0)</f>
        <v>82</v>
      </c>
      <c r="K24" s="19" t="str">
        <f>IF('Online Sales Data'!$J24&lt;30,"Young",IF('Online Sales Data'!$J24&gt;=45,"Old","Middle"))</f>
        <v>Old</v>
      </c>
      <c r="L24" s="20" t="str">
        <f>VLOOKUP('Online Sales Data'!$A24,'Customer data '!A23:D263,3,0)</f>
        <v>F</v>
      </c>
      <c r="M24" t="str">
        <f t="shared" si="0"/>
        <v>Female</v>
      </c>
    </row>
    <row r="25" spans="1:13" x14ac:dyDescent="0.35">
      <c r="A25" s="21">
        <v>10024</v>
      </c>
      <c r="B25" s="22">
        <v>45315</v>
      </c>
      <c r="C25" s="23" t="s">
        <v>25</v>
      </c>
      <c r="D25" s="23" t="s">
        <v>44</v>
      </c>
      <c r="E25" s="23">
        <v>3</v>
      </c>
      <c r="F25" s="24">
        <v>29.99</v>
      </c>
      <c r="G25" s="24">
        <v>89.97</v>
      </c>
      <c r="H25" s="23" t="s">
        <v>19</v>
      </c>
      <c r="I25" s="23" t="s">
        <v>12</v>
      </c>
      <c r="J25" s="24">
        <f>_xlfn.XLOOKUP('Customer data '!A25,'Customer data '!A24:A264,'Customer data '!D24:D264,"NA",0)</f>
        <v>81</v>
      </c>
      <c r="K25" s="24" t="str">
        <f>IF('Online Sales Data'!$J25&lt;30,"Young",IF('Online Sales Data'!$J25&gt;=45,"Old","Middle"))</f>
        <v>Old</v>
      </c>
      <c r="L25" s="25" t="str">
        <f>VLOOKUP('Online Sales Data'!$A25,'Customer data '!A24:D264,3,0)</f>
        <v>F</v>
      </c>
      <c r="M25" t="str">
        <f t="shared" si="0"/>
        <v>Female</v>
      </c>
    </row>
    <row r="26" spans="1:13" x14ac:dyDescent="0.35">
      <c r="A26" s="16">
        <v>10025</v>
      </c>
      <c r="B26" s="17">
        <v>45316</v>
      </c>
      <c r="C26" s="18" t="s">
        <v>9</v>
      </c>
      <c r="D26" s="18" t="s">
        <v>45</v>
      </c>
      <c r="E26" s="18">
        <v>1</v>
      </c>
      <c r="F26" s="19">
        <v>299.99</v>
      </c>
      <c r="G26" s="19">
        <v>299.99</v>
      </c>
      <c r="H26" s="18" t="s">
        <v>11</v>
      </c>
      <c r="I26" s="18" t="s">
        <v>12</v>
      </c>
      <c r="J26" s="19">
        <f>_xlfn.XLOOKUP('Customer data '!A26,'Customer data '!A25:A265,'Customer data '!D25:D265,"NA",0)</f>
        <v>81</v>
      </c>
      <c r="K26" s="19" t="str">
        <f>IF('Online Sales Data'!$J26&lt;30,"Young",IF('Online Sales Data'!$J26&gt;=45,"Old","Middle"))</f>
        <v>Old</v>
      </c>
      <c r="L26" s="20" t="str">
        <f>VLOOKUP('Online Sales Data'!$A26,'Customer data '!A25:D265,3,0)</f>
        <v>M</v>
      </c>
      <c r="M26" t="str">
        <f t="shared" si="0"/>
        <v>Male</v>
      </c>
    </row>
    <row r="27" spans="1:13" x14ac:dyDescent="0.35">
      <c r="A27" s="21">
        <v>10026</v>
      </c>
      <c r="B27" s="22">
        <v>45317</v>
      </c>
      <c r="C27" s="23" t="s">
        <v>13</v>
      </c>
      <c r="D27" s="23" t="s">
        <v>46</v>
      </c>
      <c r="E27" s="23">
        <v>1</v>
      </c>
      <c r="F27" s="24">
        <v>179.99</v>
      </c>
      <c r="G27" s="24">
        <v>179.99</v>
      </c>
      <c r="H27" s="23" t="s">
        <v>15</v>
      </c>
      <c r="I27" s="23" t="s">
        <v>16</v>
      </c>
      <c r="J27" s="24">
        <f>_xlfn.XLOOKUP('Customer data '!A27,'Customer data '!A26:A266,'Customer data '!D26:D266,"NA",0)</f>
        <v>81</v>
      </c>
      <c r="K27" s="24" t="str">
        <f>IF('Online Sales Data'!$J27&lt;30,"Young",IF('Online Sales Data'!$J27&gt;=45,"Old","Middle"))</f>
        <v>Old</v>
      </c>
      <c r="L27" s="25" t="str">
        <f>VLOOKUP('Online Sales Data'!$A27,'Customer data '!A26:D266,3,0)</f>
        <v>M</v>
      </c>
      <c r="M27" t="str">
        <f t="shared" si="0"/>
        <v>Male</v>
      </c>
    </row>
    <row r="28" spans="1:13" x14ac:dyDescent="0.35">
      <c r="A28" s="16">
        <v>10027</v>
      </c>
      <c r="B28" s="17">
        <v>45318</v>
      </c>
      <c r="C28" s="18" t="s">
        <v>17</v>
      </c>
      <c r="D28" s="18" t="s">
        <v>47</v>
      </c>
      <c r="E28" s="18">
        <v>2</v>
      </c>
      <c r="F28" s="19">
        <v>179.99</v>
      </c>
      <c r="G28" s="19">
        <v>359.98</v>
      </c>
      <c r="H28" s="18" t="s">
        <v>19</v>
      </c>
      <c r="I28" s="18" t="s">
        <v>20</v>
      </c>
      <c r="J28" s="19">
        <f>_xlfn.XLOOKUP('Customer data '!A28,'Customer data '!A27:A267,'Customer data '!D27:D267,"NA",0)</f>
        <v>81</v>
      </c>
      <c r="K28" s="19" t="str">
        <f>IF('Online Sales Data'!$J28&lt;30,"Young",IF('Online Sales Data'!$J28&gt;=45,"Old","Middle"))</f>
        <v>Old</v>
      </c>
      <c r="L28" s="20" t="str">
        <f>VLOOKUP('Online Sales Data'!$A28,'Customer data '!A27:D267,3,0)</f>
        <v>F</v>
      </c>
      <c r="M28" t="str">
        <f t="shared" si="0"/>
        <v>Female</v>
      </c>
    </row>
    <row r="29" spans="1:13" x14ac:dyDescent="0.35">
      <c r="A29" s="21">
        <v>10028</v>
      </c>
      <c r="B29" s="22">
        <v>45319</v>
      </c>
      <c r="C29" s="23" t="s">
        <v>21</v>
      </c>
      <c r="D29" s="23" t="s">
        <v>48</v>
      </c>
      <c r="E29" s="23">
        <v>3</v>
      </c>
      <c r="F29" s="24">
        <v>12.99</v>
      </c>
      <c r="G29" s="24">
        <v>38.97</v>
      </c>
      <c r="H29" s="23" t="s">
        <v>11</v>
      </c>
      <c r="I29" s="23" t="s">
        <v>12</v>
      </c>
      <c r="J29" s="24">
        <f>_xlfn.XLOOKUP('Customer data '!A29,'Customer data '!A28:A268,'Customer data '!D28:D268,"NA",0)</f>
        <v>80</v>
      </c>
      <c r="K29" s="24" t="str">
        <f>IF('Online Sales Data'!$J29&lt;30,"Young",IF('Online Sales Data'!$J29&gt;=45,"Old","Middle"))</f>
        <v>Old</v>
      </c>
      <c r="L29" s="25" t="str">
        <f>VLOOKUP('Online Sales Data'!$A29,'Customer data '!A28:D268,3,0)</f>
        <v>M</v>
      </c>
      <c r="M29" t="str">
        <f t="shared" si="0"/>
        <v>Male</v>
      </c>
    </row>
    <row r="30" spans="1:13" x14ac:dyDescent="0.35">
      <c r="A30" s="16">
        <v>10029</v>
      </c>
      <c r="B30" s="17">
        <v>45320</v>
      </c>
      <c r="C30" s="18" t="s">
        <v>23</v>
      </c>
      <c r="D30" s="18" t="s">
        <v>49</v>
      </c>
      <c r="E30" s="18">
        <v>1</v>
      </c>
      <c r="F30" s="19">
        <v>29.99</v>
      </c>
      <c r="G30" s="19">
        <v>29.99</v>
      </c>
      <c r="H30" s="18" t="s">
        <v>15</v>
      </c>
      <c r="I30" s="18" t="s">
        <v>16</v>
      </c>
      <c r="J30" s="19">
        <f>_xlfn.XLOOKUP('Customer data '!A30,'Customer data '!A29:A269,'Customer data '!D29:D269,"NA",0)</f>
        <v>80</v>
      </c>
      <c r="K30" s="19" t="str">
        <f>IF('Online Sales Data'!$J30&lt;30,"Young",IF('Online Sales Data'!$J30&gt;=45,"Old","Middle"))</f>
        <v>Old</v>
      </c>
      <c r="L30" s="20" t="str">
        <f>VLOOKUP('Online Sales Data'!$A30,'Customer data '!A29:D269,3,0)</f>
        <v>F</v>
      </c>
      <c r="M30" t="str">
        <f t="shared" si="0"/>
        <v>Female</v>
      </c>
    </row>
    <row r="31" spans="1:13" x14ac:dyDescent="0.35">
      <c r="A31" s="21">
        <v>10030</v>
      </c>
      <c r="B31" s="22">
        <v>45321</v>
      </c>
      <c r="C31" s="23" t="s">
        <v>25</v>
      </c>
      <c r="D31" s="23" t="s">
        <v>50</v>
      </c>
      <c r="E31" s="23">
        <v>2</v>
      </c>
      <c r="F31" s="24">
        <v>129.99</v>
      </c>
      <c r="G31" s="24">
        <v>259.98</v>
      </c>
      <c r="H31" s="23" t="s">
        <v>19</v>
      </c>
      <c r="I31" s="23" t="s">
        <v>12</v>
      </c>
      <c r="J31" s="24">
        <f>_xlfn.XLOOKUP('Customer data '!A31,'Customer data '!A30:A270,'Customer data '!D30:D270,"NA",0)</f>
        <v>79</v>
      </c>
      <c r="K31" s="24" t="str">
        <f>IF('Online Sales Data'!$J31&lt;30,"Young",IF('Online Sales Data'!$J31&gt;=45,"Old","Middle"))</f>
        <v>Old</v>
      </c>
      <c r="L31" s="25" t="str">
        <f>VLOOKUP('Online Sales Data'!$A31,'Customer data '!A30:D270,3,0)</f>
        <v>F</v>
      </c>
      <c r="M31" t="str">
        <f t="shared" si="0"/>
        <v>Female</v>
      </c>
    </row>
    <row r="32" spans="1:13" x14ac:dyDescent="0.35">
      <c r="A32" s="16">
        <v>10031</v>
      </c>
      <c r="B32" s="17">
        <v>45322</v>
      </c>
      <c r="C32" s="18" t="s">
        <v>9</v>
      </c>
      <c r="D32" s="18" t="s">
        <v>51</v>
      </c>
      <c r="E32" s="18">
        <v>2</v>
      </c>
      <c r="F32" s="19">
        <v>349.99</v>
      </c>
      <c r="G32" s="19">
        <v>699.98</v>
      </c>
      <c r="H32" s="18" t="s">
        <v>11</v>
      </c>
      <c r="I32" s="18" t="s">
        <v>12</v>
      </c>
      <c r="J32" s="19">
        <f>_xlfn.XLOOKUP('Customer data '!A32,'Customer data '!A31:A271,'Customer data '!D31:D271,"NA",0)</f>
        <v>79</v>
      </c>
      <c r="K32" s="19" t="str">
        <f>IF('Online Sales Data'!$J32&lt;30,"Young",IF('Online Sales Data'!$J32&gt;=45,"Old","Middle"))</f>
        <v>Old</v>
      </c>
      <c r="L32" s="20" t="str">
        <f>VLOOKUP('Online Sales Data'!$A32,'Customer data '!A31:D271,3,0)</f>
        <v>M</v>
      </c>
      <c r="M32" t="str">
        <f t="shared" si="0"/>
        <v>Male</v>
      </c>
    </row>
    <row r="33" spans="1:13" x14ac:dyDescent="0.35">
      <c r="A33" s="21">
        <v>10032</v>
      </c>
      <c r="B33" s="22">
        <v>45323</v>
      </c>
      <c r="C33" s="23" t="s">
        <v>13</v>
      </c>
      <c r="D33" s="23" t="s">
        <v>52</v>
      </c>
      <c r="E33" s="23">
        <v>3</v>
      </c>
      <c r="F33" s="24">
        <v>89.99</v>
      </c>
      <c r="G33" s="24">
        <v>269.97000000000003</v>
      </c>
      <c r="H33" s="23" t="s">
        <v>15</v>
      </c>
      <c r="I33" s="23" t="s">
        <v>16</v>
      </c>
      <c r="J33" s="24">
        <f>_xlfn.XLOOKUP('Customer data '!A33,'Customer data '!A32:A272,'Customer data '!D32:D272,"NA",0)</f>
        <v>79</v>
      </c>
      <c r="K33" s="24" t="str">
        <f>IF('Online Sales Data'!$J33&lt;30,"Young",IF('Online Sales Data'!$J33&gt;=45,"Old","Middle"))</f>
        <v>Old</v>
      </c>
      <c r="L33" s="25" t="str">
        <f>VLOOKUP('Online Sales Data'!$A33,'Customer data '!A32:D272,3,0)</f>
        <v>F</v>
      </c>
      <c r="M33" t="str">
        <f t="shared" si="0"/>
        <v>Female</v>
      </c>
    </row>
    <row r="34" spans="1:13" x14ac:dyDescent="0.35">
      <c r="A34" s="16">
        <v>10033</v>
      </c>
      <c r="B34" s="17">
        <v>45324</v>
      </c>
      <c r="C34" s="18" t="s">
        <v>17</v>
      </c>
      <c r="D34" s="18" t="s">
        <v>53</v>
      </c>
      <c r="E34" s="18">
        <v>5</v>
      </c>
      <c r="F34" s="19">
        <v>29.99</v>
      </c>
      <c r="G34" s="19">
        <v>149.94999999999999</v>
      </c>
      <c r="H34" s="18" t="s">
        <v>19</v>
      </c>
      <c r="I34" s="18" t="s">
        <v>20</v>
      </c>
      <c r="J34" s="19">
        <f>_xlfn.XLOOKUP('Customer data '!A34,'Customer data '!A33:A273,'Customer data '!D33:D273,"NA",0)</f>
        <v>79</v>
      </c>
      <c r="K34" s="19" t="str">
        <f>IF('Online Sales Data'!$J34&lt;30,"Young",IF('Online Sales Data'!$J34&gt;=45,"Old","Middle"))</f>
        <v>Old</v>
      </c>
      <c r="L34" s="20" t="str">
        <f>VLOOKUP('Online Sales Data'!$A34,'Customer data '!A33:D273,3,0)</f>
        <v>M</v>
      </c>
      <c r="M34" t="str">
        <f t="shared" si="0"/>
        <v>Male</v>
      </c>
    </row>
    <row r="35" spans="1:13" x14ac:dyDescent="0.35">
      <c r="A35" s="21">
        <v>10034</v>
      </c>
      <c r="B35" s="22">
        <v>45325</v>
      </c>
      <c r="C35" s="23" t="s">
        <v>21</v>
      </c>
      <c r="D35" s="23" t="s">
        <v>54</v>
      </c>
      <c r="E35" s="23">
        <v>4</v>
      </c>
      <c r="F35" s="24">
        <v>19.989999999999998</v>
      </c>
      <c r="G35" s="24">
        <v>79.959999999999994</v>
      </c>
      <c r="H35" s="23" t="s">
        <v>11</v>
      </c>
      <c r="I35" s="23" t="s">
        <v>12</v>
      </c>
      <c r="J35" s="24">
        <f>_xlfn.XLOOKUP('Customer data '!A35,'Customer data '!A34:A274,'Customer data '!D34:D274,"NA",0)</f>
        <v>79</v>
      </c>
      <c r="K35" s="24" t="str">
        <f>IF('Online Sales Data'!$J35&lt;30,"Young",IF('Online Sales Data'!$J35&gt;=45,"Old","Middle"))</f>
        <v>Old</v>
      </c>
      <c r="L35" s="25" t="str">
        <f>VLOOKUP('Online Sales Data'!$A35,'Customer data '!A34:D274,3,0)</f>
        <v>F</v>
      </c>
      <c r="M35" t="str">
        <f t="shared" si="0"/>
        <v>Female</v>
      </c>
    </row>
    <row r="36" spans="1:13" x14ac:dyDescent="0.35">
      <c r="A36" s="16">
        <v>10035</v>
      </c>
      <c r="B36" s="17">
        <v>45326</v>
      </c>
      <c r="C36" s="18" t="s">
        <v>23</v>
      </c>
      <c r="D36" s="18" t="s">
        <v>55</v>
      </c>
      <c r="E36" s="18">
        <v>2</v>
      </c>
      <c r="F36" s="19">
        <v>39.99</v>
      </c>
      <c r="G36" s="19">
        <v>79.98</v>
      </c>
      <c r="H36" s="18" t="s">
        <v>15</v>
      </c>
      <c r="I36" s="18" t="s">
        <v>16</v>
      </c>
      <c r="J36" s="19">
        <f>_xlfn.XLOOKUP('Customer data '!A36,'Customer data '!A35:A275,'Customer data '!D35:D275,"NA",0)</f>
        <v>79</v>
      </c>
      <c r="K36" s="19" t="str">
        <f>IF('Online Sales Data'!$J36&lt;30,"Young",IF('Online Sales Data'!$J36&gt;=45,"Old","Middle"))</f>
        <v>Old</v>
      </c>
      <c r="L36" s="20" t="str">
        <f>VLOOKUP('Online Sales Data'!$A36,'Customer data '!A35:D275,3,0)</f>
        <v>M</v>
      </c>
      <c r="M36" t="str">
        <f t="shared" si="0"/>
        <v>Male</v>
      </c>
    </row>
    <row r="37" spans="1:13" x14ac:dyDescent="0.35">
      <c r="A37" s="21">
        <v>10036</v>
      </c>
      <c r="B37" s="22">
        <v>45327</v>
      </c>
      <c r="C37" s="23" t="s">
        <v>25</v>
      </c>
      <c r="D37" s="23" t="s">
        <v>56</v>
      </c>
      <c r="E37" s="23">
        <v>1</v>
      </c>
      <c r="F37" s="24">
        <v>1895</v>
      </c>
      <c r="G37" s="24">
        <v>1895</v>
      </c>
      <c r="H37" s="23" t="s">
        <v>19</v>
      </c>
      <c r="I37" s="23" t="s">
        <v>12</v>
      </c>
      <c r="J37" s="24">
        <f>_xlfn.XLOOKUP('Customer data '!A37,'Customer data '!A36:A276,'Customer data '!D36:D276,"NA",0)</f>
        <v>78</v>
      </c>
      <c r="K37" s="24" t="str">
        <f>IF('Online Sales Data'!$J37&lt;30,"Young",IF('Online Sales Data'!$J37&gt;=45,"Old","Middle"))</f>
        <v>Old</v>
      </c>
      <c r="L37" s="25" t="str">
        <f>VLOOKUP('Online Sales Data'!$A37,'Customer data '!A36:D276,3,0)</f>
        <v>M</v>
      </c>
      <c r="M37" t="str">
        <f t="shared" si="0"/>
        <v>Male</v>
      </c>
    </row>
    <row r="38" spans="1:13" x14ac:dyDescent="0.35">
      <c r="A38" s="16">
        <v>10037</v>
      </c>
      <c r="B38" s="17">
        <v>45328</v>
      </c>
      <c r="C38" s="18" t="s">
        <v>9</v>
      </c>
      <c r="D38" s="18" t="s">
        <v>57</v>
      </c>
      <c r="E38" s="18">
        <v>3</v>
      </c>
      <c r="F38" s="19">
        <v>399.99</v>
      </c>
      <c r="G38" s="19">
        <v>1199.97</v>
      </c>
      <c r="H38" s="18" t="s">
        <v>11</v>
      </c>
      <c r="I38" s="18" t="s">
        <v>12</v>
      </c>
      <c r="J38" s="19">
        <f>_xlfn.XLOOKUP('Customer data '!A38,'Customer data '!A37:A277,'Customer data '!D37:D277,"NA",0)</f>
        <v>78</v>
      </c>
      <c r="K38" s="19" t="str">
        <f>IF('Online Sales Data'!$J38&lt;30,"Young",IF('Online Sales Data'!$J38&gt;=45,"Old","Middle"))</f>
        <v>Old</v>
      </c>
      <c r="L38" s="20" t="str">
        <f>VLOOKUP('Online Sales Data'!$A38,'Customer data '!A37:D277,3,0)</f>
        <v>M</v>
      </c>
      <c r="M38" t="str">
        <f t="shared" si="0"/>
        <v>Male</v>
      </c>
    </row>
    <row r="39" spans="1:13" x14ac:dyDescent="0.35">
      <c r="A39" s="21">
        <v>10038</v>
      </c>
      <c r="B39" s="22">
        <v>45329</v>
      </c>
      <c r="C39" s="23" t="s">
        <v>13</v>
      </c>
      <c r="D39" s="23" t="s">
        <v>58</v>
      </c>
      <c r="E39" s="23">
        <v>2</v>
      </c>
      <c r="F39" s="24">
        <v>799.99</v>
      </c>
      <c r="G39" s="24">
        <v>1599.98</v>
      </c>
      <c r="H39" s="23" t="s">
        <v>15</v>
      </c>
      <c r="I39" s="23" t="s">
        <v>16</v>
      </c>
      <c r="J39" s="24">
        <f>_xlfn.XLOOKUP('Customer data '!A39,'Customer data '!A38:A278,'Customer data '!D38:D278,"NA",0)</f>
        <v>77</v>
      </c>
      <c r="K39" s="24" t="str">
        <f>IF('Online Sales Data'!$J39&lt;30,"Young",IF('Online Sales Data'!$J39&gt;=45,"Old","Middle"))</f>
        <v>Old</v>
      </c>
      <c r="L39" s="25" t="str">
        <f>VLOOKUP('Online Sales Data'!$A39,'Customer data '!A38:D278,3,0)</f>
        <v>M</v>
      </c>
      <c r="M39" t="str">
        <f t="shared" si="0"/>
        <v>Male</v>
      </c>
    </row>
    <row r="40" spans="1:13" x14ac:dyDescent="0.35">
      <c r="A40" s="16">
        <v>10039</v>
      </c>
      <c r="B40" s="17">
        <v>45330</v>
      </c>
      <c r="C40" s="18" t="s">
        <v>17</v>
      </c>
      <c r="D40" s="18" t="s">
        <v>59</v>
      </c>
      <c r="E40" s="18">
        <v>4</v>
      </c>
      <c r="F40" s="19">
        <v>59.99</v>
      </c>
      <c r="G40" s="19">
        <v>239.96</v>
      </c>
      <c r="H40" s="18" t="s">
        <v>19</v>
      </c>
      <c r="I40" s="18" t="s">
        <v>20</v>
      </c>
      <c r="J40" s="19">
        <f>_xlfn.XLOOKUP('Customer data '!A40,'Customer data '!A39:A279,'Customer data '!D39:D279,"NA",0)</f>
        <v>77</v>
      </c>
      <c r="K40" s="19" t="str">
        <f>IF('Online Sales Data'!$J40&lt;30,"Young",IF('Online Sales Data'!$J40&gt;=45,"Old","Middle"))</f>
        <v>Old</v>
      </c>
      <c r="L40" s="20" t="str">
        <f>VLOOKUP('Online Sales Data'!$A40,'Customer data '!A39:D279,3,0)</f>
        <v>F</v>
      </c>
      <c r="M40" t="str">
        <f t="shared" si="0"/>
        <v>Female</v>
      </c>
    </row>
    <row r="41" spans="1:13" x14ac:dyDescent="0.35">
      <c r="A41" s="21">
        <v>10040</v>
      </c>
      <c r="B41" s="22">
        <v>45331</v>
      </c>
      <c r="C41" s="23" t="s">
        <v>21</v>
      </c>
      <c r="D41" s="23" t="s">
        <v>60</v>
      </c>
      <c r="E41" s="23">
        <v>3</v>
      </c>
      <c r="F41" s="24">
        <v>24.99</v>
      </c>
      <c r="G41" s="24">
        <v>74.97</v>
      </c>
      <c r="H41" s="23" t="s">
        <v>11</v>
      </c>
      <c r="I41" s="23" t="s">
        <v>12</v>
      </c>
      <c r="J41" s="24">
        <f>_xlfn.XLOOKUP('Customer data '!A41,'Customer data '!A40:A280,'Customer data '!D40:D280,"NA",0)</f>
        <v>77</v>
      </c>
      <c r="K41" s="24" t="str">
        <f>IF('Online Sales Data'!$J41&lt;30,"Young",IF('Online Sales Data'!$J41&gt;=45,"Old","Middle"))</f>
        <v>Old</v>
      </c>
      <c r="L41" s="25" t="str">
        <f>VLOOKUP('Online Sales Data'!$A41,'Customer data '!A40:D280,3,0)</f>
        <v>F</v>
      </c>
      <c r="M41" t="str">
        <f t="shared" si="0"/>
        <v>Female</v>
      </c>
    </row>
    <row r="42" spans="1:13" x14ac:dyDescent="0.35">
      <c r="A42" s="16">
        <v>10041</v>
      </c>
      <c r="B42" s="17">
        <v>45332</v>
      </c>
      <c r="C42" s="18" t="s">
        <v>23</v>
      </c>
      <c r="D42" s="18" t="s">
        <v>61</v>
      </c>
      <c r="E42" s="18">
        <v>1</v>
      </c>
      <c r="F42" s="19">
        <v>105</v>
      </c>
      <c r="G42" s="19">
        <v>105</v>
      </c>
      <c r="H42" s="18" t="s">
        <v>15</v>
      </c>
      <c r="I42" s="18" t="s">
        <v>16</v>
      </c>
      <c r="J42" s="19">
        <f>_xlfn.XLOOKUP('Customer data '!A42,'Customer data '!A41:A281,'Customer data '!D41:D281,"NA",0)</f>
        <v>77</v>
      </c>
      <c r="K42" s="19" t="str">
        <f>IF('Online Sales Data'!$J42&lt;30,"Young",IF('Online Sales Data'!$J42&gt;=45,"Old","Middle"))</f>
        <v>Old</v>
      </c>
      <c r="L42" s="20" t="str">
        <f>VLOOKUP('Online Sales Data'!$A42,'Customer data '!A41:D281,3,0)</f>
        <v>F</v>
      </c>
      <c r="M42" t="str">
        <f t="shared" si="0"/>
        <v>Female</v>
      </c>
    </row>
    <row r="43" spans="1:13" x14ac:dyDescent="0.35">
      <c r="A43" s="21">
        <v>10042</v>
      </c>
      <c r="B43" s="22">
        <v>45333</v>
      </c>
      <c r="C43" s="23" t="s">
        <v>25</v>
      </c>
      <c r="D43" s="23" t="s">
        <v>62</v>
      </c>
      <c r="E43" s="23">
        <v>2</v>
      </c>
      <c r="F43" s="24">
        <v>129.99</v>
      </c>
      <c r="G43" s="24">
        <v>259.98</v>
      </c>
      <c r="H43" s="23" t="s">
        <v>19</v>
      </c>
      <c r="I43" s="23" t="s">
        <v>12</v>
      </c>
      <c r="J43" s="24">
        <f>_xlfn.XLOOKUP('Customer data '!A43,'Customer data '!A42:A282,'Customer data '!D42:D282,"NA",0)</f>
        <v>77</v>
      </c>
      <c r="K43" s="24" t="str">
        <f>IF('Online Sales Data'!$J43&lt;30,"Young",IF('Online Sales Data'!$J43&gt;=45,"Old","Middle"))</f>
        <v>Old</v>
      </c>
      <c r="L43" s="25" t="str">
        <f>VLOOKUP('Online Sales Data'!$A43,'Customer data '!A42:D282,3,0)</f>
        <v>F</v>
      </c>
      <c r="M43" t="str">
        <f t="shared" si="0"/>
        <v>Female</v>
      </c>
    </row>
    <row r="44" spans="1:13" x14ac:dyDescent="0.35">
      <c r="A44" s="16">
        <v>10043</v>
      </c>
      <c r="B44" s="17">
        <v>45334</v>
      </c>
      <c r="C44" s="18" t="s">
        <v>9</v>
      </c>
      <c r="D44" s="18" t="s">
        <v>63</v>
      </c>
      <c r="E44" s="18">
        <v>3</v>
      </c>
      <c r="F44" s="19">
        <v>399.99</v>
      </c>
      <c r="G44" s="19">
        <v>1199.97</v>
      </c>
      <c r="H44" s="18" t="s">
        <v>11</v>
      </c>
      <c r="I44" s="18" t="s">
        <v>12</v>
      </c>
      <c r="J44" s="19">
        <f>_xlfn.XLOOKUP('Customer data '!A44,'Customer data '!A43:A283,'Customer data '!D43:D283,"NA",0)</f>
        <v>77</v>
      </c>
      <c r="K44" s="19" t="str">
        <f>IF('Online Sales Data'!$J44&lt;30,"Young",IF('Online Sales Data'!$J44&gt;=45,"Old","Middle"))</f>
        <v>Old</v>
      </c>
      <c r="L44" s="20" t="str">
        <f>VLOOKUP('Online Sales Data'!$A44,'Customer data '!A43:D283,3,0)</f>
        <v>F</v>
      </c>
      <c r="M44" t="str">
        <f t="shared" si="0"/>
        <v>Female</v>
      </c>
    </row>
    <row r="45" spans="1:13" x14ac:dyDescent="0.35">
      <c r="A45" s="21">
        <v>10044</v>
      </c>
      <c r="B45" s="22">
        <v>45335</v>
      </c>
      <c r="C45" s="23" t="s">
        <v>13</v>
      </c>
      <c r="D45" s="23" t="s">
        <v>64</v>
      </c>
      <c r="E45" s="23">
        <v>1</v>
      </c>
      <c r="F45" s="24">
        <v>199.99</v>
      </c>
      <c r="G45" s="24">
        <v>199.99</v>
      </c>
      <c r="H45" s="23" t="s">
        <v>15</v>
      </c>
      <c r="I45" s="23" t="s">
        <v>16</v>
      </c>
      <c r="J45" s="24">
        <f>_xlfn.XLOOKUP('Customer data '!A45,'Customer data '!A44:A284,'Customer data '!D44:D284,"NA",0)</f>
        <v>77</v>
      </c>
      <c r="K45" s="24" t="str">
        <f>IF('Online Sales Data'!$J45&lt;30,"Young",IF('Online Sales Data'!$J45&gt;=45,"Old","Middle"))</f>
        <v>Old</v>
      </c>
      <c r="L45" s="25" t="e">
        <f>VLOOKUP('Online Sales Data'!$A45,'Customer data '!A44:D284,3,0)</f>
        <v>#N/A</v>
      </c>
      <c r="M45" t="e">
        <f t="shared" si="0"/>
        <v>#N/A</v>
      </c>
    </row>
    <row r="46" spans="1:13" x14ac:dyDescent="0.35">
      <c r="A46" s="16">
        <v>10045</v>
      </c>
      <c r="B46" s="17">
        <v>45336</v>
      </c>
      <c r="C46" s="18" t="s">
        <v>17</v>
      </c>
      <c r="D46" s="18" t="s">
        <v>65</v>
      </c>
      <c r="E46" s="18">
        <v>2</v>
      </c>
      <c r="F46" s="19">
        <v>139.99</v>
      </c>
      <c r="G46" s="19">
        <v>279.98</v>
      </c>
      <c r="H46" s="18" t="s">
        <v>19</v>
      </c>
      <c r="I46" s="18" t="s">
        <v>20</v>
      </c>
      <c r="J46" s="19">
        <f>_xlfn.XLOOKUP('Customer data '!A46,'Customer data '!A45:A285,'Customer data '!D45:D285,"NA",0)</f>
        <v>76</v>
      </c>
      <c r="K46" s="19" t="str">
        <f>IF('Online Sales Data'!$J46&lt;30,"Young",IF('Online Sales Data'!$J46&gt;=45,"Old","Middle"))</f>
        <v>Old</v>
      </c>
      <c r="L46" s="20" t="e">
        <f>VLOOKUP('Online Sales Data'!$A46,'Customer data '!A45:D285,3,0)</f>
        <v>#N/A</v>
      </c>
      <c r="M46" t="e">
        <f t="shared" si="0"/>
        <v>#N/A</v>
      </c>
    </row>
    <row r="47" spans="1:13" x14ac:dyDescent="0.35">
      <c r="A47" s="21">
        <v>10046</v>
      </c>
      <c r="B47" s="22">
        <v>45337</v>
      </c>
      <c r="C47" s="23" t="s">
        <v>21</v>
      </c>
      <c r="D47" s="23" t="s">
        <v>66</v>
      </c>
      <c r="E47" s="23">
        <v>4</v>
      </c>
      <c r="F47" s="24">
        <v>32.5</v>
      </c>
      <c r="G47" s="24">
        <v>130</v>
      </c>
      <c r="H47" s="23" t="s">
        <v>11</v>
      </c>
      <c r="I47" s="23" t="s">
        <v>12</v>
      </c>
      <c r="J47" s="24">
        <f>_xlfn.XLOOKUP('Customer data '!A47,'Customer data '!A46:A286,'Customer data '!D46:D286,"NA",0)</f>
        <v>76</v>
      </c>
      <c r="K47" s="24" t="str">
        <f>IF('Online Sales Data'!$J47&lt;30,"Young",IF('Online Sales Data'!$J47&gt;=45,"Old","Middle"))</f>
        <v>Old</v>
      </c>
      <c r="L47" s="25" t="str">
        <f>VLOOKUP('Online Sales Data'!$A47,'Customer data '!A46:D286,3,0)</f>
        <v>F</v>
      </c>
      <c r="M47" t="str">
        <f t="shared" si="0"/>
        <v>Female</v>
      </c>
    </row>
    <row r="48" spans="1:13" x14ac:dyDescent="0.35">
      <c r="A48" s="16">
        <v>10047</v>
      </c>
      <c r="B48" s="17">
        <v>45338</v>
      </c>
      <c r="C48" s="18" t="s">
        <v>23</v>
      </c>
      <c r="D48" s="18" t="s">
        <v>67</v>
      </c>
      <c r="E48" s="18">
        <v>1</v>
      </c>
      <c r="F48" s="19">
        <v>52</v>
      </c>
      <c r="G48" s="19">
        <v>52</v>
      </c>
      <c r="H48" s="18" t="s">
        <v>15</v>
      </c>
      <c r="I48" s="18" t="s">
        <v>16</v>
      </c>
      <c r="J48" s="19">
        <f>_xlfn.XLOOKUP('Customer data '!A48,'Customer data '!A47:A287,'Customer data '!D47:D287,"NA",0)</f>
        <v>76</v>
      </c>
      <c r="K48" s="19" t="str">
        <f>IF('Online Sales Data'!$J48&lt;30,"Young",IF('Online Sales Data'!$J48&gt;=45,"Old","Middle"))</f>
        <v>Old</v>
      </c>
      <c r="L48" s="20" t="str">
        <f>VLOOKUP('Online Sales Data'!$A48,'Customer data '!A47:D287,3,0)</f>
        <v>M</v>
      </c>
      <c r="M48" t="str">
        <f t="shared" si="0"/>
        <v>Male</v>
      </c>
    </row>
    <row r="49" spans="1:13" x14ac:dyDescent="0.35">
      <c r="A49" s="21">
        <v>10048</v>
      </c>
      <c r="B49" s="22">
        <v>45339</v>
      </c>
      <c r="C49" s="23" t="s">
        <v>25</v>
      </c>
      <c r="D49" s="23" t="s">
        <v>68</v>
      </c>
      <c r="E49" s="23">
        <v>6</v>
      </c>
      <c r="F49" s="24">
        <v>39.99</v>
      </c>
      <c r="G49" s="24">
        <v>239.94</v>
      </c>
      <c r="H49" s="23" t="s">
        <v>19</v>
      </c>
      <c r="I49" s="23" t="s">
        <v>12</v>
      </c>
      <c r="J49" s="24">
        <f>_xlfn.XLOOKUP('Customer data '!A49,'Customer data '!A48:A288,'Customer data '!D48:D288,"NA",0)</f>
        <v>76</v>
      </c>
      <c r="K49" s="24" t="str">
        <f>IF('Online Sales Data'!$J49&lt;30,"Young",IF('Online Sales Data'!$J49&gt;=45,"Old","Middle"))</f>
        <v>Old</v>
      </c>
      <c r="L49" s="25" t="str">
        <f>VLOOKUP('Online Sales Data'!$A49,'Customer data '!A48:D288,3,0)</f>
        <v>F</v>
      </c>
      <c r="M49" t="str">
        <f t="shared" si="0"/>
        <v>Female</v>
      </c>
    </row>
    <row r="50" spans="1:13" x14ac:dyDescent="0.35">
      <c r="A50" s="16">
        <v>10049</v>
      </c>
      <c r="B50" s="17">
        <v>45340</v>
      </c>
      <c r="C50" s="18" t="s">
        <v>9</v>
      </c>
      <c r="D50" s="18" t="s">
        <v>69</v>
      </c>
      <c r="E50" s="18">
        <v>2</v>
      </c>
      <c r="F50" s="19">
        <v>129.99</v>
      </c>
      <c r="G50" s="19">
        <v>259.98</v>
      </c>
      <c r="H50" s="18" t="s">
        <v>11</v>
      </c>
      <c r="I50" s="18" t="s">
        <v>12</v>
      </c>
      <c r="J50" s="19">
        <f>_xlfn.XLOOKUP('Customer data '!A50,'Customer data '!A49:A289,'Customer data '!D49:D289,"NA",0)</f>
        <v>75</v>
      </c>
      <c r="K50" s="19" t="str">
        <f>IF('Online Sales Data'!$J50&lt;30,"Young",IF('Online Sales Data'!$J50&gt;=45,"Old","Middle"))</f>
        <v>Old</v>
      </c>
      <c r="L50" s="20" t="str">
        <f>VLOOKUP('Online Sales Data'!$A50,'Customer data '!A49:D289,3,0)</f>
        <v>F</v>
      </c>
      <c r="M50" t="str">
        <f t="shared" si="0"/>
        <v>Female</v>
      </c>
    </row>
    <row r="51" spans="1:13" x14ac:dyDescent="0.35">
      <c r="A51" s="21">
        <v>10050</v>
      </c>
      <c r="B51" s="22">
        <v>45341</v>
      </c>
      <c r="C51" s="23" t="s">
        <v>13</v>
      </c>
      <c r="D51" s="23" t="s">
        <v>70</v>
      </c>
      <c r="E51" s="23">
        <v>1</v>
      </c>
      <c r="F51" s="24">
        <v>299.99</v>
      </c>
      <c r="G51" s="24">
        <v>299.99</v>
      </c>
      <c r="H51" s="23" t="s">
        <v>15</v>
      </c>
      <c r="I51" s="23" t="s">
        <v>16</v>
      </c>
      <c r="J51" s="24">
        <f>_xlfn.XLOOKUP('Customer data '!A51,'Customer data '!A50:A290,'Customer data '!D50:D290,"NA",0)</f>
        <v>75</v>
      </c>
      <c r="K51" s="24" t="str">
        <f>IF('Online Sales Data'!$J51&lt;30,"Young",IF('Online Sales Data'!$J51&gt;=45,"Old","Middle"))</f>
        <v>Old</v>
      </c>
      <c r="L51" s="25" t="e">
        <f>VLOOKUP('Online Sales Data'!$A51,'Customer data '!A50:D290,3,0)</f>
        <v>#N/A</v>
      </c>
      <c r="M51" t="e">
        <f t="shared" si="0"/>
        <v>#N/A</v>
      </c>
    </row>
    <row r="52" spans="1:13" x14ac:dyDescent="0.35">
      <c r="A52" s="16">
        <v>10051</v>
      </c>
      <c r="B52" s="17">
        <v>45342</v>
      </c>
      <c r="C52" s="18" t="s">
        <v>17</v>
      </c>
      <c r="D52" s="18" t="s">
        <v>71</v>
      </c>
      <c r="E52" s="18">
        <v>3</v>
      </c>
      <c r="F52" s="19">
        <v>154.99</v>
      </c>
      <c r="G52" s="19">
        <v>464.97</v>
      </c>
      <c r="H52" s="18" t="s">
        <v>19</v>
      </c>
      <c r="I52" s="18" t="s">
        <v>20</v>
      </c>
      <c r="J52" s="19">
        <f>_xlfn.XLOOKUP('Customer data '!A52,'Customer data '!A51:A291,'Customer data '!D51:D291,"NA",0)</f>
        <v>75</v>
      </c>
      <c r="K52" s="19" t="str">
        <f>IF('Online Sales Data'!$J52&lt;30,"Young",IF('Online Sales Data'!$J52&gt;=45,"Old","Middle"))</f>
        <v>Old</v>
      </c>
      <c r="L52" s="20" t="str">
        <f>VLOOKUP('Online Sales Data'!$A52,'Customer data '!A51:D291,3,0)</f>
        <v>F</v>
      </c>
      <c r="M52" t="str">
        <f t="shared" si="0"/>
        <v>Female</v>
      </c>
    </row>
    <row r="53" spans="1:13" x14ac:dyDescent="0.35">
      <c r="A53" s="21">
        <v>10052</v>
      </c>
      <c r="B53" s="22">
        <v>45343</v>
      </c>
      <c r="C53" s="23" t="s">
        <v>21</v>
      </c>
      <c r="D53" s="23" t="s">
        <v>72</v>
      </c>
      <c r="E53" s="23">
        <v>2</v>
      </c>
      <c r="F53" s="24">
        <v>26.99</v>
      </c>
      <c r="G53" s="24">
        <v>53.98</v>
      </c>
      <c r="H53" s="23" t="s">
        <v>11</v>
      </c>
      <c r="I53" s="23" t="s">
        <v>12</v>
      </c>
      <c r="J53" s="24">
        <f>_xlfn.XLOOKUP('Customer data '!A53,'Customer data '!A52:A292,'Customer data '!D52:D292,"NA",0)</f>
        <v>75</v>
      </c>
      <c r="K53" s="24" t="str">
        <f>IF('Online Sales Data'!$J53&lt;30,"Young",IF('Online Sales Data'!$J53&gt;=45,"Old","Middle"))</f>
        <v>Old</v>
      </c>
      <c r="L53" s="25" t="e">
        <f>VLOOKUP('Online Sales Data'!$A53,'Customer data '!A52:D292,3,0)</f>
        <v>#N/A</v>
      </c>
      <c r="M53" t="e">
        <f t="shared" si="0"/>
        <v>#N/A</v>
      </c>
    </row>
    <row r="54" spans="1:13" x14ac:dyDescent="0.35">
      <c r="A54" s="16">
        <v>10053</v>
      </c>
      <c r="B54" s="17">
        <v>45344</v>
      </c>
      <c r="C54" s="18" t="s">
        <v>23</v>
      </c>
      <c r="D54" s="18" t="s">
        <v>73</v>
      </c>
      <c r="E54" s="18">
        <v>1</v>
      </c>
      <c r="F54" s="19">
        <v>49</v>
      </c>
      <c r="G54" s="19">
        <v>49</v>
      </c>
      <c r="H54" s="18" t="s">
        <v>15</v>
      </c>
      <c r="I54" s="18" t="s">
        <v>16</v>
      </c>
      <c r="J54" s="19">
        <f>_xlfn.XLOOKUP('Customer data '!A54,'Customer data '!A53:A293,'Customer data '!D53:D293,"NA",0)</f>
        <v>75</v>
      </c>
      <c r="K54" s="19" t="str">
        <f>IF('Online Sales Data'!$J54&lt;30,"Young",IF('Online Sales Data'!$J54&gt;=45,"Old","Middle"))</f>
        <v>Old</v>
      </c>
      <c r="L54" s="20" t="str">
        <f>VLOOKUP('Online Sales Data'!$A54,'Customer data '!A53:D293,3,0)</f>
        <v>M</v>
      </c>
      <c r="M54" t="str">
        <f t="shared" si="0"/>
        <v>Male</v>
      </c>
    </row>
    <row r="55" spans="1:13" x14ac:dyDescent="0.35">
      <c r="A55" s="21">
        <v>10054</v>
      </c>
      <c r="B55" s="22">
        <v>45345</v>
      </c>
      <c r="C55" s="23" t="s">
        <v>25</v>
      </c>
      <c r="D55" s="23" t="s">
        <v>74</v>
      </c>
      <c r="E55" s="23">
        <v>5</v>
      </c>
      <c r="F55" s="24">
        <v>49.99</v>
      </c>
      <c r="G55" s="24">
        <v>249.95</v>
      </c>
      <c r="H55" s="23" t="s">
        <v>19</v>
      </c>
      <c r="I55" s="23" t="s">
        <v>12</v>
      </c>
      <c r="J55" s="24">
        <f>_xlfn.XLOOKUP('Customer data '!A55,'Customer data '!A54:A294,'Customer data '!D54:D294,"NA",0)</f>
        <v>75</v>
      </c>
      <c r="K55" s="24" t="str">
        <f>IF('Online Sales Data'!$J55&lt;30,"Young",IF('Online Sales Data'!$J55&gt;=45,"Old","Middle"))</f>
        <v>Old</v>
      </c>
      <c r="L55" s="25" t="str">
        <f>VLOOKUP('Online Sales Data'!$A55,'Customer data '!A54:D294,3,0)</f>
        <v>F</v>
      </c>
      <c r="M55" t="str">
        <f t="shared" si="0"/>
        <v>Female</v>
      </c>
    </row>
    <row r="56" spans="1:13" x14ac:dyDescent="0.35">
      <c r="A56" s="16">
        <v>10055</v>
      </c>
      <c r="B56" s="17">
        <v>45346</v>
      </c>
      <c r="C56" s="18" t="s">
        <v>9</v>
      </c>
      <c r="D56" s="18" t="s">
        <v>75</v>
      </c>
      <c r="E56" s="18">
        <v>4</v>
      </c>
      <c r="F56" s="19">
        <v>59.99</v>
      </c>
      <c r="G56" s="19">
        <v>239.96</v>
      </c>
      <c r="H56" s="18" t="s">
        <v>11</v>
      </c>
      <c r="I56" s="18" t="s">
        <v>12</v>
      </c>
      <c r="J56" s="19">
        <f>_xlfn.XLOOKUP('Customer data '!A56,'Customer data '!A55:A295,'Customer data '!D55:D295,"NA",0)</f>
        <v>74</v>
      </c>
      <c r="K56" s="19" t="str">
        <f>IF('Online Sales Data'!$J56&lt;30,"Young",IF('Online Sales Data'!$J56&gt;=45,"Old","Middle"))</f>
        <v>Old</v>
      </c>
      <c r="L56" s="20" t="str">
        <f>VLOOKUP('Online Sales Data'!$A56,'Customer data '!A55:D295,3,0)</f>
        <v>F</v>
      </c>
      <c r="M56" t="str">
        <f t="shared" si="0"/>
        <v>Female</v>
      </c>
    </row>
    <row r="57" spans="1:13" x14ac:dyDescent="0.35">
      <c r="A57" s="21">
        <v>10056</v>
      </c>
      <c r="B57" s="22">
        <v>45347</v>
      </c>
      <c r="C57" s="23" t="s">
        <v>13</v>
      </c>
      <c r="D57" s="23" t="s">
        <v>76</v>
      </c>
      <c r="E57" s="23">
        <v>1</v>
      </c>
      <c r="F57" s="24">
        <v>499.99</v>
      </c>
      <c r="G57" s="24">
        <v>499.99</v>
      </c>
      <c r="H57" s="23" t="s">
        <v>15</v>
      </c>
      <c r="I57" s="23" t="s">
        <v>16</v>
      </c>
      <c r="J57" s="24">
        <f>_xlfn.XLOOKUP('Customer data '!A57,'Customer data '!A56:A296,'Customer data '!D56:D296,"NA",0)</f>
        <v>73</v>
      </c>
      <c r="K57" s="24" t="str">
        <f>IF('Online Sales Data'!$J57&lt;30,"Young",IF('Online Sales Data'!$J57&gt;=45,"Old","Middle"))</f>
        <v>Old</v>
      </c>
      <c r="L57" s="25" t="str">
        <f>VLOOKUP('Online Sales Data'!$A57,'Customer data '!A56:D296,3,0)</f>
        <v>F</v>
      </c>
      <c r="M57" t="str">
        <f t="shared" si="0"/>
        <v>Female</v>
      </c>
    </row>
    <row r="58" spans="1:13" x14ac:dyDescent="0.35">
      <c r="A58" s="16">
        <v>10057</v>
      </c>
      <c r="B58" s="17">
        <v>45348</v>
      </c>
      <c r="C58" s="18" t="s">
        <v>17</v>
      </c>
      <c r="D58" s="18" t="s">
        <v>77</v>
      </c>
      <c r="E58" s="18">
        <v>5</v>
      </c>
      <c r="F58" s="19">
        <v>29.99</v>
      </c>
      <c r="G58" s="19">
        <v>149.94999999999999</v>
      </c>
      <c r="H58" s="18" t="s">
        <v>19</v>
      </c>
      <c r="I58" s="18" t="s">
        <v>20</v>
      </c>
      <c r="J58" s="19">
        <f>_xlfn.XLOOKUP('Customer data '!A58,'Customer data '!A57:A297,'Customer data '!D57:D297,"NA",0)</f>
        <v>72</v>
      </c>
      <c r="K58" s="19" t="str">
        <f>IF('Online Sales Data'!$J58&lt;30,"Young",IF('Online Sales Data'!$J58&gt;=45,"Old","Middle"))</f>
        <v>Old</v>
      </c>
      <c r="L58" s="20" t="e">
        <f>VLOOKUP('Online Sales Data'!$A58,'Customer data '!A57:D297,3,0)</f>
        <v>#N/A</v>
      </c>
      <c r="M58" t="e">
        <f t="shared" si="0"/>
        <v>#N/A</v>
      </c>
    </row>
    <row r="59" spans="1:13" x14ac:dyDescent="0.35">
      <c r="A59" s="21">
        <v>10058</v>
      </c>
      <c r="B59" s="22">
        <v>45349</v>
      </c>
      <c r="C59" s="23" t="s">
        <v>21</v>
      </c>
      <c r="D59" s="23" t="s">
        <v>78</v>
      </c>
      <c r="E59" s="23">
        <v>3</v>
      </c>
      <c r="F59" s="24">
        <v>28</v>
      </c>
      <c r="G59" s="24">
        <v>84</v>
      </c>
      <c r="H59" s="23" t="s">
        <v>11</v>
      </c>
      <c r="I59" s="23" t="s">
        <v>12</v>
      </c>
      <c r="J59" s="24">
        <f>_xlfn.XLOOKUP('Customer data '!A59,'Customer data '!A58:A298,'Customer data '!D58:D298,"NA",0)</f>
        <v>72</v>
      </c>
      <c r="K59" s="24" t="str">
        <f>IF('Online Sales Data'!$J59&lt;30,"Young",IF('Online Sales Data'!$J59&gt;=45,"Old","Middle"))</f>
        <v>Old</v>
      </c>
      <c r="L59" s="25" t="str">
        <f>VLOOKUP('Online Sales Data'!$A59,'Customer data '!A58:D298,3,0)</f>
        <v>M</v>
      </c>
      <c r="M59" t="str">
        <f t="shared" si="0"/>
        <v>Male</v>
      </c>
    </row>
    <row r="60" spans="1:13" x14ac:dyDescent="0.35">
      <c r="A60" s="16">
        <v>10059</v>
      </c>
      <c r="B60" s="17">
        <v>45350</v>
      </c>
      <c r="C60" s="18" t="s">
        <v>23</v>
      </c>
      <c r="D60" s="18" t="s">
        <v>79</v>
      </c>
      <c r="E60" s="18">
        <v>2</v>
      </c>
      <c r="F60" s="19">
        <v>23</v>
      </c>
      <c r="G60" s="19">
        <v>46</v>
      </c>
      <c r="H60" s="18" t="s">
        <v>15</v>
      </c>
      <c r="I60" s="18" t="s">
        <v>16</v>
      </c>
      <c r="J60" s="19">
        <f>_xlfn.XLOOKUP('Customer data '!A60,'Customer data '!A59:A299,'Customer data '!D59:D299,"NA",0)</f>
        <v>72</v>
      </c>
      <c r="K60" s="19" t="str">
        <f>IF('Online Sales Data'!$J60&lt;30,"Young",IF('Online Sales Data'!$J60&gt;=45,"Old","Middle"))</f>
        <v>Old</v>
      </c>
      <c r="L60" s="20" t="str">
        <f>VLOOKUP('Online Sales Data'!$A60,'Customer data '!A59:D299,3,0)</f>
        <v>F</v>
      </c>
      <c r="M60" t="str">
        <f t="shared" si="0"/>
        <v>Female</v>
      </c>
    </row>
    <row r="61" spans="1:13" x14ac:dyDescent="0.35">
      <c r="A61" s="21">
        <v>10060</v>
      </c>
      <c r="B61" s="22">
        <v>45351</v>
      </c>
      <c r="C61" s="23" t="s">
        <v>25</v>
      </c>
      <c r="D61" s="23" t="s">
        <v>80</v>
      </c>
      <c r="E61" s="23">
        <v>1</v>
      </c>
      <c r="F61" s="24">
        <v>349</v>
      </c>
      <c r="G61" s="24">
        <v>349</v>
      </c>
      <c r="H61" s="23" t="s">
        <v>19</v>
      </c>
      <c r="I61" s="23" t="s">
        <v>12</v>
      </c>
      <c r="J61" s="24">
        <f>_xlfn.XLOOKUP('Customer data '!A61,'Customer data '!A60:A300,'Customer data '!D60:D300,"NA",0)</f>
        <v>71</v>
      </c>
      <c r="K61" s="24" t="str">
        <f>IF('Online Sales Data'!$J61&lt;30,"Young",IF('Online Sales Data'!$J61&gt;=45,"Old","Middle"))</f>
        <v>Old</v>
      </c>
      <c r="L61" s="25" t="str">
        <f>VLOOKUP('Online Sales Data'!$A61,'Customer data '!A60:D300,3,0)</f>
        <v>M</v>
      </c>
      <c r="M61" t="str">
        <f t="shared" si="0"/>
        <v>Male</v>
      </c>
    </row>
    <row r="62" spans="1:13" x14ac:dyDescent="0.35">
      <c r="A62" s="16">
        <v>10061</v>
      </c>
      <c r="B62" s="17">
        <v>45352</v>
      </c>
      <c r="C62" s="18" t="s">
        <v>9</v>
      </c>
      <c r="D62" s="18" t="s">
        <v>81</v>
      </c>
      <c r="E62" s="18">
        <v>3</v>
      </c>
      <c r="F62" s="19">
        <v>299.99</v>
      </c>
      <c r="G62" s="19">
        <v>899.97</v>
      </c>
      <c r="H62" s="18" t="s">
        <v>11</v>
      </c>
      <c r="I62" s="18" t="s">
        <v>12</v>
      </c>
      <c r="J62" s="19">
        <f>_xlfn.XLOOKUP('Customer data '!A62,'Customer data '!A61:A301,'Customer data '!D61:D301,"NA",0)</f>
        <v>71</v>
      </c>
      <c r="K62" s="19" t="str">
        <f>IF('Online Sales Data'!$J62&lt;30,"Young",IF('Online Sales Data'!$J62&gt;=45,"Old","Middle"))</f>
        <v>Old</v>
      </c>
      <c r="L62" s="20" t="str">
        <f>VLOOKUP('Online Sales Data'!$A62,'Customer data '!A61:D301,3,0)</f>
        <v>F</v>
      </c>
      <c r="M62" t="str">
        <f t="shared" si="0"/>
        <v>Female</v>
      </c>
    </row>
    <row r="63" spans="1:13" x14ac:dyDescent="0.35">
      <c r="A63" s="21">
        <v>10062</v>
      </c>
      <c r="B63" s="22">
        <v>45353</v>
      </c>
      <c r="C63" s="23" t="s">
        <v>13</v>
      </c>
      <c r="D63" s="23" t="s">
        <v>82</v>
      </c>
      <c r="E63" s="23">
        <v>2</v>
      </c>
      <c r="F63" s="24">
        <v>199.99</v>
      </c>
      <c r="G63" s="24">
        <v>399.98</v>
      </c>
      <c r="H63" s="23" t="s">
        <v>15</v>
      </c>
      <c r="I63" s="23" t="s">
        <v>16</v>
      </c>
      <c r="J63" s="24">
        <f>_xlfn.XLOOKUP('Customer data '!A63,'Customer data '!A62:A302,'Customer data '!D62:D302,"NA",0)</f>
        <v>71</v>
      </c>
      <c r="K63" s="24" t="str">
        <f>IF('Online Sales Data'!$J63&lt;30,"Young",IF('Online Sales Data'!$J63&gt;=45,"Old","Middle"))</f>
        <v>Old</v>
      </c>
      <c r="L63" s="25" t="str">
        <f>VLOOKUP('Online Sales Data'!$A63,'Customer data '!A62:D302,3,0)</f>
        <v>F</v>
      </c>
      <c r="M63" t="str">
        <f t="shared" si="0"/>
        <v>Female</v>
      </c>
    </row>
    <row r="64" spans="1:13" x14ac:dyDescent="0.35">
      <c r="A64" s="16">
        <v>10063</v>
      </c>
      <c r="B64" s="17">
        <v>45354</v>
      </c>
      <c r="C64" s="18" t="s">
        <v>17</v>
      </c>
      <c r="D64" s="18" t="s">
        <v>83</v>
      </c>
      <c r="E64" s="18">
        <v>10</v>
      </c>
      <c r="F64" s="19">
        <v>9.99</v>
      </c>
      <c r="G64" s="19">
        <v>99.9</v>
      </c>
      <c r="H64" s="18" t="s">
        <v>19</v>
      </c>
      <c r="I64" s="18" t="s">
        <v>20</v>
      </c>
      <c r="J64" s="19">
        <f>_xlfn.XLOOKUP('Customer data '!A64,'Customer data '!A63:A303,'Customer data '!D63:D303,"NA",0)</f>
        <v>70</v>
      </c>
      <c r="K64" s="19" t="str">
        <f>IF('Online Sales Data'!$J64&lt;30,"Young",IF('Online Sales Data'!$J64&gt;=45,"Old","Middle"))</f>
        <v>Old</v>
      </c>
      <c r="L64" s="20" t="str">
        <f>VLOOKUP('Online Sales Data'!$A64,'Customer data '!A63:D303,3,0)</f>
        <v>M</v>
      </c>
      <c r="M64" t="str">
        <f t="shared" si="0"/>
        <v>Male</v>
      </c>
    </row>
    <row r="65" spans="1:13" x14ac:dyDescent="0.35">
      <c r="A65" s="21">
        <v>10064</v>
      </c>
      <c r="B65" s="22">
        <v>45355</v>
      </c>
      <c r="C65" s="23" t="s">
        <v>21</v>
      </c>
      <c r="D65" s="23" t="s">
        <v>84</v>
      </c>
      <c r="E65" s="23">
        <v>4</v>
      </c>
      <c r="F65" s="24">
        <v>18.989999999999998</v>
      </c>
      <c r="G65" s="24">
        <v>75.959999999999994</v>
      </c>
      <c r="H65" s="23" t="s">
        <v>11</v>
      </c>
      <c r="I65" s="23" t="s">
        <v>12</v>
      </c>
      <c r="J65" s="24">
        <f>_xlfn.XLOOKUP('Customer data '!A65,'Customer data '!A64:A304,'Customer data '!D64:D304,"NA",0)</f>
        <v>70</v>
      </c>
      <c r="K65" s="24" t="str">
        <f>IF('Online Sales Data'!$J65&lt;30,"Young",IF('Online Sales Data'!$J65&gt;=45,"Old","Middle"))</f>
        <v>Old</v>
      </c>
      <c r="L65" s="25" t="e">
        <f>VLOOKUP('Online Sales Data'!$A65,'Customer data '!A64:D304,3,0)</f>
        <v>#N/A</v>
      </c>
      <c r="M65" t="e">
        <f t="shared" si="0"/>
        <v>#N/A</v>
      </c>
    </row>
    <row r="66" spans="1:13" x14ac:dyDescent="0.35">
      <c r="A66" s="16">
        <v>10065</v>
      </c>
      <c r="B66" s="17">
        <v>45356</v>
      </c>
      <c r="C66" s="18" t="s">
        <v>23</v>
      </c>
      <c r="D66" s="18" t="s">
        <v>85</v>
      </c>
      <c r="E66" s="18">
        <v>1</v>
      </c>
      <c r="F66" s="19">
        <v>102</v>
      </c>
      <c r="G66" s="19">
        <v>102</v>
      </c>
      <c r="H66" s="18" t="s">
        <v>15</v>
      </c>
      <c r="I66" s="18" t="s">
        <v>16</v>
      </c>
      <c r="J66" s="19">
        <f>_xlfn.XLOOKUP('Customer data '!A66,'Customer data '!A65:A305,'Customer data '!D65:D305,"NA",0)</f>
        <v>70</v>
      </c>
      <c r="K66" s="19" t="str">
        <f>IF('Online Sales Data'!$J66&lt;30,"Young",IF('Online Sales Data'!$J66&gt;=45,"Old","Middle"))</f>
        <v>Old</v>
      </c>
      <c r="L66" s="20" t="str">
        <f>VLOOKUP('Online Sales Data'!$A66,'Customer data '!A65:D305,3,0)</f>
        <v>F</v>
      </c>
      <c r="M66" t="str">
        <f t="shared" si="0"/>
        <v>Female</v>
      </c>
    </row>
    <row r="67" spans="1:13" x14ac:dyDescent="0.35">
      <c r="A67" s="21">
        <v>10066</v>
      </c>
      <c r="B67" s="22">
        <v>45357</v>
      </c>
      <c r="C67" s="23" t="s">
        <v>25</v>
      </c>
      <c r="D67" s="23" t="s">
        <v>86</v>
      </c>
      <c r="E67" s="23">
        <v>2</v>
      </c>
      <c r="F67" s="24">
        <v>299.99</v>
      </c>
      <c r="G67" s="24">
        <v>599.98</v>
      </c>
      <c r="H67" s="23" t="s">
        <v>19</v>
      </c>
      <c r="I67" s="23" t="s">
        <v>12</v>
      </c>
      <c r="J67" s="24">
        <f>_xlfn.XLOOKUP('Customer data '!A67,'Customer data '!A66:A306,'Customer data '!D66:D306,"NA",0)</f>
        <v>70</v>
      </c>
      <c r="K67" s="24" t="str">
        <f>IF('Online Sales Data'!$J67&lt;30,"Young",IF('Online Sales Data'!$J67&gt;=45,"Old","Middle"))</f>
        <v>Old</v>
      </c>
      <c r="L67" s="25" t="str">
        <f>VLOOKUP('Online Sales Data'!$A67,'Customer data '!A66:D306,3,0)</f>
        <v>M</v>
      </c>
      <c r="M67" t="str">
        <f t="shared" ref="M67:M130" si="1">SUBSTITUTE(SUBSTITUTE(L67, "M", "Male"), "F", "Female")</f>
        <v>Male</v>
      </c>
    </row>
    <row r="68" spans="1:13" x14ac:dyDescent="0.35">
      <c r="A68" s="16">
        <v>10067</v>
      </c>
      <c r="B68" s="17">
        <v>45358</v>
      </c>
      <c r="C68" s="18" t="s">
        <v>9</v>
      </c>
      <c r="D68" s="18" t="s">
        <v>87</v>
      </c>
      <c r="E68" s="18">
        <v>1</v>
      </c>
      <c r="F68" s="19">
        <v>1199.99</v>
      </c>
      <c r="G68" s="19">
        <v>1199.99</v>
      </c>
      <c r="H68" s="18" t="s">
        <v>11</v>
      </c>
      <c r="I68" s="18" t="s">
        <v>12</v>
      </c>
      <c r="J68" s="19">
        <f>_xlfn.XLOOKUP('Customer data '!A68,'Customer data '!A67:A307,'Customer data '!D67:D307,"NA",0)</f>
        <v>69</v>
      </c>
      <c r="K68" s="19" t="str">
        <f>IF('Online Sales Data'!$J68&lt;30,"Young",IF('Online Sales Data'!$J68&gt;=45,"Old","Middle"))</f>
        <v>Old</v>
      </c>
      <c r="L68" s="20" t="str">
        <f>VLOOKUP('Online Sales Data'!$A68,'Customer data '!A67:D307,3,0)</f>
        <v>M</v>
      </c>
      <c r="M68" t="str">
        <f t="shared" si="1"/>
        <v>Male</v>
      </c>
    </row>
    <row r="69" spans="1:13" x14ac:dyDescent="0.35">
      <c r="A69" s="21">
        <v>10068</v>
      </c>
      <c r="B69" s="22">
        <v>45359</v>
      </c>
      <c r="C69" s="23" t="s">
        <v>13</v>
      </c>
      <c r="D69" s="23" t="s">
        <v>88</v>
      </c>
      <c r="E69" s="23">
        <v>3</v>
      </c>
      <c r="F69" s="24">
        <v>219.99</v>
      </c>
      <c r="G69" s="24">
        <v>659.97</v>
      </c>
      <c r="H69" s="23" t="s">
        <v>15</v>
      </c>
      <c r="I69" s="23" t="s">
        <v>16</v>
      </c>
      <c r="J69" s="24">
        <f>_xlfn.XLOOKUP('Customer data '!A69,'Customer data '!A68:A308,'Customer data '!D68:D308,"NA",0)</f>
        <v>68</v>
      </c>
      <c r="K69" s="24" t="str">
        <f>IF('Online Sales Data'!$J69&lt;30,"Young",IF('Online Sales Data'!$J69&gt;=45,"Old","Middle"))</f>
        <v>Old</v>
      </c>
      <c r="L69" s="25" t="str">
        <f>VLOOKUP('Online Sales Data'!$A69,'Customer data '!A68:D308,3,0)</f>
        <v>F</v>
      </c>
      <c r="M69" t="str">
        <f t="shared" si="1"/>
        <v>Female</v>
      </c>
    </row>
    <row r="70" spans="1:13" x14ac:dyDescent="0.35">
      <c r="A70" s="16">
        <v>10069</v>
      </c>
      <c r="B70" s="17">
        <v>45360</v>
      </c>
      <c r="C70" s="18" t="s">
        <v>17</v>
      </c>
      <c r="D70" s="18" t="s">
        <v>89</v>
      </c>
      <c r="E70" s="18">
        <v>4</v>
      </c>
      <c r="F70" s="19">
        <v>59.99</v>
      </c>
      <c r="G70" s="19">
        <v>239.96</v>
      </c>
      <c r="H70" s="18" t="s">
        <v>19</v>
      </c>
      <c r="I70" s="18" t="s">
        <v>20</v>
      </c>
      <c r="J70" s="19">
        <f>_xlfn.XLOOKUP('Customer data '!A70,'Customer data '!A69:A309,'Customer data '!D69:D309,"NA",0)</f>
        <v>68</v>
      </c>
      <c r="K70" s="19" t="str">
        <f>IF('Online Sales Data'!$J70&lt;30,"Young",IF('Online Sales Data'!$J70&gt;=45,"Old","Middle"))</f>
        <v>Old</v>
      </c>
      <c r="L70" s="20" t="str">
        <f>VLOOKUP('Online Sales Data'!$A70,'Customer data '!A69:D309,3,0)</f>
        <v>M</v>
      </c>
      <c r="M70" t="str">
        <f t="shared" si="1"/>
        <v>Male</v>
      </c>
    </row>
    <row r="71" spans="1:13" x14ac:dyDescent="0.35">
      <c r="A71" s="21">
        <v>10070</v>
      </c>
      <c r="B71" s="22">
        <v>45361</v>
      </c>
      <c r="C71" s="23" t="s">
        <v>21</v>
      </c>
      <c r="D71" s="23" t="s">
        <v>90</v>
      </c>
      <c r="E71" s="23">
        <v>2</v>
      </c>
      <c r="F71" s="24">
        <v>10.99</v>
      </c>
      <c r="G71" s="24">
        <v>21.98</v>
      </c>
      <c r="H71" s="23" t="s">
        <v>11</v>
      </c>
      <c r="I71" s="23" t="s">
        <v>12</v>
      </c>
      <c r="J71" s="24">
        <f>_xlfn.XLOOKUP('Customer data '!A71,'Customer data '!A70:A310,'Customer data '!D70:D310,"NA",0)</f>
        <v>68</v>
      </c>
      <c r="K71" s="24" t="str">
        <f>IF('Online Sales Data'!$J71&lt;30,"Young",IF('Online Sales Data'!$J71&gt;=45,"Old","Middle"))</f>
        <v>Old</v>
      </c>
      <c r="L71" s="25" t="str">
        <f>VLOOKUP('Online Sales Data'!$A71,'Customer data '!A70:D310,3,0)</f>
        <v>M</v>
      </c>
      <c r="M71" t="str">
        <f t="shared" si="1"/>
        <v>Male</v>
      </c>
    </row>
    <row r="72" spans="1:13" x14ac:dyDescent="0.35">
      <c r="A72" s="16">
        <v>10071</v>
      </c>
      <c r="B72" s="17">
        <v>45362</v>
      </c>
      <c r="C72" s="18" t="s">
        <v>23</v>
      </c>
      <c r="D72" s="18" t="s">
        <v>91</v>
      </c>
      <c r="E72" s="18">
        <v>1</v>
      </c>
      <c r="F72" s="19">
        <v>78</v>
      </c>
      <c r="G72" s="19">
        <v>78</v>
      </c>
      <c r="H72" s="18" t="s">
        <v>15</v>
      </c>
      <c r="I72" s="18" t="s">
        <v>16</v>
      </c>
      <c r="J72" s="19">
        <f>_xlfn.XLOOKUP('Customer data '!A72,'Customer data '!A71:A311,'Customer data '!D71:D311,"NA",0)</f>
        <v>68</v>
      </c>
      <c r="K72" s="19" t="str">
        <f>IF('Online Sales Data'!$J72&lt;30,"Young",IF('Online Sales Data'!$J72&gt;=45,"Old","Middle"))</f>
        <v>Old</v>
      </c>
      <c r="L72" s="20" t="str">
        <f>VLOOKUP('Online Sales Data'!$A72,'Customer data '!A71:D311,3,0)</f>
        <v>M</v>
      </c>
      <c r="M72" t="str">
        <f t="shared" si="1"/>
        <v>Male</v>
      </c>
    </row>
    <row r="73" spans="1:13" x14ac:dyDescent="0.35">
      <c r="A73" s="21">
        <v>10072</v>
      </c>
      <c r="B73" s="22">
        <v>45363</v>
      </c>
      <c r="C73" s="23" t="s">
        <v>25</v>
      </c>
      <c r="D73" s="23" t="s">
        <v>92</v>
      </c>
      <c r="E73" s="23">
        <v>3</v>
      </c>
      <c r="F73" s="24">
        <v>129.99</v>
      </c>
      <c r="G73" s="24">
        <v>389.97</v>
      </c>
      <c r="H73" s="23" t="s">
        <v>19</v>
      </c>
      <c r="I73" s="23" t="s">
        <v>12</v>
      </c>
      <c r="J73" s="24">
        <f>_xlfn.XLOOKUP('Customer data '!A73,'Customer data '!A72:A312,'Customer data '!D72:D312,"NA",0)</f>
        <v>68</v>
      </c>
      <c r="K73" s="24" t="str">
        <f>IF('Online Sales Data'!$J73&lt;30,"Young",IF('Online Sales Data'!$J73&gt;=45,"Old","Middle"))</f>
        <v>Old</v>
      </c>
      <c r="L73" s="25" t="str">
        <f>VLOOKUP('Online Sales Data'!$A73,'Customer data '!A72:D312,3,0)</f>
        <v>F</v>
      </c>
      <c r="M73" t="str">
        <f t="shared" si="1"/>
        <v>Female</v>
      </c>
    </row>
    <row r="74" spans="1:13" x14ac:dyDescent="0.35">
      <c r="A74" s="16">
        <v>10073</v>
      </c>
      <c r="B74" s="17">
        <v>45364</v>
      </c>
      <c r="C74" s="18" t="s">
        <v>9</v>
      </c>
      <c r="D74" s="18" t="s">
        <v>93</v>
      </c>
      <c r="E74" s="18">
        <v>1</v>
      </c>
      <c r="F74" s="19">
        <v>1599.99</v>
      </c>
      <c r="G74" s="19">
        <v>1599.99</v>
      </c>
      <c r="H74" s="18" t="s">
        <v>11</v>
      </c>
      <c r="I74" s="18" t="s">
        <v>12</v>
      </c>
      <c r="J74" s="19">
        <f>_xlfn.XLOOKUP('Customer data '!A74,'Customer data '!A73:A313,'Customer data '!D73:D313,"NA",0)</f>
        <v>67</v>
      </c>
      <c r="K74" s="19" t="str">
        <f>IF('Online Sales Data'!$J74&lt;30,"Young",IF('Online Sales Data'!$J74&gt;=45,"Old","Middle"))</f>
        <v>Old</v>
      </c>
      <c r="L74" s="20" t="str">
        <f>VLOOKUP('Online Sales Data'!$A74,'Customer data '!A73:D313,3,0)</f>
        <v>F</v>
      </c>
      <c r="M74" t="str">
        <f t="shared" si="1"/>
        <v>Female</v>
      </c>
    </row>
    <row r="75" spans="1:13" x14ac:dyDescent="0.35">
      <c r="A75" s="21">
        <v>10074</v>
      </c>
      <c r="B75" s="22">
        <v>45365</v>
      </c>
      <c r="C75" s="23" t="s">
        <v>13</v>
      </c>
      <c r="D75" s="23" t="s">
        <v>94</v>
      </c>
      <c r="E75" s="23">
        <v>1</v>
      </c>
      <c r="F75" s="24">
        <v>899.99</v>
      </c>
      <c r="G75" s="24">
        <v>899.99</v>
      </c>
      <c r="H75" s="23" t="s">
        <v>15</v>
      </c>
      <c r="I75" s="23" t="s">
        <v>16</v>
      </c>
      <c r="J75" s="24">
        <f>_xlfn.XLOOKUP('Customer data '!A75,'Customer data '!A74:A314,'Customer data '!D74:D314,"NA",0)</f>
        <v>67</v>
      </c>
      <c r="K75" s="24" t="str">
        <f>IF('Online Sales Data'!$J75&lt;30,"Young",IF('Online Sales Data'!$J75&gt;=45,"Old","Middle"))</f>
        <v>Old</v>
      </c>
      <c r="L75" s="25" t="str">
        <f>VLOOKUP('Online Sales Data'!$A75,'Customer data '!A74:D314,3,0)</f>
        <v>F</v>
      </c>
      <c r="M75" t="str">
        <f t="shared" si="1"/>
        <v>Female</v>
      </c>
    </row>
    <row r="76" spans="1:13" x14ac:dyDescent="0.35">
      <c r="A76" s="16">
        <v>10075</v>
      </c>
      <c r="B76" s="17">
        <v>45366</v>
      </c>
      <c r="C76" s="18" t="s">
        <v>17</v>
      </c>
      <c r="D76" s="18" t="s">
        <v>95</v>
      </c>
      <c r="E76" s="18">
        <v>5</v>
      </c>
      <c r="F76" s="19">
        <v>49.99</v>
      </c>
      <c r="G76" s="19">
        <v>249.95</v>
      </c>
      <c r="H76" s="18" t="s">
        <v>19</v>
      </c>
      <c r="I76" s="18" t="s">
        <v>20</v>
      </c>
      <c r="J76" s="19">
        <f>_xlfn.XLOOKUP('Customer data '!A76,'Customer data '!A75:A315,'Customer data '!D75:D315,"NA",0)</f>
        <v>66</v>
      </c>
      <c r="K76" s="19" t="str">
        <f>IF('Online Sales Data'!$J76&lt;30,"Young",IF('Online Sales Data'!$J76&gt;=45,"Old","Middle"))</f>
        <v>Old</v>
      </c>
      <c r="L76" s="20" t="str">
        <f>VLOOKUP('Online Sales Data'!$A76,'Customer data '!A75:D315,3,0)</f>
        <v>F</v>
      </c>
      <c r="M76" t="str">
        <f t="shared" si="1"/>
        <v>Female</v>
      </c>
    </row>
    <row r="77" spans="1:13" x14ac:dyDescent="0.35">
      <c r="A77" s="21">
        <v>10076</v>
      </c>
      <c r="B77" s="22">
        <v>45367</v>
      </c>
      <c r="C77" s="23" t="s">
        <v>21</v>
      </c>
      <c r="D77" s="23" t="s">
        <v>96</v>
      </c>
      <c r="E77" s="23">
        <v>4</v>
      </c>
      <c r="F77" s="24">
        <v>14.99</v>
      </c>
      <c r="G77" s="24">
        <v>59.96</v>
      </c>
      <c r="H77" s="23" t="s">
        <v>11</v>
      </c>
      <c r="I77" s="23" t="s">
        <v>12</v>
      </c>
      <c r="J77" s="24">
        <f>_xlfn.XLOOKUP('Customer data '!A77,'Customer data '!A76:A316,'Customer data '!D76:D316,"NA",0)</f>
        <v>66</v>
      </c>
      <c r="K77" s="24" t="str">
        <f>IF('Online Sales Data'!$J77&lt;30,"Young",IF('Online Sales Data'!$J77&gt;=45,"Old","Middle"))</f>
        <v>Old</v>
      </c>
      <c r="L77" s="25" t="str">
        <f>VLOOKUP('Online Sales Data'!$A77,'Customer data '!A76:D316,3,0)</f>
        <v>M</v>
      </c>
      <c r="M77" t="str">
        <f t="shared" si="1"/>
        <v>Male</v>
      </c>
    </row>
    <row r="78" spans="1:13" x14ac:dyDescent="0.35">
      <c r="A78" s="16">
        <v>10077</v>
      </c>
      <c r="B78" s="17">
        <v>45368</v>
      </c>
      <c r="C78" s="18" t="s">
        <v>23</v>
      </c>
      <c r="D78" s="18" t="s">
        <v>97</v>
      </c>
      <c r="E78" s="18">
        <v>2</v>
      </c>
      <c r="F78" s="19">
        <v>16</v>
      </c>
      <c r="G78" s="19">
        <v>32</v>
      </c>
      <c r="H78" s="18" t="s">
        <v>15</v>
      </c>
      <c r="I78" s="18" t="s">
        <v>16</v>
      </c>
      <c r="J78" s="19">
        <f>_xlfn.XLOOKUP('Customer data '!A78,'Customer data '!A77:A317,'Customer data '!D77:D317,"NA",0)</f>
        <v>66</v>
      </c>
      <c r="K78" s="19" t="str">
        <f>IF('Online Sales Data'!$J78&lt;30,"Young",IF('Online Sales Data'!$J78&gt;=45,"Old","Middle"))</f>
        <v>Old</v>
      </c>
      <c r="L78" s="20" t="str">
        <f>VLOOKUP('Online Sales Data'!$A78,'Customer data '!A77:D317,3,0)</f>
        <v>M</v>
      </c>
      <c r="M78" t="str">
        <f t="shared" si="1"/>
        <v>Male</v>
      </c>
    </row>
    <row r="79" spans="1:13" x14ac:dyDescent="0.35">
      <c r="A79" s="21">
        <v>10078</v>
      </c>
      <c r="B79" s="22">
        <v>45369</v>
      </c>
      <c r="C79" s="23" t="s">
        <v>25</v>
      </c>
      <c r="D79" s="23" t="s">
        <v>98</v>
      </c>
      <c r="E79" s="23">
        <v>3</v>
      </c>
      <c r="F79" s="24">
        <v>69.989999999999995</v>
      </c>
      <c r="G79" s="24">
        <v>209.97</v>
      </c>
      <c r="H79" s="23" t="s">
        <v>19</v>
      </c>
      <c r="I79" s="23" t="s">
        <v>12</v>
      </c>
      <c r="J79" s="24">
        <f>_xlfn.XLOOKUP('Customer data '!A79,'Customer data '!A78:A318,'Customer data '!D78:D318,"NA",0)</f>
        <v>66</v>
      </c>
      <c r="K79" s="24" t="str">
        <f>IF('Online Sales Data'!$J79&lt;30,"Young",IF('Online Sales Data'!$J79&gt;=45,"Old","Middle"))</f>
        <v>Old</v>
      </c>
      <c r="L79" s="25" t="e">
        <f>VLOOKUP('Online Sales Data'!$A79,'Customer data '!A78:D318,3,0)</f>
        <v>#N/A</v>
      </c>
      <c r="M79" t="e">
        <f t="shared" si="1"/>
        <v>#N/A</v>
      </c>
    </row>
    <row r="80" spans="1:13" x14ac:dyDescent="0.35">
      <c r="A80" s="16">
        <v>10079</v>
      </c>
      <c r="B80" s="17">
        <v>45370</v>
      </c>
      <c r="C80" s="18" t="s">
        <v>9</v>
      </c>
      <c r="D80" s="18" t="s">
        <v>99</v>
      </c>
      <c r="E80" s="18">
        <v>2</v>
      </c>
      <c r="F80" s="19">
        <v>249.99</v>
      </c>
      <c r="G80" s="19">
        <v>499.98</v>
      </c>
      <c r="H80" s="18" t="s">
        <v>11</v>
      </c>
      <c r="I80" s="18" t="s">
        <v>12</v>
      </c>
      <c r="J80" s="19">
        <f>_xlfn.XLOOKUP('Customer data '!A80,'Customer data '!A79:A319,'Customer data '!D79:D319,"NA",0)</f>
        <v>66</v>
      </c>
      <c r="K80" s="19" t="str">
        <f>IF('Online Sales Data'!$J80&lt;30,"Young",IF('Online Sales Data'!$J80&gt;=45,"Old","Middle"))</f>
        <v>Old</v>
      </c>
      <c r="L80" s="20" t="str">
        <f>VLOOKUP('Online Sales Data'!$A80,'Customer data '!A79:D319,3,0)</f>
        <v>F</v>
      </c>
      <c r="M80" t="str">
        <f t="shared" si="1"/>
        <v>Female</v>
      </c>
    </row>
    <row r="81" spans="1:13" x14ac:dyDescent="0.35">
      <c r="A81" s="21">
        <v>10080</v>
      </c>
      <c r="B81" s="22">
        <v>45371</v>
      </c>
      <c r="C81" s="23" t="s">
        <v>13</v>
      </c>
      <c r="D81" s="23" t="s">
        <v>100</v>
      </c>
      <c r="E81" s="23">
        <v>1</v>
      </c>
      <c r="F81" s="24">
        <v>499.99</v>
      </c>
      <c r="G81" s="24">
        <v>499.99</v>
      </c>
      <c r="H81" s="23" t="s">
        <v>15</v>
      </c>
      <c r="I81" s="23" t="s">
        <v>16</v>
      </c>
      <c r="J81" s="24">
        <f>_xlfn.XLOOKUP('Customer data '!A81,'Customer data '!A80:A320,'Customer data '!D80:D320,"NA",0)</f>
        <v>65</v>
      </c>
      <c r="K81" s="24" t="str">
        <f>IF('Online Sales Data'!$J81&lt;30,"Young",IF('Online Sales Data'!$J81&gt;=45,"Old","Middle"))</f>
        <v>Old</v>
      </c>
      <c r="L81" s="25" t="str">
        <f>VLOOKUP('Online Sales Data'!$A81,'Customer data '!A80:D320,3,0)</f>
        <v>M</v>
      </c>
      <c r="M81" t="str">
        <f t="shared" si="1"/>
        <v>Male</v>
      </c>
    </row>
    <row r="82" spans="1:13" x14ac:dyDescent="0.35">
      <c r="A82" s="16">
        <v>10081</v>
      </c>
      <c r="B82" s="17">
        <v>45372</v>
      </c>
      <c r="C82" s="18" t="s">
        <v>17</v>
      </c>
      <c r="D82" s="18" t="s">
        <v>101</v>
      </c>
      <c r="E82" s="18">
        <v>2</v>
      </c>
      <c r="F82" s="19">
        <v>89.99</v>
      </c>
      <c r="G82" s="19">
        <v>179.98</v>
      </c>
      <c r="H82" s="18" t="s">
        <v>19</v>
      </c>
      <c r="I82" s="18" t="s">
        <v>20</v>
      </c>
      <c r="J82" s="19">
        <f>_xlfn.XLOOKUP('Customer data '!A82,'Customer data '!A81:A321,'Customer data '!D81:D321,"NA",0)</f>
        <v>65</v>
      </c>
      <c r="K82" s="19" t="str">
        <f>IF('Online Sales Data'!$J82&lt;30,"Young",IF('Online Sales Data'!$J82&gt;=45,"Old","Middle"))</f>
        <v>Old</v>
      </c>
      <c r="L82" s="20" t="e">
        <f>VLOOKUP('Online Sales Data'!$A82,'Customer data '!A81:D321,3,0)</f>
        <v>#N/A</v>
      </c>
      <c r="M82" t="e">
        <f t="shared" si="1"/>
        <v>#N/A</v>
      </c>
    </row>
    <row r="83" spans="1:13" x14ac:dyDescent="0.35">
      <c r="A83" s="21">
        <v>10082</v>
      </c>
      <c r="B83" s="22">
        <v>45373</v>
      </c>
      <c r="C83" s="23" t="s">
        <v>21</v>
      </c>
      <c r="D83" s="23" t="s">
        <v>102</v>
      </c>
      <c r="E83" s="23">
        <v>3</v>
      </c>
      <c r="F83" s="24">
        <v>12.99</v>
      </c>
      <c r="G83" s="24">
        <v>38.97</v>
      </c>
      <c r="H83" s="23" t="s">
        <v>11</v>
      </c>
      <c r="I83" s="23" t="s">
        <v>12</v>
      </c>
      <c r="J83" s="24">
        <f>_xlfn.XLOOKUP('Customer data '!A83,'Customer data '!A82:A322,'Customer data '!D82:D322,"NA",0)</f>
        <v>64</v>
      </c>
      <c r="K83" s="24" t="str">
        <f>IF('Online Sales Data'!$J83&lt;30,"Young",IF('Online Sales Data'!$J83&gt;=45,"Old","Middle"))</f>
        <v>Old</v>
      </c>
      <c r="L83" s="25" t="str">
        <f>VLOOKUP('Online Sales Data'!$A83,'Customer data '!A82:D322,3,0)</f>
        <v>F</v>
      </c>
      <c r="M83" t="str">
        <f t="shared" si="1"/>
        <v>Female</v>
      </c>
    </row>
    <row r="84" spans="1:13" x14ac:dyDescent="0.35">
      <c r="A84" s="16">
        <v>10083</v>
      </c>
      <c r="B84" s="17">
        <v>45374</v>
      </c>
      <c r="C84" s="18" t="s">
        <v>23</v>
      </c>
      <c r="D84" s="18" t="s">
        <v>103</v>
      </c>
      <c r="E84" s="18">
        <v>1</v>
      </c>
      <c r="F84" s="19">
        <v>100</v>
      </c>
      <c r="G84" s="19">
        <v>100</v>
      </c>
      <c r="H84" s="18" t="s">
        <v>15</v>
      </c>
      <c r="I84" s="18" t="s">
        <v>16</v>
      </c>
      <c r="J84" s="19">
        <f>_xlfn.XLOOKUP('Customer data '!A84,'Customer data '!A83:A323,'Customer data '!D83:D323,"NA",0)</f>
        <v>64</v>
      </c>
      <c r="K84" s="19" t="str">
        <f>IF('Online Sales Data'!$J84&lt;30,"Young",IF('Online Sales Data'!$J84&gt;=45,"Old","Middle"))</f>
        <v>Old</v>
      </c>
      <c r="L84" s="20" t="str">
        <f>VLOOKUP('Online Sales Data'!$A84,'Customer data '!A83:D323,3,0)</f>
        <v>F</v>
      </c>
      <c r="M84" t="str">
        <f t="shared" si="1"/>
        <v>Female</v>
      </c>
    </row>
    <row r="85" spans="1:13" x14ac:dyDescent="0.35">
      <c r="A85" s="21">
        <v>10084</v>
      </c>
      <c r="B85" s="22">
        <v>45375</v>
      </c>
      <c r="C85" s="23" t="s">
        <v>25</v>
      </c>
      <c r="D85" s="23" t="s">
        <v>104</v>
      </c>
      <c r="E85" s="23">
        <v>6</v>
      </c>
      <c r="F85" s="24">
        <v>24.99</v>
      </c>
      <c r="G85" s="24">
        <v>149.94</v>
      </c>
      <c r="H85" s="23" t="s">
        <v>19</v>
      </c>
      <c r="I85" s="23" t="s">
        <v>12</v>
      </c>
      <c r="J85" s="24">
        <f>_xlfn.XLOOKUP('Customer data '!A85,'Customer data '!A84:A324,'Customer data '!D84:D324,"NA",0)</f>
        <v>64</v>
      </c>
      <c r="K85" s="24" t="str">
        <f>IF('Online Sales Data'!$J85&lt;30,"Young",IF('Online Sales Data'!$J85&gt;=45,"Old","Middle"))</f>
        <v>Old</v>
      </c>
      <c r="L85" s="25" t="e">
        <f>VLOOKUP('Online Sales Data'!$A85,'Customer data '!A84:D324,3,0)</f>
        <v>#N/A</v>
      </c>
      <c r="M85" t="e">
        <f t="shared" si="1"/>
        <v>#N/A</v>
      </c>
    </row>
    <row r="86" spans="1:13" x14ac:dyDescent="0.35">
      <c r="A86" s="16">
        <v>10085</v>
      </c>
      <c r="B86" s="17">
        <v>45376</v>
      </c>
      <c r="C86" s="18" t="s">
        <v>9</v>
      </c>
      <c r="D86" s="18" t="s">
        <v>105</v>
      </c>
      <c r="E86" s="18">
        <v>1</v>
      </c>
      <c r="F86" s="19">
        <v>99.99</v>
      </c>
      <c r="G86" s="19">
        <v>99.99</v>
      </c>
      <c r="H86" s="18" t="s">
        <v>11</v>
      </c>
      <c r="I86" s="18" t="s">
        <v>12</v>
      </c>
      <c r="J86" s="19">
        <f>_xlfn.XLOOKUP('Customer data '!A86,'Customer data '!A85:A325,'Customer data '!D85:D325,"NA",0)</f>
        <v>64</v>
      </c>
      <c r="K86" s="19" t="str">
        <f>IF('Online Sales Data'!$J86&lt;30,"Young",IF('Online Sales Data'!$J86&gt;=45,"Old","Middle"))</f>
        <v>Old</v>
      </c>
      <c r="L86" s="20" t="str">
        <f>VLOOKUP('Online Sales Data'!$A86,'Customer data '!A85:D325,3,0)</f>
        <v>M</v>
      </c>
      <c r="M86" t="str">
        <f t="shared" si="1"/>
        <v>Male</v>
      </c>
    </row>
    <row r="87" spans="1:13" x14ac:dyDescent="0.35">
      <c r="A87" s="21">
        <v>10086</v>
      </c>
      <c r="B87" s="22">
        <v>45377</v>
      </c>
      <c r="C87" s="23" t="s">
        <v>13</v>
      </c>
      <c r="D87" s="23" t="s">
        <v>106</v>
      </c>
      <c r="E87" s="23">
        <v>2</v>
      </c>
      <c r="F87" s="24">
        <v>1299.99</v>
      </c>
      <c r="G87" s="24">
        <v>2599.98</v>
      </c>
      <c r="H87" s="23" t="s">
        <v>15</v>
      </c>
      <c r="I87" s="23" t="s">
        <v>16</v>
      </c>
      <c r="J87" s="24">
        <f>_xlfn.XLOOKUP('Customer data '!A87,'Customer data '!A86:A326,'Customer data '!D86:D326,"NA",0)</f>
        <v>64</v>
      </c>
      <c r="K87" s="24" t="str">
        <f>IF('Online Sales Data'!$J87&lt;30,"Young",IF('Online Sales Data'!$J87&gt;=45,"Old","Middle"))</f>
        <v>Old</v>
      </c>
      <c r="L87" s="25" t="e">
        <f>VLOOKUP('Online Sales Data'!$A87,'Customer data '!A86:D326,3,0)</f>
        <v>#N/A</v>
      </c>
      <c r="M87" t="e">
        <f t="shared" si="1"/>
        <v>#N/A</v>
      </c>
    </row>
    <row r="88" spans="1:13" x14ac:dyDescent="0.35">
      <c r="A88" s="16">
        <v>10087</v>
      </c>
      <c r="B88" s="17">
        <v>45378</v>
      </c>
      <c r="C88" s="18" t="s">
        <v>17</v>
      </c>
      <c r="D88" s="18" t="s">
        <v>107</v>
      </c>
      <c r="E88" s="18">
        <v>3</v>
      </c>
      <c r="F88" s="19">
        <v>79.989999999999995</v>
      </c>
      <c r="G88" s="19">
        <v>239.97</v>
      </c>
      <c r="H88" s="18" t="s">
        <v>19</v>
      </c>
      <c r="I88" s="18" t="s">
        <v>20</v>
      </c>
      <c r="J88" s="19">
        <f>_xlfn.XLOOKUP('Customer data '!A88,'Customer data '!A87:A327,'Customer data '!D87:D327,"NA",0)</f>
        <v>63</v>
      </c>
      <c r="K88" s="19" t="str">
        <f>IF('Online Sales Data'!$J88&lt;30,"Young",IF('Online Sales Data'!$J88&gt;=45,"Old","Middle"))</f>
        <v>Old</v>
      </c>
      <c r="L88" s="20" t="str">
        <f>VLOOKUP('Online Sales Data'!$A88,'Customer data '!A87:D327,3,0)</f>
        <v>M</v>
      </c>
      <c r="M88" t="str">
        <f t="shared" si="1"/>
        <v>Male</v>
      </c>
    </row>
    <row r="89" spans="1:13" x14ac:dyDescent="0.35">
      <c r="A89" s="21">
        <v>10088</v>
      </c>
      <c r="B89" s="22">
        <v>45379</v>
      </c>
      <c r="C89" s="23" t="s">
        <v>21</v>
      </c>
      <c r="D89" s="23" t="s">
        <v>108</v>
      </c>
      <c r="E89" s="23">
        <v>4</v>
      </c>
      <c r="F89" s="24">
        <v>13.99</v>
      </c>
      <c r="G89" s="24">
        <v>55.96</v>
      </c>
      <c r="H89" s="23" t="s">
        <v>11</v>
      </c>
      <c r="I89" s="23" t="s">
        <v>12</v>
      </c>
      <c r="J89" s="24">
        <f>_xlfn.XLOOKUP('Customer data '!A89,'Customer data '!A88:A328,'Customer data '!D88:D328,"NA",0)</f>
        <v>63</v>
      </c>
      <c r="K89" s="24" t="str">
        <f>IF('Online Sales Data'!$J89&lt;30,"Young",IF('Online Sales Data'!$J89&gt;=45,"Old","Middle"))</f>
        <v>Old</v>
      </c>
      <c r="L89" s="25" t="e">
        <f>VLOOKUP('Online Sales Data'!$A89,'Customer data '!A88:D328,3,0)</f>
        <v>#N/A</v>
      </c>
      <c r="M89" t="e">
        <f t="shared" si="1"/>
        <v>#N/A</v>
      </c>
    </row>
    <row r="90" spans="1:13" x14ac:dyDescent="0.35">
      <c r="A90" s="16">
        <v>10089</v>
      </c>
      <c r="B90" s="17">
        <v>45380</v>
      </c>
      <c r="C90" s="18" t="s">
        <v>23</v>
      </c>
      <c r="D90" s="18" t="s">
        <v>109</v>
      </c>
      <c r="E90" s="18">
        <v>1</v>
      </c>
      <c r="F90" s="19">
        <v>105</v>
      </c>
      <c r="G90" s="19">
        <v>105</v>
      </c>
      <c r="H90" s="18" t="s">
        <v>15</v>
      </c>
      <c r="I90" s="18" t="s">
        <v>16</v>
      </c>
      <c r="J90" s="19">
        <f>_xlfn.XLOOKUP('Customer data '!A90,'Customer data '!A89:A329,'Customer data '!D89:D329,"NA",0)</f>
        <v>63</v>
      </c>
      <c r="K90" s="19" t="str">
        <f>IF('Online Sales Data'!$J90&lt;30,"Young",IF('Online Sales Data'!$J90&gt;=45,"Old","Middle"))</f>
        <v>Old</v>
      </c>
      <c r="L90" s="20" t="str">
        <f>VLOOKUP('Online Sales Data'!$A90,'Customer data '!A89:D329,3,0)</f>
        <v>M</v>
      </c>
      <c r="M90" t="str">
        <f t="shared" si="1"/>
        <v>Male</v>
      </c>
    </row>
    <row r="91" spans="1:13" x14ac:dyDescent="0.35">
      <c r="A91" s="21">
        <v>10090</v>
      </c>
      <c r="B91" s="22">
        <v>45381</v>
      </c>
      <c r="C91" s="23" t="s">
        <v>25</v>
      </c>
      <c r="D91" s="23" t="s">
        <v>110</v>
      </c>
      <c r="E91" s="23">
        <v>2</v>
      </c>
      <c r="F91" s="24">
        <v>129.99</v>
      </c>
      <c r="G91" s="24">
        <v>259.98</v>
      </c>
      <c r="H91" s="23" t="s">
        <v>19</v>
      </c>
      <c r="I91" s="23" t="s">
        <v>12</v>
      </c>
      <c r="J91" s="24">
        <f>_xlfn.XLOOKUP('Customer data '!A91,'Customer data '!A90:A330,'Customer data '!D90:D330,"NA",0)</f>
        <v>63</v>
      </c>
      <c r="K91" s="24" t="str">
        <f>IF('Online Sales Data'!$J91&lt;30,"Young",IF('Online Sales Data'!$J91&gt;=45,"Old","Middle"))</f>
        <v>Old</v>
      </c>
      <c r="L91" s="25" t="str">
        <f>VLOOKUP('Online Sales Data'!$A91,'Customer data '!A90:D330,3,0)</f>
        <v>F</v>
      </c>
      <c r="M91" t="str">
        <f t="shared" si="1"/>
        <v>Female</v>
      </c>
    </row>
    <row r="92" spans="1:13" x14ac:dyDescent="0.35">
      <c r="A92" s="16">
        <v>10091</v>
      </c>
      <c r="B92" s="17">
        <v>45382</v>
      </c>
      <c r="C92" s="18" t="s">
        <v>9</v>
      </c>
      <c r="D92" s="18" t="s">
        <v>111</v>
      </c>
      <c r="E92" s="18">
        <v>2</v>
      </c>
      <c r="F92" s="19">
        <v>99.99</v>
      </c>
      <c r="G92" s="19">
        <v>199.98</v>
      </c>
      <c r="H92" s="18" t="s">
        <v>11</v>
      </c>
      <c r="I92" s="18" t="s">
        <v>12</v>
      </c>
      <c r="J92" s="19">
        <f>_xlfn.XLOOKUP('Customer data '!A92,'Customer data '!A91:A331,'Customer data '!D91:D331,"NA",0)</f>
        <v>63</v>
      </c>
      <c r="K92" s="19" t="str">
        <f>IF('Online Sales Data'!$J92&lt;30,"Young",IF('Online Sales Data'!$J92&gt;=45,"Old","Middle"))</f>
        <v>Old</v>
      </c>
      <c r="L92" s="20" t="str">
        <f>VLOOKUP('Online Sales Data'!$A92,'Customer data '!A91:D331,3,0)</f>
        <v>M</v>
      </c>
      <c r="M92" t="str">
        <f t="shared" si="1"/>
        <v>Male</v>
      </c>
    </row>
    <row r="93" spans="1:13" x14ac:dyDescent="0.35">
      <c r="A93" s="21">
        <v>10092</v>
      </c>
      <c r="B93" s="22">
        <v>45383</v>
      </c>
      <c r="C93" s="23" t="s">
        <v>13</v>
      </c>
      <c r="D93" s="23" t="s">
        <v>112</v>
      </c>
      <c r="E93" s="23">
        <v>1</v>
      </c>
      <c r="F93" s="24">
        <v>179.99</v>
      </c>
      <c r="G93" s="24">
        <v>179.99</v>
      </c>
      <c r="H93" s="23" t="s">
        <v>15</v>
      </c>
      <c r="I93" s="23" t="s">
        <v>16</v>
      </c>
      <c r="J93" s="24">
        <f>_xlfn.XLOOKUP('Customer data '!A93,'Customer data '!A92:A332,'Customer data '!D92:D332,"NA",0)</f>
        <v>63</v>
      </c>
      <c r="K93" s="24" t="str">
        <f>IF('Online Sales Data'!$J93&lt;30,"Young",IF('Online Sales Data'!$J93&gt;=45,"Old","Middle"))</f>
        <v>Old</v>
      </c>
      <c r="L93" s="25" t="e">
        <f>VLOOKUP('Online Sales Data'!$A93,'Customer data '!A92:D332,3,0)</f>
        <v>#N/A</v>
      </c>
      <c r="M93" t="e">
        <f t="shared" si="1"/>
        <v>#N/A</v>
      </c>
    </row>
    <row r="94" spans="1:13" x14ac:dyDescent="0.35">
      <c r="A94" s="16">
        <v>10093</v>
      </c>
      <c r="B94" s="17">
        <v>45384</v>
      </c>
      <c r="C94" s="18" t="s">
        <v>17</v>
      </c>
      <c r="D94" s="18" t="s">
        <v>113</v>
      </c>
      <c r="E94" s="18">
        <v>4</v>
      </c>
      <c r="F94" s="19">
        <v>79.989999999999995</v>
      </c>
      <c r="G94" s="19">
        <v>319.95999999999998</v>
      </c>
      <c r="H94" s="18" t="s">
        <v>19</v>
      </c>
      <c r="I94" s="18" t="s">
        <v>20</v>
      </c>
      <c r="J94" s="19">
        <f>_xlfn.XLOOKUP('Customer data '!A94,'Customer data '!A93:A333,'Customer data '!D93:D333,"NA",0)</f>
        <v>63</v>
      </c>
      <c r="K94" s="19" t="str">
        <f>IF('Online Sales Data'!$J94&lt;30,"Young",IF('Online Sales Data'!$J94&gt;=45,"Old","Middle"))</f>
        <v>Old</v>
      </c>
      <c r="L94" s="20" t="e">
        <f>VLOOKUP('Online Sales Data'!$A94,'Customer data '!A93:D333,3,0)</f>
        <v>#N/A</v>
      </c>
      <c r="M94" t="e">
        <f t="shared" si="1"/>
        <v>#N/A</v>
      </c>
    </row>
    <row r="95" spans="1:13" x14ac:dyDescent="0.35">
      <c r="A95" s="21">
        <v>10094</v>
      </c>
      <c r="B95" s="22">
        <v>45385</v>
      </c>
      <c r="C95" s="23" t="s">
        <v>21</v>
      </c>
      <c r="D95" s="23" t="s">
        <v>114</v>
      </c>
      <c r="E95" s="23">
        <v>3</v>
      </c>
      <c r="F95" s="24">
        <v>14.99</v>
      </c>
      <c r="G95" s="24">
        <v>44.97</v>
      </c>
      <c r="H95" s="23" t="s">
        <v>11</v>
      </c>
      <c r="I95" s="23" t="s">
        <v>12</v>
      </c>
      <c r="J95" s="24">
        <f>_xlfn.XLOOKUP('Customer data '!A95,'Customer data '!A94:A334,'Customer data '!D94:D334,"NA",0)</f>
        <v>63</v>
      </c>
      <c r="K95" s="24" t="str">
        <f>IF('Online Sales Data'!$J95&lt;30,"Young",IF('Online Sales Data'!$J95&gt;=45,"Old","Middle"))</f>
        <v>Old</v>
      </c>
      <c r="L95" s="25" t="e">
        <f>VLOOKUP('Online Sales Data'!$A95,'Customer data '!A94:D334,3,0)</f>
        <v>#N/A</v>
      </c>
      <c r="M95" t="e">
        <f t="shared" si="1"/>
        <v>#N/A</v>
      </c>
    </row>
    <row r="96" spans="1:13" x14ac:dyDescent="0.35">
      <c r="A96" s="16">
        <v>10095</v>
      </c>
      <c r="B96" s="17">
        <v>45386</v>
      </c>
      <c r="C96" s="18" t="s">
        <v>23</v>
      </c>
      <c r="D96" s="18" t="s">
        <v>115</v>
      </c>
      <c r="E96" s="18">
        <v>1</v>
      </c>
      <c r="F96" s="19">
        <v>68</v>
      </c>
      <c r="G96" s="19">
        <v>68</v>
      </c>
      <c r="H96" s="18" t="s">
        <v>15</v>
      </c>
      <c r="I96" s="18" t="s">
        <v>16</v>
      </c>
      <c r="J96" s="19">
        <f>_xlfn.XLOOKUP('Customer data '!A96,'Customer data '!A95:A335,'Customer data '!D95:D335,"NA",0)</f>
        <v>62</v>
      </c>
      <c r="K96" s="19" t="str">
        <f>IF('Online Sales Data'!$J96&lt;30,"Young",IF('Online Sales Data'!$J96&gt;=45,"Old","Middle"))</f>
        <v>Old</v>
      </c>
      <c r="L96" s="20" t="str">
        <f>VLOOKUP('Online Sales Data'!$A96,'Customer data '!A95:D335,3,0)</f>
        <v>M</v>
      </c>
      <c r="M96" t="str">
        <f t="shared" si="1"/>
        <v>Male</v>
      </c>
    </row>
    <row r="97" spans="1:13" x14ac:dyDescent="0.35">
      <c r="A97" s="21">
        <v>10096</v>
      </c>
      <c r="B97" s="22">
        <v>45387</v>
      </c>
      <c r="C97" s="23" t="s">
        <v>25</v>
      </c>
      <c r="D97" s="23" t="s">
        <v>116</v>
      </c>
      <c r="E97" s="23">
        <v>1</v>
      </c>
      <c r="F97" s="24">
        <v>999.99</v>
      </c>
      <c r="G97" s="24">
        <v>999.99</v>
      </c>
      <c r="H97" s="23" t="s">
        <v>19</v>
      </c>
      <c r="I97" s="23" t="s">
        <v>12</v>
      </c>
      <c r="J97" s="24">
        <f>_xlfn.XLOOKUP('Customer data '!A97,'Customer data '!A96:A336,'Customer data '!D96:D336,"NA",0)</f>
        <v>62</v>
      </c>
      <c r="K97" s="24" t="str">
        <f>IF('Online Sales Data'!$J97&lt;30,"Young",IF('Online Sales Data'!$J97&gt;=45,"Old","Middle"))</f>
        <v>Old</v>
      </c>
      <c r="L97" s="25" t="str">
        <f>VLOOKUP('Online Sales Data'!$A97,'Customer data '!A96:D336,3,0)</f>
        <v>M</v>
      </c>
      <c r="M97" t="str">
        <f t="shared" si="1"/>
        <v>Male</v>
      </c>
    </row>
    <row r="98" spans="1:13" x14ac:dyDescent="0.35">
      <c r="A98" s="16">
        <v>10097</v>
      </c>
      <c r="B98" s="17">
        <v>45388</v>
      </c>
      <c r="C98" s="18" t="s">
        <v>9</v>
      </c>
      <c r="D98" s="18" t="s">
        <v>117</v>
      </c>
      <c r="E98" s="18">
        <v>3</v>
      </c>
      <c r="F98" s="19">
        <v>299.99</v>
      </c>
      <c r="G98" s="19">
        <v>899.97</v>
      </c>
      <c r="H98" s="18" t="s">
        <v>11</v>
      </c>
      <c r="I98" s="18" t="s">
        <v>12</v>
      </c>
      <c r="J98" s="19">
        <f>_xlfn.XLOOKUP('Customer data '!A98,'Customer data '!A97:A337,'Customer data '!D97:D337,"NA",0)</f>
        <v>62</v>
      </c>
      <c r="K98" s="19" t="str">
        <f>IF('Online Sales Data'!$J98&lt;30,"Young",IF('Online Sales Data'!$J98&gt;=45,"Old","Middle"))</f>
        <v>Old</v>
      </c>
      <c r="L98" s="20" t="e">
        <f>VLOOKUP('Online Sales Data'!$A98,'Customer data '!A97:D337,3,0)</f>
        <v>#N/A</v>
      </c>
      <c r="M98" t="e">
        <f t="shared" si="1"/>
        <v>#N/A</v>
      </c>
    </row>
    <row r="99" spans="1:13" x14ac:dyDescent="0.35">
      <c r="A99" s="21">
        <v>10098</v>
      </c>
      <c r="B99" s="22">
        <v>45389</v>
      </c>
      <c r="C99" s="23" t="s">
        <v>13</v>
      </c>
      <c r="D99" s="23" t="s">
        <v>118</v>
      </c>
      <c r="E99" s="23">
        <v>1</v>
      </c>
      <c r="F99" s="24">
        <v>349.99</v>
      </c>
      <c r="G99" s="24">
        <v>349.99</v>
      </c>
      <c r="H99" s="23" t="s">
        <v>15</v>
      </c>
      <c r="I99" s="23" t="s">
        <v>16</v>
      </c>
      <c r="J99" s="24">
        <f>_xlfn.XLOOKUP('Customer data '!A99,'Customer data '!A98:A338,'Customer data '!D98:D338,"NA",0)</f>
        <v>62</v>
      </c>
      <c r="K99" s="24" t="str">
        <f>IF('Online Sales Data'!$J99&lt;30,"Young",IF('Online Sales Data'!$J99&gt;=45,"Old","Middle"))</f>
        <v>Old</v>
      </c>
      <c r="L99" s="25" t="str">
        <f>VLOOKUP('Online Sales Data'!$A99,'Customer data '!A98:D338,3,0)</f>
        <v>M</v>
      </c>
      <c r="M99" t="str">
        <f t="shared" si="1"/>
        <v>Male</v>
      </c>
    </row>
    <row r="100" spans="1:13" x14ac:dyDescent="0.35">
      <c r="A100" s="16">
        <v>10099</v>
      </c>
      <c r="B100" s="17">
        <v>45390</v>
      </c>
      <c r="C100" s="18" t="s">
        <v>17</v>
      </c>
      <c r="D100" s="18" t="s">
        <v>119</v>
      </c>
      <c r="E100" s="18">
        <v>6</v>
      </c>
      <c r="F100" s="19">
        <v>19.989999999999998</v>
      </c>
      <c r="G100" s="19">
        <v>119.94</v>
      </c>
      <c r="H100" s="18" t="s">
        <v>19</v>
      </c>
      <c r="I100" s="18" t="s">
        <v>20</v>
      </c>
      <c r="J100" s="19">
        <f>_xlfn.XLOOKUP('Customer data '!A100,'Customer data '!A99:A339,'Customer data '!D99:D339,"NA",0)</f>
        <v>61</v>
      </c>
      <c r="K100" s="19" t="str">
        <f>IF('Online Sales Data'!$J100&lt;30,"Young",IF('Online Sales Data'!$J100&gt;=45,"Old","Middle"))</f>
        <v>Old</v>
      </c>
      <c r="L100" s="20" t="e">
        <f>VLOOKUP('Online Sales Data'!$A100,'Customer data '!A99:D339,3,0)</f>
        <v>#N/A</v>
      </c>
      <c r="M100" t="e">
        <f t="shared" si="1"/>
        <v>#N/A</v>
      </c>
    </row>
    <row r="101" spans="1:13" x14ac:dyDescent="0.35">
      <c r="A101" s="21">
        <v>10100</v>
      </c>
      <c r="B101" s="22">
        <v>45391</v>
      </c>
      <c r="C101" s="23" t="s">
        <v>21</v>
      </c>
      <c r="D101" s="23" t="s">
        <v>120</v>
      </c>
      <c r="E101" s="23">
        <v>2</v>
      </c>
      <c r="F101" s="24">
        <v>12.99</v>
      </c>
      <c r="G101" s="24">
        <v>25.98</v>
      </c>
      <c r="H101" s="23" t="s">
        <v>11</v>
      </c>
      <c r="I101" s="23" t="s">
        <v>12</v>
      </c>
      <c r="J101" s="24">
        <f>_xlfn.XLOOKUP('Customer data '!A101,'Customer data '!A100:A340,'Customer data '!D100:D340,"NA",0)</f>
        <v>60</v>
      </c>
      <c r="K101" s="24" t="str">
        <f>IF('Online Sales Data'!$J101&lt;30,"Young",IF('Online Sales Data'!$J101&gt;=45,"Old","Middle"))</f>
        <v>Old</v>
      </c>
      <c r="L101" s="25" t="e">
        <f>VLOOKUP('Online Sales Data'!$A101,'Customer data '!A100:D340,3,0)</f>
        <v>#N/A</v>
      </c>
      <c r="M101" t="e">
        <f t="shared" si="1"/>
        <v>#N/A</v>
      </c>
    </row>
    <row r="102" spans="1:13" x14ac:dyDescent="0.35">
      <c r="A102" s="16">
        <v>10101</v>
      </c>
      <c r="B102" s="17">
        <v>45392</v>
      </c>
      <c r="C102" s="18" t="s">
        <v>23</v>
      </c>
      <c r="D102" s="18" t="s">
        <v>121</v>
      </c>
      <c r="E102" s="18">
        <v>1</v>
      </c>
      <c r="F102" s="19">
        <v>82</v>
      </c>
      <c r="G102" s="19">
        <v>82</v>
      </c>
      <c r="H102" s="18" t="s">
        <v>15</v>
      </c>
      <c r="I102" s="18" t="s">
        <v>16</v>
      </c>
      <c r="J102" s="19">
        <f>_xlfn.XLOOKUP('Customer data '!A102,'Customer data '!A101:A341,'Customer data '!D101:D341,"NA",0)</f>
        <v>60</v>
      </c>
      <c r="K102" s="19" t="str">
        <f>IF('Online Sales Data'!$J102&lt;30,"Young",IF('Online Sales Data'!$J102&gt;=45,"Old","Middle"))</f>
        <v>Old</v>
      </c>
      <c r="L102" s="20" t="e">
        <f>VLOOKUP('Online Sales Data'!$A102,'Customer data '!A101:D341,3,0)</f>
        <v>#N/A</v>
      </c>
      <c r="M102" t="e">
        <f t="shared" si="1"/>
        <v>#N/A</v>
      </c>
    </row>
    <row r="103" spans="1:13" x14ac:dyDescent="0.35">
      <c r="A103" s="21">
        <v>10102</v>
      </c>
      <c r="B103" s="22">
        <v>45393</v>
      </c>
      <c r="C103" s="23" t="s">
        <v>25</v>
      </c>
      <c r="D103" s="23" t="s">
        <v>122</v>
      </c>
      <c r="E103" s="23">
        <v>2</v>
      </c>
      <c r="F103" s="24">
        <v>109.99</v>
      </c>
      <c r="G103" s="24">
        <v>219.98</v>
      </c>
      <c r="H103" s="23" t="s">
        <v>19</v>
      </c>
      <c r="I103" s="23" t="s">
        <v>12</v>
      </c>
      <c r="J103" s="24">
        <f>_xlfn.XLOOKUP('Customer data '!A103,'Customer data '!A102:A342,'Customer data '!D102:D342,"NA",0)</f>
        <v>60</v>
      </c>
      <c r="K103" s="24" t="str">
        <f>IF('Online Sales Data'!$J103&lt;30,"Young",IF('Online Sales Data'!$J103&gt;=45,"Old","Middle"))</f>
        <v>Old</v>
      </c>
      <c r="L103" s="25" t="str">
        <f>VLOOKUP('Online Sales Data'!$A103,'Customer data '!A102:D342,3,0)</f>
        <v>F</v>
      </c>
      <c r="M103" t="str">
        <f t="shared" si="1"/>
        <v>Female</v>
      </c>
    </row>
    <row r="104" spans="1:13" x14ac:dyDescent="0.35">
      <c r="A104" s="16">
        <v>10103</v>
      </c>
      <c r="B104" s="17">
        <v>45394</v>
      </c>
      <c r="C104" s="18" t="s">
        <v>9</v>
      </c>
      <c r="D104" s="18" t="s">
        <v>123</v>
      </c>
      <c r="E104" s="18">
        <v>1</v>
      </c>
      <c r="F104" s="19">
        <v>3899.99</v>
      </c>
      <c r="G104" s="19">
        <v>3899.99</v>
      </c>
      <c r="H104" s="18" t="s">
        <v>11</v>
      </c>
      <c r="I104" s="18" t="s">
        <v>12</v>
      </c>
      <c r="J104" s="19">
        <f>_xlfn.XLOOKUP('Customer data '!A104,'Customer data '!A103:A343,'Customer data '!D103:D343,"NA",0)</f>
        <v>59</v>
      </c>
      <c r="K104" s="19" t="str">
        <f>IF('Online Sales Data'!$J104&lt;30,"Young",IF('Online Sales Data'!$J104&gt;=45,"Old","Middle"))</f>
        <v>Old</v>
      </c>
      <c r="L104" s="20" t="str">
        <f>VLOOKUP('Online Sales Data'!$A104,'Customer data '!A103:D343,3,0)</f>
        <v>M</v>
      </c>
      <c r="M104" t="str">
        <f t="shared" si="1"/>
        <v>Male</v>
      </c>
    </row>
    <row r="105" spans="1:13" x14ac:dyDescent="0.35">
      <c r="A105" s="21">
        <v>10104</v>
      </c>
      <c r="B105" s="22">
        <v>45395</v>
      </c>
      <c r="C105" s="23" t="s">
        <v>13</v>
      </c>
      <c r="D105" s="23" t="s">
        <v>124</v>
      </c>
      <c r="E105" s="23">
        <v>2</v>
      </c>
      <c r="F105" s="24">
        <v>349.99</v>
      </c>
      <c r="G105" s="24">
        <v>699.98</v>
      </c>
      <c r="H105" s="23" t="s">
        <v>15</v>
      </c>
      <c r="I105" s="23" t="s">
        <v>16</v>
      </c>
      <c r="J105" s="24">
        <f>_xlfn.XLOOKUP('Customer data '!A105,'Customer data '!A104:A344,'Customer data '!D104:D344,"NA",0)</f>
        <v>59</v>
      </c>
      <c r="K105" s="24" t="str">
        <f>IF('Online Sales Data'!$J105&lt;30,"Young",IF('Online Sales Data'!$J105&gt;=45,"Old","Middle"))</f>
        <v>Old</v>
      </c>
      <c r="L105" s="25" t="str">
        <f>VLOOKUP('Online Sales Data'!$A105,'Customer data '!A104:D344,3,0)</f>
        <v>M</v>
      </c>
      <c r="M105" t="str">
        <f t="shared" si="1"/>
        <v>Male</v>
      </c>
    </row>
    <row r="106" spans="1:13" x14ac:dyDescent="0.35">
      <c r="A106" s="16">
        <v>10105</v>
      </c>
      <c r="B106" s="17">
        <v>45396</v>
      </c>
      <c r="C106" s="18" t="s">
        <v>17</v>
      </c>
      <c r="D106" s="18" t="s">
        <v>125</v>
      </c>
      <c r="E106" s="18">
        <v>3</v>
      </c>
      <c r="F106" s="19">
        <v>39.99</v>
      </c>
      <c r="G106" s="19">
        <v>119.97</v>
      </c>
      <c r="H106" s="18" t="s">
        <v>19</v>
      </c>
      <c r="I106" s="18" t="s">
        <v>20</v>
      </c>
      <c r="J106" s="19">
        <f>_xlfn.XLOOKUP('Customer data '!A106,'Customer data '!A105:A345,'Customer data '!D105:D345,"NA",0)</f>
        <v>59</v>
      </c>
      <c r="K106" s="19" t="str">
        <f>IF('Online Sales Data'!$J106&lt;30,"Young",IF('Online Sales Data'!$J106&gt;=45,"Old","Middle"))</f>
        <v>Old</v>
      </c>
      <c r="L106" s="20" t="e">
        <f>VLOOKUP('Online Sales Data'!$A106,'Customer data '!A105:D345,3,0)</f>
        <v>#N/A</v>
      </c>
      <c r="M106" t="e">
        <f t="shared" si="1"/>
        <v>#N/A</v>
      </c>
    </row>
    <row r="107" spans="1:13" x14ac:dyDescent="0.35">
      <c r="A107" s="21">
        <v>10106</v>
      </c>
      <c r="B107" s="22">
        <v>45397</v>
      </c>
      <c r="C107" s="23" t="s">
        <v>21</v>
      </c>
      <c r="D107" s="23" t="s">
        <v>126</v>
      </c>
      <c r="E107" s="23">
        <v>4</v>
      </c>
      <c r="F107" s="24">
        <v>10.99</v>
      </c>
      <c r="G107" s="24">
        <v>43.96</v>
      </c>
      <c r="H107" s="23" t="s">
        <v>11</v>
      </c>
      <c r="I107" s="23" t="s">
        <v>12</v>
      </c>
      <c r="J107" s="24">
        <f>_xlfn.XLOOKUP('Customer data '!A107,'Customer data '!A106:A346,'Customer data '!D106:D346,"NA",0)</f>
        <v>59</v>
      </c>
      <c r="K107" s="24" t="str">
        <f>IF('Online Sales Data'!$J107&lt;30,"Young",IF('Online Sales Data'!$J107&gt;=45,"Old","Middle"))</f>
        <v>Old</v>
      </c>
      <c r="L107" s="25" t="str">
        <f>VLOOKUP('Online Sales Data'!$A107,'Customer data '!A106:D346,3,0)</f>
        <v>F</v>
      </c>
      <c r="M107" t="str">
        <f t="shared" si="1"/>
        <v>Female</v>
      </c>
    </row>
    <row r="108" spans="1:13" x14ac:dyDescent="0.35">
      <c r="A108" s="16">
        <v>10107</v>
      </c>
      <c r="B108" s="17">
        <v>45398</v>
      </c>
      <c r="C108" s="18" t="s">
        <v>23</v>
      </c>
      <c r="D108" s="18" t="s">
        <v>127</v>
      </c>
      <c r="E108" s="18">
        <v>1</v>
      </c>
      <c r="F108" s="19">
        <v>6.5</v>
      </c>
      <c r="G108" s="19">
        <v>6.5</v>
      </c>
      <c r="H108" s="18" t="s">
        <v>15</v>
      </c>
      <c r="I108" s="18" t="s">
        <v>16</v>
      </c>
      <c r="J108" s="19">
        <f>_xlfn.XLOOKUP('Customer data '!A108,'Customer data '!A107:A347,'Customer data '!D107:D347,"NA",0)</f>
        <v>58</v>
      </c>
      <c r="K108" s="19" t="str">
        <f>IF('Online Sales Data'!$J108&lt;30,"Young",IF('Online Sales Data'!$J108&gt;=45,"Old","Middle"))</f>
        <v>Old</v>
      </c>
      <c r="L108" s="20" t="str">
        <f>VLOOKUP('Online Sales Data'!$A108,'Customer data '!A107:D347,3,0)</f>
        <v>M</v>
      </c>
      <c r="M108" t="str">
        <f t="shared" si="1"/>
        <v>Male</v>
      </c>
    </row>
    <row r="109" spans="1:13" x14ac:dyDescent="0.35">
      <c r="A109" s="21">
        <v>10108</v>
      </c>
      <c r="B109" s="22">
        <v>45399</v>
      </c>
      <c r="C109" s="23" t="s">
        <v>25</v>
      </c>
      <c r="D109" s="23" t="s">
        <v>128</v>
      </c>
      <c r="E109" s="23">
        <v>1</v>
      </c>
      <c r="F109" s="24">
        <v>399.99</v>
      </c>
      <c r="G109" s="24">
        <v>399.99</v>
      </c>
      <c r="H109" s="23" t="s">
        <v>19</v>
      </c>
      <c r="I109" s="23" t="s">
        <v>12</v>
      </c>
      <c r="J109" s="24">
        <f>_xlfn.XLOOKUP('Customer data '!A109,'Customer data '!A108:A348,'Customer data '!D108:D348,"NA",0)</f>
        <v>58</v>
      </c>
      <c r="K109" s="24" t="str">
        <f>IF('Online Sales Data'!$J109&lt;30,"Young",IF('Online Sales Data'!$J109&gt;=45,"Old","Middle"))</f>
        <v>Old</v>
      </c>
      <c r="L109" s="25" t="e">
        <f>VLOOKUP('Online Sales Data'!$A109,'Customer data '!A108:D348,3,0)</f>
        <v>#N/A</v>
      </c>
      <c r="M109" t="e">
        <f t="shared" si="1"/>
        <v>#N/A</v>
      </c>
    </row>
    <row r="110" spans="1:13" x14ac:dyDescent="0.35">
      <c r="A110" s="16">
        <v>10109</v>
      </c>
      <c r="B110" s="17">
        <v>45400</v>
      </c>
      <c r="C110" s="18" t="s">
        <v>9</v>
      </c>
      <c r="D110" s="18" t="s">
        <v>129</v>
      </c>
      <c r="E110" s="18">
        <v>2</v>
      </c>
      <c r="F110" s="19">
        <v>229.99</v>
      </c>
      <c r="G110" s="19">
        <v>459.98</v>
      </c>
      <c r="H110" s="18" t="s">
        <v>11</v>
      </c>
      <c r="I110" s="18" t="s">
        <v>12</v>
      </c>
      <c r="J110" s="19">
        <f>_xlfn.XLOOKUP('Customer data '!A110,'Customer data '!A109:A349,'Customer data '!D109:D349,"NA",0)</f>
        <v>57</v>
      </c>
      <c r="K110" s="19" t="str">
        <f>IF('Online Sales Data'!$J110&lt;30,"Young",IF('Online Sales Data'!$J110&gt;=45,"Old","Middle"))</f>
        <v>Old</v>
      </c>
      <c r="L110" s="20" t="str">
        <f>VLOOKUP('Online Sales Data'!$A110,'Customer data '!A109:D349,3,0)</f>
        <v>F</v>
      </c>
      <c r="M110" t="str">
        <f t="shared" si="1"/>
        <v>Female</v>
      </c>
    </row>
    <row r="111" spans="1:13" x14ac:dyDescent="0.35">
      <c r="A111" s="21">
        <v>10110</v>
      </c>
      <c r="B111" s="22">
        <v>45401</v>
      </c>
      <c r="C111" s="23" t="s">
        <v>13</v>
      </c>
      <c r="D111" s="23" t="s">
        <v>130</v>
      </c>
      <c r="E111" s="23">
        <v>1</v>
      </c>
      <c r="F111" s="24">
        <v>159.99</v>
      </c>
      <c r="G111" s="24">
        <v>159.99</v>
      </c>
      <c r="H111" s="23" t="s">
        <v>15</v>
      </c>
      <c r="I111" s="23" t="s">
        <v>16</v>
      </c>
      <c r="J111" s="24">
        <f>_xlfn.XLOOKUP('Customer data '!A111,'Customer data '!A110:A350,'Customer data '!D110:D350,"NA",0)</f>
        <v>57</v>
      </c>
      <c r="K111" s="24" t="str">
        <f>IF('Online Sales Data'!$J111&lt;30,"Young",IF('Online Sales Data'!$J111&gt;=45,"Old","Middle"))</f>
        <v>Old</v>
      </c>
      <c r="L111" s="25" t="e">
        <f>VLOOKUP('Online Sales Data'!$A111,'Customer data '!A110:D350,3,0)</f>
        <v>#N/A</v>
      </c>
      <c r="M111" t="e">
        <f t="shared" si="1"/>
        <v>#N/A</v>
      </c>
    </row>
    <row r="112" spans="1:13" x14ac:dyDescent="0.35">
      <c r="A112" s="16">
        <v>10111</v>
      </c>
      <c r="B112" s="17">
        <v>45402</v>
      </c>
      <c r="C112" s="18" t="s">
        <v>17</v>
      </c>
      <c r="D112" s="18" t="s">
        <v>131</v>
      </c>
      <c r="E112" s="18">
        <v>4</v>
      </c>
      <c r="F112" s="19">
        <v>14.99</v>
      </c>
      <c r="G112" s="19">
        <v>59.96</v>
      </c>
      <c r="H112" s="18" t="s">
        <v>19</v>
      </c>
      <c r="I112" s="18" t="s">
        <v>20</v>
      </c>
      <c r="J112" s="19">
        <f>_xlfn.XLOOKUP('Customer data '!A112,'Customer data '!A111:A351,'Customer data '!D111:D351,"NA",0)</f>
        <v>56</v>
      </c>
      <c r="K112" s="19" t="str">
        <f>IF('Online Sales Data'!$J112&lt;30,"Young",IF('Online Sales Data'!$J112&gt;=45,"Old","Middle"))</f>
        <v>Old</v>
      </c>
      <c r="L112" s="20" t="str">
        <f>VLOOKUP('Online Sales Data'!$A112,'Customer data '!A111:D351,3,0)</f>
        <v>F</v>
      </c>
      <c r="M112" t="str">
        <f t="shared" si="1"/>
        <v>Female</v>
      </c>
    </row>
    <row r="113" spans="1:13" x14ac:dyDescent="0.35">
      <c r="A113" s="21">
        <v>10112</v>
      </c>
      <c r="B113" s="22">
        <v>45403</v>
      </c>
      <c r="C113" s="23" t="s">
        <v>21</v>
      </c>
      <c r="D113" s="23" t="s">
        <v>132</v>
      </c>
      <c r="E113" s="23">
        <v>2</v>
      </c>
      <c r="F113" s="24">
        <v>18.989999999999998</v>
      </c>
      <c r="G113" s="24">
        <v>37.979999999999997</v>
      </c>
      <c r="H113" s="23" t="s">
        <v>11</v>
      </c>
      <c r="I113" s="23" t="s">
        <v>12</v>
      </c>
      <c r="J113" s="24">
        <f>_xlfn.XLOOKUP('Customer data '!A113,'Customer data '!A112:A352,'Customer data '!D112:D352,"NA",0)</f>
        <v>56</v>
      </c>
      <c r="K113" s="24" t="str">
        <f>IF('Online Sales Data'!$J113&lt;30,"Young",IF('Online Sales Data'!$J113&gt;=45,"Old","Middle"))</f>
        <v>Old</v>
      </c>
      <c r="L113" s="25" t="e">
        <f>VLOOKUP('Online Sales Data'!$A113,'Customer data '!A112:D352,3,0)</f>
        <v>#N/A</v>
      </c>
      <c r="M113" t="e">
        <f t="shared" si="1"/>
        <v>#N/A</v>
      </c>
    </row>
    <row r="114" spans="1:13" x14ac:dyDescent="0.35">
      <c r="A114" s="16">
        <v>10113</v>
      </c>
      <c r="B114" s="17">
        <v>45404</v>
      </c>
      <c r="C114" s="18" t="s">
        <v>23</v>
      </c>
      <c r="D114" s="18" t="s">
        <v>133</v>
      </c>
      <c r="E114" s="18">
        <v>1</v>
      </c>
      <c r="F114" s="19">
        <v>15</v>
      </c>
      <c r="G114" s="19">
        <v>15</v>
      </c>
      <c r="H114" s="18" t="s">
        <v>15</v>
      </c>
      <c r="I114" s="18" t="s">
        <v>16</v>
      </c>
      <c r="J114" s="19">
        <f>_xlfn.XLOOKUP('Customer data '!A114,'Customer data '!A113:A353,'Customer data '!D113:D353,"NA",0)</f>
        <v>56</v>
      </c>
      <c r="K114" s="19" t="str">
        <f>IF('Online Sales Data'!$J114&lt;30,"Young",IF('Online Sales Data'!$J114&gt;=45,"Old","Middle"))</f>
        <v>Old</v>
      </c>
      <c r="L114" s="20" t="e">
        <f>VLOOKUP('Online Sales Data'!$A114,'Customer data '!A113:D353,3,0)</f>
        <v>#N/A</v>
      </c>
      <c r="M114" t="e">
        <f t="shared" si="1"/>
        <v>#N/A</v>
      </c>
    </row>
    <row r="115" spans="1:13" x14ac:dyDescent="0.35">
      <c r="A115" s="21">
        <v>10114</v>
      </c>
      <c r="B115" s="22">
        <v>45405</v>
      </c>
      <c r="C115" s="23" t="s">
        <v>25</v>
      </c>
      <c r="D115" s="23" t="s">
        <v>134</v>
      </c>
      <c r="E115" s="23">
        <v>3</v>
      </c>
      <c r="F115" s="24">
        <v>229.95</v>
      </c>
      <c r="G115" s="24">
        <v>689.85</v>
      </c>
      <c r="H115" s="23" t="s">
        <v>19</v>
      </c>
      <c r="I115" s="23" t="s">
        <v>12</v>
      </c>
      <c r="J115" s="24">
        <f>_xlfn.XLOOKUP('Customer data '!A115,'Customer data '!A114:A354,'Customer data '!D114:D354,"NA",0)</f>
        <v>55</v>
      </c>
      <c r="K115" s="24" t="str">
        <f>IF('Online Sales Data'!$J115&lt;30,"Young",IF('Online Sales Data'!$J115&gt;=45,"Old","Middle"))</f>
        <v>Old</v>
      </c>
      <c r="L115" s="25" t="str">
        <f>VLOOKUP('Online Sales Data'!$A115,'Customer data '!A114:D354,3,0)</f>
        <v>M</v>
      </c>
      <c r="M115" t="str">
        <f t="shared" si="1"/>
        <v>Male</v>
      </c>
    </row>
    <row r="116" spans="1:13" x14ac:dyDescent="0.35">
      <c r="A116" s="16">
        <v>10115</v>
      </c>
      <c r="B116" s="17">
        <v>45406</v>
      </c>
      <c r="C116" s="18" t="s">
        <v>9</v>
      </c>
      <c r="D116" s="18" t="s">
        <v>135</v>
      </c>
      <c r="E116" s="18">
        <v>1</v>
      </c>
      <c r="F116" s="19">
        <v>249.99</v>
      </c>
      <c r="G116" s="19">
        <v>249.99</v>
      </c>
      <c r="H116" s="18" t="s">
        <v>11</v>
      </c>
      <c r="I116" s="18" t="s">
        <v>12</v>
      </c>
      <c r="J116" s="19">
        <f>_xlfn.XLOOKUP('Customer data '!A116,'Customer data '!A115:A355,'Customer data '!D115:D355,"NA",0)</f>
        <v>55</v>
      </c>
      <c r="K116" s="19" t="str">
        <f>IF('Online Sales Data'!$J116&lt;30,"Young",IF('Online Sales Data'!$J116&gt;=45,"Old","Middle"))</f>
        <v>Old</v>
      </c>
      <c r="L116" s="20" t="e">
        <f>VLOOKUP('Online Sales Data'!$A116,'Customer data '!A115:D355,3,0)</f>
        <v>#N/A</v>
      </c>
      <c r="M116" t="e">
        <f t="shared" si="1"/>
        <v>#N/A</v>
      </c>
    </row>
    <row r="117" spans="1:13" x14ac:dyDescent="0.35">
      <c r="A117" s="21">
        <v>10116</v>
      </c>
      <c r="B117" s="22">
        <v>45407</v>
      </c>
      <c r="C117" s="23" t="s">
        <v>13</v>
      </c>
      <c r="D117" s="23" t="s">
        <v>136</v>
      </c>
      <c r="E117" s="23">
        <v>2</v>
      </c>
      <c r="F117" s="24">
        <v>299.95</v>
      </c>
      <c r="G117" s="24">
        <v>599.9</v>
      </c>
      <c r="H117" s="23" t="s">
        <v>15</v>
      </c>
      <c r="I117" s="23" t="s">
        <v>16</v>
      </c>
      <c r="J117" s="24">
        <f>_xlfn.XLOOKUP('Customer data '!A117,'Customer data '!A116:A356,'Customer data '!D116:D356,"NA",0)</f>
        <v>55</v>
      </c>
      <c r="K117" s="24" t="str">
        <f>IF('Online Sales Data'!$J117&lt;30,"Young",IF('Online Sales Data'!$J117&gt;=45,"Old","Middle"))</f>
        <v>Old</v>
      </c>
      <c r="L117" s="25" t="e">
        <f>VLOOKUP('Online Sales Data'!$A117,'Customer data '!A116:D356,3,0)</f>
        <v>#N/A</v>
      </c>
      <c r="M117" t="e">
        <f t="shared" si="1"/>
        <v>#N/A</v>
      </c>
    </row>
    <row r="118" spans="1:13" x14ac:dyDescent="0.35">
      <c r="A118" s="16">
        <v>10117</v>
      </c>
      <c r="B118" s="17">
        <v>45408</v>
      </c>
      <c r="C118" s="18" t="s">
        <v>17</v>
      </c>
      <c r="D118" s="18" t="s">
        <v>137</v>
      </c>
      <c r="E118" s="18">
        <v>3</v>
      </c>
      <c r="F118" s="19">
        <v>49.99</v>
      </c>
      <c r="G118" s="19">
        <v>149.97</v>
      </c>
      <c r="H118" s="18" t="s">
        <v>19</v>
      </c>
      <c r="I118" s="18" t="s">
        <v>20</v>
      </c>
      <c r="J118" s="19">
        <f>_xlfn.XLOOKUP('Customer data '!A118,'Customer data '!A117:A357,'Customer data '!D117:D357,"NA",0)</f>
        <v>55</v>
      </c>
      <c r="K118" s="19" t="str">
        <f>IF('Online Sales Data'!$J118&lt;30,"Young",IF('Online Sales Data'!$J118&gt;=45,"Old","Middle"))</f>
        <v>Old</v>
      </c>
      <c r="L118" s="20" t="str">
        <f>VLOOKUP('Online Sales Data'!$A118,'Customer data '!A117:D357,3,0)</f>
        <v>F</v>
      </c>
      <c r="M118" t="str">
        <f t="shared" si="1"/>
        <v>Female</v>
      </c>
    </row>
    <row r="119" spans="1:13" x14ac:dyDescent="0.35">
      <c r="A119" s="21">
        <v>10118</v>
      </c>
      <c r="B119" s="22">
        <v>45409</v>
      </c>
      <c r="C119" s="23" t="s">
        <v>21</v>
      </c>
      <c r="D119" s="23" t="s">
        <v>138</v>
      </c>
      <c r="E119" s="23">
        <v>4</v>
      </c>
      <c r="F119" s="24">
        <v>16.989999999999998</v>
      </c>
      <c r="G119" s="24">
        <v>67.959999999999994</v>
      </c>
      <c r="H119" s="23" t="s">
        <v>11</v>
      </c>
      <c r="I119" s="23" t="s">
        <v>12</v>
      </c>
      <c r="J119" s="24">
        <f>_xlfn.XLOOKUP('Customer data '!A119,'Customer data '!A118:A358,'Customer data '!D118:D358,"NA",0)</f>
        <v>54</v>
      </c>
      <c r="K119" s="24" t="str">
        <f>IF('Online Sales Data'!$J119&lt;30,"Young",IF('Online Sales Data'!$J119&gt;=45,"Old","Middle"))</f>
        <v>Old</v>
      </c>
      <c r="L119" s="25" t="str">
        <f>VLOOKUP('Online Sales Data'!$A119,'Customer data '!A118:D358,3,0)</f>
        <v>F</v>
      </c>
      <c r="M119" t="str">
        <f t="shared" si="1"/>
        <v>Female</v>
      </c>
    </row>
    <row r="120" spans="1:13" x14ac:dyDescent="0.35">
      <c r="A120" s="16">
        <v>10119</v>
      </c>
      <c r="B120" s="17">
        <v>45410</v>
      </c>
      <c r="C120" s="18" t="s">
        <v>23</v>
      </c>
      <c r="D120" s="18" t="s">
        <v>139</v>
      </c>
      <c r="E120" s="18">
        <v>2</v>
      </c>
      <c r="F120" s="19">
        <v>14.99</v>
      </c>
      <c r="G120" s="19">
        <v>29.98</v>
      </c>
      <c r="H120" s="18" t="s">
        <v>15</v>
      </c>
      <c r="I120" s="18" t="s">
        <v>16</v>
      </c>
      <c r="J120" s="19">
        <f>_xlfn.XLOOKUP('Customer data '!A120,'Customer data '!A119:A359,'Customer data '!D119:D359,"NA",0)</f>
        <v>53</v>
      </c>
      <c r="K120" s="19" t="str">
        <f>IF('Online Sales Data'!$J120&lt;30,"Young",IF('Online Sales Data'!$J120&gt;=45,"Old","Middle"))</f>
        <v>Old</v>
      </c>
      <c r="L120" s="20" t="e">
        <f>VLOOKUP('Online Sales Data'!$A120,'Customer data '!A119:D359,3,0)</f>
        <v>#N/A</v>
      </c>
      <c r="M120" t="e">
        <f t="shared" si="1"/>
        <v>#N/A</v>
      </c>
    </row>
    <row r="121" spans="1:13" x14ac:dyDescent="0.35">
      <c r="A121" s="21">
        <v>10120</v>
      </c>
      <c r="B121" s="22">
        <v>45411</v>
      </c>
      <c r="C121" s="23" t="s">
        <v>25</v>
      </c>
      <c r="D121" s="23" t="s">
        <v>140</v>
      </c>
      <c r="E121" s="23">
        <v>1</v>
      </c>
      <c r="F121" s="24">
        <v>249.99</v>
      </c>
      <c r="G121" s="24">
        <v>249.99</v>
      </c>
      <c r="H121" s="23" t="s">
        <v>19</v>
      </c>
      <c r="I121" s="23" t="s">
        <v>12</v>
      </c>
      <c r="J121" s="24">
        <f>_xlfn.XLOOKUP('Customer data '!A121,'Customer data '!A120:A360,'Customer data '!D120:D360,"NA",0)</f>
        <v>53</v>
      </c>
      <c r="K121" s="24" t="str">
        <f>IF('Online Sales Data'!$J121&lt;30,"Young",IF('Online Sales Data'!$J121&gt;=45,"Old","Middle"))</f>
        <v>Old</v>
      </c>
      <c r="L121" s="25" t="e">
        <f>VLOOKUP('Online Sales Data'!$A121,'Customer data '!A120:D360,3,0)</f>
        <v>#N/A</v>
      </c>
      <c r="M121" t="e">
        <f t="shared" si="1"/>
        <v>#N/A</v>
      </c>
    </row>
    <row r="122" spans="1:13" x14ac:dyDescent="0.35">
      <c r="A122" s="16">
        <v>10121</v>
      </c>
      <c r="B122" s="17">
        <v>45412</v>
      </c>
      <c r="C122" s="18" t="s">
        <v>9</v>
      </c>
      <c r="D122" s="18" t="s">
        <v>141</v>
      </c>
      <c r="E122" s="18">
        <v>2</v>
      </c>
      <c r="F122" s="19">
        <v>599.99</v>
      </c>
      <c r="G122" s="19">
        <v>1199.98</v>
      </c>
      <c r="H122" s="18" t="s">
        <v>11</v>
      </c>
      <c r="I122" s="18" t="s">
        <v>12</v>
      </c>
      <c r="J122" s="19">
        <f>_xlfn.XLOOKUP('Customer data '!A122,'Customer data '!A121:A361,'Customer data '!D121:D361,"NA",0)</f>
        <v>52</v>
      </c>
      <c r="K122" s="19" t="str">
        <f>IF('Online Sales Data'!$J122&lt;30,"Young",IF('Online Sales Data'!$J122&gt;=45,"Old","Middle"))</f>
        <v>Old</v>
      </c>
      <c r="L122" s="20" t="str">
        <f>VLOOKUP('Online Sales Data'!$A122,'Customer data '!A121:D361,3,0)</f>
        <v>F</v>
      </c>
      <c r="M122" t="str">
        <f t="shared" si="1"/>
        <v>Female</v>
      </c>
    </row>
    <row r="123" spans="1:13" x14ac:dyDescent="0.35">
      <c r="A123" s="21">
        <v>10122</v>
      </c>
      <c r="B123" s="22">
        <v>45413</v>
      </c>
      <c r="C123" s="23" t="s">
        <v>13</v>
      </c>
      <c r="D123" s="23" t="s">
        <v>142</v>
      </c>
      <c r="E123" s="23">
        <v>1</v>
      </c>
      <c r="F123" s="24">
        <v>89.99</v>
      </c>
      <c r="G123" s="24">
        <v>89.99</v>
      </c>
      <c r="H123" s="23" t="s">
        <v>15</v>
      </c>
      <c r="I123" s="23" t="s">
        <v>16</v>
      </c>
      <c r="J123" s="24">
        <f>_xlfn.XLOOKUP('Customer data '!A123,'Customer data '!A122:A362,'Customer data '!D122:D362,"NA",0)</f>
        <v>52</v>
      </c>
      <c r="K123" s="24" t="str">
        <f>IF('Online Sales Data'!$J123&lt;30,"Young",IF('Online Sales Data'!$J123&gt;=45,"Old","Middle"))</f>
        <v>Old</v>
      </c>
      <c r="L123" s="25" t="str">
        <f>VLOOKUP('Online Sales Data'!$A123,'Customer data '!A122:D362,3,0)</f>
        <v>M</v>
      </c>
      <c r="M123" t="str">
        <f t="shared" si="1"/>
        <v>Male</v>
      </c>
    </row>
    <row r="124" spans="1:13" x14ac:dyDescent="0.35">
      <c r="A124" s="16">
        <v>10123</v>
      </c>
      <c r="B124" s="17">
        <v>45414</v>
      </c>
      <c r="C124" s="18" t="s">
        <v>17</v>
      </c>
      <c r="D124" s="18" t="s">
        <v>143</v>
      </c>
      <c r="E124" s="18">
        <v>5</v>
      </c>
      <c r="F124" s="19">
        <v>12.99</v>
      </c>
      <c r="G124" s="19">
        <v>64.95</v>
      </c>
      <c r="H124" s="18" t="s">
        <v>19</v>
      </c>
      <c r="I124" s="18" t="s">
        <v>20</v>
      </c>
      <c r="J124" s="19">
        <f>_xlfn.XLOOKUP('Customer data '!A124,'Customer data '!A123:A363,'Customer data '!D123:D363,"NA",0)</f>
        <v>52</v>
      </c>
      <c r="K124" s="19" t="str">
        <f>IF('Online Sales Data'!$J124&lt;30,"Young",IF('Online Sales Data'!$J124&gt;=45,"Old","Middle"))</f>
        <v>Old</v>
      </c>
      <c r="L124" s="20" t="e">
        <f>VLOOKUP('Online Sales Data'!$A124,'Customer data '!A123:D363,3,0)</f>
        <v>#N/A</v>
      </c>
      <c r="M124" t="e">
        <f t="shared" si="1"/>
        <v>#N/A</v>
      </c>
    </row>
    <row r="125" spans="1:13" x14ac:dyDescent="0.35">
      <c r="A125" s="21">
        <v>10124</v>
      </c>
      <c r="B125" s="22">
        <v>45415</v>
      </c>
      <c r="C125" s="23" t="s">
        <v>21</v>
      </c>
      <c r="D125" s="23" t="s">
        <v>144</v>
      </c>
      <c r="E125" s="23">
        <v>3</v>
      </c>
      <c r="F125" s="24">
        <v>14.99</v>
      </c>
      <c r="G125" s="24">
        <v>44.97</v>
      </c>
      <c r="H125" s="23" t="s">
        <v>11</v>
      </c>
      <c r="I125" s="23" t="s">
        <v>12</v>
      </c>
      <c r="J125" s="24">
        <f>_xlfn.XLOOKUP('Customer data '!A125,'Customer data '!A124:A364,'Customer data '!D124:D364,"NA",0)</f>
        <v>51</v>
      </c>
      <c r="K125" s="24" t="str">
        <f>IF('Online Sales Data'!$J125&lt;30,"Young",IF('Online Sales Data'!$J125&gt;=45,"Old","Middle"))</f>
        <v>Old</v>
      </c>
      <c r="L125" s="25" t="e">
        <f>VLOOKUP('Online Sales Data'!$A125,'Customer data '!A124:D364,3,0)</f>
        <v>#N/A</v>
      </c>
      <c r="M125" t="e">
        <f t="shared" si="1"/>
        <v>#N/A</v>
      </c>
    </row>
    <row r="126" spans="1:13" x14ac:dyDescent="0.35">
      <c r="A126" s="16">
        <v>10125</v>
      </c>
      <c r="B126" s="17">
        <v>45416</v>
      </c>
      <c r="C126" s="18" t="s">
        <v>23</v>
      </c>
      <c r="D126" s="18" t="s">
        <v>145</v>
      </c>
      <c r="E126" s="18">
        <v>1</v>
      </c>
      <c r="F126" s="19">
        <v>30</v>
      </c>
      <c r="G126" s="19">
        <v>30</v>
      </c>
      <c r="H126" s="18" t="s">
        <v>15</v>
      </c>
      <c r="I126" s="18" t="s">
        <v>16</v>
      </c>
      <c r="J126" s="19">
        <f>_xlfn.XLOOKUP('Customer data '!A126,'Customer data '!A125:A365,'Customer data '!D125:D365,"NA",0)</f>
        <v>51</v>
      </c>
      <c r="K126" s="19" t="str">
        <f>IF('Online Sales Data'!$J126&lt;30,"Young",IF('Online Sales Data'!$J126&gt;=45,"Old","Middle"))</f>
        <v>Old</v>
      </c>
      <c r="L126" s="20" t="e">
        <f>VLOOKUP('Online Sales Data'!$A126,'Customer data '!A125:D365,3,0)</f>
        <v>#N/A</v>
      </c>
      <c r="M126" t="e">
        <f t="shared" si="1"/>
        <v>#N/A</v>
      </c>
    </row>
    <row r="127" spans="1:13" x14ac:dyDescent="0.35">
      <c r="A127" s="21">
        <v>10126</v>
      </c>
      <c r="B127" s="22">
        <v>45417</v>
      </c>
      <c r="C127" s="23" t="s">
        <v>25</v>
      </c>
      <c r="D127" s="23" t="s">
        <v>146</v>
      </c>
      <c r="E127" s="23">
        <v>1</v>
      </c>
      <c r="F127" s="24">
        <v>199.99</v>
      </c>
      <c r="G127" s="24">
        <v>199.99</v>
      </c>
      <c r="H127" s="23" t="s">
        <v>19</v>
      </c>
      <c r="I127" s="23" t="s">
        <v>12</v>
      </c>
      <c r="J127" s="24">
        <f>_xlfn.XLOOKUP('Customer data '!A127,'Customer data '!A126:A366,'Customer data '!D126:D366,"NA",0)</f>
        <v>50</v>
      </c>
      <c r="K127" s="24" t="str">
        <f>IF('Online Sales Data'!$J127&lt;30,"Young",IF('Online Sales Data'!$J127&gt;=45,"Old","Middle"))</f>
        <v>Old</v>
      </c>
      <c r="L127" s="25" t="e">
        <f>VLOOKUP('Online Sales Data'!$A127,'Customer data '!A126:D366,3,0)</f>
        <v>#N/A</v>
      </c>
      <c r="M127" t="e">
        <f t="shared" si="1"/>
        <v>#N/A</v>
      </c>
    </row>
    <row r="128" spans="1:13" x14ac:dyDescent="0.35">
      <c r="A128" s="16">
        <v>10127</v>
      </c>
      <c r="B128" s="17">
        <v>45418</v>
      </c>
      <c r="C128" s="18" t="s">
        <v>9</v>
      </c>
      <c r="D128" s="18" t="s">
        <v>147</v>
      </c>
      <c r="E128" s="18">
        <v>1</v>
      </c>
      <c r="F128" s="19">
        <v>499.99</v>
      </c>
      <c r="G128" s="19">
        <v>499.99</v>
      </c>
      <c r="H128" s="18" t="s">
        <v>11</v>
      </c>
      <c r="I128" s="18" t="s">
        <v>12</v>
      </c>
      <c r="J128" s="19">
        <f>_xlfn.XLOOKUP('Customer data '!A128,'Customer data '!A127:A367,'Customer data '!D127:D367,"NA",0)</f>
        <v>50</v>
      </c>
      <c r="K128" s="19" t="str">
        <f>IF('Online Sales Data'!$J128&lt;30,"Young",IF('Online Sales Data'!$J128&gt;=45,"Old","Middle"))</f>
        <v>Old</v>
      </c>
      <c r="L128" s="20" t="e">
        <f>VLOOKUP('Online Sales Data'!$A128,'Customer data '!A127:D367,3,0)</f>
        <v>#N/A</v>
      </c>
      <c r="M128" t="e">
        <f t="shared" si="1"/>
        <v>#N/A</v>
      </c>
    </row>
    <row r="129" spans="1:13" x14ac:dyDescent="0.35">
      <c r="A129" s="21">
        <v>10128</v>
      </c>
      <c r="B129" s="22">
        <v>45419</v>
      </c>
      <c r="C129" s="23" t="s">
        <v>13</v>
      </c>
      <c r="D129" s="23" t="s">
        <v>37</v>
      </c>
      <c r="E129" s="23">
        <v>2</v>
      </c>
      <c r="F129" s="24">
        <v>399.99</v>
      </c>
      <c r="G129" s="24">
        <v>799.98</v>
      </c>
      <c r="H129" s="23" t="s">
        <v>15</v>
      </c>
      <c r="I129" s="23" t="s">
        <v>16</v>
      </c>
      <c r="J129" s="24">
        <f>_xlfn.XLOOKUP('Customer data '!A129,'Customer data '!A128:A368,'Customer data '!D128:D368,"NA",0)</f>
        <v>50</v>
      </c>
      <c r="K129" s="24" t="str">
        <f>IF('Online Sales Data'!$J129&lt;30,"Young",IF('Online Sales Data'!$J129&gt;=45,"Old","Middle"))</f>
        <v>Old</v>
      </c>
      <c r="L129" s="25" t="e">
        <f>VLOOKUP('Online Sales Data'!$A129,'Customer data '!A128:D368,3,0)</f>
        <v>#N/A</v>
      </c>
      <c r="M129" t="e">
        <f t="shared" si="1"/>
        <v>#N/A</v>
      </c>
    </row>
    <row r="130" spans="1:13" x14ac:dyDescent="0.35">
      <c r="A130" s="16">
        <v>10129</v>
      </c>
      <c r="B130" s="17">
        <v>45420</v>
      </c>
      <c r="C130" s="18" t="s">
        <v>17</v>
      </c>
      <c r="D130" s="18" t="s">
        <v>148</v>
      </c>
      <c r="E130" s="18">
        <v>3</v>
      </c>
      <c r="F130" s="19">
        <v>98</v>
      </c>
      <c r="G130" s="19">
        <v>294</v>
      </c>
      <c r="H130" s="18" t="s">
        <v>19</v>
      </c>
      <c r="I130" s="18" t="s">
        <v>20</v>
      </c>
      <c r="J130" s="19">
        <f>_xlfn.XLOOKUP('Customer data '!A130,'Customer data '!A129:A369,'Customer data '!D129:D369,"NA",0)</f>
        <v>50</v>
      </c>
      <c r="K130" s="19" t="str">
        <f>IF('Online Sales Data'!$J130&lt;30,"Young",IF('Online Sales Data'!$J130&gt;=45,"Old","Middle"))</f>
        <v>Old</v>
      </c>
      <c r="L130" s="20" t="str">
        <f>VLOOKUP('Online Sales Data'!$A130,'Customer data '!A129:D369,3,0)</f>
        <v>F</v>
      </c>
      <c r="M130" t="str">
        <f t="shared" si="1"/>
        <v>Female</v>
      </c>
    </row>
    <row r="131" spans="1:13" x14ac:dyDescent="0.35">
      <c r="A131" s="21">
        <v>10130</v>
      </c>
      <c r="B131" s="22">
        <v>45421</v>
      </c>
      <c r="C131" s="23" t="s">
        <v>21</v>
      </c>
      <c r="D131" s="23" t="s">
        <v>149</v>
      </c>
      <c r="E131" s="23">
        <v>2</v>
      </c>
      <c r="F131" s="24">
        <v>8.99</v>
      </c>
      <c r="G131" s="24">
        <v>17.98</v>
      </c>
      <c r="H131" s="23" t="s">
        <v>11</v>
      </c>
      <c r="I131" s="23" t="s">
        <v>12</v>
      </c>
      <c r="J131" s="24">
        <f>_xlfn.XLOOKUP('Customer data '!A131,'Customer data '!A130:A370,'Customer data '!D130:D370,"NA",0)</f>
        <v>50</v>
      </c>
      <c r="K131" s="24" t="str">
        <f>IF('Online Sales Data'!$J131&lt;30,"Young",IF('Online Sales Data'!$J131&gt;=45,"Old","Middle"))</f>
        <v>Old</v>
      </c>
      <c r="L131" s="25" t="e">
        <f>VLOOKUP('Online Sales Data'!$A131,'Customer data '!A130:D370,3,0)</f>
        <v>#N/A</v>
      </c>
      <c r="M131" t="e">
        <f t="shared" ref="M131:M194" si="2">SUBSTITUTE(SUBSTITUTE(L131, "M", "Male"), "F", "Female")</f>
        <v>#N/A</v>
      </c>
    </row>
    <row r="132" spans="1:13" x14ac:dyDescent="0.35">
      <c r="A132" s="16">
        <v>10131</v>
      </c>
      <c r="B132" s="17">
        <v>45422</v>
      </c>
      <c r="C132" s="18" t="s">
        <v>23</v>
      </c>
      <c r="D132" s="18" t="s">
        <v>150</v>
      </c>
      <c r="E132" s="18">
        <v>1</v>
      </c>
      <c r="F132" s="19">
        <v>36</v>
      </c>
      <c r="G132" s="19">
        <v>36</v>
      </c>
      <c r="H132" s="18" t="s">
        <v>15</v>
      </c>
      <c r="I132" s="18" t="s">
        <v>16</v>
      </c>
      <c r="J132" s="19">
        <f>_xlfn.XLOOKUP('Customer data '!A132,'Customer data '!A131:A371,'Customer data '!D131:D371,"NA",0)</f>
        <v>49</v>
      </c>
      <c r="K132" s="19" t="str">
        <f>IF('Online Sales Data'!$J132&lt;30,"Young",IF('Online Sales Data'!$J132&gt;=45,"Old","Middle"))</f>
        <v>Old</v>
      </c>
      <c r="L132" s="20" t="e">
        <f>VLOOKUP('Online Sales Data'!$A132,'Customer data '!A131:D371,3,0)</f>
        <v>#N/A</v>
      </c>
      <c r="M132" t="e">
        <f t="shared" si="2"/>
        <v>#N/A</v>
      </c>
    </row>
    <row r="133" spans="1:13" x14ac:dyDescent="0.35">
      <c r="A133" s="21">
        <v>10132</v>
      </c>
      <c r="B133" s="22">
        <v>45423</v>
      </c>
      <c r="C133" s="23" t="s">
        <v>25</v>
      </c>
      <c r="D133" s="23" t="s">
        <v>151</v>
      </c>
      <c r="E133" s="23">
        <v>4</v>
      </c>
      <c r="F133" s="24">
        <v>39.950000000000003</v>
      </c>
      <c r="G133" s="24">
        <v>159.80000000000001</v>
      </c>
      <c r="H133" s="23" t="s">
        <v>19</v>
      </c>
      <c r="I133" s="23" t="s">
        <v>12</v>
      </c>
      <c r="J133" s="24">
        <f>_xlfn.XLOOKUP('Customer data '!A133,'Customer data '!A132:A372,'Customer data '!D132:D372,"NA",0)</f>
        <v>48</v>
      </c>
      <c r="K133" s="24" t="str">
        <f>IF('Online Sales Data'!$J133&lt;30,"Young",IF('Online Sales Data'!$J133&gt;=45,"Old","Middle"))</f>
        <v>Old</v>
      </c>
      <c r="L133" s="25" t="e">
        <f>VLOOKUP('Online Sales Data'!$A133,'Customer data '!A132:D372,3,0)</f>
        <v>#N/A</v>
      </c>
      <c r="M133" t="e">
        <f t="shared" si="2"/>
        <v>#N/A</v>
      </c>
    </row>
    <row r="134" spans="1:13" x14ac:dyDescent="0.35">
      <c r="A134" s="16">
        <v>10133</v>
      </c>
      <c r="B134" s="17">
        <v>45424</v>
      </c>
      <c r="C134" s="18" t="s">
        <v>9</v>
      </c>
      <c r="D134" s="18" t="s">
        <v>152</v>
      </c>
      <c r="E134" s="18">
        <v>1</v>
      </c>
      <c r="F134" s="19">
        <v>1299.99</v>
      </c>
      <c r="G134" s="19">
        <v>1299.99</v>
      </c>
      <c r="H134" s="18" t="s">
        <v>11</v>
      </c>
      <c r="I134" s="18" t="s">
        <v>12</v>
      </c>
      <c r="J134" s="19">
        <f>_xlfn.XLOOKUP('Customer data '!A134,'Customer data '!A133:A373,'Customer data '!D133:D373,"NA",0)</f>
        <v>48</v>
      </c>
      <c r="K134" s="19" t="str">
        <f>IF('Online Sales Data'!$J134&lt;30,"Young",IF('Online Sales Data'!$J134&gt;=45,"Old","Middle"))</f>
        <v>Old</v>
      </c>
      <c r="L134" s="20" t="e">
        <f>VLOOKUP('Online Sales Data'!$A134,'Customer data '!A133:D373,3,0)</f>
        <v>#N/A</v>
      </c>
      <c r="M134" t="e">
        <f t="shared" si="2"/>
        <v>#N/A</v>
      </c>
    </row>
    <row r="135" spans="1:13" x14ac:dyDescent="0.35">
      <c r="A135" s="21">
        <v>10134</v>
      </c>
      <c r="B135" s="22">
        <v>45425</v>
      </c>
      <c r="C135" s="23" t="s">
        <v>13</v>
      </c>
      <c r="D135" s="23" t="s">
        <v>153</v>
      </c>
      <c r="E135" s="23">
        <v>2</v>
      </c>
      <c r="F135" s="24">
        <v>79.989999999999995</v>
      </c>
      <c r="G135" s="24">
        <v>159.97999999999999</v>
      </c>
      <c r="H135" s="23" t="s">
        <v>15</v>
      </c>
      <c r="I135" s="23" t="s">
        <v>16</v>
      </c>
      <c r="J135" s="24">
        <f>_xlfn.XLOOKUP('Customer data '!A135,'Customer data '!A134:A374,'Customer data '!D134:D374,"NA",0)</f>
        <v>48</v>
      </c>
      <c r="K135" s="24" t="str">
        <f>IF('Online Sales Data'!$J135&lt;30,"Young",IF('Online Sales Data'!$J135&gt;=45,"Old","Middle"))</f>
        <v>Old</v>
      </c>
      <c r="L135" s="25" t="e">
        <f>VLOOKUP('Online Sales Data'!$A135,'Customer data '!A134:D374,3,0)</f>
        <v>#N/A</v>
      </c>
      <c r="M135" t="e">
        <f t="shared" si="2"/>
        <v>#N/A</v>
      </c>
    </row>
    <row r="136" spans="1:13" x14ac:dyDescent="0.35">
      <c r="A136" s="16">
        <v>10135</v>
      </c>
      <c r="B136" s="17">
        <v>45426</v>
      </c>
      <c r="C136" s="18" t="s">
        <v>17</v>
      </c>
      <c r="D136" s="18" t="s">
        <v>154</v>
      </c>
      <c r="E136" s="18">
        <v>4</v>
      </c>
      <c r="F136" s="19">
        <v>34.99</v>
      </c>
      <c r="G136" s="19">
        <v>139.96</v>
      </c>
      <c r="H136" s="18" t="s">
        <v>19</v>
      </c>
      <c r="I136" s="18" t="s">
        <v>20</v>
      </c>
      <c r="J136" s="19">
        <f>_xlfn.XLOOKUP('Customer data '!A136,'Customer data '!A135:A375,'Customer data '!D135:D375,"NA",0)</f>
        <v>48</v>
      </c>
      <c r="K136" s="19" t="str">
        <f>IF('Online Sales Data'!$J136&lt;30,"Young",IF('Online Sales Data'!$J136&gt;=45,"Old","Middle"))</f>
        <v>Old</v>
      </c>
      <c r="L136" s="20" t="str">
        <f>VLOOKUP('Online Sales Data'!$A136,'Customer data '!A135:D375,3,0)</f>
        <v>F</v>
      </c>
      <c r="M136" t="str">
        <f t="shared" si="2"/>
        <v>Female</v>
      </c>
    </row>
    <row r="137" spans="1:13" x14ac:dyDescent="0.35">
      <c r="A137" s="21">
        <v>10136</v>
      </c>
      <c r="B137" s="22">
        <v>45427</v>
      </c>
      <c r="C137" s="23" t="s">
        <v>21</v>
      </c>
      <c r="D137" s="23" t="s">
        <v>155</v>
      </c>
      <c r="E137" s="23">
        <v>3</v>
      </c>
      <c r="F137" s="24">
        <v>9.99</v>
      </c>
      <c r="G137" s="24">
        <v>29.97</v>
      </c>
      <c r="H137" s="23" t="s">
        <v>11</v>
      </c>
      <c r="I137" s="23" t="s">
        <v>12</v>
      </c>
      <c r="J137" s="24">
        <f>_xlfn.XLOOKUP('Customer data '!A137,'Customer data '!A136:A376,'Customer data '!D136:D376,"NA",0)</f>
        <v>48</v>
      </c>
      <c r="K137" s="24" t="str">
        <f>IF('Online Sales Data'!$J137&lt;30,"Young",IF('Online Sales Data'!$J137&gt;=45,"Old","Middle"))</f>
        <v>Old</v>
      </c>
      <c r="L137" s="25" t="str">
        <f>VLOOKUP('Online Sales Data'!$A137,'Customer data '!A136:D376,3,0)</f>
        <v>F</v>
      </c>
      <c r="M137" t="str">
        <f t="shared" si="2"/>
        <v>Female</v>
      </c>
    </row>
    <row r="138" spans="1:13" x14ac:dyDescent="0.35">
      <c r="A138" s="16">
        <v>10137</v>
      </c>
      <c r="B138" s="17">
        <v>45428</v>
      </c>
      <c r="C138" s="18" t="s">
        <v>23</v>
      </c>
      <c r="D138" s="18" t="s">
        <v>156</v>
      </c>
      <c r="E138" s="18">
        <v>1</v>
      </c>
      <c r="F138" s="19">
        <v>6.8</v>
      </c>
      <c r="G138" s="19">
        <v>6.8</v>
      </c>
      <c r="H138" s="18" t="s">
        <v>15</v>
      </c>
      <c r="I138" s="18" t="s">
        <v>16</v>
      </c>
      <c r="J138" s="19">
        <f>_xlfn.XLOOKUP('Customer data '!A138,'Customer data '!A137:A377,'Customer data '!D137:D377,"NA",0)</f>
        <v>47</v>
      </c>
      <c r="K138" s="19" t="str">
        <f>IF('Online Sales Data'!$J138&lt;30,"Young",IF('Online Sales Data'!$J138&gt;=45,"Old","Middle"))</f>
        <v>Old</v>
      </c>
      <c r="L138" s="20" t="str">
        <f>VLOOKUP('Online Sales Data'!$A138,'Customer data '!A137:D377,3,0)</f>
        <v>M</v>
      </c>
      <c r="M138" t="str">
        <f t="shared" si="2"/>
        <v>Male</v>
      </c>
    </row>
    <row r="139" spans="1:13" x14ac:dyDescent="0.35">
      <c r="A139" s="21">
        <v>10138</v>
      </c>
      <c r="B139" s="22">
        <v>45429</v>
      </c>
      <c r="C139" s="23" t="s">
        <v>25</v>
      </c>
      <c r="D139" s="23" t="s">
        <v>157</v>
      </c>
      <c r="E139" s="23">
        <v>2</v>
      </c>
      <c r="F139" s="24">
        <v>99.95</v>
      </c>
      <c r="G139" s="24">
        <v>199.9</v>
      </c>
      <c r="H139" s="23" t="s">
        <v>19</v>
      </c>
      <c r="I139" s="23" t="s">
        <v>12</v>
      </c>
      <c r="J139" s="24">
        <f>_xlfn.XLOOKUP('Customer data '!A139,'Customer data '!A138:A378,'Customer data '!D138:D378,"NA",0)</f>
        <v>47</v>
      </c>
      <c r="K139" s="24" t="str">
        <f>IF('Online Sales Data'!$J139&lt;30,"Young",IF('Online Sales Data'!$J139&gt;=45,"Old","Middle"))</f>
        <v>Old</v>
      </c>
      <c r="L139" s="25" t="str">
        <f>VLOOKUP('Online Sales Data'!$A139,'Customer data '!A138:D378,3,0)</f>
        <v>F</v>
      </c>
      <c r="M139" t="str">
        <f t="shared" si="2"/>
        <v>Female</v>
      </c>
    </row>
    <row r="140" spans="1:13" x14ac:dyDescent="0.35">
      <c r="A140" s="16">
        <v>10139</v>
      </c>
      <c r="B140" s="17">
        <v>45430</v>
      </c>
      <c r="C140" s="18" t="s">
        <v>9</v>
      </c>
      <c r="D140" s="18" t="s">
        <v>158</v>
      </c>
      <c r="E140" s="18">
        <v>1</v>
      </c>
      <c r="F140" s="19">
        <v>1499.99</v>
      </c>
      <c r="G140" s="19">
        <v>1499.99</v>
      </c>
      <c r="H140" s="18" t="s">
        <v>11</v>
      </c>
      <c r="I140" s="18" t="s">
        <v>12</v>
      </c>
      <c r="J140" s="19">
        <f>_xlfn.XLOOKUP('Customer data '!A140,'Customer data '!A139:A379,'Customer data '!D139:D379,"NA",0)</f>
        <v>46</v>
      </c>
      <c r="K140" s="19" t="str">
        <f>IF('Online Sales Data'!$J140&lt;30,"Young",IF('Online Sales Data'!$J140&gt;=45,"Old","Middle"))</f>
        <v>Old</v>
      </c>
      <c r="L140" s="20" t="e">
        <f>VLOOKUP('Online Sales Data'!$A140,'Customer data '!A139:D379,3,0)</f>
        <v>#N/A</v>
      </c>
      <c r="M140" t="e">
        <f t="shared" si="2"/>
        <v>#N/A</v>
      </c>
    </row>
    <row r="141" spans="1:13" x14ac:dyDescent="0.35">
      <c r="A141" s="21">
        <v>10140</v>
      </c>
      <c r="B141" s="22">
        <v>45431</v>
      </c>
      <c r="C141" s="23" t="s">
        <v>13</v>
      </c>
      <c r="D141" s="23" t="s">
        <v>159</v>
      </c>
      <c r="E141" s="23">
        <v>1</v>
      </c>
      <c r="F141" s="24">
        <v>139.99</v>
      </c>
      <c r="G141" s="24">
        <v>139.99</v>
      </c>
      <c r="H141" s="23" t="s">
        <v>15</v>
      </c>
      <c r="I141" s="23" t="s">
        <v>16</v>
      </c>
      <c r="J141" s="24">
        <f>_xlfn.XLOOKUP('Customer data '!A141,'Customer data '!A140:A380,'Customer data '!D140:D380,"NA",0)</f>
        <v>46</v>
      </c>
      <c r="K141" s="24" t="str">
        <f>IF('Online Sales Data'!$J141&lt;30,"Young",IF('Online Sales Data'!$J141&gt;=45,"Old","Middle"))</f>
        <v>Old</v>
      </c>
      <c r="L141" s="25" t="e">
        <f>VLOOKUP('Online Sales Data'!$A141,'Customer data '!A140:D380,3,0)</f>
        <v>#N/A</v>
      </c>
      <c r="M141" t="e">
        <f t="shared" si="2"/>
        <v>#N/A</v>
      </c>
    </row>
    <row r="142" spans="1:13" x14ac:dyDescent="0.35">
      <c r="A142" s="16">
        <v>10141</v>
      </c>
      <c r="B142" s="17">
        <v>45432</v>
      </c>
      <c r="C142" s="18" t="s">
        <v>17</v>
      </c>
      <c r="D142" s="18" t="s">
        <v>160</v>
      </c>
      <c r="E142" s="18">
        <v>3</v>
      </c>
      <c r="F142" s="19">
        <v>44.99</v>
      </c>
      <c r="G142" s="19">
        <v>134.97</v>
      </c>
      <c r="H142" s="18" t="s">
        <v>19</v>
      </c>
      <c r="I142" s="18" t="s">
        <v>20</v>
      </c>
      <c r="J142" s="19">
        <f>_xlfn.XLOOKUP('Customer data '!A142,'Customer data '!A141:A381,'Customer data '!D141:D381,"NA",0)</f>
        <v>46</v>
      </c>
      <c r="K142" s="19" t="str">
        <f>IF('Online Sales Data'!$J142&lt;30,"Young",IF('Online Sales Data'!$J142&gt;=45,"Old","Middle"))</f>
        <v>Old</v>
      </c>
      <c r="L142" s="20" t="str">
        <f>VLOOKUP('Online Sales Data'!$A142,'Customer data '!A141:D381,3,0)</f>
        <v>M</v>
      </c>
      <c r="M142" t="str">
        <f t="shared" si="2"/>
        <v>Male</v>
      </c>
    </row>
    <row r="143" spans="1:13" x14ac:dyDescent="0.35">
      <c r="A143" s="21">
        <v>10142</v>
      </c>
      <c r="B143" s="22">
        <v>45433</v>
      </c>
      <c r="C143" s="23" t="s">
        <v>21</v>
      </c>
      <c r="D143" s="23" t="s">
        <v>161</v>
      </c>
      <c r="E143" s="23">
        <v>2</v>
      </c>
      <c r="F143" s="24">
        <v>11.99</v>
      </c>
      <c r="G143" s="24">
        <v>23.98</v>
      </c>
      <c r="H143" s="23" t="s">
        <v>11</v>
      </c>
      <c r="I143" s="23" t="s">
        <v>12</v>
      </c>
      <c r="J143" s="24">
        <f>_xlfn.XLOOKUP('Customer data '!A143,'Customer data '!A142:A382,'Customer data '!D142:D382,"NA",0)</f>
        <v>46</v>
      </c>
      <c r="K143" s="24" t="str">
        <f>IF('Online Sales Data'!$J143&lt;30,"Young",IF('Online Sales Data'!$J143&gt;=45,"Old","Middle"))</f>
        <v>Old</v>
      </c>
      <c r="L143" s="25" t="e">
        <f>VLOOKUP('Online Sales Data'!$A143,'Customer data '!A142:D382,3,0)</f>
        <v>#N/A</v>
      </c>
      <c r="M143" t="e">
        <f t="shared" si="2"/>
        <v>#N/A</v>
      </c>
    </row>
    <row r="144" spans="1:13" x14ac:dyDescent="0.35">
      <c r="A144" s="16">
        <v>10143</v>
      </c>
      <c r="B144" s="17">
        <v>45434</v>
      </c>
      <c r="C144" s="18" t="s">
        <v>23</v>
      </c>
      <c r="D144" s="18" t="s">
        <v>162</v>
      </c>
      <c r="E144" s="18">
        <v>1</v>
      </c>
      <c r="F144" s="19">
        <v>29.5</v>
      </c>
      <c r="G144" s="19">
        <v>29.5</v>
      </c>
      <c r="H144" s="18" t="s">
        <v>15</v>
      </c>
      <c r="I144" s="18" t="s">
        <v>16</v>
      </c>
      <c r="J144" s="19">
        <f>_xlfn.XLOOKUP('Customer data '!A144,'Customer data '!A143:A383,'Customer data '!D143:D383,"NA",0)</f>
        <v>45</v>
      </c>
      <c r="K144" s="19" t="str">
        <f>IF('Online Sales Data'!$J144&lt;30,"Young",IF('Online Sales Data'!$J144&gt;=45,"Old","Middle"))</f>
        <v>Old</v>
      </c>
      <c r="L144" s="20" t="e">
        <f>VLOOKUP('Online Sales Data'!$A144,'Customer data '!A143:D383,3,0)</f>
        <v>#N/A</v>
      </c>
      <c r="M144" t="e">
        <f t="shared" si="2"/>
        <v>#N/A</v>
      </c>
    </row>
    <row r="145" spans="1:13" x14ac:dyDescent="0.35">
      <c r="A145" s="21">
        <v>10144</v>
      </c>
      <c r="B145" s="22">
        <v>45435</v>
      </c>
      <c r="C145" s="23" t="s">
        <v>25</v>
      </c>
      <c r="D145" s="23" t="s">
        <v>163</v>
      </c>
      <c r="E145" s="23">
        <v>1</v>
      </c>
      <c r="F145" s="24">
        <v>299.99</v>
      </c>
      <c r="G145" s="24">
        <v>299.99</v>
      </c>
      <c r="H145" s="23" t="s">
        <v>19</v>
      </c>
      <c r="I145" s="23" t="s">
        <v>12</v>
      </c>
      <c r="J145" s="24">
        <f>_xlfn.XLOOKUP('Customer data '!A145,'Customer data '!A144:A384,'Customer data '!D144:D384,"NA",0)</f>
        <v>45</v>
      </c>
      <c r="K145" s="24" t="str">
        <f>IF('Online Sales Data'!$J145&lt;30,"Young",IF('Online Sales Data'!$J145&gt;=45,"Old","Middle"))</f>
        <v>Old</v>
      </c>
      <c r="L145" s="25" t="str">
        <f>VLOOKUP('Online Sales Data'!$A145,'Customer data '!A144:D384,3,0)</f>
        <v>M</v>
      </c>
      <c r="M145" t="str">
        <f t="shared" si="2"/>
        <v>Male</v>
      </c>
    </row>
    <row r="146" spans="1:13" x14ac:dyDescent="0.35">
      <c r="A146" s="16">
        <v>10145</v>
      </c>
      <c r="B146" s="17">
        <v>45436</v>
      </c>
      <c r="C146" s="18" t="s">
        <v>9</v>
      </c>
      <c r="D146" s="18" t="s">
        <v>164</v>
      </c>
      <c r="E146" s="18">
        <v>1</v>
      </c>
      <c r="F146" s="19">
        <v>549</v>
      </c>
      <c r="G146" s="19">
        <v>549</v>
      </c>
      <c r="H146" s="18" t="s">
        <v>11</v>
      </c>
      <c r="I146" s="18" t="s">
        <v>12</v>
      </c>
      <c r="J146" s="19">
        <f>_xlfn.XLOOKUP('Customer data '!A146,'Customer data '!A145:A385,'Customer data '!D145:D385,"NA",0)</f>
        <v>45</v>
      </c>
      <c r="K146" s="19" t="str">
        <f>IF('Online Sales Data'!$J146&lt;30,"Young",IF('Online Sales Data'!$J146&gt;=45,"Old","Middle"))</f>
        <v>Old</v>
      </c>
      <c r="L146" s="20" t="str">
        <f>VLOOKUP('Online Sales Data'!$A146,'Customer data '!A145:D385,3,0)</f>
        <v>M</v>
      </c>
      <c r="M146" t="str">
        <f t="shared" si="2"/>
        <v>Male</v>
      </c>
    </row>
    <row r="147" spans="1:13" x14ac:dyDescent="0.35">
      <c r="A147" s="21">
        <v>10146</v>
      </c>
      <c r="B147" s="22">
        <v>45437</v>
      </c>
      <c r="C147" s="23" t="s">
        <v>13</v>
      </c>
      <c r="D147" s="23" t="s">
        <v>165</v>
      </c>
      <c r="E147" s="23">
        <v>2</v>
      </c>
      <c r="F147" s="24">
        <v>199.95</v>
      </c>
      <c r="G147" s="24">
        <v>399.9</v>
      </c>
      <c r="H147" s="23" t="s">
        <v>15</v>
      </c>
      <c r="I147" s="23" t="s">
        <v>16</v>
      </c>
      <c r="J147" s="24">
        <f>_xlfn.XLOOKUP('Customer data '!A147,'Customer data '!A146:A386,'Customer data '!D146:D386,"NA",0)</f>
        <v>43</v>
      </c>
      <c r="K147" s="24" t="str">
        <f>IF('Online Sales Data'!$J147&lt;30,"Young",IF('Online Sales Data'!$J147&gt;=45,"Old","Middle"))</f>
        <v>Middle</v>
      </c>
      <c r="L147" s="25" t="e">
        <f>VLOOKUP('Online Sales Data'!$A147,'Customer data '!A146:D386,3,0)</f>
        <v>#N/A</v>
      </c>
      <c r="M147" t="e">
        <f t="shared" si="2"/>
        <v>#N/A</v>
      </c>
    </row>
    <row r="148" spans="1:13" x14ac:dyDescent="0.35">
      <c r="A148" s="16">
        <v>10147</v>
      </c>
      <c r="B148" s="17">
        <v>45438</v>
      </c>
      <c r="C148" s="18" t="s">
        <v>17</v>
      </c>
      <c r="D148" s="18" t="s">
        <v>166</v>
      </c>
      <c r="E148" s="18">
        <v>2</v>
      </c>
      <c r="F148" s="19">
        <v>98</v>
      </c>
      <c r="G148" s="19">
        <v>196</v>
      </c>
      <c r="H148" s="18" t="s">
        <v>19</v>
      </c>
      <c r="I148" s="18" t="s">
        <v>20</v>
      </c>
      <c r="J148" s="19">
        <f>_xlfn.XLOOKUP('Customer data '!A148,'Customer data '!A147:A387,'Customer data '!D147:D387,"NA",0)</f>
        <v>43</v>
      </c>
      <c r="K148" s="19" t="str">
        <f>IF('Online Sales Data'!$J148&lt;30,"Young",IF('Online Sales Data'!$J148&gt;=45,"Old","Middle"))</f>
        <v>Middle</v>
      </c>
      <c r="L148" s="20" t="str">
        <f>VLOOKUP('Online Sales Data'!$A148,'Customer data '!A147:D387,3,0)</f>
        <v>F</v>
      </c>
      <c r="M148" t="str">
        <f t="shared" si="2"/>
        <v>Female</v>
      </c>
    </row>
    <row r="149" spans="1:13" x14ac:dyDescent="0.35">
      <c r="A149" s="21">
        <v>10148</v>
      </c>
      <c r="B149" s="22">
        <v>45439</v>
      </c>
      <c r="C149" s="23" t="s">
        <v>21</v>
      </c>
      <c r="D149" s="23" t="s">
        <v>167</v>
      </c>
      <c r="E149" s="23">
        <v>3</v>
      </c>
      <c r="F149" s="24">
        <v>10.99</v>
      </c>
      <c r="G149" s="24">
        <v>32.97</v>
      </c>
      <c r="H149" s="23" t="s">
        <v>11</v>
      </c>
      <c r="I149" s="23" t="s">
        <v>12</v>
      </c>
      <c r="J149" s="24">
        <f>_xlfn.XLOOKUP('Customer data '!A149,'Customer data '!A148:A388,'Customer data '!D148:D388,"NA",0)</f>
        <v>43</v>
      </c>
      <c r="K149" s="24" t="str">
        <f>IF('Online Sales Data'!$J149&lt;30,"Young",IF('Online Sales Data'!$J149&gt;=45,"Old","Middle"))</f>
        <v>Middle</v>
      </c>
      <c r="L149" s="25" t="str">
        <f>VLOOKUP('Online Sales Data'!$A149,'Customer data '!A148:D388,3,0)</f>
        <v>F</v>
      </c>
      <c r="M149" t="str">
        <f t="shared" si="2"/>
        <v>Female</v>
      </c>
    </row>
    <row r="150" spans="1:13" x14ac:dyDescent="0.35">
      <c r="A150" s="16">
        <v>10149</v>
      </c>
      <c r="B150" s="17">
        <v>45440</v>
      </c>
      <c r="C150" s="18" t="s">
        <v>23</v>
      </c>
      <c r="D150" s="18" t="s">
        <v>168</v>
      </c>
      <c r="E150" s="18">
        <v>1</v>
      </c>
      <c r="F150" s="19">
        <v>25</v>
      </c>
      <c r="G150" s="19">
        <v>25</v>
      </c>
      <c r="H150" s="18" t="s">
        <v>15</v>
      </c>
      <c r="I150" s="18" t="s">
        <v>16</v>
      </c>
      <c r="J150" s="19">
        <f>_xlfn.XLOOKUP('Customer data '!A150,'Customer data '!A149:A389,'Customer data '!D149:D389,"NA",0)</f>
        <v>42</v>
      </c>
      <c r="K150" s="19" t="str">
        <f>IF('Online Sales Data'!$J150&lt;30,"Young",IF('Online Sales Data'!$J150&gt;=45,"Old","Middle"))</f>
        <v>Middle</v>
      </c>
      <c r="L150" s="20" t="e">
        <f>VLOOKUP('Online Sales Data'!$A150,'Customer data '!A149:D389,3,0)</f>
        <v>#N/A</v>
      </c>
      <c r="M150" t="e">
        <f t="shared" si="2"/>
        <v>#N/A</v>
      </c>
    </row>
    <row r="151" spans="1:13" x14ac:dyDescent="0.35">
      <c r="A151" s="21">
        <v>10150</v>
      </c>
      <c r="B151" s="22">
        <v>45441</v>
      </c>
      <c r="C151" s="23" t="s">
        <v>25</v>
      </c>
      <c r="D151" s="23" t="s">
        <v>169</v>
      </c>
      <c r="E151" s="23">
        <v>2</v>
      </c>
      <c r="F151" s="24">
        <v>149.99</v>
      </c>
      <c r="G151" s="24">
        <v>299.98</v>
      </c>
      <c r="H151" s="23" t="s">
        <v>19</v>
      </c>
      <c r="I151" s="23" t="s">
        <v>12</v>
      </c>
      <c r="J151" s="24">
        <f>_xlfn.XLOOKUP('Customer data '!A151,'Customer data '!A150:A390,'Customer data '!D150:D390,"NA",0)</f>
        <v>42</v>
      </c>
      <c r="K151" s="24" t="str">
        <f>IF('Online Sales Data'!$J151&lt;30,"Young",IF('Online Sales Data'!$J151&gt;=45,"Old","Middle"))</f>
        <v>Middle</v>
      </c>
      <c r="L151" s="25" t="str">
        <f>VLOOKUP('Online Sales Data'!$A151,'Customer data '!A150:D390,3,0)</f>
        <v>F</v>
      </c>
      <c r="M151" t="str">
        <f t="shared" si="2"/>
        <v>Female</v>
      </c>
    </row>
    <row r="152" spans="1:13" x14ac:dyDescent="0.35">
      <c r="A152" s="16">
        <v>10151</v>
      </c>
      <c r="B152" s="17">
        <v>45442</v>
      </c>
      <c r="C152" s="18" t="s">
        <v>9</v>
      </c>
      <c r="D152" s="18" t="s">
        <v>51</v>
      </c>
      <c r="E152" s="18">
        <v>1</v>
      </c>
      <c r="F152" s="19">
        <v>349.99</v>
      </c>
      <c r="G152" s="19">
        <v>349.99</v>
      </c>
      <c r="H152" s="18" t="s">
        <v>11</v>
      </c>
      <c r="I152" s="18" t="s">
        <v>12</v>
      </c>
      <c r="J152" s="19">
        <f>_xlfn.XLOOKUP('Customer data '!A152,'Customer data '!A151:A391,'Customer data '!D151:D391,"NA",0)</f>
        <v>42</v>
      </c>
      <c r="K152" s="19" t="str">
        <f>IF('Online Sales Data'!$J152&lt;30,"Young",IF('Online Sales Data'!$J152&gt;=45,"Old","Middle"))</f>
        <v>Middle</v>
      </c>
      <c r="L152" s="20" t="e">
        <f>VLOOKUP('Online Sales Data'!$A152,'Customer data '!A151:D391,3,0)</f>
        <v>#N/A</v>
      </c>
      <c r="M152" t="e">
        <f t="shared" si="2"/>
        <v>#N/A</v>
      </c>
    </row>
    <row r="153" spans="1:13" x14ac:dyDescent="0.35">
      <c r="A153" s="21">
        <v>10152</v>
      </c>
      <c r="B153" s="22">
        <v>45443</v>
      </c>
      <c r="C153" s="23" t="s">
        <v>13</v>
      </c>
      <c r="D153" s="23" t="s">
        <v>170</v>
      </c>
      <c r="E153" s="23">
        <v>2</v>
      </c>
      <c r="F153" s="24">
        <v>199.99</v>
      </c>
      <c r="G153" s="24">
        <v>399.98</v>
      </c>
      <c r="H153" s="23" t="s">
        <v>15</v>
      </c>
      <c r="I153" s="23" t="s">
        <v>16</v>
      </c>
      <c r="J153" s="24">
        <f>_xlfn.XLOOKUP('Customer data '!A153,'Customer data '!A152:A392,'Customer data '!D152:D392,"NA",0)</f>
        <v>42</v>
      </c>
      <c r="K153" s="24" t="str">
        <f>IF('Online Sales Data'!$J153&lt;30,"Young",IF('Online Sales Data'!$J153&gt;=45,"Old","Middle"))</f>
        <v>Middle</v>
      </c>
      <c r="L153" s="25" t="str">
        <f>VLOOKUP('Online Sales Data'!$A153,'Customer data '!A152:D392,3,0)</f>
        <v>F</v>
      </c>
      <c r="M153" t="str">
        <f t="shared" si="2"/>
        <v>Female</v>
      </c>
    </row>
    <row r="154" spans="1:13" x14ac:dyDescent="0.35">
      <c r="A154" s="16">
        <v>10153</v>
      </c>
      <c r="B154" s="17">
        <v>45444</v>
      </c>
      <c r="C154" s="18" t="s">
        <v>17</v>
      </c>
      <c r="D154" s="18" t="s">
        <v>171</v>
      </c>
      <c r="E154" s="18">
        <v>3</v>
      </c>
      <c r="F154" s="19">
        <v>54.99</v>
      </c>
      <c r="G154" s="19">
        <v>164.97</v>
      </c>
      <c r="H154" s="18" t="s">
        <v>19</v>
      </c>
      <c r="I154" s="18" t="s">
        <v>20</v>
      </c>
      <c r="J154" s="19">
        <f>_xlfn.XLOOKUP('Customer data '!A154,'Customer data '!A153:A393,'Customer data '!D153:D393,"NA",0)</f>
        <v>41</v>
      </c>
      <c r="K154" s="19" t="str">
        <f>IF('Online Sales Data'!$J154&lt;30,"Young",IF('Online Sales Data'!$J154&gt;=45,"Old","Middle"))</f>
        <v>Middle</v>
      </c>
      <c r="L154" s="20" t="str">
        <f>VLOOKUP('Online Sales Data'!$A154,'Customer data '!A153:D393,3,0)</f>
        <v>M</v>
      </c>
      <c r="M154" t="str">
        <f t="shared" si="2"/>
        <v>Male</v>
      </c>
    </row>
    <row r="155" spans="1:13" x14ac:dyDescent="0.35">
      <c r="A155" s="21">
        <v>10154</v>
      </c>
      <c r="B155" s="22">
        <v>45445</v>
      </c>
      <c r="C155" s="23" t="s">
        <v>21</v>
      </c>
      <c r="D155" s="23" t="s">
        <v>172</v>
      </c>
      <c r="E155" s="23">
        <v>2</v>
      </c>
      <c r="F155" s="24">
        <v>16.989999999999998</v>
      </c>
      <c r="G155" s="24">
        <v>33.979999999999997</v>
      </c>
      <c r="H155" s="23" t="s">
        <v>11</v>
      </c>
      <c r="I155" s="23" t="s">
        <v>12</v>
      </c>
      <c r="J155" s="24">
        <f>_xlfn.XLOOKUP('Customer data '!A155,'Customer data '!A154:A394,'Customer data '!D154:D394,"NA",0)</f>
        <v>41</v>
      </c>
      <c r="K155" s="24" t="str">
        <f>IF('Online Sales Data'!$J155&lt;30,"Young",IF('Online Sales Data'!$J155&gt;=45,"Old","Middle"))</f>
        <v>Middle</v>
      </c>
      <c r="L155" s="25" t="str">
        <f>VLOOKUP('Online Sales Data'!$A155,'Customer data '!A154:D394,3,0)</f>
        <v>M</v>
      </c>
      <c r="M155" t="str">
        <f t="shared" si="2"/>
        <v>Male</v>
      </c>
    </row>
    <row r="156" spans="1:13" x14ac:dyDescent="0.35">
      <c r="A156" s="16">
        <v>10155</v>
      </c>
      <c r="B156" s="17">
        <v>45446</v>
      </c>
      <c r="C156" s="18" t="s">
        <v>23</v>
      </c>
      <c r="D156" s="18" t="s">
        <v>173</v>
      </c>
      <c r="E156" s="18">
        <v>1</v>
      </c>
      <c r="F156" s="19">
        <v>59</v>
      </c>
      <c r="G156" s="19">
        <v>59</v>
      </c>
      <c r="H156" s="18" t="s">
        <v>15</v>
      </c>
      <c r="I156" s="18" t="s">
        <v>16</v>
      </c>
      <c r="J156" s="19">
        <f>_xlfn.XLOOKUP('Customer data '!A156,'Customer data '!A155:A395,'Customer data '!D155:D395,"NA",0)</f>
        <v>41</v>
      </c>
      <c r="K156" s="19" t="str">
        <f>IF('Online Sales Data'!$J156&lt;30,"Young",IF('Online Sales Data'!$J156&gt;=45,"Old","Middle"))</f>
        <v>Middle</v>
      </c>
      <c r="L156" s="20" t="e">
        <f>VLOOKUP('Online Sales Data'!$A156,'Customer data '!A155:D395,3,0)</f>
        <v>#N/A</v>
      </c>
      <c r="M156" t="e">
        <f t="shared" si="2"/>
        <v>#N/A</v>
      </c>
    </row>
    <row r="157" spans="1:13" x14ac:dyDescent="0.35">
      <c r="A157" s="21">
        <v>10156</v>
      </c>
      <c r="B157" s="22">
        <v>45447</v>
      </c>
      <c r="C157" s="23" t="s">
        <v>25</v>
      </c>
      <c r="D157" s="23" t="s">
        <v>174</v>
      </c>
      <c r="E157" s="23">
        <v>1</v>
      </c>
      <c r="F157" s="24">
        <v>299.99</v>
      </c>
      <c r="G157" s="24">
        <v>299.99</v>
      </c>
      <c r="H157" s="23" t="s">
        <v>19</v>
      </c>
      <c r="I157" s="23" t="s">
        <v>12</v>
      </c>
      <c r="J157" s="24">
        <f>_xlfn.XLOOKUP('Customer data '!A157,'Customer data '!A156:A396,'Customer data '!D156:D396,"NA",0)</f>
        <v>41</v>
      </c>
      <c r="K157" s="24" t="str">
        <f>IF('Online Sales Data'!$J157&lt;30,"Young",IF('Online Sales Data'!$J157&gt;=45,"Old","Middle"))</f>
        <v>Middle</v>
      </c>
      <c r="L157" s="25" t="str">
        <f>VLOOKUP('Online Sales Data'!$A157,'Customer data '!A156:D396,3,0)</f>
        <v>F</v>
      </c>
      <c r="M157" t="str">
        <f t="shared" si="2"/>
        <v>Female</v>
      </c>
    </row>
    <row r="158" spans="1:13" x14ac:dyDescent="0.35">
      <c r="A158" s="16">
        <v>10157</v>
      </c>
      <c r="B158" s="17">
        <v>45448</v>
      </c>
      <c r="C158" s="18" t="s">
        <v>9</v>
      </c>
      <c r="D158" s="18" t="s">
        <v>175</v>
      </c>
      <c r="E158" s="18">
        <v>1</v>
      </c>
      <c r="F158" s="19">
        <v>899.99</v>
      </c>
      <c r="G158" s="19">
        <v>899.99</v>
      </c>
      <c r="H158" s="18" t="s">
        <v>11</v>
      </c>
      <c r="I158" s="18" t="s">
        <v>12</v>
      </c>
      <c r="J158" s="19">
        <f>_xlfn.XLOOKUP('Customer data '!A158,'Customer data '!A157:A397,'Customer data '!D157:D397,"NA",0)</f>
        <v>41</v>
      </c>
      <c r="K158" s="19" t="str">
        <f>IF('Online Sales Data'!$J158&lt;30,"Young",IF('Online Sales Data'!$J158&gt;=45,"Old","Middle"))</f>
        <v>Middle</v>
      </c>
      <c r="L158" s="20" t="e">
        <f>VLOOKUP('Online Sales Data'!$A158,'Customer data '!A157:D397,3,0)</f>
        <v>#N/A</v>
      </c>
      <c r="M158" t="e">
        <f t="shared" si="2"/>
        <v>#N/A</v>
      </c>
    </row>
    <row r="159" spans="1:13" x14ac:dyDescent="0.35">
      <c r="A159" s="21">
        <v>10158</v>
      </c>
      <c r="B159" s="22">
        <v>45449</v>
      </c>
      <c r="C159" s="23" t="s">
        <v>13</v>
      </c>
      <c r="D159" s="23" t="s">
        <v>176</v>
      </c>
      <c r="E159" s="23">
        <v>1</v>
      </c>
      <c r="F159" s="24">
        <v>499.95</v>
      </c>
      <c r="G159" s="24">
        <v>499.95</v>
      </c>
      <c r="H159" s="23" t="s">
        <v>15</v>
      </c>
      <c r="I159" s="23" t="s">
        <v>16</v>
      </c>
      <c r="J159" s="24">
        <f>_xlfn.XLOOKUP('Customer data '!A159,'Customer data '!A158:A398,'Customer data '!D158:D398,"NA",0)</f>
        <v>41</v>
      </c>
      <c r="K159" s="24" t="str">
        <f>IF('Online Sales Data'!$J159&lt;30,"Young",IF('Online Sales Data'!$J159&gt;=45,"Old","Middle"))</f>
        <v>Middle</v>
      </c>
      <c r="L159" s="25" t="e">
        <f>VLOOKUP('Online Sales Data'!$A159,'Customer data '!A158:D398,3,0)</f>
        <v>#N/A</v>
      </c>
      <c r="M159" t="e">
        <f t="shared" si="2"/>
        <v>#N/A</v>
      </c>
    </row>
    <row r="160" spans="1:13" x14ac:dyDescent="0.35">
      <c r="A160" s="16">
        <v>10159</v>
      </c>
      <c r="B160" s="17">
        <v>45450</v>
      </c>
      <c r="C160" s="18" t="s">
        <v>17</v>
      </c>
      <c r="D160" s="18" t="s">
        <v>177</v>
      </c>
      <c r="E160" s="18">
        <v>4</v>
      </c>
      <c r="F160" s="19">
        <v>24.99</v>
      </c>
      <c r="G160" s="19">
        <v>99.96</v>
      </c>
      <c r="H160" s="18" t="s">
        <v>19</v>
      </c>
      <c r="I160" s="18" t="s">
        <v>20</v>
      </c>
      <c r="J160" s="19">
        <f>_xlfn.XLOOKUP('Customer data '!A160,'Customer data '!A159:A399,'Customer data '!D159:D399,"NA",0)</f>
        <v>40</v>
      </c>
      <c r="K160" s="19" t="str">
        <f>IF('Online Sales Data'!$J160&lt;30,"Young",IF('Online Sales Data'!$J160&gt;=45,"Old","Middle"))</f>
        <v>Middle</v>
      </c>
      <c r="L160" s="20" t="str">
        <f>VLOOKUP('Online Sales Data'!$A160,'Customer data '!A159:D399,3,0)</f>
        <v>M</v>
      </c>
      <c r="M160" t="str">
        <f t="shared" si="2"/>
        <v>Male</v>
      </c>
    </row>
    <row r="161" spans="1:13" x14ac:dyDescent="0.35">
      <c r="A161" s="21">
        <v>10160</v>
      </c>
      <c r="B161" s="22">
        <v>45451</v>
      </c>
      <c r="C161" s="23" t="s">
        <v>21</v>
      </c>
      <c r="D161" s="23" t="s">
        <v>178</v>
      </c>
      <c r="E161" s="23">
        <v>3</v>
      </c>
      <c r="F161" s="24">
        <v>7.99</v>
      </c>
      <c r="G161" s="24">
        <v>23.97</v>
      </c>
      <c r="H161" s="23" t="s">
        <v>11</v>
      </c>
      <c r="I161" s="23" t="s">
        <v>12</v>
      </c>
      <c r="J161" s="24">
        <f>_xlfn.XLOOKUP('Customer data '!A161,'Customer data '!A160:A400,'Customer data '!D160:D400,"NA",0)</f>
        <v>40.666666666666664</v>
      </c>
      <c r="K161" s="24" t="str">
        <f>IF('Online Sales Data'!$J161&lt;30,"Young",IF('Online Sales Data'!$J161&gt;=45,"Old","Middle"))</f>
        <v>Middle</v>
      </c>
      <c r="L161" s="25" t="e">
        <f>VLOOKUP('Online Sales Data'!$A161,'Customer data '!A160:D400,3,0)</f>
        <v>#N/A</v>
      </c>
      <c r="M161" t="e">
        <f t="shared" si="2"/>
        <v>#N/A</v>
      </c>
    </row>
    <row r="162" spans="1:13" x14ac:dyDescent="0.35">
      <c r="A162" s="16">
        <v>10161</v>
      </c>
      <c r="B162" s="17">
        <v>45452</v>
      </c>
      <c r="C162" s="18" t="s">
        <v>23</v>
      </c>
      <c r="D162" s="18" t="s">
        <v>179</v>
      </c>
      <c r="E162" s="18">
        <v>1</v>
      </c>
      <c r="F162" s="19">
        <v>36</v>
      </c>
      <c r="G162" s="19">
        <v>36</v>
      </c>
      <c r="H162" s="18" t="s">
        <v>15</v>
      </c>
      <c r="I162" s="18" t="s">
        <v>16</v>
      </c>
      <c r="J162" s="19">
        <f>_xlfn.XLOOKUP('Customer data '!A162,'Customer data '!A161:A401,'Customer data '!D161:D401,"NA",0)</f>
        <v>39</v>
      </c>
      <c r="K162" s="19" t="str">
        <f>IF('Online Sales Data'!$J162&lt;30,"Young",IF('Online Sales Data'!$J162&gt;=45,"Old","Middle"))</f>
        <v>Middle</v>
      </c>
      <c r="L162" s="20" t="e">
        <f>VLOOKUP('Online Sales Data'!$A162,'Customer data '!A161:D401,3,0)</f>
        <v>#N/A</v>
      </c>
      <c r="M162" t="e">
        <f t="shared" si="2"/>
        <v>#N/A</v>
      </c>
    </row>
    <row r="163" spans="1:13" x14ac:dyDescent="0.35">
      <c r="A163" s="21">
        <v>10162</v>
      </c>
      <c r="B163" s="22">
        <v>45453</v>
      </c>
      <c r="C163" s="23" t="s">
        <v>25</v>
      </c>
      <c r="D163" s="23" t="s">
        <v>180</v>
      </c>
      <c r="E163" s="23">
        <v>2</v>
      </c>
      <c r="F163" s="24">
        <v>34.99</v>
      </c>
      <c r="G163" s="24">
        <v>69.98</v>
      </c>
      <c r="H163" s="23" t="s">
        <v>19</v>
      </c>
      <c r="I163" s="23" t="s">
        <v>12</v>
      </c>
      <c r="J163" s="24">
        <f>_xlfn.XLOOKUP('Customer data '!A163,'Customer data '!A162:A402,'Customer data '!D162:D402,"NA",0)</f>
        <v>39</v>
      </c>
      <c r="K163" s="24" t="str">
        <f>IF('Online Sales Data'!$J163&lt;30,"Young",IF('Online Sales Data'!$J163&gt;=45,"Old","Middle"))</f>
        <v>Middle</v>
      </c>
      <c r="L163" s="25" t="e">
        <f>VLOOKUP('Online Sales Data'!$A163,'Customer data '!A162:D402,3,0)</f>
        <v>#N/A</v>
      </c>
      <c r="M163" t="e">
        <f t="shared" si="2"/>
        <v>#N/A</v>
      </c>
    </row>
    <row r="164" spans="1:13" x14ac:dyDescent="0.35">
      <c r="A164" s="16">
        <v>10163</v>
      </c>
      <c r="B164" s="17">
        <v>45454</v>
      </c>
      <c r="C164" s="18" t="s">
        <v>9</v>
      </c>
      <c r="D164" s="18" t="s">
        <v>181</v>
      </c>
      <c r="E164" s="18">
        <v>1</v>
      </c>
      <c r="F164" s="19">
        <v>1199.99</v>
      </c>
      <c r="G164" s="19">
        <v>1199.99</v>
      </c>
      <c r="H164" s="18" t="s">
        <v>11</v>
      </c>
      <c r="I164" s="18" t="s">
        <v>12</v>
      </c>
      <c r="J164" s="19">
        <f>_xlfn.XLOOKUP('Customer data '!A164,'Customer data '!A163:A403,'Customer data '!D163:D403,"NA",0)</f>
        <v>38</v>
      </c>
      <c r="K164" s="19" t="str">
        <f>IF('Online Sales Data'!$J164&lt;30,"Young",IF('Online Sales Data'!$J164&gt;=45,"Old","Middle"))</f>
        <v>Middle</v>
      </c>
      <c r="L164" s="20" t="e">
        <f>VLOOKUP('Online Sales Data'!$A164,'Customer data '!A163:D403,3,0)</f>
        <v>#N/A</v>
      </c>
      <c r="M164" t="e">
        <f t="shared" si="2"/>
        <v>#N/A</v>
      </c>
    </row>
    <row r="165" spans="1:13" x14ac:dyDescent="0.35">
      <c r="A165" s="21">
        <v>10164</v>
      </c>
      <c r="B165" s="22">
        <v>45455</v>
      </c>
      <c r="C165" s="23" t="s">
        <v>13</v>
      </c>
      <c r="D165" s="23" t="s">
        <v>182</v>
      </c>
      <c r="E165" s="23">
        <v>1</v>
      </c>
      <c r="F165" s="24">
        <v>199.99</v>
      </c>
      <c r="G165" s="24">
        <v>199.99</v>
      </c>
      <c r="H165" s="23" t="s">
        <v>15</v>
      </c>
      <c r="I165" s="23" t="s">
        <v>16</v>
      </c>
      <c r="J165" s="24">
        <f>_xlfn.XLOOKUP('Customer data '!A165,'Customer data '!A164:A404,'Customer data '!D164:D404,"NA",0)</f>
        <v>38</v>
      </c>
      <c r="K165" s="24" t="str">
        <f>IF('Online Sales Data'!$J165&lt;30,"Young",IF('Online Sales Data'!$J165&gt;=45,"Old","Middle"))</f>
        <v>Middle</v>
      </c>
      <c r="L165" s="25" t="str">
        <f>VLOOKUP('Online Sales Data'!$A165,'Customer data '!A164:D404,3,0)</f>
        <v>M</v>
      </c>
      <c r="M165" t="str">
        <f t="shared" si="2"/>
        <v>Male</v>
      </c>
    </row>
    <row r="166" spans="1:13" x14ac:dyDescent="0.35">
      <c r="A166" s="16">
        <v>10165</v>
      </c>
      <c r="B166" s="17">
        <v>45456</v>
      </c>
      <c r="C166" s="18" t="s">
        <v>17</v>
      </c>
      <c r="D166" s="18" t="s">
        <v>183</v>
      </c>
      <c r="E166" s="18">
        <v>5</v>
      </c>
      <c r="F166" s="19">
        <v>29.99</v>
      </c>
      <c r="G166" s="19">
        <v>149.94999999999999</v>
      </c>
      <c r="H166" s="18" t="s">
        <v>19</v>
      </c>
      <c r="I166" s="18" t="s">
        <v>20</v>
      </c>
      <c r="J166" s="19">
        <f>_xlfn.XLOOKUP('Customer data '!A166,'Customer data '!A165:A405,'Customer data '!D165:D405,"NA",0)</f>
        <v>38</v>
      </c>
      <c r="K166" s="19" t="str">
        <f>IF('Online Sales Data'!$J166&lt;30,"Young",IF('Online Sales Data'!$J166&gt;=45,"Old","Middle"))</f>
        <v>Middle</v>
      </c>
      <c r="L166" s="20" t="str">
        <f>VLOOKUP('Online Sales Data'!$A166,'Customer data '!A165:D405,3,0)</f>
        <v>M</v>
      </c>
      <c r="M166" t="str">
        <f t="shared" si="2"/>
        <v>Male</v>
      </c>
    </row>
    <row r="167" spans="1:13" x14ac:dyDescent="0.35">
      <c r="A167" s="21">
        <v>10166</v>
      </c>
      <c r="B167" s="22">
        <v>45457</v>
      </c>
      <c r="C167" s="23" t="s">
        <v>21</v>
      </c>
      <c r="D167" s="23" t="s">
        <v>184</v>
      </c>
      <c r="E167" s="23">
        <v>4</v>
      </c>
      <c r="F167" s="24">
        <v>8.99</v>
      </c>
      <c r="G167" s="24">
        <v>35.96</v>
      </c>
      <c r="H167" s="23" t="s">
        <v>11</v>
      </c>
      <c r="I167" s="23" t="s">
        <v>12</v>
      </c>
      <c r="J167" s="24">
        <f>_xlfn.XLOOKUP('Customer data '!A167,'Customer data '!A166:A406,'Customer data '!D166:D406,"NA",0)</f>
        <v>38</v>
      </c>
      <c r="K167" s="24" t="str">
        <f>IF('Online Sales Data'!$J167&lt;30,"Young",IF('Online Sales Data'!$J167&gt;=45,"Old","Middle"))</f>
        <v>Middle</v>
      </c>
      <c r="L167" s="25" t="str">
        <f>VLOOKUP('Online Sales Data'!$A167,'Customer data '!A166:D406,3,0)</f>
        <v>M</v>
      </c>
      <c r="M167" t="str">
        <f t="shared" si="2"/>
        <v>Male</v>
      </c>
    </row>
    <row r="168" spans="1:13" x14ac:dyDescent="0.35">
      <c r="A168" s="16">
        <v>10167</v>
      </c>
      <c r="B168" s="17">
        <v>45458</v>
      </c>
      <c r="C168" s="18" t="s">
        <v>23</v>
      </c>
      <c r="D168" s="18" t="s">
        <v>185</v>
      </c>
      <c r="E168" s="18">
        <v>1</v>
      </c>
      <c r="F168" s="19">
        <v>16.989999999999998</v>
      </c>
      <c r="G168" s="19">
        <v>16.989999999999998</v>
      </c>
      <c r="H168" s="18" t="s">
        <v>15</v>
      </c>
      <c r="I168" s="18" t="s">
        <v>16</v>
      </c>
      <c r="J168" s="19">
        <f>_xlfn.XLOOKUP('Customer data '!A168,'Customer data '!A167:A407,'Customer data '!D167:D407,"NA",0)</f>
        <v>38</v>
      </c>
      <c r="K168" s="19" t="str">
        <f>IF('Online Sales Data'!$J168&lt;30,"Young",IF('Online Sales Data'!$J168&gt;=45,"Old","Middle"))</f>
        <v>Middle</v>
      </c>
      <c r="L168" s="20" t="str">
        <f>VLOOKUP('Online Sales Data'!$A168,'Customer data '!A167:D407,3,0)</f>
        <v>F</v>
      </c>
      <c r="M168" t="str">
        <f t="shared" si="2"/>
        <v>Female</v>
      </c>
    </row>
    <row r="169" spans="1:13" x14ac:dyDescent="0.35">
      <c r="A169" s="21">
        <v>10168</v>
      </c>
      <c r="B169" s="22">
        <v>45459</v>
      </c>
      <c r="C169" s="23" t="s">
        <v>25</v>
      </c>
      <c r="D169" s="23" t="s">
        <v>186</v>
      </c>
      <c r="E169" s="23">
        <v>3</v>
      </c>
      <c r="F169" s="24">
        <v>49.99</v>
      </c>
      <c r="G169" s="24">
        <v>149.97</v>
      </c>
      <c r="H169" s="23" t="s">
        <v>19</v>
      </c>
      <c r="I169" s="23" t="s">
        <v>12</v>
      </c>
      <c r="J169" s="24">
        <f>_xlfn.XLOOKUP('Customer data '!A169,'Customer data '!A168:A408,'Customer data '!D168:D408,"NA",0)</f>
        <v>38</v>
      </c>
      <c r="K169" s="24" t="str">
        <f>IF('Online Sales Data'!$J169&lt;30,"Young",IF('Online Sales Data'!$J169&gt;=45,"Old","Middle"))</f>
        <v>Middle</v>
      </c>
      <c r="L169" s="25" t="e">
        <f>VLOOKUP('Online Sales Data'!$A169,'Customer data '!A168:D408,3,0)</f>
        <v>#N/A</v>
      </c>
      <c r="M169" t="e">
        <f t="shared" si="2"/>
        <v>#N/A</v>
      </c>
    </row>
    <row r="170" spans="1:13" x14ac:dyDescent="0.35">
      <c r="A170" s="16">
        <v>10169</v>
      </c>
      <c r="B170" s="17">
        <v>45460</v>
      </c>
      <c r="C170" s="18" t="s">
        <v>9</v>
      </c>
      <c r="D170" s="18" t="s">
        <v>187</v>
      </c>
      <c r="E170" s="18">
        <v>1</v>
      </c>
      <c r="F170" s="19">
        <v>699.99</v>
      </c>
      <c r="G170" s="19">
        <v>699.99</v>
      </c>
      <c r="H170" s="18" t="s">
        <v>11</v>
      </c>
      <c r="I170" s="18" t="s">
        <v>12</v>
      </c>
      <c r="J170" s="19">
        <f>_xlfn.XLOOKUP('Customer data '!A170,'Customer data '!A169:A409,'Customer data '!D169:D409,"NA",0)</f>
        <v>37</v>
      </c>
      <c r="K170" s="19" t="str">
        <f>IF('Online Sales Data'!$J170&lt;30,"Young",IF('Online Sales Data'!$J170&gt;=45,"Old","Middle"))</f>
        <v>Middle</v>
      </c>
      <c r="L170" s="20" t="e">
        <f>VLOOKUP('Online Sales Data'!$A170,'Customer data '!A169:D409,3,0)</f>
        <v>#N/A</v>
      </c>
      <c r="M170" t="e">
        <f t="shared" si="2"/>
        <v>#N/A</v>
      </c>
    </row>
    <row r="171" spans="1:13" x14ac:dyDescent="0.35">
      <c r="A171" s="21">
        <v>10170</v>
      </c>
      <c r="B171" s="22">
        <v>45461</v>
      </c>
      <c r="C171" s="23" t="s">
        <v>13</v>
      </c>
      <c r="D171" s="23" t="s">
        <v>188</v>
      </c>
      <c r="E171" s="23">
        <v>2</v>
      </c>
      <c r="F171" s="24">
        <v>139.99</v>
      </c>
      <c r="G171" s="24">
        <v>279.98</v>
      </c>
      <c r="H171" s="23" t="s">
        <v>15</v>
      </c>
      <c r="I171" s="23" t="s">
        <v>16</v>
      </c>
      <c r="J171" s="24">
        <f>_xlfn.XLOOKUP('Customer data '!A171,'Customer data '!A170:A410,'Customer data '!D170:D410,"NA",0)</f>
        <v>37</v>
      </c>
      <c r="K171" s="24" t="str">
        <f>IF('Online Sales Data'!$J171&lt;30,"Young",IF('Online Sales Data'!$J171&gt;=45,"Old","Middle"))</f>
        <v>Middle</v>
      </c>
      <c r="L171" s="25" t="e">
        <f>VLOOKUP('Online Sales Data'!$A171,'Customer data '!A170:D410,3,0)</f>
        <v>#N/A</v>
      </c>
      <c r="M171" t="e">
        <f t="shared" si="2"/>
        <v>#N/A</v>
      </c>
    </row>
    <row r="172" spans="1:13" x14ac:dyDescent="0.35">
      <c r="A172" s="16">
        <v>10171</v>
      </c>
      <c r="B172" s="17">
        <v>45462</v>
      </c>
      <c r="C172" s="18" t="s">
        <v>17</v>
      </c>
      <c r="D172" s="18" t="s">
        <v>189</v>
      </c>
      <c r="E172" s="18">
        <v>3</v>
      </c>
      <c r="F172" s="19">
        <v>34.99</v>
      </c>
      <c r="G172" s="19">
        <v>104.97</v>
      </c>
      <c r="H172" s="18" t="s">
        <v>19</v>
      </c>
      <c r="I172" s="18" t="s">
        <v>20</v>
      </c>
      <c r="J172" s="19">
        <f>_xlfn.XLOOKUP('Customer data '!A172,'Customer data '!A171:A411,'Customer data '!D171:D411,"NA",0)</f>
        <v>37</v>
      </c>
      <c r="K172" s="19" t="str">
        <f>IF('Online Sales Data'!$J172&lt;30,"Young",IF('Online Sales Data'!$J172&gt;=45,"Old","Middle"))</f>
        <v>Middle</v>
      </c>
      <c r="L172" s="20" t="str">
        <f>VLOOKUP('Online Sales Data'!$A172,'Customer data '!A171:D411,3,0)</f>
        <v>M</v>
      </c>
      <c r="M172" t="str">
        <f t="shared" si="2"/>
        <v>Male</v>
      </c>
    </row>
    <row r="173" spans="1:13" x14ac:dyDescent="0.35">
      <c r="A173" s="21">
        <v>10172</v>
      </c>
      <c r="B173" s="22">
        <v>45463</v>
      </c>
      <c r="C173" s="23" t="s">
        <v>21</v>
      </c>
      <c r="D173" s="23" t="s">
        <v>190</v>
      </c>
      <c r="E173" s="23">
        <v>2</v>
      </c>
      <c r="F173" s="24">
        <v>9.99</v>
      </c>
      <c r="G173" s="24">
        <v>19.98</v>
      </c>
      <c r="H173" s="23" t="s">
        <v>11</v>
      </c>
      <c r="I173" s="23" t="s">
        <v>12</v>
      </c>
      <c r="J173" s="24">
        <f>_xlfn.XLOOKUP('Customer data '!A173,'Customer data '!A172:A412,'Customer data '!D172:D412,"NA",0)</f>
        <v>37</v>
      </c>
      <c r="K173" s="24" t="str">
        <f>IF('Online Sales Data'!$J173&lt;30,"Young",IF('Online Sales Data'!$J173&gt;=45,"Old","Middle"))</f>
        <v>Middle</v>
      </c>
      <c r="L173" s="25" t="str">
        <f>VLOOKUP('Online Sales Data'!$A173,'Customer data '!A172:D412,3,0)</f>
        <v>M</v>
      </c>
      <c r="M173" t="str">
        <f t="shared" si="2"/>
        <v>Male</v>
      </c>
    </row>
    <row r="174" spans="1:13" x14ac:dyDescent="0.35">
      <c r="A174" s="16">
        <v>10173</v>
      </c>
      <c r="B174" s="17">
        <v>45464</v>
      </c>
      <c r="C174" s="18" t="s">
        <v>23</v>
      </c>
      <c r="D174" s="18" t="s">
        <v>191</v>
      </c>
      <c r="E174" s="18">
        <v>1</v>
      </c>
      <c r="F174" s="19">
        <v>29.5</v>
      </c>
      <c r="G174" s="19">
        <v>29.5</v>
      </c>
      <c r="H174" s="18" t="s">
        <v>15</v>
      </c>
      <c r="I174" s="18" t="s">
        <v>16</v>
      </c>
      <c r="J174" s="19">
        <f>_xlfn.XLOOKUP('Customer data '!A174,'Customer data '!A173:A413,'Customer data '!D173:D413,"NA",0)</f>
        <v>37</v>
      </c>
      <c r="K174" s="19" t="str">
        <f>IF('Online Sales Data'!$J174&lt;30,"Young",IF('Online Sales Data'!$J174&gt;=45,"Old","Middle"))</f>
        <v>Middle</v>
      </c>
      <c r="L174" s="20" t="e">
        <f>VLOOKUP('Online Sales Data'!$A174,'Customer data '!A173:D413,3,0)</f>
        <v>#N/A</v>
      </c>
      <c r="M174" t="e">
        <f t="shared" si="2"/>
        <v>#N/A</v>
      </c>
    </row>
    <row r="175" spans="1:13" x14ac:dyDescent="0.35">
      <c r="A175" s="21">
        <v>10174</v>
      </c>
      <c r="B175" s="22">
        <v>45465</v>
      </c>
      <c r="C175" s="23" t="s">
        <v>25</v>
      </c>
      <c r="D175" s="23" t="s">
        <v>192</v>
      </c>
      <c r="E175" s="23">
        <v>1</v>
      </c>
      <c r="F175" s="24">
        <v>699.99</v>
      </c>
      <c r="G175" s="24">
        <v>699.99</v>
      </c>
      <c r="H175" s="23" t="s">
        <v>19</v>
      </c>
      <c r="I175" s="23" t="s">
        <v>12</v>
      </c>
      <c r="J175" s="24">
        <f>_xlfn.XLOOKUP('Customer data '!A175,'Customer data '!A174:A414,'Customer data '!D174:D414,"NA",0)</f>
        <v>37</v>
      </c>
      <c r="K175" s="24" t="str">
        <f>IF('Online Sales Data'!$J175&lt;30,"Young",IF('Online Sales Data'!$J175&gt;=45,"Old","Middle"))</f>
        <v>Middle</v>
      </c>
      <c r="L175" s="25" t="e">
        <f>VLOOKUP('Online Sales Data'!$A175,'Customer data '!A174:D414,3,0)</f>
        <v>#N/A</v>
      </c>
      <c r="M175" t="e">
        <f t="shared" si="2"/>
        <v>#N/A</v>
      </c>
    </row>
    <row r="176" spans="1:13" x14ac:dyDescent="0.35">
      <c r="A176" s="16">
        <v>10175</v>
      </c>
      <c r="B176" s="17">
        <v>45466</v>
      </c>
      <c r="C176" s="18" t="s">
        <v>9</v>
      </c>
      <c r="D176" s="18" t="s">
        <v>193</v>
      </c>
      <c r="E176" s="18">
        <v>3</v>
      </c>
      <c r="F176" s="19">
        <v>49.99</v>
      </c>
      <c r="G176" s="19">
        <v>149.97</v>
      </c>
      <c r="H176" s="18" t="s">
        <v>11</v>
      </c>
      <c r="I176" s="18" t="s">
        <v>12</v>
      </c>
      <c r="J176" s="19">
        <f>_xlfn.XLOOKUP('Customer data '!A176,'Customer data '!A175:A415,'Customer data '!D175:D415,"NA",0)</f>
        <v>36</v>
      </c>
      <c r="K176" s="19" t="str">
        <f>IF('Online Sales Data'!$J176&lt;30,"Young",IF('Online Sales Data'!$J176&gt;=45,"Old","Middle"))</f>
        <v>Middle</v>
      </c>
      <c r="L176" s="20" t="e">
        <f>VLOOKUP('Online Sales Data'!$A176,'Customer data '!A175:D415,3,0)</f>
        <v>#N/A</v>
      </c>
      <c r="M176" t="e">
        <f t="shared" si="2"/>
        <v>#N/A</v>
      </c>
    </row>
    <row r="177" spans="1:13" x14ac:dyDescent="0.35">
      <c r="A177" s="21">
        <v>10176</v>
      </c>
      <c r="B177" s="22">
        <v>45467</v>
      </c>
      <c r="C177" s="23" t="s">
        <v>13</v>
      </c>
      <c r="D177" s="23" t="s">
        <v>194</v>
      </c>
      <c r="E177" s="23">
        <v>2</v>
      </c>
      <c r="F177" s="24">
        <v>49.99</v>
      </c>
      <c r="G177" s="24">
        <v>99.98</v>
      </c>
      <c r="H177" s="23" t="s">
        <v>15</v>
      </c>
      <c r="I177" s="23" t="s">
        <v>16</v>
      </c>
      <c r="J177" s="24">
        <f>_xlfn.XLOOKUP('Customer data '!A177,'Customer data '!A176:A416,'Customer data '!D176:D416,"NA",0)</f>
        <v>36</v>
      </c>
      <c r="K177" s="24" t="str">
        <f>IF('Online Sales Data'!$J177&lt;30,"Young",IF('Online Sales Data'!$J177&gt;=45,"Old","Middle"))</f>
        <v>Middle</v>
      </c>
      <c r="L177" s="25" t="e">
        <f>VLOOKUP('Online Sales Data'!$A177,'Customer data '!A176:D416,3,0)</f>
        <v>#N/A</v>
      </c>
      <c r="M177" t="e">
        <f t="shared" si="2"/>
        <v>#N/A</v>
      </c>
    </row>
    <row r="178" spans="1:13" x14ac:dyDescent="0.35">
      <c r="A178" s="16">
        <v>10177</v>
      </c>
      <c r="B178" s="17">
        <v>45468</v>
      </c>
      <c r="C178" s="18" t="s">
        <v>17</v>
      </c>
      <c r="D178" s="18" t="s">
        <v>195</v>
      </c>
      <c r="E178" s="18">
        <v>4</v>
      </c>
      <c r="F178" s="19">
        <v>14.9</v>
      </c>
      <c r="G178" s="19">
        <v>59.6</v>
      </c>
      <c r="H178" s="18" t="s">
        <v>19</v>
      </c>
      <c r="I178" s="18" t="s">
        <v>20</v>
      </c>
      <c r="J178" s="19">
        <f>_xlfn.XLOOKUP('Customer data '!A178,'Customer data '!A177:A417,'Customer data '!D177:D417,"NA",0)</f>
        <v>36</v>
      </c>
      <c r="K178" s="19" t="str">
        <f>IF('Online Sales Data'!$J178&lt;30,"Young",IF('Online Sales Data'!$J178&gt;=45,"Old","Middle"))</f>
        <v>Middle</v>
      </c>
      <c r="L178" s="20" t="e">
        <f>VLOOKUP('Online Sales Data'!$A178,'Customer data '!A177:D417,3,0)</f>
        <v>#N/A</v>
      </c>
      <c r="M178" t="e">
        <f t="shared" si="2"/>
        <v>#N/A</v>
      </c>
    </row>
    <row r="179" spans="1:13" x14ac:dyDescent="0.35">
      <c r="A179" s="21">
        <v>10178</v>
      </c>
      <c r="B179" s="22">
        <v>45469</v>
      </c>
      <c r="C179" s="23" t="s">
        <v>21</v>
      </c>
      <c r="D179" s="23" t="s">
        <v>196</v>
      </c>
      <c r="E179" s="23">
        <v>3</v>
      </c>
      <c r="F179" s="24">
        <v>11.99</v>
      </c>
      <c r="G179" s="24">
        <v>35.97</v>
      </c>
      <c r="H179" s="23" t="s">
        <v>11</v>
      </c>
      <c r="I179" s="23" t="s">
        <v>12</v>
      </c>
      <c r="J179" s="24">
        <f>_xlfn.XLOOKUP('Customer data '!A179,'Customer data '!A178:A418,'Customer data '!D178:D418,"NA",0)</f>
        <v>36</v>
      </c>
      <c r="K179" s="24" t="str">
        <f>IF('Online Sales Data'!$J179&lt;30,"Young",IF('Online Sales Data'!$J179&gt;=45,"Old","Middle"))</f>
        <v>Middle</v>
      </c>
      <c r="L179" s="25" t="str">
        <f>VLOOKUP('Online Sales Data'!$A179,'Customer data '!A178:D418,3,0)</f>
        <v>F</v>
      </c>
      <c r="M179" t="str">
        <f t="shared" si="2"/>
        <v>Female</v>
      </c>
    </row>
    <row r="180" spans="1:13" x14ac:dyDescent="0.35">
      <c r="A180" s="16">
        <v>10179</v>
      </c>
      <c r="B180" s="17">
        <v>45470</v>
      </c>
      <c r="C180" s="18" t="s">
        <v>23</v>
      </c>
      <c r="D180" s="18" t="s">
        <v>197</v>
      </c>
      <c r="E180" s="18">
        <v>2</v>
      </c>
      <c r="F180" s="19">
        <v>34</v>
      </c>
      <c r="G180" s="19">
        <v>68</v>
      </c>
      <c r="H180" s="18" t="s">
        <v>15</v>
      </c>
      <c r="I180" s="18" t="s">
        <v>16</v>
      </c>
      <c r="J180" s="19">
        <f>_xlfn.XLOOKUP('Customer data '!A180,'Customer data '!A179:A419,'Customer data '!D179:D419,"NA",0)</f>
        <v>36</v>
      </c>
      <c r="K180" s="19" t="str">
        <f>IF('Online Sales Data'!$J180&lt;30,"Young",IF('Online Sales Data'!$J180&gt;=45,"Old","Middle"))</f>
        <v>Middle</v>
      </c>
      <c r="L180" s="20" t="str">
        <f>VLOOKUP('Online Sales Data'!$A180,'Customer data '!A179:D419,3,0)</f>
        <v>F</v>
      </c>
      <c r="M180" t="str">
        <f t="shared" si="2"/>
        <v>Female</v>
      </c>
    </row>
    <row r="181" spans="1:13" x14ac:dyDescent="0.35">
      <c r="A181" s="21">
        <v>10180</v>
      </c>
      <c r="B181" s="22">
        <v>45471</v>
      </c>
      <c r="C181" s="23" t="s">
        <v>25</v>
      </c>
      <c r="D181" s="23" t="s">
        <v>198</v>
      </c>
      <c r="E181" s="23">
        <v>1</v>
      </c>
      <c r="F181" s="24">
        <v>146</v>
      </c>
      <c r="G181" s="24">
        <v>146</v>
      </c>
      <c r="H181" s="23" t="s">
        <v>19</v>
      </c>
      <c r="I181" s="23" t="s">
        <v>12</v>
      </c>
      <c r="J181" s="24">
        <f>_xlfn.XLOOKUP('Customer data '!A181,'Customer data '!A180:A420,'Customer data '!D180:D420,"NA",0)</f>
        <v>35</v>
      </c>
      <c r="K181" s="24" t="str">
        <f>IF('Online Sales Data'!$J181&lt;30,"Young",IF('Online Sales Data'!$J181&gt;=45,"Old","Middle"))</f>
        <v>Middle</v>
      </c>
      <c r="L181" s="25" t="e">
        <f>VLOOKUP('Online Sales Data'!$A181,'Customer data '!A180:D420,3,0)</f>
        <v>#N/A</v>
      </c>
      <c r="M181" t="e">
        <f t="shared" si="2"/>
        <v>#N/A</v>
      </c>
    </row>
    <row r="182" spans="1:13" x14ac:dyDescent="0.35">
      <c r="A182" s="16">
        <v>10181</v>
      </c>
      <c r="B182" s="17">
        <v>45472</v>
      </c>
      <c r="C182" s="18" t="s">
        <v>9</v>
      </c>
      <c r="D182" s="18" t="s">
        <v>199</v>
      </c>
      <c r="E182" s="18">
        <v>1</v>
      </c>
      <c r="F182" s="19">
        <v>649.99</v>
      </c>
      <c r="G182" s="19">
        <v>649.99</v>
      </c>
      <c r="H182" s="18" t="s">
        <v>11</v>
      </c>
      <c r="I182" s="18" t="s">
        <v>12</v>
      </c>
      <c r="J182" s="19">
        <f>_xlfn.XLOOKUP('Customer data '!A182,'Customer data '!A181:A421,'Customer data '!D181:D421,"NA",0)</f>
        <v>35</v>
      </c>
      <c r="K182" s="19" t="str">
        <f>IF('Online Sales Data'!$J182&lt;30,"Young",IF('Online Sales Data'!$J182&gt;=45,"Old","Middle"))</f>
        <v>Middle</v>
      </c>
      <c r="L182" s="20" t="str">
        <f>VLOOKUP('Online Sales Data'!$A182,'Customer data '!A181:D421,3,0)</f>
        <v>F</v>
      </c>
      <c r="M182" t="str">
        <f t="shared" si="2"/>
        <v>Female</v>
      </c>
    </row>
    <row r="183" spans="1:13" x14ac:dyDescent="0.35">
      <c r="A183" s="21">
        <v>10182</v>
      </c>
      <c r="B183" s="22">
        <v>45473</v>
      </c>
      <c r="C183" s="23" t="s">
        <v>13</v>
      </c>
      <c r="D183" s="23" t="s">
        <v>200</v>
      </c>
      <c r="E183" s="23">
        <v>1</v>
      </c>
      <c r="F183" s="24">
        <v>399.99</v>
      </c>
      <c r="G183" s="24">
        <v>399.99</v>
      </c>
      <c r="H183" s="23" t="s">
        <v>15</v>
      </c>
      <c r="I183" s="23" t="s">
        <v>16</v>
      </c>
      <c r="J183" s="24">
        <f>_xlfn.XLOOKUP('Customer data '!A183,'Customer data '!A182:A422,'Customer data '!D182:D422,"NA",0)</f>
        <v>35</v>
      </c>
      <c r="K183" s="24" t="str">
        <f>IF('Online Sales Data'!$J183&lt;30,"Young",IF('Online Sales Data'!$J183&gt;=45,"Old","Middle"))</f>
        <v>Middle</v>
      </c>
      <c r="L183" s="25" t="e">
        <f>VLOOKUP('Online Sales Data'!$A183,'Customer data '!A182:D422,3,0)</f>
        <v>#N/A</v>
      </c>
      <c r="M183" t="e">
        <f t="shared" si="2"/>
        <v>#N/A</v>
      </c>
    </row>
    <row r="184" spans="1:13" x14ac:dyDescent="0.35">
      <c r="A184" s="16">
        <v>10183</v>
      </c>
      <c r="B184" s="17">
        <v>45474</v>
      </c>
      <c r="C184" s="18" t="s">
        <v>17</v>
      </c>
      <c r="D184" s="18" t="s">
        <v>201</v>
      </c>
      <c r="E184" s="18">
        <v>3</v>
      </c>
      <c r="F184" s="19">
        <v>59.99</v>
      </c>
      <c r="G184" s="19">
        <v>179.97</v>
      </c>
      <c r="H184" s="18" t="s">
        <v>19</v>
      </c>
      <c r="I184" s="18" t="s">
        <v>20</v>
      </c>
      <c r="J184" s="19">
        <f>_xlfn.XLOOKUP('Customer data '!A184,'Customer data '!A183:A423,'Customer data '!D183:D423,"NA",0)</f>
        <v>34</v>
      </c>
      <c r="K184" s="19" t="str">
        <f>IF('Online Sales Data'!$J184&lt;30,"Young",IF('Online Sales Data'!$J184&gt;=45,"Old","Middle"))</f>
        <v>Middle</v>
      </c>
      <c r="L184" s="20" t="e">
        <f>VLOOKUP('Online Sales Data'!$A184,'Customer data '!A183:D423,3,0)</f>
        <v>#N/A</v>
      </c>
      <c r="M184" t="e">
        <f t="shared" si="2"/>
        <v>#N/A</v>
      </c>
    </row>
    <row r="185" spans="1:13" x14ac:dyDescent="0.35">
      <c r="A185" s="21">
        <v>10184</v>
      </c>
      <c r="B185" s="22">
        <v>45475</v>
      </c>
      <c r="C185" s="23" t="s">
        <v>21</v>
      </c>
      <c r="D185" s="23" t="s">
        <v>202</v>
      </c>
      <c r="E185" s="23">
        <v>2</v>
      </c>
      <c r="F185" s="24">
        <v>12.99</v>
      </c>
      <c r="G185" s="24">
        <v>25.98</v>
      </c>
      <c r="H185" s="23" t="s">
        <v>11</v>
      </c>
      <c r="I185" s="23" t="s">
        <v>12</v>
      </c>
      <c r="J185" s="24">
        <f>_xlfn.XLOOKUP('Customer data '!A185,'Customer data '!A184:A424,'Customer data '!D184:D424,"NA",0)</f>
        <v>34</v>
      </c>
      <c r="K185" s="24" t="str">
        <f>IF('Online Sales Data'!$J185&lt;30,"Young",IF('Online Sales Data'!$J185&gt;=45,"Old","Middle"))</f>
        <v>Middle</v>
      </c>
      <c r="L185" s="25" t="e">
        <f>VLOOKUP('Online Sales Data'!$A185,'Customer data '!A184:D424,3,0)</f>
        <v>#N/A</v>
      </c>
      <c r="M185" t="e">
        <f t="shared" si="2"/>
        <v>#N/A</v>
      </c>
    </row>
    <row r="186" spans="1:13" x14ac:dyDescent="0.35">
      <c r="A186" s="16">
        <v>10185</v>
      </c>
      <c r="B186" s="17">
        <v>45476</v>
      </c>
      <c r="C186" s="18" t="s">
        <v>23</v>
      </c>
      <c r="D186" s="18" t="s">
        <v>203</v>
      </c>
      <c r="E186" s="18">
        <v>1</v>
      </c>
      <c r="F186" s="19">
        <v>190</v>
      </c>
      <c r="G186" s="19">
        <v>190</v>
      </c>
      <c r="H186" s="18" t="s">
        <v>15</v>
      </c>
      <c r="I186" s="18" t="s">
        <v>16</v>
      </c>
      <c r="J186" s="19">
        <f>_xlfn.XLOOKUP('Customer data '!A186,'Customer data '!A185:A425,'Customer data '!D185:D425,"NA",0)</f>
        <v>34</v>
      </c>
      <c r="K186" s="19" t="str">
        <f>IF('Online Sales Data'!$J186&lt;30,"Young",IF('Online Sales Data'!$J186&gt;=45,"Old","Middle"))</f>
        <v>Middle</v>
      </c>
      <c r="L186" s="20" t="e">
        <f>VLOOKUP('Online Sales Data'!$A186,'Customer data '!A185:D425,3,0)</f>
        <v>#N/A</v>
      </c>
      <c r="M186" t="e">
        <f t="shared" si="2"/>
        <v>#N/A</v>
      </c>
    </row>
    <row r="187" spans="1:13" x14ac:dyDescent="0.35">
      <c r="A187" s="21">
        <v>10186</v>
      </c>
      <c r="B187" s="22">
        <v>45477</v>
      </c>
      <c r="C187" s="23" t="s">
        <v>25</v>
      </c>
      <c r="D187" s="23" t="s">
        <v>204</v>
      </c>
      <c r="E187" s="23">
        <v>1</v>
      </c>
      <c r="F187" s="24">
        <v>499.95</v>
      </c>
      <c r="G187" s="24">
        <v>499.95</v>
      </c>
      <c r="H187" s="23" t="s">
        <v>19</v>
      </c>
      <c r="I187" s="23" t="s">
        <v>12</v>
      </c>
      <c r="J187" s="24">
        <f>_xlfn.XLOOKUP('Customer data '!A187,'Customer data '!A186:A426,'Customer data '!D186:D426,"NA",0)</f>
        <v>33</v>
      </c>
      <c r="K187" s="24" t="str">
        <f>IF('Online Sales Data'!$J187&lt;30,"Young",IF('Online Sales Data'!$J187&gt;=45,"Old","Middle"))</f>
        <v>Middle</v>
      </c>
      <c r="L187" s="25" t="e">
        <f>VLOOKUP('Online Sales Data'!$A187,'Customer data '!A186:D426,3,0)</f>
        <v>#N/A</v>
      </c>
      <c r="M187" t="e">
        <f t="shared" si="2"/>
        <v>#N/A</v>
      </c>
    </row>
    <row r="188" spans="1:13" x14ac:dyDescent="0.35">
      <c r="A188" s="16">
        <v>10187</v>
      </c>
      <c r="B188" s="17">
        <v>45478</v>
      </c>
      <c r="C188" s="18" t="s">
        <v>9</v>
      </c>
      <c r="D188" s="18" t="s">
        <v>205</v>
      </c>
      <c r="E188" s="18">
        <v>1</v>
      </c>
      <c r="F188" s="19">
        <v>399</v>
      </c>
      <c r="G188" s="19">
        <v>399</v>
      </c>
      <c r="H188" s="18" t="s">
        <v>11</v>
      </c>
      <c r="I188" s="18" t="s">
        <v>12</v>
      </c>
      <c r="J188" s="19">
        <f>_xlfn.XLOOKUP('Customer data '!A188,'Customer data '!A187:A427,'Customer data '!D187:D427,"NA",0)</f>
        <v>33</v>
      </c>
      <c r="K188" s="19" t="str">
        <f>IF('Online Sales Data'!$J188&lt;30,"Young",IF('Online Sales Data'!$J188&gt;=45,"Old","Middle"))</f>
        <v>Middle</v>
      </c>
      <c r="L188" s="20" t="e">
        <f>VLOOKUP('Online Sales Data'!$A188,'Customer data '!A187:D427,3,0)</f>
        <v>#N/A</v>
      </c>
      <c r="M188" t="e">
        <f t="shared" si="2"/>
        <v>#N/A</v>
      </c>
    </row>
    <row r="189" spans="1:13" x14ac:dyDescent="0.35">
      <c r="A189" s="21">
        <v>10188</v>
      </c>
      <c r="B189" s="22">
        <v>45479</v>
      </c>
      <c r="C189" s="23" t="s">
        <v>13</v>
      </c>
      <c r="D189" s="23" t="s">
        <v>206</v>
      </c>
      <c r="E189" s="23">
        <v>2</v>
      </c>
      <c r="F189" s="24">
        <v>199</v>
      </c>
      <c r="G189" s="24">
        <v>398</v>
      </c>
      <c r="H189" s="23" t="s">
        <v>15</v>
      </c>
      <c r="I189" s="23" t="s">
        <v>16</v>
      </c>
      <c r="J189" s="24">
        <f>_xlfn.XLOOKUP('Customer data '!A189,'Customer data '!A188:A428,'Customer data '!D188:D428,"NA",0)</f>
        <v>32</v>
      </c>
      <c r="K189" s="24" t="str">
        <f>IF('Online Sales Data'!$J189&lt;30,"Young",IF('Online Sales Data'!$J189&gt;=45,"Old","Middle"))</f>
        <v>Middle</v>
      </c>
      <c r="L189" s="25" t="e">
        <f>VLOOKUP('Online Sales Data'!$A189,'Customer data '!A188:D428,3,0)</f>
        <v>#N/A</v>
      </c>
      <c r="M189" t="e">
        <f t="shared" si="2"/>
        <v>#N/A</v>
      </c>
    </row>
    <row r="190" spans="1:13" x14ac:dyDescent="0.35">
      <c r="A190" s="16">
        <v>10189</v>
      </c>
      <c r="B190" s="17">
        <v>45480</v>
      </c>
      <c r="C190" s="18" t="s">
        <v>17</v>
      </c>
      <c r="D190" s="18" t="s">
        <v>207</v>
      </c>
      <c r="E190" s="18">
        <v>4</v>
      </c>
      <c r="F190" s="19">
        <v>34.99</v>
      </c>
      <c r="G190" s="19">
        <v>139.96</v>
      </c>
      <c r="H190" s="18" t="s">
        <v>19</v>
      </c>
      <c r="I190" s="18" t="s">
        <v>20</v>
      </c>
      <c r="J190" s="19">
        <f>_xlfn.XLOOKUP('Customer data '!A190,'Customer data '!A189:A429,'Customer data '!D189:D429,"NA",0)</f>
        <v>32</v>
      </c>
      <c r="K190" s="19" t="str">
        <f>IF('Online Sales Data'!$J190&lt;30,"Young",IF('Online Sales Data'!$J190&gt;=45,"Old","Middle"))</f>
        <v>Middle</v>
      </c>
      <c r="L190" s="20" t="e">
        <f>VLOOKUP('Online Sales Data'!$A190,'Customer data '!A189:D429,3,0)</f>
        <v>#N/A</v>
      </c>
      <c r="M190" t="e">
        <f t="shared" si="2"/>
        <v>#N/A</v>
      </c>
    </row>
    <row r="191" spans="1:13" x14ac:dyDescent="0.35">
      <c r="A191" s="21">
        <v>10190</v>
      </c>
      <c r="B191" s="22">
        <v>45481</v>
      </c>
      <c r="C191" s="23" t="s">
        <v>21</v>
      </c>
      <c r="D191" s="23" t="s">
        <v>108</v>
      </c>
      <c r="E191" s="23">
        <v>3</v>
      </c>
      <c r="F191" s="24">
        <v>10.99</v>
      </c>
      <c r="G191" s="24">
        <v>32.97</v>
      </c>
      <c r="H191" s="23" t="s">
        <v>11</v>
      </c>
      <c r="I191" s="23" t="s">
        <v>12</v>
      </c>
      <c r="J191" s="24">
        <f>_xlfn.XLOOKUP('Customer data '!A191,'Customer data '!A190:A430,'Customer data '!D190:D430,"NA",0)</f>
        <v>32</v>
      </c>
      <c r="K191" s="24" t="str">
        <f>IF('Online Sales Data'!$J191&lt;30,"Young",IF('Online Sales Data'!$J191&gt;=45,"Old","Middle"))</f>
        <v>Middle</v>
      </c>
      <c r="L191" s="25" t="e">
        <f>VLOOKUP('Online Sales Data'!$A191,'Customer data '!A190:D430,3,0)</f>
        <v>#N/A</v>
      </c>
      <c r="M191" t="e">
        <f t="shared" si="2"/>
        <v>#N/A</v>
      </c>
    </row>
    <row r="192" spans="1:13" x14ac:dyDescent="0.35">
      <c r="A192" s="16">
        <v>10191</v>
      </c>
      <c r="B192" s="17">
        <v>45482</v>
      </c>
      <c r="C192" s="18" t="s">
        <v>23</v>
      </c>
      <c r="D192" s="18" t="s">
        <v>208</v>
      </c>
      <c r="E192" s="18">
        <v>1</v>
      </c>
      <c r="F192" s="19">
        <v>18</v>
      </c>
      <c r="G192" s="19">
        <v>18</v>
      </c>
      <c r="H192" s="18" t="s">
        <v>15</v>
      </c>
      <c r="I192" s="18" t="s">
        <v>16</v>
      </c>
      <c r="J192" s="19">
        <f>_xlfn.XLOOKUP('Customer data '!A192,'Customer data '!A191:A431,'Customer data '!D191:D431,"NA",0)</f>
        <v>32</v>
      </c>
      <c r="K192" s="19" t="str">
        <f>IF('Online Sales Data'!$J192&lt;30,"Young",IF('Online Sales Data'!$J192&gt;=45,"Old","Middle"))</f>
        <v>Middle</v>
      </c>
      <c r="L192" s="20" t="str">
        <f>VLOOKUP('Online Sales Data'!$A192,'Customer data '!A191:D431,3,0)</f>
        <v>F</v>
      </c>
      <c r="M192" t="str">
        <f t="shared" si="2"/>
        <v>Female</v>
      </c>
    </row>
    <row r="193" spans="1:13" x14ac:dyDescent="0.35">
      <c r="A193" s="21">
        <v>10192</v>
      </c>
      <c r="B193" s="22">
        <v>45483</v>
      </c>
      <c r="C193" s="23" t="s">
        <v>25</v>
      </c>
      <c r="D193" s="23" t="s">
        <v>209</v>
      </c>
      <c r="E193" s="23">
        <v>1</v>
      </c>
      <c r="F193" s="24">
        <v>169.95</v>
      </c>
      <c r="G193" s="24">
        <v>169.95</v>
      </c>
      <c r="H193" s="23" t="s">
        <v>19</v>
      </c>
      <c r="I193" s="23" t="s">
        <v>12</v>
      </c>
      <c r="J193" s="24">
        <f>_xlfn.XLOOKUP('Customer data '!A193,'Customer data '!A192:A432,'Customer data '!D192:D432,"NA",0)</f>
        <v>32</v>
      </c>
      <c r="K193" s="24" t="str">
        <f>IF('Online Sales Data'!$J193&lt;30,"Young",IF('Online Sales Data'!$J193&gt;=45,"Old","Middle"))</f>
        <v>Middle</v>
      </c>
      <c r="L193" s="25" t="e">
        <f>VLOOKUP('Online Sales Data'!$A193,'Customer data '!A192:D432,3,0)</f>
        <v>#N/A</v>
      </c>
      <c r="M193" t="e">
        <f t="shared" si="2"/>
        <v>#N/A</v>
      </c>
    </row>
    <row r="194" spans="1:13" x14ac:dyDescent="0.35">
      <c r="A194" s="16">
        <v>10193</v>
      </c>
      <c r="B194" s="17">
        <v>45484</v>
      </c>
      <c r="C194" s="18" t="s">
        <v>9</v>
      </c>
      <c r="D194" s="18" t="s">
        <v>210</v>
      </c>
      <c r="E194" s="18">
        <v>1</v>
      </c>
      <c r="F194" s="19">
        <v>199.99</v>
      </c>
      <c r="G194" s="19">
        <v>199.99</v>
      </c>
      <c r="H194" s="18" t="s">
        <v>11</v>
      </c>
      <c r="I194" s="18" t="s">
        <v>12</v>
      </c>
      <c r="J194" s="19">
        <f>_xlfn.XLOOKUP('Customer data '!A194,'Customer data '!A193:A433,'Customer data '!D193:D433,"NA",0)</f>
        <v>32</v>
      </c>
      <c r="K194" s="19" t="str">
        <f>IF('Online Sales Data'!$J194&lt;30,"Young",IF('Online Sales Data'!$J194&gt;=45,"Old","Middle"))</f>
        <v>Middle</v>
      </c>
      <c r="L194" s="20" t="e">
        <f>VLOOKUP('Online Sales Data'!$A194,'Customer data '!A193:D433,3,0)</f>
        <v>#N/A</v>
      </c>
      <c r="M194" t="e">
        <f t="shared" si="2"/>
        <v>#N/A</v>
      </c>
    </row>
    <row r="195" spans="1:13" x14ac:dyDescent="0.35">
      <c r="A195" s="21">
        <v>10194</v>
      </c>
      <c r="B195" s="22">
        <v>45485</v>
      </c>
      <c r="C195" s="23" t="s">
        <v>13</v>
      </c>
      <c r="D195" s="23" t="s">
        <v>211</v>
      </c>
      <c r="E195" s="23">
        <v>1</v>
      </c>
      <c r="F195" s="24">
        <v>199.95</v>
      </c>
      <c r="G195" s="24">
        <v>199.95</v>
      </c>
      <c r="H195" s="23" t="s">
        <v>15</v>
      </c>
      <c r="I195" s="23" t="s">
        <v>16</v>
      </c>
      <c r="J195" s="24">
        <f>_xlfn.XLOOKUP('Customer data '!A195,'Customer data '!A194:A434,'Customer data '!D194:D434,"NA",0)</f>
        <v>31</v>
      </c>
      <c r="K195" s="24" t="str">
        <f>IF('Online Sales Data'!$J195&lt;30,"Young",IF('Online Sales Data'!$J195&gt;=45,"Old","Middle"))</f>
        <v>Middle</v>
      </c>
      <c r="L195" s="25" t="e">
        <f>VLOOKUP('Online Sales Data'!$A195,'Customer data '!A194:D434,3,0)</f>
        <v>#N/A</v>
      </c>
      <c r="M195" t="e">
        <f t="shared" ref="M195:M241" si="3">SUBSTITUTE(SUBSTITUTE(L195, "M", "Male"), "F", "Female")</f>
        <v>#N/A</v>
      </c>
    </row>
    <row r="196" spans="1:13" x14ac:dyDescent="0.35">
      <c r="A196" s="16">
        <v>10195</v>
      </c>
      <c r="B196" s="17">
        <v>45486</v>
      </c>
      <c r="C196" s="18" t="s">
        <v>17</v>
      </c>
      <c r="D196" s="18" t="s">
        <v>212</v>
      </c>
      <c r="E196" s="18">
        <v>2</v>
      </c>
      <c r="F196" s="19">
        <v>179.99</v>
      </c>
      <c r="G196" s="19">
        <v>359.98</v>
      </c>
      <c r="H196" s="18" t="s">
        <v>19</v>
      </c>
      <c r="I196" s="18" t="s">
        <v>20</v>
      </c>
      <c r="J196" s="19">
        <f>_xlfn.XLOOKUP('Customer data '!A196,'Customer data '!A195:A435,'Customer data '!D195:D435,"NA",0)</f>
        <v>31</v>
      </c>
      <c r="K196" s="19" t="str">
        <f>IF('Online Sales Data'!$J196&lt;30,"Young",IF('Online Sales Data'!$J196&gt;=45,"Old","Middle"))</f>
        <v>Middle</v>
      </c>
      <c r="L196" s="20" t="e">
        <f>VLOOKUP('Online Sales Data'!$A196,'Customer data '!A195:D435,3,0)</f>
        <v>#N/A</v>
      </c>
      <c r="M196" t="e">
        <f t="shared" si="3"/>
        <v>#N/A</v>
      </c>
    </row>
    <row r="197" spans="1:13" x14ac:dyDescent="0.35">
      <c r="A197" s="21">
        <v>10196</v>
      </c>
      <c r="B197" s="22">
        <v>45487</v>
      </c>
      <c r="C197" s="23" t="s">
        <v>21</v>
      </c>
      <c r="D197" s="23" t="s">
        <v>213</v>
      </c>
      <c r="E197" s="23">
        <v>2</v>
      </c>
      <c r="F197" s="24">
        <v>11.99</v>
      </c>
      <c r="G197" s="24">
        <v>23.98</v>
      </c>
      <c r="H197" s="23" t="s">
        <v>11</v>
      </c>
      <c r="I197" s="23" t="s">
        <v>12</v>
      </c>
      <c r="J197" s="24">
        <f>_xlfn.XLOOKUP('Customer data '!A197,'Customer data '!A196:A436,'Customer data '!D196:D436,"NA",0)</f>
        <v>31</v>
      </c>
      <c r="K197" s="24" t="str">
        <f>IF('Online Sales Data'!$J197&lt;30,"Young",IF('Online Sales Data'!$J197&gt;=45,"Old","Middle"))</f>
        <v>Middle</v>
      </c>
      <c r="L197" s="25" t="e">
        <f>VLOOKUP('Online Sales Data'!$A197,'Customer data '!A196:D436,3,0)</f>
        <v>#N/A</v>
      </c>
      <c r="M197" t="e">
        <f t="shared" si="3"/>
        <v>#N/A</v>
      </c>
    </row>
    <row r="198" spans="1:13" x14ac:dyDescent="0.35">
      <c r="A198" s="16">
        <v>10197</v>
      </c>
      <c r="B198" s="17">
        <v>45488</v>
      </c>
      <c r="C198" s="18" t="s">
        <v>23</v>
      </c>
      <c r="D198" s="18" t="s">
        <v>214</v>
      </c>
      <c r="E198" s="18">
        <v>1</v>
      </c>
      <c r="F198" s="19">
        <v>125</v>
      </c>
      <c r="G198" s="19">
        <v>125</v>
      </c>
      <c r="H198" s="18" t="s">
        <v>15</v>
      </c>
      <c r="I198" s="18" t="s">
        <v>16</v>
      </c>
      <c r="J198" s="19">
        <f>_xlfn.XLOOKUP('Customer data '!A198,'Customer data '!A197:A437,'Customer data '!D197:D437,"NA",0)</f>
        <v>31</v>
      </c>
      <c r="K198" s="19" t="str">
        <f>IF('Online Sales Data'!$J198&lt;30,"Young",IF('Online Sales Data'!$J198&gt;=45,"Old","Middle"))</f>
        <v>Middle</v>
      </c>
      <c r="L198" s="20" t="e">
        <f>VLOOKUP('Online Sales Data'!$A198,'Customer data '!A197:D437,3,0)</f>
        <v>#N/A</v>
      </c>
      <c r="M198" t="e">
        <f t="shared" si="3"/>
        <v>#N/A</v>
      </c>
    </row>
    <row r="199" spans="1:13" x14ac:dyDescent="0.35">
      <c r="A199" s="21">
        <v>10198</v>
      </c>
      <c r="B199" s="22">
        <v>45489</v>
      </c>
      <c r="C199" s="23" t="s">
        <v>25</v>
      </c>
      <c r="D199" s="23" t="s">
        <v>215</v>
      </c>
      <c r="E199" s="23">
        <v>1</v>
      </c>
      <c r="F199" s="24">
        <v>449.99</v>
      </c>
      <c r="G199" s="24">
        <v>449.99</v>
      </c>
      <c r="H199" s="23" t="s">
        <v>19</v>
      </c>
      <c r="I199" s="23" t="s">
        <v>12</v>
      </c>
      <c r="J199" s="24">
        <f>_xlfn.XLOOKUP('Customer data '!A199,'Customer data '!A198:A438,'Customer data '!D198:D438,"NA",0)</f>
        <v>31</v>
      </c>
      <c r="K199" s="24" t="str">
        <f>IF('Online Sales Data'!$J199&lt;30,"Young",IF('Online Sales Data'!$J199&gt;=45,"Old","Middle"))</f>
        <v>Middle</v>
      </c>
      <c r="L199" s="25" t="str">
        <f>VLOOKUP('Online Sales Data'!$A199,'Customer data '!A198:D438,3,0)</f>
        <v>M</v>
      </c>
      <c r="M199" t="str">
        <f t="shared" si="3"/>
        <v>Male</v>
      </c>
    </row>
    <row r="200" spans="1:13" x14ac:dyDescent="0.35">
      <c r="A200" s="16">
        <v>10199</v>
      </c>
      <c r="B200" s="17">
        <v>45490</v>
      </c>
      <c r="C200" s="18" t="s">
        <v>9</v>
      </c>
      <c r="D200" s="18" t="s">
        <v>216</v>
      </c>
      <c r="E200" s="18">
        <v>2</v>
      </c>
      <c r="F200" s="19">
        <v>179</v>
      </c>
      <c r="G200" s="19">
        <v>358</v>
      </c>
      <c r="H200" s="18" t="s">
        <v>11</v>
      </c>
      <c r="I200" s="18" t="s">
        <v>12</v>
      </c>
      <c r="J200" s="19">
        <f>_xlfn.XLOOKUP('Customer data '!A200,'Customer data '!A199:A439,'Customer data '!D199:D439,"NA",0)</f>
        <v>30</v>
      </c>
      <c r="K200" s="19" t="str">
        <f>IF('Online Sales Data'!$J200&lt;30,"Young",IF('Online Sales Data'!$J200&gt;=45,"Old","Middle"))</f>
        <v>Middle</v>
      </c>
      <c r="L200" s="20" t="e">
        <f>VLOOKUP('Online Sales Data'!$A200,'Customer data '!A199:D439,3,0)</f>
        <v>#N/A</v>
      </c>
      <c r="M200" t="e">
        <f t="shared" si="3"/>
        <v>#N/A</v>
      </c>
    </row>
    <row r="201" spans="1:13" x14ac:dyDescent="0.35">
      <c r="A201" s="21">
        <v>10200</v>
      </c>
      <c r="B201" s="22">
        <v>45491</v>
      </c>
      <c r="C201" s="23" t="s">
        <v>13</v>
      </c>
      <c r="D201" s="23" t="s">
        <v>217</v>
      </c>
      <c r="E201" s="23">
        <v>1</v>
      </c>
      <c r="F201" s="24">
        <v>99.95</v>
      </c>
      <c r="G201" s="24">
        <v>99.95</v>
      </c>
      <c r="H201" s="23" t="s">
        <v>15</v>
      </c>
      <c r="I201" s="23" t="s">
        <v>16</v>
      </c>
      <c r="J201" s="24">
        <f>_xlfn.XLOOKUP('Customer data '!A201,'Customer data '!A200:A440,'Customer data '!D200:D440,"NA",0)</f>
        <v>30</v>
      </c>
      <c r="K201" s="24" t="str">
        <f>IF('Online Sales Data'!$J201&lt;30,"Young",IF('Online Sales Data'!$J201&gt;=45,"Old","Middle"))</f>
        <v>Middle</v>
      </c>
      <c r="L201" s="25" t="str">
        <f>VLOOKUP('Online Sales Data'!$A201,'Customer data '!A200:D440,3,0)</f>
        <v>M</v>
      </c>
      <c r="M201" t="str">
        <f t="shared" si="3"/>
        <v>Male</v>
      </c>
    </row>
    <row r="202" spans="1:13" x14ac:dyDescent="0.35">
      <c r="A202" s="16">
        <v>10201</v>
      </c>
      <c r="B202" s="17">
        <v>45492</v>
      </c>
      <c r="C202" s="18" t="s">
        <v>17</v>
      </c>
      <c r="D202" s="18" t="s">
        <v>218</v>
      </c>
      <c r="E202" s="18">
        <v>3</v>
      </c>
      <c r="F202" s="19">
        <v>59.99</v>
      </c>
      <c r="G202" s="19">
        <v>179.97</v>
      </c>
      <c r="H202" s="18" t="s">
        <v>19</v>
      </c>
      <c r="I202" s="18" t="s">
        <v>20</v>
      </c>
      <c r="J202" s="19">
        <f>_xlfn.XLOOKUP('Customer data '!A202,'Customer data '!A201:A441,'Customer data '!D201:D441,"NA",0)</f>
        <v>30</v>
      </c>
      <c r="K202" s="19" t="str">
        <f>IF('Online Sales Data'!$J202&lt;30,"Young",IF('Online Sales Data'!$J202&gt;=45,"Old","Middle"))</f>
        <v>Middle</v>
      </c>
      <c r="L202" s="20" t="e">
        <f>VLOOKUP('Online Sales Data'!$A202,'Customer data '!A201:D441,3,0)</f>
        <v>#N/A</v>
      </c>
      <c r="M202" t="e">
        <f t="shared" si="3"/>
        <v>#N/A</v>
      </c>
    </row>
    <row r="203" spans="1:13" x14ac:dyDescent="0.35">
      <c r="A203" s="21">
        <v>10202</v>
      </c>
      <c r="B203" s="22">
        <v>45493</v>
      </c>
      <c r="C203" s="23" t="s">
        <v>21</v>
      </c>
      <c r="D203" s="23" t="s">
        <v>219</v>
      </c>
      <c r="E203" s="23">
        <v>2</v>
      </c>
      <c r="F203" s="24">
        <v>14.99</v>
      </c>
      <c r="G203" s="24">
        <v>29.98</v>
      </c>
      <c r="H203" s="23" t="s">
        <v>11</v>
      </c>
      <c r="I203" s="23" t="s">
        <v>12</v>
      </c>
      <c r="J203" s="24">
        <f>_xlfn.XLOOKUP('Customer data '!A203,'Customer data '!A202:A442,'Customer data '!D202:D442,"NA",0)</f>
        <v>30</v>
      </c>
      <c r="K203" s="24" t="str">
        <f>IF('Online Sales Data'!$J203&lt;30,"Young",IF('Online Sales Data'!$J203&gt;=45,"Old","Middle"))</f>
        <v>Middle</v>
      </c>
      <c r="L203" s="25" t="e">
        <f>VLOOKUP('Online Sales Data'!$A203,'Customer data '!A202:D442,3,0)</f>
        <v>#N/A</v>
      </c>
      <c r="M203" t="e">
        <f t="shared" si="3"/>
        <v>#N/A</v>
      </c>
    </row>
    <row r="204" spans="1:13" x14ac:dyDescent="0.35">
      <c r="A204" s="16">
        <v>10203</v>
      </c>
      <c r="B204" s="17">
        <v>45494</v>
      </c>
      <c r="C204" s="18" t="s">
        <v>23</v>
      </c>
      <c r="D204" s="18" t="s">
        <v>220</v>
      </c>
      <c r="E204" s="18">
        <v>1</v>
      </c>
      <c r="F204" s="19">
        <v>52</v>
      </c>
      <c r="G204" s="19">
        <v>52</v>
      </c>
      <c r="H204" s="18" t="s">
        <v>15</v>
      </c>
      <c r="I204" s="18" t="s">
        <v>16</v>
      </c>
      <c r="J204" s="19">
        <f>_xlfn.XLOOKUP('Customer data '!A204,'Customer data '!A203:A443,'Customer data '!D203:D443,"NA",0)</f>
        <v>29</v>
      </c>
      <c r="K204" s="19" t="str">
        <f>IF('Online Sales Data'!$J204&lt;30,"Young",IF('Online Sales Data'!$J204&gt;=45,"Old","Middle"))</f>
        <v>Young</v>
      </c>
      <c r="L204" s="20" t="e">
        <f>VLOOKUP('Online Sales Data'!$A204,'Customer data '!A203:D443,3,0)</f>
        <v>#N/A</v>
      </c>
      <c r="M204" t="e">
        <f t="shared" si="3"/>
        <v>#N/A</v>
      </c>
    </row>
    <row r="205" spans="1:13" x14ac:dyDescent="0.35">
      <c r="A205" s="21">
        <v>10204</v>
      </c>
      <c r="B205" s="22">
        <v>45495</v>
      </c>
      <c r="C205" s="23" t="s">
        <v>25</v>
      </c>
      <c r="D205" s="23" t="s">
        <v>221</v>
      </c>
      <c r="E205" s="23">
        <v>1</v>
      </c>
      <c r="F205" s="24">
        <v>399.99</v>
      </c>
      <c r="G205" s="24">
        <v>399.99</v>
      </c>
      <c r="H205" s="23" t="s">
        <v>19</v>
      </c>
      <c r="I205" s="23" t="s">
        <v>12</v>
      </c>
      <c r="J205" s="24">
        <f>_xlfn.XLOOKUP('Customer data '!A205,'Customer data '!A204:A444,'Customer data '!D204:D444,"NA",0)</f>
        <v>29</v>
      </c>
      <c r="K205" s="24" t="str">
        <f>IF('Online Sales Data'!$J205&lt;30,"Young",IF('Online Sales Data'!$J205&gt;=45,"Old","Middle"))</f>
        <v>Young</v>
      </c>
      <c r="L205" s="25" t="e">
        <f>VLOOKUP('Online Sales Data'!$A205,'Customer data '!A204:D444,3,0)</f>
        <v>#N/A</v>
      </c>
      <c r="M205" t="e">
        <f t="shared" si="3"/>
        <v>#N/A</v>
      </c>
    </row>
    <row r="206" spans="1:13" x14ac:dyDescent="0.35">
      <c r="A206" s="16">
        <v>10205</v>
      </c>
      <c r="B206" s="17">
        <v>45496</v>
      </c>
      <c r="C206" s="18" t="s">
        <v>9</v>
      </c>
      <c r="D206" s="18" t="s">
        <v>222</v>
      </c>
      <c r="E206" s="18">
        <v>1</v>
      </c>
      <c r="F206" s="19">
        <v>299.99</v>
      </c>
      <c r="G206" s="19">
        <v>299.99</v>
      </c>
      <c r="H206" s="18" t="s">
        <v>11</v>
      </c>
      <c r="I206" s="18" t="s">
        <v>12</v>
      </c>
      <c r="J206" s="19">
        <f>_xlfn.XLOOKUP('Customer data '!A206,'Customer data '!A205:A445,'Customer data '!D205:D445,"NA",0)</f>
        <v>28</v>
      </c>
      <c r="K206" s="19" t="str">
        <f>IF('Online Sales Data'!$J206&lt;30,"Young",IF('Online Sales Data'!$J206&gt;=45,"Old","Middle"))</f>
        <v>Young</v>
      </c>
      <c r="L206" s="20" t="e">
        <f>VLOOKUP('Online Sales Data'!$A206,'Customer data '!A205:D445,3,0)</f>
        <v>#N/A</v>
      </c>
      <c r="M206" t="e">
        <f t="shared" si="3"/>
        <v>#N/A</v>
      </c>
    </row>
    <row r="207" spans="1:13" x14ac:dyDescent="0.35">
      <c r="A207" s="21">
        <v>10206</v>
      </c>
      <c r="B207" s="22">
        <v>45497</v>
      </c>
      <c r="C207" s="23" t="s">
        <v>13</v>
      </c>
      <c r="D207" s="23" t="s">
        <v>223</v>
      </c>
      <c r="E207" s="23">
        <v>1</v>
      </c>
      <c r="F207" s="24">
        <v>379.99</v>
      </c>
      <c r="G207" s="24">
        <v>379.99</v>
      </c>
      <c r="H207" s="23" t="s">
        <v>15</v>
      </c>
      <c r="I207" s="23" t="s">
        <v>16</v>
      </c>
      <c r="J207" s="24">
        <f>_xlfn.XLOOKUP('Customer data '!A207,'Customer data '!A206:A446,'Customer data '!D206:D446,"NA",0)</f>
        <v>28</v>
      </c>
      <c r="K207" s="24" t="str">
        <f>IF('Online Sales Data'!$J207&lt;30,"Young",IF('Online Sales Data'!$J207&gt;=45,"Old","Middle"))</f>
        <v>Young</v>
      </c>
      <c r="L207" s="25" t="e">
        <f>VLOOKUP('Online Sales Data'!$A207,'Customer data '!A206:D446,3,0)</f>
        <v>#N/A</v>
      </c>
      <c r="M207" t="e">
        <f t="shared" si="3"/>
        <v>#N/A</v>
      </c>
    </row>
    <row r="208" spans="1:13" x14ac:dyDescent="0.35">
      <c r="A208" s="16">
        <v>10207</v>
      </c>
      <c r="B208" s="17">
        <v>45498</v>
      </c>
      <c r="C208" s="18" t="s">
        <v>17</v>
      </c>
      <c r="D208" s="18" t="s">
        <v>224</v>
      </c>
      <c r="E208" s="18">
        <v>2</v>
      </c>
      <c r="F208" s="19">
        <v>98</v>
      </c>
      <c r="G208" s="19">
        <v>196</v>
      </c>
      <c r="H208" s="18" t="s">
        <v>19</v>
      </c>
      <c r="I208" s="18" t="s">
        <v>20</v>
      </c>
      <c r="J208" s="19">
        <f>_xlfn.XLOOKUP('Customer data '!A208,'Customer data '!A207:A447,'Customer data '!D207:D447,"NA",0)</f>
        <v>28</v>
      </c>
      <c r="K208" s="19" t="str">
        <f>IF('Online Sales Data'!$J208&lt;30,"Young",IF('Online Sales Data'!$J208&gt;=45,"Old","Middle"))</f>
        <v>Young</v>
      </c>
      <c r="L208" s="20" t="e">
        <f>VLOOKUP('Online Sales Data'!$A208,'Customer data '!A207:D447,3,0)</f>
        <v>#N/A</v>
      </c>
      <c r="M208" t="e">
        <f t="shared" si="3"/>
        <v>#N/A</v>
      </c>
    </row>
    <row r="209" spans="1:13" x14ac:dyDescent="0.35">
      <c r="A209" s="21">
        <v>10208</v>
      </c>
      <c r="B209" s="22">
        <v>45499</v>
      </c>
      <c r="C209" s="23" t="s">
        <v>21</v>
      </c>
      <c r="D209" s="23" t="s">
        <v>225</v>
      </c>
      <c r="E209" s="23">
        <v>3</v>
      </c>
      <c r="F209" s="24">
        <v>16.989999999999998</v>
      </c>
      <c r="G209" s="24">
        <v>50.97</v>
      </c>
      <c r="H209" s="23" t="s">
        <v>11</v>
      </c>
      <c r="I209" s="23" t="s">
        <v>12</v>
      </c>
      <c r="J209" s="24">
        <f>_xlfn.XLOOKUP('Customer data '!A209,'Customer data '!A208:A448,'Customer data '!D208:D448,"NA",0)</f>
        <v>28</v>
      </c>
      <c r="K209" s="24" t="str">
        <f>IF('Online Sales Data'!$J209&lt;30,"Young",IF('Online Sales Data'!$J209&gt;=45,"Old","Middle"))</f>
        <v>Young</v>
      </c>
      <c r="L209" s="25" t="str">
        <f>VLOOKUP('Online Sales Data'!$A209,'Customer data '!A208:D448,3,0)</f>
        <v>F</v>
      </c>
      <c r="M209" t="str">
        <f t="shared" si="3"/>
        <v>Female</v>
      </c>
    </row>
    <row r="210" spans="1:13" x14ac:dyDescent="0.35">
      <c r="A210" s="16">
        <v>10209</v>
      </c>
      <c r="B210" s="17">
        <v>45500</v>
      </c>
      <c r="C210" s="18" t="s">
        <v>23</v>
      </c>
      <c r="D210" s="18" t="s">
        <v>226</v>
      </c>
      <c r="E210" s="18">
        <v>1</v>
      </c>
      <c r="F210" s="19">
        <v>79</v>
      </c>
      <c r="G210" s="19">
        <v>79</v>
      </c>
      <c r="H210" s="18" t="s">
        <v>15</v>
      </c>
      <c r="I210" s="18" t="s">
        <v>16</v>
      </c>
      <c r="J210" s="19">
        <f>_xlfn.XLOOKUP('Customer data '!A210,'Customer data '!A209:A449,'Customer data '!D209:D449,"NA",0)</f>
        <v>28</v>
      </c>
      <c r="K210" s="19" t="str">
        <f>IF('Online Sales Data'!$J210&lt;30,"Young",IF('Online Sales Data'!$J210&gt;=45,"Old","Middle"))</f>
        <v>Young</v>
      </c>
      <c r="L210" s="20" t="e">
        <f>VLOOKUP('Online Sales Data'!$A210,'Customer data '!A209:D449,3,0)</f>
        <v>#N/A</v>
      </c>
      <c r="M210" t="e">
        <f t="shared" si="3"/>
        <v>#N/A</v>
      </c>
    </row>
    <row r="211" spans="1:13" x14ac:dyDescent="0.35">
      <c r="A211" s="21">
        <v>10210</v>
      </c>
      <c r="B211" s="22">
        <v>45501</v>
      </c>
      <c r="C211" s="23" t="s">
        <v>25</v>
      </c>
      <c r="D211" s="23" t="s">
        <v>227</v>
      </c>
      <c r="E211" s="23">
        <v>1</v>
      </c>
      <c r="F211" s="24">
        <v>129</v>
      </c>
      <c r="G211" s="24">
        <v>129</v>
      </c>
      <c r="H211" s="23" t="s">
        <v>19</v>
      </c>
      <c r="I211" s="23" t="s">
        <v>12</v>
      </c>
      <c r="J211" s="24">
        <f>_xlfn.XLOOKUP('Customer data '!A211,'Customer data '!A210:A450,'Customer data '!D210:D450,"NA",0)</f>
        <v>27</v>
      </c>
      <c r="K211" s="24" t="str">
        <f>IF('Online Sales Data'!$J211&lt;30,"Young",IF('Online Sales Data'!$J211&gt;=45,"Old","Middle"))</f>
        <v>Young</v>
      </c>
      <c r="L211" s="25" t="e">
        <f>VLOOKUP('Online Sales Data'!$A211,'Customer data '!A210:D450,3,0)</f>
        <v>#N/A</v>
      </c>
      <c r="M211" t="e">
        <f t="shared" si="3"/>
        <v>#N/A</v>
      </c>
    </row>
    <row r="212" spans="1:13" x14ac:dyDescent="0.35">
      <c r="A212" s="16">
        <v>10211</v>
      </c>
      <c r="B212" s="17">
        <v>45502</v>
      </c>
      <c r="C212" s="18" t="s">
        <v>9</v>
      </c>
      <c r="D212" s="18" t="s">
        <v>228</v>
      </c>
      <c r="E212" s="18">
        <v>1</v>
      </c>
      <c r="F212" s="19">
        <v>749.99</v>
      </c>
      <c r="G212" s="19">
        <v>749.99</v>
      </c>
      <c r="H212" s="18" t="s">
        <v>11</v>
      </c>
      <c r="I212" s="18" t="s">
        <v>12</v>
      </c>
      <c r="J212" s="19">
        <f>_xlfn.XLOOKUP('Customer data '!A212,'Customer data '!A211:A451,'Customer data '!D211:D451,"NA",0)</f>
        <v>27</v>
      </c>
      <c r="K212" s="19" t="str">
        <f>IF('Online Sales Data'!$J212&lt;30,"Young",IF('Online Sales Data'!$J212&gt;=45,"Old","Middle"))</f>
        <v>Young</v>
      </c>
      <c r="L212" s="20" t="e">
        <f>VLOOKUP('Online Sales Data'!$A212,'Customer data '!A211:D451,3,0)</f>
        <v>#N/A</v>
      </c>
      <c r="M212" t="e">
        <f t="shared" si="3"/>
        <v>#N/A</v>
      </c>
    </row>
    <row r="213" spans="1:13" x14ac:dyDescent="0.35">
      <c r="A213" s="21">
        <v>10212</v>
      </c>
      <c r="B213" s="22">
        <v>45503</v>
      </c>
      <c r="C213" s="23" t="s">
        <v>13</v>
      </c>
      <c r="D213" s="23" t="s">
        <v>34</v>
      </c>
      <c r="E213" s="23">
        <v>2</v>
      </c>
      <c r="F213" s="24">
        <v>169.99</v>
      </c>
      <c r="G213" s="24">
        <v>339.98</v>
      </c>
      <c r="H213" s="23" t="s">
        <v>15</v>
      </c>
      <c r="I213" s="23" t="s">
        <v>16</v>
      </c>
      <c r="J213" s="24">
        <f>_xlfn.XLOOKUP('Customer data '!A213,'Customer data '!A212:A452,'Customer data '!D212:D452,"NA",0)</f>
        <v>27</v>
      </c>
      <c r="K213" s="24" t="str">
        <f>IF('Online Sales Data'!$J213&lt;30,"Young",IF('Online Sales Data'!$J213&gt;=45,"Old","Middle"))</f>
        <v>Young</v>
      </c>
      <c r="L213" s="25" t="str">
        <f>VLOOKUP('Online Sales Data'!$A213,'Customer data '!A212:D452,3,0)</f>
        <v>F</v>
      </c>
      <c r="M213" t="str">
        <f t="shared" si="3"/>
        <v>Female</v>
      </c>
    </row>
    <row r="214" spans="1:13" x14ac:dyDescent="0.35">
      <c r="A214" s="16">
        <v>10213</v>
      </c>
      <c r="B214" s="17">
        <v>45504</v>
      </c>
      <c r="C214" s="18" t="s">
        <v>17</v>
      </c>
      <c r="D214" s="18" t="s">
        <v>229</v>
      </c>
      <c r="E214" s="18">
        <v>4</v>
      </c>
      <c r="F214" s="19">
        <v>9.9</v>
      </c>
      <c r="G214" s="19">
        <v>39.6</v>
      </c>
      <c r="H214" s="18" t="s">
        <v>19</v>
      </c>
      <c r="I214" s="18" t="s">
        <v>20</v>
      </c>
      <c r="J214" s="19">
        <f>_xlfn.XLOOKUP('Customer data '!A214,'Customer data '!A213:A453,'Customer data '!D213:D453,"NA",0)</f>
        <v>27</v>
      </c>
      <c r="K214" s="19" t="str">
        <f>IF('Online Sales Data'!$J214&lt;30,"Young",IF('Online Sales Data'!$J214&gt;=45,"Old","Middle"))</f>
        <v>Young</v>
      </c>
      <c r="L214" s="20" t="e">
        <f>VLOOKUP('Online Sales Data'!$A214,'Customer data '!A213:D453,3,0)</f>
        <v>#N/A</v>
      </c>
      <c r="M214" t="e">
        <f t="shared" si="3"/>
        <v>#N/A</v>
      </c>
    </row>
    <row r="215" spans="1:13" x14ac:dyDescent="0.35">
      <c r="A215" s="21">
        <v>10214</v>
      </c>
      <c r="B215" s="22">
        <v>45505</v>
      </c>
      <c r="C215" s="23" t="s">
        <v>21</v>
      </c>
      <c r="D215" s="23" t="s">
        <v>190</v>
      </c>
      <c r="E215" s="23">
        <v>3</v>
      </c>
      <c r="F215" s="24">
        <v>10.99</v>
      </c>
      <c r="G215" s="24">
        <v>32.97</v>
      </c>
      <c r="H215" s="23" t="s">
        <v>11</v>
      </c>
      <c r="I215" s="23" t="s">
        <v>12</v>
      </c>
      <c r="J215" s="24">
        <f>_xlfn.XLOOKUP('Customer data '!A215,'Customer data '!A214:A454,'Customer data '!D214:D454,"NA",0)</f>
        <v>27</v>
      </c>
      <c r="K215" s="24" t="str">
        <f>IF('Online Sales Data'!$J215&lt;30,"Young",IF('Online Sales Data'!$J215&gt;=45,"Old","Middle"))</f>
        <v>Young</v>
      </c>
      <c r="L215" s="25" t="str">
        <f>VLOOKUP('Online Sales Data'!$A215,'Customer data '!A214:D454,3,0)</f>
        <v>F</v>
      </c>
      <c r="M215" t="str">
        <f t="shared" si="3"/>
        <v>Female</v>
      </c>
    </row>
    <row r="216" spans="1:13" x14ac:dyDescent="0.35">
      <c r="A216" s="16">
        <v>10215</v>
      </c>
      <c r="B216" s="17">
        <v>45506</v>
      </c>
      <c r="C216" s="18" t="s">
        <v>23</v>
      </c>
      <c r="D216" s="18" t="s">
        <v>230</v>
      </c>
      <c r="E216" s="18">
        <v>2</v>
      </c>
      <c r="F216" s="19">
        <v>29</v>
      </c>
      <c r="G216" s="19">
        <v>58</v>
      </c>
      <c r="H216" s="18" t="s">
        <v>15</v>
      </c>
      <c r="I216" s="18" t="s">
        <v>16</v>
      </c>
      <c r="J216" s="19">
        <f>_xlfn.XLOOKUP('Customer data '!A216,'Customer data '!A215:A455,'Customer data '!D215:D455,"NA",0)</f>
        <v>27</v>
      </c>
      <c r="K216" s="19" t="str">
        <f>IF('Online Sales Data'!$J216&lt;30,"Young",IF('Online Sales Data'!$J216&gt;=45,"Old","Middle"))</f>
        <v>Young</v>
      </c>
      <c r="L216" s="20" t="e">
        <f>VLOOKUP('Online Sales Data'!$A216,'Customer data '!A215:D455,3,0)</f>
        <v>#N/A</v>
      </c>
      <c r="M216" t="e">
        <f t="shared" si="3"/>
        <v>#N/A</v>
      </c>
    </row>
    <row r="217" spans="1:13" x14ac:dyDescent="0.35">
      <c r="A217" s="21">
        <v>10216</v>
      </c>
      <c r="B217" s="22">
        <v>45507</v>
      </c>
      <c r="C217" s="23" t="s">
        <v>25</v>
      </c>
      <c r="D217" s="23" t="s">
        <v>231</v>
      </c>
      <c r="E217" s="23">
        <v>1</v>
      </c>
      <c r="F217" s="24">
        <v>349.99</v>
      </c>
      <c r="G217" s="24">
        <v>349.99</v>
      </c>
      <c r="H217" s="23" t="s">
        <v>19</v>
      </c>
      <c r="I217" s="23" t="s">
        <v>12</v>
      </c>
      <c r="J217" s="24">
        <f>_xlfn.XLOOKUP('Customer data '!A217,'Customer data '!A216:A456,'Customer data '!D216:D456,"NA",0)</f>
        <v>27</v>
      </c>
      <c r="K217" s="24" t="str">
        <f>IF('Online Sales Data'!$J217&lt;30,"Young",IF('Online Sales Data'!$J217&gt;=45,"Old","Middle"))</f>
        <v>Young</v>
      </c>
      <c r="L217" s="25" t="e">
        <f>VLOOKUP('Online Sales Data'!$A217,'Customer data '!A216:D456,3,0)</f>
        <v>#N/A</v>
      </c>
      <c r="M217" t="e">
        <f t="shared" si="3"/>
        <v>#N/A</v>
      </c>
    </row>
    <row r="218" spans="1:13" x14ac:dyDescent="0.35">
      <c r="A218" s="16">
        <v>10217</v>
      </c>
      <c r="B218" s="17">
        <v>45508</v>
      </c>
      <c r="C218" s="18" t="s">
        <v>9</v>
      </c>
      <c r="D218" s="18" t="s">
        <v>232</v>
      </c>
      <c r="E218" s="18">
        <v>1</v>
      </c>
      <c r="F218" s="19">
        <v>2399</v>
      </c>
      <c r="G218" s="19">
        <v>2399</v>
      </c>
      <c r="H218" s="18" t="s">
        <v>11</v>
      </c>
      <c r="I218" s="18" t="s">
        <v>12</v>
      </c>
      <c r="J218" s="19">
        <f>_xlfn.XLOOKUP('Customer data '!A218,'Customer data '!A217:A457,'Customer data '!D217:D457,"NA",0)</f>
        <v>27</v>
      </c>
      <c r="K218" s="19" t="str">
        <f>IF('Online Sales Data'!$J218&lt;30,"Young",IF('Online Sales Data'!$J218&gt;=45,"Old","Middle"))</f>
        <v>Young</v>
      </c>
      <c r="L218" s="20" t="e">
        <f>VLOOKUP('Online Sales Data'!$A218,'Customer data '!A217:D457,3,0)</f>
        <v>#N/A</v>
      </c>
      <c r="M218" t="e">
        <f t="shared" si="3"/>
        <v>#N/A</v>
      </c>
    </row>
    <row r="219" spans="1:13" x14ac:dyDescent="0.35">
      <c r="A219" s="21">
        <v>10218</v>
      </c>
      <c r="B219" s="22">
        <v>45509</v>
      </c>
      <c r="C219" s="23" t="s">
        <v>13</v>
      </c>
      <c r="D219" s="23" t="s">
        <v>233</v>
      </c>
      <c r="E219" s="23">
        <v>1</v>
      </c>
      <c r="F219" s="24">
        <v>449.99</v>
      </c>
      <c r="G219" s="24">
        <v>449.99</v>
      </c>
      <c r="H219" s="23" t="s">
        <v>15</v>
      </c>
      <c r="I219" s="23" t="s">
        <v>16</v>
      </c>
      <c r="J219" s="24">
        <f>_xlfn.XLOOKUP('Customer data '!A219,'Customer data '!A218:A458,'Customer data '!D218:D458,"NA",0)</f>
        <v>27</v>
      </c>
      <c r="K219" s="24" t="str">
        <f>IF('Online Sales Data'!$J219&lt;30,"Young",IF('Online Sales Data'!$J219&gt;=45,"Old","Middle"))</f>
        <v>Young</v>
      </c>
      <c r="L219" s="25" t="e">
        <f>VLOOKUP('Online Sales Data'!$A219,'Customer data '!A218:D458,3,0)</f>
        <v>#N/A</v>
      </c>
      <c r="M219" t="e">
        <f t="shared" si="3"/>
        <v>#N/A</v>
      </c>
    </row>
    <row r="220" spans="1:13" x14ac:dyDescent="0.35">
      <c r="A220" s="16">
        <v>10219</v>
      </c>
      <c r="B220" s="17">
        <v>45510</v>
      </c>
      <c r="C220" s="18" t="s">
        <v>17</v>
      </c>
      <c r="D220" s="18" t="s">
        <v>234</v>
      </c>
      <c r="E220" s="18">
        <v>3</v>
      </c>
      <c r="F220" s="19">
        <v>49.99</v>
      </c>
      <c r="G220" s="19">
        <v>149.97</v>
      </c>
      <c r="H220" s="18" t="s">
        <v>19</v>
      </c>
      <c r="I220" s="18" t="s">
        <v>20</v>
      </c>
      <c r="J220" s="19">
        <f>_xlfn.XLOOKUP('Customer data '!A220,'Customer data '!A219:A459,'Customer data '!D219:D459,"NA",0)</f>
        <v>26</v>
      </c>
      <c r="K220" s="19" t="str">
        <f>IF('Online Sales Data'!$J220&lt;30,"Young",IF('Online Sales Data'!$J220&gt;=45,"Old","Middle"))</f>
        <v>Young</v>
      </c>
      <c r="L220" s="20" t="e">
        <f>VLOOKUP('Online Sales Data'!$A220,'Customer data '!A219:D459,3,0)</f>
        <v>#N/A</v>
      </c>
      <c r="M220" t="e">
        <f t="shared" si="3"/>
        <v>#N/A</v>
      </c>
    </row>
    <row r="221" spans="1:13" x14ac:dyDescent="0.35">
      <c r="A221" s="21">
        <v>10220</v>
      </c>
      <c r="B221" s="22">
        <v>45511</v>
      </c>
      <c r="C221" s="23" t="s">
        <v>21</v>
      </c>
      <c r="D221" s="23" t="s">
        <v>235</v>
      </c>
      <c r="E221" s="23">
        <v>2</v>
      </c>
      <c r="F221" s="24">
        <v>12.99</v>
      </c>
      <c r="G221" s="24">
        <v>25.98</v>
      </c>
      <c r="H221" s="23" t="s">
        <v>11</v>
      </c>
      <c r="I221" s="23" t="s">
        <v>12</v>
      </c>
      <c r="J221" s="24">
        <f>_xlfn.XLOOKUP('Customer data '!A221,'Customer data '!A220:A460,'Customer data '!D220:D460,"NA",0)</f>
        <v>25</v>
      </c>
      <c r="K221" s="24" t="str">
        <f>IF('Online Sales Data'!$J221&lt;30,"Young",IF('Online Sales Data'!$J221&gt;=45,"Old","Middle"))</f>
        <v>Young</v>
      </c>
      <c r="L221" s="25" t="e">
        <f>VLOOKUP('Online Sales Data'!$A221,'Customer data '!A220:D460,3,0)</f>
        <v>#N/A</v>
      </c>
      <c r="M221" t="e">
        <f t="shared" si="3"/>
        <v>#N/A</v>
      </c>
    </row>
    <row r="222" spans="1:13" x14ac:dyDescent="0.35">
      <c r="A222" s="16">
        <v>10221</v>
      </c>
      <c r="B222" s="17">
        <v>45512</v>
      </c>
      <c r="C222" s="18" t="s">
        <v>23</v>
      </c>
      <c r="D222" s="18" t="s">
        <v>236</v>
      </c>
      <c r="E222" s="18">
        <v>1</v>
      </c>
      <c r="F222" s="19">
        <v>27</v>
      </c>
      <c r="G222" s="19">
        <v>27</v>
      </c>
      <c r="H222" s="18" t="s">
        <v>15</v>
      </c>
      <c r="I222" s="18" t="s">
        <v>16</v>
      </c>
      <c r="J222" s="19">
        <f>_xlfn.XLOOKUP('Customer data '!A222,'Customer data '!A221:A461,'Customer data '!D221:D461,"NA",0)</f>
        <v>25</v>
      </c>
      <c r="K222" s="19" t="str">
        <f>IF('Online Sales Data'!$J222&lt;30,"Young",IF('Online Sales Data'!$J222&gt;=45,"Old","Middle"))</f>
        <v>Young</v>
      </c>
      <c r="L222" s="20" t="e">
        <f>VLOOKUP('Online Sales Data'!$A222,'Customer data '!A221:D461,3,0)</f>
        <v>#N/A</v>
      </c>
      <c r="M222" t="e">
        <f t="shared" si="3"/>
        <v>#N/A</v>
      </c>
    </row>
    <row r="223" spans="1:13" x14ac:dyDescent="0.35">
      <c r="A223" s="21">
        <v>10222</v>
      </c>
      <c r="B223" s="22">
        <v>45513</v>
      </c>
      <c r="C223" s="23" t="s">
        <v>25</v>
      </c>
      <c r="D223" s="23" t="s">
        <v>39</v>
      </c>
      <c r="E223" s="23">
        <v>1</v>
      </c>
      <c r="F223" s="24">
        <v>599.99</v>
      </c>
      <c r="G223" s="24">
        <v>599.99</v>
      </c>
      <c r="H223" s="23" t="s">
        <v>19</v>
      </c>
      <c r="I223" s="23" t="s">
        <v>12</v>
      </c>
      <c r="J223" s="24">
        <f>_xlfn.XLOOKUP('Customer data '!A223,'Customer data '!A222:A462,'Customer data '!D222:D462,"NA",0)</f>
        <v>25</v>
      </c>
      <c r="K223" s="24" t="str">
        <f>IF('Online Sales Data'!$J223&lt;30,"Young",IF('Online Sales Data'!$J223&gt;=45,"Old","Middle"))</f>
        <v>Young</v>
      </c>
      <c r="L223" s="25" t="e">
        <f>VLOOKUP('Online Sales Data'!$A223,'Customer data '!A222:D462,3,0)</f>
        <v>#N/A</v>
      </c>
      <c r="M223" t="e">
        <f t="shared" si="3"/>
        <v>#N/A</v>
      </c>
    </row>
    <row r="224" spans="1:13" x14ac:dyDescent="0.35">
      <c r="A224" s="16">
        <v>10223</v>
      </c>
      <c r="B224" s="17">
        <v>45514</v>
      </c>
      <c r="C224" s="18" t="s">
        <v>9</v>
      </c>
      <c r="D224" s="18" t="s">
        <v>237</v>
      </c>
      <c r="E224" s="18">
        <v>4</v>
      </c>
      <c r="F224" s="19">
        <v>49.99</v>
      </c>
      <c r="G224" s="19">
        <v>199.96</v>
      </c>
      <c r="H224" s="18" t="s">
        <v>11</v>
      </c>
      <c r="I224" s="18" t="s">
        <v>12</v>
      </c>
      <c r="J224" s="19">
        <f>_xlfn.XLOOKUP('Customer data '!A224,'Customer data '!A223:A463,'Customer data '!D223:D463,"NA",0)</f>
        <v>25</v>
      </c>
      <c r="K224" s="19" t="str">
        <f>IF('Online Sales Data'!$J224&lt;30,"Young",IF('Online Sales Data'!$J224&gt;=45,"Old","Middle"))</f>
        <v>Young</v>
      </c>
      <c r="L224" s="20" t="e">
        <f>VLOOKUP('Online Sales Data'!$A224,'Customer data '!A223:D463,3,0)</f>
        <v>#N/A</v>
      </c>
      <c r="M224" t="e">
        <f t="shared" si="3"/>
        <v>#N/A</v>
      </c>
    </row>
    <row r="225" spans="1:13" x14ac:dyDescent="0.35">
      <c r="A225" s="21">
        <v>10224</v>
      </c>
      <c r="B225" s="22">
        <v>45515</v>
      </c>
      <c r="C225" s="23" t="s">
        <v>13</v>
      </c>
      <c r="D225" s="23" t="s">
        <v>238</v>
      </c>
      <c r="E225" s="23">
        <v>2</v>
      </c>
      <c r="F225" s="24">
        <v>229.99</v>
      </c>
      <c r="G225" s="24">
        <v>459.98</v>
      </c>
      <c r="H225" s="23" t="s">
        <v>15</v>
      </c>
      <c r="I225" s="23" t="s">
        <v>16</v>
      </c>
      <c r="J225" s="24">
        <f>_xlfn.XLOOKUP('Customer data '!A225,'Customer data '!A224:A464,'Customer data '!D224:D464,"NA",0)</f>
        <v>25</v>
      </c>
      <c r="K225" s="24" t="str">
        <f>IF('Online Sales Data'!$J225&lt;30,"Young",IF('Online Sales Data'!$J225&gt;=45,"Old","Middle"))</f>
        <v>Young</v>
      </c>
      <c r="L225" s="25" t="e">
        <f>VLOOKUP('Online Sales Data'!$A225,'Customer data '!A224:D464,3,0)</f>
        <v>#N/A</v>
      </c>
      <c r="M225" t="e">
        <f t="shared" si="3"/>
        <v>#N/A</v>
      </c>
    </row>
    <row r="226" spans="1:13" x14ac:dyDescent="0.35">
      <c r="A226" s="16">
        <v>10225</v>
      </c>
      <c r="B226" s="17">
        <v>45516</v>
      </c>
      <c r="C226" s="18" t="s">
        <v>17</v>
      </c>
      <c r="D226" s="18" t="s">
        <v>239</v>
      </c>
      <c r="E226" s="18">
        <v>2</v>
      </c>
      <c r="F226" s="19">
        <v>44.99</v>
      </c>
      <c r="G226" s="19">
        <v>89.98</v>
      </c>
      <c r="H226" s="18" t="s">
        <v>19</v>
      </c>
      <c r="I226" s="18" t="s">
        <v>20</v>
      </c>
      <c r="J226" s="19">
        <f>_xlfn.XLOOKUP('Customer data '!A226,'Customer data '!A225:A465,'Customer data '!D225:D465,"NA",0)</f>
        <v>24</v>
      </c>
      <c r="K226" s="19" t="str">
        <f>IF('Online Sales Data'!$J226&lt;30,"Young",IF('Online Sales Data'!$J226&gt;=45,"Old","Middle"))</f>
        <v>Young</v>
      </c>
      <c r="L226" s="20" t="e">
        <f>VLOOKUP('Online Sales Data'!$A226,'Customer data '!A225:D465,3,0)</f>
        <v>#N/A</v>
      </c>
      <c r="M226" t="e">
        <f t="shared" si="3"/>
        <v>#N/A</v>
      </c>
    </row>
    <row r="227" spans="1:13" x14ac:dyDescent="0.35">
      <c r="A227" s="21">
        <v>10226</v>
      </c>
      <c r="B227" s="22">
        <v>45517</v>
      </c>
      <c r="C227" s="23" t="s">
        <v>21</v>
      </c>
      <c r="D227" s="23" t="s">
        <v>72</v>
      </c>
      <c r="E227" s="23">
        <v>3</v>
      </c>
      <c r="F227" s="24">
        <v>26.99</v>
      </c>
      <c r="G227" s="24">
        <v>80.97</v>
      </c>
      <c r="H227" s="23" t="s">
        <v>11</v>
      </c>
      <c r="I227" s="23" t="s">
        <v>12</v>
      </c>
      <c r="J227" s="24">
        <f>_xlfn.XLOOKUP('Customer data '!A227,'Customer data '!A226:A466,'Customer data '!D226:D466,"NA",0)</f>
        <v>24</v>
      </c>
      <c r="K227" s="24" t="str">
        <f>IF('Online Sales Data'!$J227&lt;30,"Young",IF('Online Sales Data'!$J227&gt;=45,"Old","Middle"))</f>
        <v>Young</v>
      </c>
      <c r="L227" s="25" t="e">
        <f>VLOOKUP('Online Sales Data'!$A227,'Customer data '!A226:D466,3,0)</f>
        <v>#N/A</v>
      </c>
      <c r="M227" t="e">
        <f t="shared" si="3"/>
        <v>#N/A</v>
      </c>
    </row>
    <row r="228" spans="1:13" x14ac:dyDescent="0.35">
      <c r="A228" s="16">
        <v>10227</v>
      </c>
      <c r="B228" s="17">
        <v>45518</v>
      </c>
      <c r="C228" s="18" t="s">
        <v>23</v>
      </c>
      <c r="D228" s="18" t="s">
        <v>240</v>
      </c>
      <c r="E228" s="18">
        <v>1</v>
      </c>
      <c r="F228" s="19">
        <v>6.7</v>
      </c>
      <c r="G228" s="19">
        <v>6.7</v>
      </c>
      <c r="H228" s="18" t="s">
        <v>15</v>
      </c>
      <c r="I228" s="18" t="s">
        <v>16</v>
      </c>
      <c r="J228" s="19">
        <f>_xlfn.XLOOKUP('Customer data '!A228,'Customer data '!A227:A467,'Customer data '!D227:D467,"NA",0)</f>
        <v>23</v>
      </c>
      <c r="K228" s="19" t="str">
        <f>IF('Online Sales Data'!$J228&lt;30,"Young",IF('Online Sales Data'!$J228&gt;=45,"Old","Middle"))</f>
        <v>Young</v>
      </c>
      <c r="L228" s="20" t="e">
        <f>VLOOKUP('Online Sales Data'!$A228,'Customer data '!A227:D467,3,0)</f>
        <v>#N/A</v>
      </c>
      <c r="M228" t="e">
        <f t="shared" si="3"/>
        <v>#N/A</v>
      </c>
    </row>
    <row r="229" spans="1:13" x14ac:dyDescent="0.35">
      <c r="A229" s="21">
        <v>10228</v>
      </c>
      <c r="B229" s="22">
        <v>45519</v>
      </c>
      <c r="C229" s="23" t="s">
        <v>25</v>
      </c>
      <c r="D229" s="23" t="s">
        <v>241</v>
      </c>
      <c r="E229" s="23">
        <v>2</v>
      </c>
      <c r="F229" s="24">
        <v>149.94999999999999</v>
      </c>
      <c r="G229" s="24">
        <v>299.89999999999998</v>
      </c>
      <c r="H229" s="23" t="s">
        <v>19</v>
      </c>
      <c r="I229" s="23" t="s">
        <v>12</v>
      </c>
      <c r="J229" s="24">
        <f>_xlfn.XLOOKUP('Customer data '!A229,'Customer data '!A228:A468,'Customer data '!D228:D468,"NA",0)</f>
        <v>23</v>
      </c>
      <c r="K229" s="24" t="str">
        <f>IF('Online Sales Data'!$J229&lt;30,"Young",IF('Online Sales Data'!$J229&gt;=45,"Old","Middle"))</f>
        <v>Young</v>
      </c>
      <c r="L229" s="25" t="e">
        <f>VLOOKUP('Online Sales Data'!$A229,'Customer data '!A228:D468,3,0)</f>
        <v>#N/A</v>
      </c>
      <c r="M229" t="e">
        <f t="shared" si="3"/>
        <v>#N/A</v>
      </c>
    </row>
    <row r="230" spans="1:13" x14ac:dyDescent="0.35">
      <c r="A230" s="16">
        <v>10229</v>
      </c>
      <c r="B230" s="17">
        <v>45520</v>
      </c>
      <c r="C230" s="18" t="s">
        <v>9</v>
      </c>
      <c r="D230" s="18" t="s">
        <v>242</v>
      </c>
      <c r="E230" s="18">
        <v>1</v>
      </c>
      <c r="F230" s="19">
        <v>169</v>
      </c>
      <c r="G230" s="19">
        <v>169</v>
      </c>
      <c r="H230" s="18" t="s">
        <v>11</v>
      </c>
      <c r="I230" s="18" t="s">
        <v>12</v>
      </c>
      <c r="J230" s="19">
        <f>_xlfn.XLOOKUP('Customer data '!A230,'Customer data '!A229:A469,'Customer data '!D229:D469,"NA",0)</f>
        <v>22</v>
      </c>
      <c r="K230" s="19" t="str">
        <f>IF('Online Sales Data'!$J230&lt;30,"Young",IF('Online Sales Data'!$J230&gt;=45,"Old","Middle"))</f>
        <v>Young</v>
      </c>
      <c r="L230" s="20" t="e">
        <f>VLOOKUP('Online Sales Data'!$A230,'Customer data '!A229:D469,3,0)</f>
        <v>#N/A</v>
      </c>
      <c r="M230" t="e">
        <f t="shared" si="3"/>
        <v>#N/A</v>
      </c>
    </row>
    <row r="231" spans="1:13" x14ac:dyDescent="0.35">
      <c r="A231" s="21">
        <v>10230</v>
      </c>
      <c r="B231" s="22">
        <v>45521</v>
      </c>
      <c r="C231" s="23" t="s">
        <v>13</v>
      </c>
      <c r="D231" s="23" t="s">
        <v>243</v>
      </c>
      <c r="E231" s="23">
        <v>1</v>
      </c>
      <c r="F231" s="24">
        <v>599</v>
      </c>
      <c r="G231" s="24">
        <v>599</v>
      </c>
      <c r="H231" s="23" t="s">
        <v>15</v>
      </c>
      <c r="I231" s="23" t="s">
        <v>16</v>
      </c>
      <c r="J231" s="24">
        <f>_xlfn.XLOOKUP('Customer data '!A231,'Customer data '!A230:A470,'Customer data '!D230:D470,"NA",0)</f>
        <v>21</v>
      </c>
      <c r="K231" s="24" t="str">
        <f>IF('Online Sales Data'!$J231&lt;30,"Young",IF('Online Sales Data'!$J231&gt;=45,"Old","Middle"))</f>
        <v>Young</v>
      </c>
      <c r="L231" s="25" t="e">
        <f>VLOOKUP('Online Sales Data'!$A231,'Customer data '!A230:D470,3,0)</f>
        <v>#N/A</v>
      </c>
      <c r="M231" t="e">
        <f t="shared" si="3"/>
        <v>#N/A</v>
      </c>
    </row>
    <row r="232" spans="1:13" x14ac:dyDescent="0.35">
      <c r="A232" s="16">
        <v>10231</v>
      </c>
      <c r="B232" s="17">
        <v>45522</v>
      </c>
      <c r="C232" s="18" t="s">
        <v>17</v>
      </c>
      <c r="D232" s="18" t="s">
        <v>244</v>
      </c>
      <c r="E232" s="18">
        <v>4</v>
      </c>
      <c r="F232" s="19">
        <v>64.989999999999995</v>
      </c>
      <c r="G232" s="19">
        <v>259.95999999999998</v>
      </c>
      <c r="H232" s="18" t="s">
        <v>19</v>
      </c>
      <c r="I232" s="18" t="s">
        <v>20</v>
      </c>
      <c r="J232" s="19">
        <f>_xlfn.XLOOKUP('Customer data '!A232,'Customer data '!A231:A471,'Customer data '!D231:D471,"NA",0)</f>
        <v>20</v>
      </c>
      <c r="K232" s="19" t="str">
        <f>IF('Online Sales Data'!$J232&lt;30,"Young",IF('Online Sales Data'!$J232&gt;=45,"Old","Middle"))</f>
        <v>Young</v>
      </c>
      <c r="L232" s="20" t="e">
        <f>VLOOKUP('Online Sales Data'!$A232,'Customer data '!A231:D471,3,0)</f>
        <v>#N/A</v>
      </c>
      <c r="M232" t="e">
        <f t="shared" si="3"/>
        <v>#N/A</v>
      </c>
    </row>
    <row r="233" spans="1:13" x14ac:dyDescent="0.35">
      <c r="A233" s="21">
        <v>10232</v>
      </c>
      <c r="B233" s="22">
        <v>45523</v>
      </c>
      <c r="C233" s="23" t="s">
        <v>21</v>
      </c>
      <c r="D233" s="23" t="s">
        <v>30</v>
      </c>
      <c r="E233" s="23">
        <v>2</v>
      </c>
      <c r="F233" s="24">
        <v>9.99</v>
      </c>
      <c r="G233" s="24">
        <v>19.98</v>
      </c>
      <c r="H233" s="23" t="s">
        <v>11</v>
      </c>
      <c r="I233" s="23" t="s">
        <v>12</v>
      </c>
      <c r="J233" s="24">
        <f>_xlfn.XLOOKUP('Customer data '!A233,'Customer data '!A232:A472,'Customer data '!D232:D472,"NA",0)</f>
        <v>20</v>
      </c>
      <c r="K233" s="24" t="str">
        <f>IF('Online Sales Data'!$J233&lt;30,"Young",IF('Online Sales Data'!$J233&gt;=45,"Old","Middle"))</f>
        <v>Young</v>
      </c>
      <c r="L233" s="25" t="e">
        <f>VLOOKUP('Online Sales Data'!$A233,'Customer data '!A232:D472,3,0)</f>
        <v>#N/A</v>
      </c>
      <c r="M233" t="e">
        <f t="shared" si="3"/>
        <v>#N/A</v>
      </c>
    </row>
    <row r="234" spans="1:13" x14ac:dyDescent="0.35">
      <c r="A234" s="16">
        <v>10233</v>
      </c>
      <c r="B234" s="17">
        <v>45524</v>
      </c>
      <c r="C234" s="18" t="s">
        <v>23</v>
      </c>
      <c r="D234" s="18" t="s">
        <v>245</v>
      </c>
      <c r="E234" s="18">
        <v>1</v>
      </c>
      <c r="F234" s="19">
        <v>24</v>
      </c>
      <c r="G234" s="19">
        <v>24</v>
      </c>
      <c r="H234" s="18" t="s">
        <v>15</v>
      </c>
      <c r="I234" s="18" t="s">
        <v>16</v>
      </c>
      <c r="J234" s="19">
        <f>_xlfn.XLOOKUP('Customer data '!A234,'Customer data '!A233:A473,'Customer data '!D233:D473,"NA",0)</f>
        <v>19</v>
      </c>
      <c r="K234" s="19" t="str">
        <f>IF('Online Sales Data'!$J234&lt;30,"Young",IF('Online Sales Data'!$J234&gt;=45,"Old","Middle"))</f>
        <v>Young</v>
      </c>
      <c r="L234" s="20" t="e">
        <f>VLOOKUP('Online Sales Data'!$A234,'Customer data '!A233:D473,3,0)</f>
        <v>#N/A</v>
      </c>
      <c r="M234" t="e">
        <f t="shared" si="3"/>
        <v>#N/A</v>
      </c>
    </row>
    <row r="235" spans="1:13" x14ac:dyDescent="0.35">
      <c r="A235" s="21">
        <v>10234</v>
      </c>
      <c r="B235" s="22">
        <v>45525</v>
      </c>
      <c r="C235" s="23" t="s">
        <v>25</v>
      </c>
      <c r="D235" s="23" t="s">
        <v>246</v>
      </c>
      <c r="E235" s="23">
        <v>3</v>
      </c>
      <c r="F235" s="24">
        <v>32.950000000000003</v>
      </c>
      <c r="G235" s="24">
        <v>98.85</v>
      </c>
      <c r="H235" s="23" t="s">
        <v>19</v>
      </c>
      <c r="I235" s="23" t="s">
        <v>12</v>
      </c>
      <c r="J235" s="24">
        <f>_xlfn.XLOOKUP('Customer data '!A235,'Customer data '!A234:A474,'Customer data '!D234:D474,"NA",0)</f>
        <v>19</v>
      </c>
      <c r="K235" s="24" t="str">
        <f>IF('Online Sales Data'!$J235&lt;30,"Young",IF('Online Sales Data'!$J235&gt;=45,"Old","Middle"))</f>
        <v>Young</v>
      </c>
      <c r="L235" s="25" t="e">
        <f>VLOOKUP('Online Sales Data'!$A235,'Customer data '!A234:D474,3,0)</f>
        <v>#N/A</v>
      </c>
      <c r="M235" t="e">
        <f t="shared" si="3"/>
        <v>#N/A</v>
      </c>
    </row>
    <row r="236" spans="1:13" x14ac:dyDescent="0.35">
      <c r="A236" s="16">
        <v>10235</v>
      </c>
      <c r="B236" s="17">
        <v>45526</v>
      </c>
      <c r="C236" s="18" t="s">
        <v>9</v>
      </c>
      <c r="D236" s="18" t="s">
        <v>247</v>
      </c>
      <c r="E236" s="18">
        <v>1</v>
      </c>
      <c r="F236" s="19">
        <v>299</v>
      </c>
      <c r="G236" s="19">
        <v>299</v>
      </c>
      <c r="H236" s="18" t="s">
        <v>11</v>
      </c>
      <c r="I236" s="18" t="s">
        <v>12</v>
      </c>
      <c r="J236" s="19">
        <f>_xlfn.XLOOKUP('Customer data '!A236,'Customer data '!A235:A475,'Customer data '!D235:D475,"NA",0)</f>
        <v>19</v>
      </c>
      <c r="K236" s="19" t="str">
        <f>IF('Online Sales Data'!$J236&lt;30,"Young",IF('Online Sales Data'!$J236&gt;=45,"Old","Middle"))</f>
        <v>Young</v>
      </c>
      <c r="L236" s="20" t="e">
        <f>VLOOKUP('Online Sales Data'!$A236,'Customer data '!A235:D475,3,0)</f>
        <v>#N/A</v>
      </c>
      <c r="M236" t="e">
        <f t="shared" si="3"/>
        <v>#N/A</v>
      </c>
    </row>
    <row r="237" spans="1:13" x14ac:dyDescent="0.35">
      <c r="A237" s="21">
        <v>10236</v>
      </c>
      <c r="B237" s="22">
        <v>45527</v>
      </c>
      <c r="C237" s="23" t="s">
        <v>13</v>
      </c>
      <c r="D237" s="23" t="s">
        <v>248</v>
      </c>
      <c r="E237" s="23">
        <v>1</v>
      </c>
      <c r="F237" s="24">
        <v>159.99</v>
      </c>
      <c r="G237" s="24">
        <v>159.99</v>
      </c>
      <c r="H237" s="23" t="s">
        <v>15</v>
      </c>
      <c r="I237" s="23" t="s">
        <v>16</v>
      </c>
      <c r="J237" s="24">
        <f>_xlfn.XLOOKUP('Customer data '!A237,'Customer data '!A236:A476,'Customer data '!D236:D476,"NA",0)</f>
        <v>19</v>
      </c>
      <c r="K237" s="24" t="str">
        <f>IF('Online Sales Data'!$J237&lt;30,"Young",IF('Online Sales Data'!$J237&gt;=45,"Old","Middle"))</f>
        <v>Young</v>
      </c>
      <c r="L237" s="25" t="e">
        <f>VLOOKUP('Online Sales Data'!$A237,'Customer data '!A236:D476,3,0)</f>
        <v>#N/A</v>
      </c>
      <c r="M237" t="e">
        <f t="shared" si="3"/>
        <v>#N/A</v>
      </c>
    </row>
    <row r="238" spans="1:13" x14ac:dyDescent="0.35">
      <c r="A238" s="16">
        <v>10237</v>
      </c>
      <c r="B238" s="17">
        <v>45528</v>
      </c>
      <c r="C238" s="18" t="s">
        <v>17</v>
      </c>
      <c r="D238" s="18" t="s">
        <v>249</v>
      </c>
      <c r="E238" s="18">
        <v>3</v>
      </c>
      <c r="F238" s="19">
        <v>90</v>
      </c>
      <c r="G238" s="19">
        <v>270</v>
      </c>
      <c r="H238" s="18" t="s">
        <v>19</v>
      </c>
      <c r="I238" s="18" t="s">
        <v>20</v>
      </c>
      <c r="J238" s="19">
        <f>_xlfn.XLOOKUP('Customer data '!A238,'Customer data '!A237:A477,'Customer data '!D237:D477,"NA",0)</f>
        <v>19</v>
      </c>
      <c r="K238" s="19" t="str">
        <f>IF('Online Sales Data'!$J238&lt;30,"Young",IF('Online Sales Data'!$J238&gt;=45,"Old","Middle"))</f>
        <v>Young</v>
      </c>
      <c r="L238" s="20" t="e">
        <f>VLOOKUP('Online Sales Data'!$A238,'Customer data '!A237:D477,3,0)</f>
        <v>#N/A</v>
      </c>
      <c r="M238" t="e">
        <f t="shared" si="3"/>
        <v>#N/A</v>
      </c>
    </row>
    <row r="239" spans="1:13" x14ac:dyDescent="0.35">
      <c r="A239" s="21">
        <v>10238</v>
      </c>
      <c r="B239" s="22">
        <v>45529</v>
      </c>
      <c r="C239" s="23" t="s">
        <v>21</v>
      </c>
      <c r="D239" s="23" t="s">
        <v>250</v>
      </c>
      <c r="E239" s="23">
        <v>3</v>
      </c>
      <c r="F239" s="24">
        <v>10.99</v>
      </c>
      <c r="G239" s="24">
        <v>32.97</v>
      </c>
      <c r="H239" s="23" t="s">
        <v>11</v>
      </c>
      <c r="I239" s="23" t="s">
        <v>12</v>
      </c>
      <c r="J239" s="24">
        <f>_xlfn.XLOOKUP('Customer data '!A239,'Customer data '!A238:A478,'Customer data '!D238:D478,"NA",0)</f>
        <v>18</v>
      </c>
      <c r="K239" s="24" t="str">
        <f>IF('Online Sales Data'!$J239&lt;30,"Young",IF('Online Sales Data'!$J239&gt;=45,"Old","Middle"))</f>
        <v>Young</v>
      </c>
      <c r="L239" s="25" t="e">
        <f>VLOOKUP('Online Sales Data'!$A239,'Customer data '!A238:D478,3,0)</f>
        <v>#N/A</v>
      </c>
      <c r="M239" t="e">
        <f t="shared" si="3"/>
        <v>#N/A</v>
      </c>
    </row>
    <row r="240" spans="1:13" x14ac:dyDescent="0.35">
      <c r="A240" s="16">
        <v>10239</v>
      </c>
      <c r="B240" s="17">
        <v>45530</v>
      </c>
      <c r="C240" s="18" t="s">
        <v>23</v>
      </c>
      <c r="D240" s="18" t="s">
        <v>251</v>
      </c>
      <c r="E240" s="18">
        <v>1</v>
      </c>
      <c r="F240" s="19">
        <v>55</v>
      </c>
      <c r="G240" s="19">
        <v>55</v>
      </c>
      <c r="H240" s="18" t="s">
        <v>15</v>
      </c>
      <c r="I240" s="18" t="s">
        <v>16</v>
      </c>
      <c r="J240" s="19">
        <f>_xlfn.XLOOKUP('Customer data '!A240,'Customer data '!A239:A479,'Customer data '!D239:D479,"NA",0)</f>
        <v>18</v>
      </c>
      <c r="K240" s="19" t="str">
        <f>IF('Online Sales Data'!$J240&lt;30,"Young",IF('Online Sales Data'!$J240&gt;=45,"Old","Middle"))</f>
        <v>Young</v>
      </c>
      <c r="L240" s="20" t="e">
        <f>VLOOKUP('Online Sales Data'!$A240,'Customer data '!A239:D479,3,0)</f>
        <v>#N/A</v>
      </c>
      <c r="M240" t="e">
        <f t="shared" si="3"/>
        <v>#N/A</v>
      </c>
    </row>
    <row r="241" spans="1:13" x14ac:dyDescent="0.35">
      <c r="A241" s="26">
        <v>10240</v>
      </c>
      <c r="B241" s="27">
        <v>45531</v>
      </c>
      <c r="C241" s="2" t="s">
        <v>25</v>
      </c>
      <c r="D241" s="2" t="s">
        <v>252</v>
      </c>
      <c r="E241" s="2">
        <v>2</v>
      </c>
      <c r="F241" s="28">
        <v>29.99</v>
      </c>
      <c r="G241" s="28">
        <v>59.98</v>
      </c>
      <c r="H241" s="2" t="s">
        <v>19</v>
      </c>
      <c r="I241" s="2" t="s">
        <v>12</v>
      </c>
      <c r="J241" s="28">
        <f>_xlfn.XLOOKUP('Customer data '!A241,'Customer data '!A240:A480,'Customer data '!D240:D480,"NA",0)</f>
        <v>18</v>
      </c>
      <c r="K241" s="28" t="str">
        <f>IF('Online Sales Data'!$J241&lt;30,"Young",IF('Online Sales Data'!$J241&gt;=45,"Old","Middle"))</f>
        <v>Young</v>
      </c>
      <c r="L241" s="29" t="e">
        <f>VLOOKUP('Online Sales Data'!$A241,'Customer data '!A240:D480,3,0)</f>
        <v>#N/A</v>
      </c>
      <c r="M241" t="e">
        <f t="shared" si="3"/>
        <v>#N/A</v>
      </c>
    </row>
  </sheetData>
  <autoFilter ref="B1:B241" xr:uid="{E09D78E0-9B5E-461A-8314-B9C1117893E9}"/>
  <conditionalFormatting sqref="G2:G241">
    <cfRule type="top10" dxfId="1" priority="1" percent="1" bottom="1" rank="10"/>
    <cfRule type="top10" dxfId="0" priority="2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DF6D2-544E-412F-86E8-A5364D971A34}">
  <dimension ref="A1:D241"/>
  <sheetViews>
    <sheetView workbookViewId="0">
      <selection activeCell="D246" sqref="D246"/>
    </sheetView>
  </sheetViews>
  <sheetFormatPr defaultRowHeight="14.5" x14ac:dyDescent="0.35"/>
  <cols>
    <col min="1" max="1" width="18.90625" style="8" customWidth="1"/>
    <col min="2" max="2" width="12.6328125" customWidth="1"/>
    <col min="3" max="3" width="11.6328125" customWidth="1"/>
  </cols>
  <sheetData>
    <row r="1" spans="1:4" x14ac:dyDescent="0.35">
      <c r="A1" s="9" t="s">
        <v>0</v>
      </c>
      <c r="B1" s="10" t="s">
        <v>261</v>
      </c>
      <c r="C1" s="10" t="s">
        <v>262</v>
      </c>
      <c r="D1" s="4" t="s">
        <v>265</v>
      </c>
    </row>
    <row r="2" spans="1:4" x14ac:dyDescent="0.35">
      <c r="A2" s="8">
        <v>10044</v>
      </c>
      <c r="B2">
        <v>90</v>
      </c>
      <c r="C2" t="s">
        <v>263</v>
      </c>
      <c r="D2" s="8">
        <f>IF(B2="",AVERAGE(B1:B1),B2)</f>
        <v>90</v>
      </c>
    </row>
    <row r="3" spans="1:4" x14ac:dyDescent="0.35">
      <c r="A3" s="8">
        <v>10119</v>
      </c>
      <c r="B3">
        <v>90</v>
      </c>
      <c r="C3" t="s">
        <v>264</v>
      </c>
      <c r="D3" s="8">
        <f>IF(B3="",AVERAGE(B1:B2),B3)</f>
        <v>90</v>
      </c>
    </row>
    <row r="4" spans="1:4" x14ac:dyDescent="0.35">
      <c r="A4" s="8">
        <v>10131</v>
      </c>
      <c r="B4">
        <v>90</v>
      </c>
      <c r="C4" t="s">
        <v>264</v>
      </c>
      <c r="D4" s="8">
        <f t="shared" ref="D4:D43" si="0">IF(B4="",AVERAGE(B1:B3),B4)</f>
        <v>90</v>
      </c>
    </row>
    <row r="5" spans="1:4" x14ac:dyDescent="0.35">
      <c r="A5" s="8">
        <v>10045</v>
      </c>
      <c r="B5">
        <v>89</v>
      </c>
      <c r="C5" t="s">
        <v>263</v>
      </c>
      <c r="D5" s="8">
        <f t="shared" si="0"/>
        <v>89</v>
      </c>
    </row>
    <row r="6" spans="1:4" x14ac:dyDescent="0.35">
      <c r="A6" s="8">
        <v>10086</v>
      </c>
      <c r="B6">
        <v>89</v>
      </c>
      <c r="C6" t="s">
        <v>264</v>
      </c>
      <c r="D6" s="8">
        <f t="shared" si="0"/>
        <v>89</v>
      </c>
    </row>
    <row r="7" spans="1:4" x14ac:dyDescent="0.35">
      <c r="A7" s="8">
        <v>10204</v>
      </c>
      <c r="B7">
        <v>89</v>
      </c>
      <c r="C7" t="s">
        <v>263</v>
      </c>
      <c r="D7" s="8">
        <f t="shared" si="0"/>
        <v>89</v>
      </c>
    </row>
    <row r="8" spans="1:4" x14ac:dyDescent="0.35">
      <c r="A8" s="8">
        <v>10116</v>
      </c>
      <c r="B8">
        <v>88</v>
      </c>
      <c r="C8" t="s">
        <v>263</v>
      </c>
      <c r="D8" s="8">
        <f t="shared" si="0"/>
        <v>88</v>
      </c>
    </row>
    <row r="9" spans="1:4" x14ac:dyDescent="0.35">
      <c r="A9" s="8">
        <v>10093</v>
      </c>
      <c r="B9">
        <v>87</v>
      </c>
      <c r="C9" t="s">
        <v>263</v>
      </c>
      <c r="D9" s="8">
        <f t="shared" si="0"/>
        <v>87</v>
      </c>
    </row>
    <row r="10" spans="1:4" x14ac:dyDescent="0.35">
      <c r="A10" s="8">
        <v>10081</v>
      </c>
      <c r="B10">
        <v>86</v>
      </c>
      <c r="C10" t="s">
        <v>263</v>
      </c>
      <c r="D10" s="8">
        <f t="shared" si="0"/>
        <v>86</v>
      </c>
    </row>
    <row r="11" spans="1:4" x14ac:dyDescent="0.35">
      <c r="A11" s="8">
        <v>10185</v>
      </c>
      <c r="B11">
        <v>86</v>
      </c>
      <c r="C11" t="s">
        <v>263</v>
      </c>
      <c r="D11" s="8">
        <f t="shared" si="0"/>
        <v>86</v>
      </c>
    </row>
    <row r="12" spans="1:4" x14ac:dyDescent="0.35">
      <c r="A12" s="8">
        <v>10202</v>
      </c>
      <c r="B12">
        <v>86</v>
      </c>
      <c r="C12" t="s">
        <v>263</v>
      </c>
      <c r="D12" s="8">
        <f t="shared" si="0"/>
        <v>86</v>
      </c>
    </row>
    <row r="13" spans="1:4" x14ac:dyDescent="0.35">
      <c r="A13" s="8">
        <v>10018</v>
      </c>
      <c r="B13">
        <v>85</v>
      </c>
      <c r="C13" t="s">
        <v>264</v>
      </c>
      <c r="D13" s="8">
        <f t="shared" si="0"/>
        <v>85</v>
      </c>
    </row>
    <row r="14" spans="1:4" x14ac:dyDescent="0.35">
      <c r="A14" s="8">
        <v>10084</v>
      </c>
      <c r="B14">
        <v>85</v>
      </c>
      <c r="C14" t="s">
        <v>263</v>
      </c>
      <c r="D14" s="8">
        <f t="shared" si="0"/>
        <v>85</v>
      </c>
    </row>
    <row r="15" spans="1:4" x14ac:dyDescent="0.35">
      <c r="A15" s="8">
        <v>10100</v>
      </c>
      <c r="B15">
        <v>85</v>
      </c>
      <c r="C15" t="s">
        <v>263</v>
      </c>
      <c r="D15" s="8">
        <f t="shared" si="0"/>
        <v>85</v>
      </c>
    </row>
    <row r="16" spans="1:4" x14ac:dyDescent="0.35">
      <c r="A16" s="8">
        <v>10146</v>
      </c>
      <c r="B16">
        <v>85</v>
      </c>
      <c r="C16" t="s">
        <v>263</v>
      </c>
      <c r="D16" s="8">
        <f t="shared" si="0"/>
        <v>85</v>
      </c>
    </row>
    <row r="17" spans="1:4" x14ac:dyDescent="0.35">
      <c r="A17" s="8">
        <v>10013</v>
      </c>
      <c r="B17">
        <v>84</v>
      </c>
      <c r="C17" t="s">
        <v>264</v>
      </c>
      <c r="D17" s="8">
        <f t="shared" si="0"/>
        <v>84</v>
      </c>
    </row>
    <row r="18" spans="1:4" x14ac:dyDescent="0.35">
      <c r="A18" s="8">
        <v>10097</v>
      </c>
      <c r="B18">
        <v>84</v>
      </c>
      <c r="C18" t="s">
        <v>264</v>
      </c>
      <c r="D18" s="8">
        <f t="shared" si="0"/>
        <v>84</v>
      </c>
    </row>
    <row r="19" spans="1:4" x14ac:dyDescent="0.35">
      <c r="A19" s="8">
        <v>10193</v>
      </c>
      <c r="B19">
        <v>84</v>
      </c>
      <c r="C19" t="s">
        <v>264</v>
      </c>
      <c r="D19" s="8">
        <f t="shared" si="0"/>
        <v>84</v>
      </c>
    </row>
    <row r="20" spans="1:4" x14ac:dyDescent="0.35">
      <c r="A20" s="8">
        <v>10050</v>
      </c>
      <c r="B20">
        <v>83</v>
      </c>
      <c r="C20" t="s">
        <v>264</v>
      </c>
      <c r="D20" s="8">
        <f t="shared" si="0"/>
        <v>83</v>
      </c>
    </row>
    <row r="21" spans="1:4" x14ac:dyDescent="0.35">
      <c r="A21" s="8">
        <v>10170</v>
      </c>
      <c r="B21">
        <v>83</v>
      </c>
      <c r="C21" t="s">
        <v>263</v>
      </c>
      <c r="D21" s="8">
        <f t="shared" si="0"/>
        <v>83</v>
      </c>
    </row>
    <row r="22" spans="1:4" x14ac:dyDescent="0.35">
      <c r="A22" s="8">
        <v>10225</v>
      </c>
      <c r="B22">
        <v>83</v>
      </c>
      <c r="C22" t="s">
        <v>264</v>
      </c>
      <c r="D22" s="8">
        <f t="shared" si="0"/>
        <v>83</v>
      </c>
    </row>
    <row r="23" spans="1:4" x14ac:dyDescent="0.35">
      <c r="A23" s="8">
        <v>10011</v>
      </c>
      <c r="B23">
        <v>82</v>
      </c>
      <c r="C23" t="s">
        <v>264</v>
      </c>
      <c r="D23" s="8">
        <f t="shared" si="0"/>
        <v>82</v>
      </c>
    </row>
    <row r="24" spans="1:4" x14ac:dyDescent="0.35">
      <c r="A24" s="8">
        <v>10134</v>
      </c>
      <c r="B24">
        <v>82</v>
      </c>
      <c r="C24" t="s">
        <v>263</v>
      </c>
      <c r="D24" s="8">
        <f t="shared" si="0"/>
        <v>82</v>
      </c>
    </row>
    <row r="25" spans="1:4" x14ac:dyDescent="0.35">
      <c r="A25" s="8">
        <v>10005</v>
      </c>
      <c r="B25">
        <v>81</v>
      </c>
      <c r="C25" t="s">
        <v>263</v>
      </c>
      <c r="D25" s="8">
        <f t="shared" si="0"/>
        <v>81</v>
      </c>
    </row>
    <row r="26" spans="1:4" x14ac:dyDescent="0.35">
      <c r="A26" s="8">
        <v>10016</v>
      </c>
      <c r="B26">
        <v>81</v>
      </c>
      <c r="C26" t="s">
        <v>264</v>
      </c>
      <c r="D26" s="8">
        <f t="shared" si="0"/>
        <v>81</v>
      </c>
    </row>
    <row r="27" spans="1:4" x14ac:dyDescent="0.35">
      <c r="A27" s="8">
        <v>10163</v>
      </c>
      <c r="B27">
        <v>81</v>
      </c>
      <c r="C27" t="s">
        <v>264</v>
      </c>
      <c r="D27" s="8">
        <f t="shared" si="0"/>
        <v>81</v>
      </c>
    </row>
    <row r="28" spans="1:4" x14ac:dyDescent="0.35">
      <c r="A28" s="8">
        <v>10180</v>
      </c>
      <c r="B28">
        <v>81</v>
      </c>
      <c r="C28" t="s">
        <v>264</v>
      </c>
      <c r="D28" s="8">
        <f t="shared" si="0"/>
        <v>81</v>
      </c>
    </row>
    <row r="29" spans="1:4" x14ac:dyDescent="0.35">
      <c r="A29" s="8">
        <v>10105</v>
      </c>
      <c r="B29">
        <v>80</v>
      </c>
      <c r="C29" t="s">
        <v>263</v>
      </c>
      <c r="D29" s="8">
        <f t="shared" si="0"/>
        <v>80</v>
      </c>
    </row>
    <row r="30" spans="1:4" x14ac:dyDescent="0.35">
      <c r="A30" s="8">
        <v>10236</v>
      </c>
      <c r="B30">
        <v>80</v>
      </c>
      <c r="C30" t="s">
        <v>264</v>
      </c>
      <c r="D30" s="8">
        <f t="shared" si="0"/>
        <v>80</v>
      </c>
    </row>
    <row r="31" spans="1:4" x14ac:dyDescent="0.35">
      <c r="A31" s="8">
        <v>10057</v>
      </c>
      <c r="B31">
        <v>79</v>
      </c>
      <c r="C31" t="s">
        <v>263</v>
      </c>
      <c r="D31" s="8">
        <f t="shared" si="0"/>
        <v>79</v>
      </c>
    </row>
    <row r="32" spans="1:4" x14ac:dyDescent="0.35">
      <c r="A32" s="8">
        <v>10099</v>
      </c>
      <c r="B32">
        <v>79</v>
      </c>
      <c r="C32" t="s">
        <v>264</v>
      </c>
      <c r="D32" s="8">
        <f t="shared" si="0"/>
        <v>79</v>
      </c>
    </row>
    <row r="33" spans="1:4" x14ac:dyDescent="0.35">
      <c r="A33" s="8">
        <v>10184</v>
      </c>
      <c r="B33">
        <v>79</v>
      </c>
      <c r="C33" t="s">
        <v>263</v>
      </c>
      <c r="D33" s="8">
        <f t="shared" si="0"/>
        <v>79</v>
      </c>
    </row>
    <row r="34" spans="1:4" x14ac:dyDescent="0.35">
      <c r="A34" s="8">
        <v>10209</v>
      </c>
      <c r="B34">
        <v>79</v>
      </c>
      <c r="C34" t="s">
        <v>263</v>
      </c>
      <c r="D34" s="8">
        <f t="shared" si="0"/>
        <v>79</v>
      </c>
    </row>
    <row r="35" spans="1:4" x14ac:dyDescent="0.35">
      <c r="A35" s="8">
        <v>10211</v>
      </c>
      <c r="B35">
        <v>79</v>
      </c>
      <c r="C35" t="s">
        <v>264</v>
      </c>
      <c r="D35" s="8">
        <f t="shared" si="0"/>
        <v>79</v>
      </c>
    </row>
    <row r="36" spans="1:4" x14ac:dyDescent="0.35">
      <c r="A36" s="8">
        <v>10230</v>
      </c>
      <c r="B36">
        <v>79</v>
      </c>
      <c r="C36" t="s">
        <v>263</v>
      </c>
      <c r="D36" s="8">
        <f t="shared" si="0"/>
        <v>79</v>
      </c>
    </row>
    <row r="37" spans="1:4" x14ac:dyDescent="0.35">
      <c r="A37" s="8">
        <v>10022</v>
      </c>
      <c r="B37">
        <v>78</v>
      </c>
      <c r="C37" t="s">
        <v>264</v>
      </c>
      <c r="D37" s="8">
        <f t="shared" si="0"/>
        <v>78</v>
      </c>
    </row>
    <row r="38" spans="1:4" x14ac:dyDescent="0.35">
      <c r="A38" s="8">
        <v>10110</v>
      </c>
      <c r="B38">
        <v>78</v>
      </c>
      <c r="C38" t="s">
        <v>263</v>
      </c>
      <c r="D38" s="8">
        <f t="shared" si="0"/>
        <v>78</v>
      </c>
    </row>
    <row r="39" spans="1:4" x14ac:dyDescent="0.35">
      <c r="A39" s="8">
        <v>10028</v>
      </c>
      <c r="B39">
        <v>77</v>
      </c>
      <c r="C39" t="s">
        <v>263</v>
      </c>
      <c r="D39" s="8">
        <f t="shared" si="0"/>
        <v>77</v>
      </c>
    </row>
    <row r="40" spans="1:4" x14ac:dyDescent="0.35">
      <c r="A40" s="8">
        <v>10120</v>
      </c>
      <c r="B40">
        <v>77</v>
      </c>
      <c r="C40" t="s">
        <v>263</v>
      </c>
      <c r="D40" s="8">
        <f t="shared" si="0"/>
        <v>77</v>
      </c>
    </row>
    <row r="41" spans="1:4" x14ac:dyDescent="0.35">
      <c r="A41" s="8">
        <v>10142</v>
      </c>
      <c r="B41">
        <v>77</v>
      </c>
      <c r="C41" t="s">
        <v>263</v>
      </c>
      <c r="D41" s="8">
        <f t="shared" si="0"/>
        <v>77</v>
      </c>
    </row>
    <row r="42" spans="1:4" x14ac:dyDescent="0.35">
      <c r="A42" s="8">
        <v>10182</v>
      </c>
      <c r="B42">
        <v>77</v>
      </c>
      <c r="C42" t="s">
        <v>263</v>
      </c>
      <c r="D42" s="8">
        <f t="shared" si="0"/>
        <v>77</v>
      </c>
    </row>
    <row r="43" spans="1:4" x14ac:dyDescent="0.35">
      <c r="A43" s="8">
        <v>10196</v>
      </c>
      <c r="B43">
        <v>77</v>
      </c>
      <c r="C43" t="s">
        <v>263</v>
      </c>
      <c r="D43" s="8">
        <f t="shared" si="0"/>
        <v>77</v>
      </c>
    </row>
    <row r="44" spans="1:4" x14ac:dyDescent="0.35">
      <c r="A44" s="8">
        <v>10227</v>
      </c>
      <c r="B44">
        <v>77</v>
      </c>
      <c r="C44" t="s">
        <v>264</v>
      </c>
      <c r="D44" s="8">
        <f>IF(B44="",AVERAGE(#REF!),B44)</f>
        <v>77</v>
      </c>
    </row>
    <row r="45" spans="1:4" x14ac:dyDescent="0.35">
      <c r="A45" s="8">
        <v>10239</v>
      </c>
      <c r="B45">
        <v>77</v>
      </c>
      <c r="C45" t="s">
        <v>264</v>
      </c>
      <c r="D45" s="8">
        <f t="shared" ref="D45:D76" si="1">IF(B45="",AVERAGE(B42:B44),B45)</f>
        <v>77</v>
      </c>
    </row>
    <row r="46" spans="1:4" x14ac:dyDescent="0.35">
      <c r="A46" s="8">
        <v>10007</v>
      </c>
      <c r="B46">
        <v>76</v>
      </c>
      <c r="C46" t="s">
        <v>263</v>
      </c>
      <c r="D46" s="8">
        <f t="shared" si="1"/>
        <v>76</v>
      </c>
    </row>
    <row r="47" spans="1:4" x14ac:dyDescent="0.35">
      <c r="A47" s="8">
        <v>10088</v>
      </c>
      <c r="B47">
        <v>76</v>
      </c>
      <c r="C47" t="s">
        <v>263</v>
      </c>
      <c r="D47" s="8">
        <f t="shared" si="1"/>
        <v>76</v>
      </c>
    </row>
    <row r="48" spans="1:4" x14ac:dyDescent="0.35">
      <c r="A48" s="8">
        <v>10151</v>
      </c>
      <c r="B48">
        <v>76</v>
      </c>
      <c r="C48" t="s">
        <v>263</v>
      </c>
      <c r="D48" s="8">
        <f t="shared" si="1"/>
        <v>76</v>
      </c>
    </row>
    <row r="49" spans="1:4" x14ac:dyDescent="0.35">
      <c r="A49" s="8">
        <v>10207</v>
      </c>
      <c r="B49">
        <v>76</v>
      </c>
      <c r="C49" t="s">
        <v>263</v>
      </c>
      <c r="D49" s="8">
        <f t="shared" si="1"/>
        <v>76</v>
      </c>
    </row>
    <row r="50" spans="1:4" x14ac:dyDescent="0.35">
      <c r="A50" s="8">
        <v>10009</v>
      </c>
      <c r="B50">
        <v>75</v>
      </c>
      <c r="C50" t="s">
        <v>264</v>
      </c>
      <c r="D50" s="8">
        <f t="shared" si="1"/>
        <v>75</v>
      </c>
    </row>
    <row r="51" spans="1:4" x14ac:dyDescent="0.35">
      <c r="A51" s="8">
        <v>10052</v>
      </c>
      <c r="B51">
        <v>75</v>
      </c>
      <c r="C51" t="s">
        <v>264</v>
      </c>
      <c r="D51" s="8">
        <f t="shared" si="1"/>
        <v>75</v>
      </c>
    </row>
    <row r="52" spans="1:4" x14ac:dyDescent="0.35">
      <c r="A52" s="8">
        <v>10092</v>
      </c>
      <c r="B52">
        <v>75</v>
      </c>
      <c r="C52" t="s">
        <v>263</v>
      </c>
      <c r="D52" s="8">
        <f t="shared" si="1"/>
        <v>75</v>
      </c>
    </row>
    <row r="53" spans="1:4" x14ac:dyDescent="0.35">
      <c r="A53" s="8">
        <v>10139</v>
      </c>
      <c r="B53">
        <v>75</v>
      </c>
      <c r="C53" t="s">
        <v>264</v>
      </c>
      <c r="D53" s="8">
        <f t="shared" si="1"/>
        <v>75</v>
      </c>
    </row>
    <row r="54" spans="1:4" x14ac:dyDescent="0.35">
      <c r="A54" s="8">
        <v>10177</v>
      </c>
      <c r="B54">
        <v>75</v>
      </c>
      <c r="C54" t="s">
        <v>263</v>
      </c>
      <c r="D54" s="8">
        <f t="shared" si="1"/>
        <v>75</v>
      </c>
    </row>
    <row r="55" spans="1:4" x14ac:dyDescent="0.35">
      <c r="A55" s="8">
        <v>10203</v>
      </c>
      <c r="B55">
        <v>75</v>
      </c>
      <c r="C55" t="s">
        <v>264</v>
      </c>
      <c r="D55" s="8">
        <f t="shared" si="1"/>
        <v>75</v>
      </c>
    </row>
    <row r="56" spans="1:4" x14ac:dyDescent="0.35">
      <c r="A56" s="8">
        <v>10064</v>
      </c>
      <c r="B56">
        <v>74</v>
      </c>
      <c r="C56" t="s">
        <v>263</v>
      </c>
      <c r="D56" s="8">
        <f t="shared" si="1"/>
        <v>74</v>
      </c>
    </row>
    <row r="57" spans="1:4" x14ac:dyDescent="0.35">
      <c r="A57" s="8">
        <v>10149</v>
      </c>
      <c r="B57">
        <v>73</v>
      </c>
      <c r="C57" t="s">
        <v>264</v>
      </c>
      <c r="D57" s="8">
        <f t="shared" si="1"/>
        <v>73</v>
      </c>
    </row>
    <row r="58" spans="1:4" x14ac:dyDescent="0.35">
      <c r="A58" s="8">
        <v>10030</v>
      </c>
      <c r="B58">
        <v>72</v>
      </c>
      <c r="C58" t="s">
        <v>264</v>
      </c>
      <c r="D58" s="8">
        <f t="shared" si="1"/>
        <v>72</v>
      </c>
    </row>
    <row r="59" spans="1:4" x14ac:dyDescent="0.35">
      <c r="A59" s="8">
        <v>10113</v>
      </c>
      <c r="B59">
        <v>72</v>
      </c>
      <c r="C59" t="s">
        <v>264</v>
      </c>
      <c r="D59" s="8">
        <f t="shared" si="1"/>
        <v>72</v>
      </c>
    </row>
    <row r="60" spans="1:4" x14ac:dyDescent="0.35">
      <c r="A60" s="8">
        <v>10188</v>
      </c>
      <c r="B60">
        <v>72</v>
      </c>
      <c r="C60" t="s">
        <v>264</v>
      </c>
      <c r="D60" s="8">
        <f t="shared" si="1"/>
        <v>72</v>
      </c>
    </row>
    <row r="61" spans="1:4" x14ac:dyDescent="0.35">
      <c r="A61" s="8">
        <v>10133</v>
      </c>
      <c r="B61">
        <v>71</v>
      </c>
      <c r="C61" t="s">
        <v>264</v>
      </c>
      <c r="D61" s="8">
        <f t="shared" si="1"/>
        <v>71</v>
      </c>
    </row>
    <row r="62" spans="1:4" x14ac:dyDescent="0.35">
      <c r="A62" s="8">
        <v>10190</v>
      </c>
      <c r="B62">
        <v>71</v>
      </c>
      <c r="C62" t="s">
        <v>263</v>
      </c>
      <c r="D62" s="8">
        <f t="shared" si="1"/>
        <v>71</v>
      </c>
    </row>
    <row r="63" spans="1:4" x14ac:dyDescent="0.35">
      <c r="A63" s="8">
        <v>10220</v>
      </c>
      <c r="B63">
        <v>71</v>
      </c>
      <c r="C63" t="s">
        <v>263</v>
      </c>
      <c r="D63" s="8">
        <f t="shared" si="1"/>
        <v>71</v>
      </c>
    </row>
    <row r="64" spans="1:4" x14ac:dyDescent="0.35">
      <c r="A64" s="8">
        <v>10008</v>
      </c>
      <c r="B64">
        <v>70</v>
      </c>
      <c r="C64" t="s">
        <v>264</v>
      </c>
      <c r="D64" s="8">
        <f t="shared" si="1"/>
        <v>70</v>
      </c>
    </row>
    <row r="65" spans="1:4" x14ac:dyDescent="0.35">
      <c r="A65" s="8">
        <v>10059</v>
      </c>
      <c r="B65">
        <v>70</v>
      </c>
      <c r="C65" t="s">
        <v>264</v>
      </c>
      <c r="D65" s="8">
        <f t="shared" si="1"/>
        <v>70</v>
      </c>
    </row>
    <row r="66" spans="1:4" x14ac:dyDescent="0.35">
      <c r="A66" s="8">
        <v>10112</v>
      </c>
      <c r="B66">
        <v>70</v>
      </c>
      <c r="C66" t="s">
        <v>263</v>
      </c>
      <c r="D66" s="8">
        <f t="shared" si="1"/>
        <v>70</v>
      </c>
    </row>
    <row r="67" spans="1:4" x14ac:dyDescent="0.35">
      <c r="A67" s="8">
        <v>10175</v>
      </c>
      <c r="B67">
        <v>70</v>
      </c>
      <c r="C67" t="s">
        <v>263</v>
      </c>
      <c r="D67" s="8">
        <f t="shared" si="1"/>
        <v>70</v>
      </c>
    </row>
    <row r="68" spans="1:4" x14ac:dyDescent="0.35">
      <c r="A68" s="8">
        <v>10123</v>
      </c>
      <c r="B68">
        <v>69</v>
      </c>
      <c r="C68" t="s">
        <v>264</v>
      </c>
      <c r="D68" s="8">
        <f t="shared" si="1"/>
        <v>69</v>
      </c>
    </row>
    <row r="69" spans="1:4" x14ac:dyDescent="0.35">
      <c r="A69" s="8">
        <v>10021</v>
      </c>
      <c r="B69">
        <v>68</v>
      </c>
      <c r="C69" t="s">
        <v>264</v>
      </c>
      <c r="D69" s="8">
        <f t="shared" si="1"/>
        <v>68</v>
      </c>
    </row>
    <row r="70" spans="1:4" x14ac:dyDescent="0.35">
      <c r="A70" s="8">
        <v>10078</v>
      </c>
      <c r="B70">
        <v>68</v>
      </c>
      <c r="C70" t="s">
        <v>263</v>
      </c>
      <c r="D70" s="8">
        <f t="shared" si="1"/>
        <v>68</v>
      </c>
    </row>
    <row r="71" spans="1:4" x14ac:dyDescent="0.35">
      <c r="A71" s="8">
        <v>10161</v>
      </c>
      <c r="B71">
        <v>68</v>
      </c>
      <c r="C71" t="s">
        <v>264</v>
      </c>
      <c r="D71" s="8">
        <f t="shared" si="1"/>
        <v>68</v>
      </c>
    </row>
    <row r="72" spans="1:4" x14ac:dyDescent="0.35">
      <c r="A72" s="8">
        <v>10174</v>
      </c>
      <c r="B72">
        <v>68</v>
      </c>
      <c r="C72" t="s">
        <v>263</v>
      </c>
      <c r="D72" s="8">
        <f t="shared" si="1"/>
        <v>68</v>
      </c>
    </row>
    <row r="73" spans="1:4" x14ac:dyDescent="0.35">
      <c r="A73" s="8">
        <v>10187</v>
      </c>
      <c r="B73">
        <v>68</v>
      </c>
      <c r="C73" t="s">
        <v>264</v>
      </c>
      <c r="D73" s="8">
        <f t="shared" si="1"/>
        <v>68</v>
      </c>
    </row>
    <row r="74" spans="1:4" x14ac:dyDescent="0.35">
      <c r="A74" s="8">
        <v>10126</v>
      </c>
      <c r="B74">
        <v>67</v>
      </c>
      <c r="C74" t="s">
        <v>264</v>
      </c>
      <c r="D74" s="8">
        <f t="shared" si="1"/>
        <v>67</v>
      </c>
    </row>
    <row r="75" spans="1:4" x14ac:dyDescent="0.35">
      <c r="A75" s="8">
        <v>10199</v>
      </c>
      <c r="B75">
        <v>67</v>
      </c>
      <c r="C75" t="s">
        <v>264</v>
      </c>
      <c r="D75" s="8">
        <f t="shared" si="1"/>
        <v>67</v>
      </c>
    </row>
    <row r="76" spans="1:4" x14ac:dyDescent="0.35">
      <c r="A76" s="8">
        <v>10027</v>
      </c>
      <c r="B76">
        <v>66</v>
      </c>
      <c r="C76" t="s">
        <v>264</v>
      </c>
      <c r="D76" s="8">
        <f t="shared" si="1"/>
        <v>66</v>
      </c>
    </row>
    <row r="77" spans="1:4" x14ac:dyDescent="0.35">
      <c r="A77" s="8">
        <v>10046</v>
      </c>
      <c r="B77">
        <v>66</v>
      </c>
      <c r="C77" t="s">
        <v>264</v>
      </c>
      <c r="D77" s="8">
        <f t="shared" ref="D77:D108" si="2">IF(B77="",AVERAGE(B74:B76),B77)</f>
        <v>66</v>
      </c>
    </row>
    <row r="78" spans="1:4" x14ac:dyDescent="0.35">
      <c r="A78" s="8">
        <v>10048</v>
      </c>
      <c r="B78">
        <v>66</v>
      </c>
      <c r="C78" t="s">
        <v>264</v>
      </c>
      <c r="D78" s="8">
        <f t="shared" si="2"/>
        <v>66</v>
      </c>
    </row>
    <row r="79" spans="1:4" x14ac:dyDescent="0.35">
      <c r="A79" s="8">
        <v>10183</v>
      </c>
      <c r="B79">
        <v>66</v>
      </c>
      <c r="C79" t="s">
        <v>263</v>
      </c>
      <c r="D79" s="8">
        <f t="shared" si="2"/>
        <v>66</v>
      </c>
    </row>
    <row r="80" spans="1:4" x14ac:dyDescent="0.35">
      <c r="A80" s="8">
        <v>10192</v>
      </c>
      <c r="B80">
        <v>66</v>
      </c>
      <c r="C80" t="s">
        <v>264</v>
      </c>
      <c r="D80" s="8">
        <f t="shared" si="2"/>
        <v>66</v>
      </c>
    </row>
    <row r="81" spans="1:4" x14ac:dyDescent="0.35">
      <c r="A81" s="8">
        <v>10012</v>
      </c>
      <c r="B81">
        <v>65</v>
      </c>
      <c r="C81" t="s">
        <v>264</v>
      </c>
      <c r="D81" s="8">
        <f t="shared" si="2"/>
        <v>65</v>
      </c>
    </row>
    <row r="82" spans="1:4" x14ac:dyDescent="0.35">
      <c r="A82" s="8">
        <v>10094</v>
      </c>
      <c r="B82">
        <v>65</v>
      </c>
      <c r="C82" t="s">
        <v>263</v>
      </c>
      <c r="D82" s="8">
        <f t="shared" si="2"/>
        <v>65</v>
      </c>
    </row>
    <row r="83" spans="1:4" x14ac:dyDescent="0.35">
      <c r="A83" s="8">
        <v>10014</v>
      </c>
      <c r="B83">
        <v>64</v>
      </c>
      <c r="C83" t="s">
        <v>263</v>
      </c>
      <c r="D83" s="8">
        <f t="shared" si="2"/>
        <v>64</v>
      </c>
    </row>
    <row r="84" spans="1:4" x14ac:dyDescent="0.35">
      <c r="A84" s="8">
        <v>10115</v>
      </c>
      <c r="B84">
        <v>64</v>
      </c>
      <c r="C84" t="s">
        <v>264</v>
      </c>
      <c r="D84" s="8">
        <f t="shared" si="2"/>
        <v>64</v>
      </c>
    </row>
    <row r="85" spans="1:4" x14ac:dyDescent="0.35">
      <c r="A85" s="8">
        <v>10194</v>
      </c>
      <c r="B85">
        <v>64</v>
      </c>
      <c r="C85" t="s">
        <v>264</v>
      </c>
      <c r="D85" s="8">
        <f t="shared" si="2"/>
        <v>64</v>
      </c>
    </row>
    <row r="86" spans="1:4" x14ac:dyDescent="0.35">
      <c r="A86" s="8">
        <v>10221</v>
      </c>
      <c r="B86">
        <v>64</v>
      </c>
      <c r="C86" t="s">
        <v>263</v>
      </c>
      <c r="D86" s="8">
        <f t="shared" si="2"/>
        <v>64</v>
      </c>
    </row>
    <row r="87" spans="1:4" x14ac:dyDescent="0.35">
      <c r="A87" s="8">
        <v>10224</v>
      </c>
      <c r="B87">
        <v>64</v>
      </c>
      <c r="C87" t="s">
        <v>263</v>
      </c>
      <c r="D87" s="8">
        <f t="shared" si="2"/>
        <v>64</v>
      </c>
    </row>
    <row r="88" spans="1:4" x14ac:dyDescent="0.35">
      <c r="A88" s="8">
        <v>10017</v>
      </c>
      <c r="B88">
        <v>63</v>
      </c>
      <c r="C88" t="s">
        <v>263</v>
      </c>
      <c r="D88" s="8">
        <f t="shared" si="2"/>
        <v>63</v>
      </c>
    </row>
    <row r="89" spans="1:4" x14ac:dyDescent="0.35">
      <c r="A89" s="8">
        <v>10036</v>
      </c>
      <c r="B89">
        <v>63</v>
      </c>
      <c r="C89" t="s">
        <v>263</v>
      </c>
      <c r="D89" s="8">
        <f t="shared" si="2"/>
        <v>63</v>
      </c>
    </row>
    <row r="90" spans="1:4" x14ac:dyDescent="0.35">
      <c r="A90" s="8">
        <v>10051</v>
      </c>
      <c r="B90">
        <v>63</v>
      </c>
      <c r="C90" t="s">
        <v>264</v>
      </c>
      <c r="D90" s="8">
        <f t="shared" si="2"/>
        <v>63</v>
      </c>
    </row>
    <row r="91" spans="1:4" x14ac:dyDescent="0.35">
      <c r="A91" s="8">
        <v>10101</v>
      </c>
      <c r="B91">
        <v>63</v>
      </c>
      <c r="C91" t="s">
        <v>264</v>
      </c>
      <c r="D91" s="8">
        <f t="shared" si="2"/>
        <v>63</v>
      </c>
    </row>
    <row r="92" spans="1:4" x14ac:dyDescent="0.35">
      <c r="A92" s="8">
        <v>10108</v>
      </c>
      <c r="B92">
        <v>63</v>
      </c>
      <c r="C92" t="s">
        <v>263</v>
      </c>
      <c r="D92" s="8">
        <f t="shared" si="2"/>
        <v>63</v>
      </c>
    </row>
    <row r="93" spans="1:4" x14ac:dyDescent="0.35">
      <c r="A93" s="8">
        <v>10162</v>
      </c>
      <c r="B93">
        <v>63</v>
      </c>
      <c r="C93" t="s">
        <v>264</v>
      </c>
      <c r="D93" s="8">
        <f t="shared" si="2"/>
        <v>63</v>
      </c>
    </row>
    <row r="94" spans="1:4" x14ac:dyDescent="0.35">
      <c r="A94" s="8">
        <v>10186</v>
      </c>
      <c r="B94">
        <v>63</v>
      </c>
      <c r="C94" t="s">
        <v>264</v>
      </c>
      <c r="D94" s="8">
        <f t="shared" si="2"/>
        <v>63</v>
      </c>
    </row>
    <row r="95" spans="1:4" x14ac:dyDescent="0.35">
      <c r="A95" s="8">
        <v>10240</v>
      </c>
      <c r="B95">
        <v>63</v>
      </c>
      <c r="C95" t="s">
        <v>263</v>
      </c>
      <c r="D95" s="8">
        <f t="shared" si="2"/>
        <v>63</v>
      </c>
    </row>
    <row r="96" spans="1:4" x14ac:dyDescent="0.35">
      <c r="A96" s="8">
        <v>10006</v>
      </c>
      <c r="B96">
        <v>62</v>
      </c>
      <c r="C96" t="s">
        <v>264</v>
      </c>
      <c r="D96" s="8">
        <f t="shared" si="2"/>
        <v>62</v>
      </c>
    </row>
    <row r="97" spans="1:4" x14ac:dyDescent="0.35">
      <c r="A97" s="8">
        <v>10023</v>
      </c>
      <c r="B97">
        <v>62</v>
      </c>
      <c r="C97" t="s">
        <v>264</v>
      </c>
      <c r="D97" s="8">
        <f t="shared" si="2"/>
        <v>62</v>
      </c>
    </row>
    <row r="98" spans="1:4" x14ac:dyDescent="0.35">
      <c r="A98" s="8">
        <v>10053</v>
      </c>
      <c r="B98">
        <v>62</v>
      </c>
      <c r="C98" t="s">
        <v>263</v>
      </c>
      <c r="D98" s="8">
        <f t="shared" si="2"/>
        <v>62</v>
      </c>
    </row>
    <row r="99" spans="1:4" x14ac:dyDescent="0.35">
      <c r="A99" s="8">
        <v>10087</v>
      </c>
      <c r="B99">
        <v>62</v>
      </c>
      <c r="C99" t="s">
        <v>263</v>
      </c>
      <c r="D99" s="8">
        <f t="shared" si="2"/>
        <v>62</v>
      </c>
    </row>
    <row r="100" spans="1:4" x14ac:dyDescent="0.35">
      <c r="A100" s="8">
        <v>10091</v>
      </c>
      <c r="B100">
        <v>61</v>
      </c>
      <c r="C100" t="s">
        <v>263</v>
      </c>
      <c r="D100" s="8">
        <f t="shared" si="2"/>
        <v>61</v>
      </c>
    </row>
    <row r="101" spans="1:4" x14ac:dyDescent="0.35">
      <c r="A101" s="8">
        <v>10060</v>
      </c>
      <c r="B101">
        <v>60</v>
      </c>
      <c r="C101" t="s">
        <v>263</v>
      </c>
      <c r="D101" s="8">
        <f t="shared" si="2"/>
        <v>60</v>
      </c>
    </row>
    <row r="102" spans="1:4" x14ac:dyDescent="0.35">
      <c r="A102" s="8">
        <v>10215</v>
      </c>
      <c r="B102">
        <v>60</v>
      </c>
      <c r="C102" t="s">
        <v>263</v>
      </c>
      <c r="D102" s="8">
        <f t="shared" si="2"/>
        <v>60</v>
      </c>
    </row>
    <row r="103" spans="1:4" x14ac:dyDescent="0.35">
      <c r="A103" s="8">
        <v>10217</v>
      </c>
      <c r="B103">
        <v>60</v>
      </c>
      <c r="C103" t="s">
        <v>264</v>
      </c>
      <c r="D103" s="8">
        <f t="shared" si="2"/>
        <v>60</v>
      </c>
    </row>
    <row r="104" spans="1:4" x14ac:dyDescent="0.35">
      <c r="A104" s="8">
        <v>10025</v>
      </c>
      <c r="B104">
        <v>59</v>
      </c>
      <c r="C104" t="s">
        <v>263</v>
      </c>
      <c r="D104" s="8">
        <f t="shared" si="2"/>
        <v>59</v>
      </c>
    </row>
    <row r="105" spans="1:4" x14ac:dyDescent="0.35">
      <c r="A105" s="8">
        <v>10173</v>
      </c>
      <c r="B105">
        <v>59</v>
      </c>
      <c r="C105" t="s">
        <v>263</v>
      </c>
      <c r="D105" s="8">
        <f t="shared" si="2"/>
        <v>59</v>
      </c>
    </row>
    <row r="106" spans="1:4" x14ac:dyDescent="0.35">
      <c r="A106" s="8">
        <v>10189</v>
      </c>
      <c r="B106">
        <v>59</v>
      </c>
      <c r="C106" t="s">
        <v>264</v>
      </c>
      <c r="D106" s="8">
        <f t="shared" si="2"/>
        <v>59</v>
      </c>
    </row>
    <row r="107" spans="1:4" x14ac:dyDescent="0.35">
      <c r="A107" s="8">
        <v>10210</v>
      </c>
      <c r="B107">
        <v>59</v>
      </c>
      <c r="C107" t="s">
        <v>263</v>
      </c>
      <c r="D107" s="8">
        <f t="shared" si="2"/>
        <v>59</v>
      </c>
    </row>
    <row r="108" spans="1:4" x14ac:dyDescent="0.35">
      <c r="A108" s="8">
        <v>10125</v>
      </c>
      <c r="B108">
        <v>58</v>
      </c>
      <c r="C108" t="s">
        <v>264</v>
      </c>
      <c r="D108" s="8">
        <f t="shared" si="2"/>
        <v>58</v>
      </c>
    </row>
    <row r="109" spans="1:4" x14ac:dyDescent="0.35">
      <c r="A109" s="8">
        <v>10140</v>
      </c>
      <c r="B109">
        <v>58</v>
      </c>
      <c r="C109" t="s">
        <v>263</v>
      </c>
      <c r="D109" s="8">
        <f t="shared" ref="D109:D110" si="3">IF(B109="",AVERAGE(B106:B108),B109)</f>
        <v>58</v>
      </c>
    </row>
    <row r="110" spans="1:4" x14ac:dyDescent="0.35">
      <c r="A110" s="8">
        <v>10127</v>
      </c>
      <c r="B110">
        <v>57</v>
      </c>
      <c r="C110" t="s">
        <v>264</v>
      </c>
      <c r="D110" s="8">
        <f t="shared" si="3"/>
        <v>57</v>
      </c>
    </row>
    <row r="111" spans="1:4" x14ac:dyDescent="0.35">
      <c r="A111" s="8">
        <v>10237</v>
      </c>
      <c r="B111">
        <v>57</v>
      </c>
      <c r="C111" t="s">
        <v>264</v>
      </c>
      <c r="D111" s="8">
        <f>IF(B111="",AVERAGE(#REF!),B111)</f>
        <v>57</v>
      </c>
    </row>
    <row r="112" spans="1:4" x14ac:dyDescent="0.35">
      <c r="A112" s="8">
        <v>10076</v>
      </c>
      <c r="B112">
        <v>56</v>
      </c>
      <c r="C112" t="s">
        <v>263</v>
      </c>
      <c r="D112" s="8">
        <f t="shared" ref="D112:D143" si="4">IF(B112="",AVERAGE(B109:B111),B112)</f>
        <v>56</v>
      </c>
    </row>
    <row r="113" spans="1:4" x14ac:dyDescent="0.35">
      <c r="A113" s="8">
        <v>10155</v>
      </c>
      <c r="B113">
        <v>56</v>
      </c>
      <c r="C113" t="s">
        <v>263</v>
      </c>
      <c r="D113" s="8">
        <f t="shared" si="4"/>
        <v>56</v>
      </c>
    </row>
    <row r="114" spans="1:4" x14ac:dyDescent="0.35">
      <c r="A114" s="8">
        <v>10206</v>
      </c>
      <c r="B114">
        <v>56</v>
      </c>
      <c r="C114" t="s">
        <v>264</v>
      </c>
      <c r="D114" s="8">
        <f t="shared" si="4"/>
        <v>56</v>
      </c>
    </row>
    <row r="115" spans="1:4" x14ac:dyDescent="0.35">
      <c r="A115" s="8">
        <v>10032</v>
      </c>
      <c r="B115">
        <v>55</v>
      </c>
      <c r="C115" t="s">
        <v>264</v>
      </c>
      <c r="D115" s="8">
        <f t="shared" si="4"/>
        <v>55</v>
      </c>
    </row>
    <row r="116" spans="1:4" x14ac:dyDescent="0.35">
      <c r="A116" s="8">
        <v>10043</v>
      </c>
      <c r="B116">
        <v>55</v>
      </c>
      <c r="C116" t="s">
        <v>264</v>
      </c>
      <c r="D116" s="8">
        <f t="shared" si="4"/>
        <v>55</v>
      </c>
    </row>
    <row r="117" spans="1:4" x14ac:dyDescent="0.35">
      <c r="A117" s="8">
        <v>10128</v>
      </c>
      <c r="B117">
        <v>55</v>
      </c>
      <c r="C117" t="s">
        <v>264</v>
      </c>
      <c r="D117" s="8">
        <f t="shared" si="4"/>
        <v>55</v>
      </c>
    </row>
    <row r="118" spans="1:4" x14ac:dyDescent="0.35">
      <c r="A118" s="8">
        <v>10168</v>
      </c>
      <c r="B118">
        <v>55</v>
      </c>
      <c r="C118" t="s">
        <v>264</v>
      </c>
      <c r="D118" s="8">
        <f t="shared" si="4"/>
        <v>55</v>
      </c>
    </row>
    <row r="119" spans="1:4" x14ac:dyDescent="0.35">
      <c r="A119" s="8">
        <v>10229</v>
      </c>
      <c r="B119">
        <v>54</v>
      </c>
      <c r="C119" t="s">
        <v>263</v>
      </c>
      <c r="D119" s="8">
        <f t="shared" si="4"/>
        <v>54</v>
      </c>
    </row>
    <row r="120" spans="1:4" x14ac:dyDescent="0.35">
      <c r="A120" s="8">
        <v>10033</v>
      </c>
      <c r="B120">
        <v>53</v>
      </c>
      <c r="C120" t="s">
        <v>263</v>
      </c>
      <c r="D120" s="8">
        <f t="shared" si="4"/>
        <v>53</v>
      </c>
    </row>
    <row r="121" spans="1:4" x14ac:dyDescent="0.35">
      <c r="A121" s="8">
        <v>10038</v>
      </c>
      <c r="B121">
        <v>53</v>
      </c>
      <c r="C121" t="s">
        <v>263</v>
      </c>
      <c r="D121" s="8">
        <f t="shared" si="4"/>
        <v>53</v>
      </c>
    </row>
    <row r="122" spans="1:4" x14ac:dyDescent="0.35">
      <c r="A122" s="8">
        <v>10054</v>
      </c>
      <c r="B122">
        <v>52</v>
      </c>
      <c r="C122" t="s">
        <v>264</v>
      </c>
      <c r="D122" s="8">
        <f t="shared" si="4"/>
        <v>52</v>
      </c>
    </row>
    <row r="123" spans="1:4" x14ac:dyDescent="0.35">
      <c r="A123" s="8">
        <v>10124</v>
      </c>
      <c r="B123">
        <v>52</v>
      </c>
      <c r="C123" t="s">
        <v>264</v>
      </c>
      <c r="D123" s="8">
        <f t="shared" si="4"/>
        <v>52</v>
      </c>
    </row>
    <row r="124" spans="1:4" x14ac:dyDescent="0.35">
      <c r="A124" s="8">
        <v>10213</v>
      </c>
      <c r="B124">
        <v>52</v>
      </c>
      <c r="C124" t="s">
        <v>264</v>
      </c>
      <c r="D124" s="8">
        <f t="shared" si="4"/>
        <v>52</v>
      </c>
    </row>
    <row r="125" spans="1:4" x14ac:dyDescent="0.35">
      <c r="A125" s="8">
        <v>10067</v>
      </c>
      <c r="B125">
        <v>51</v>
      </c>
      <c r="C125" t="s">
        <v>263</v>
      </c>
      <c r="D125" s="8">
        <f t="shared" si="4"/>
        <v>51</v>
      </c>
    </row>
    <row r="126" spans="1:4" x14ac:dyDescent="0.35">
      <c r="A126" s="8">
        <v>10195</v>
      </c>
      <c r="B126">
        <v>51</v>
      </c>
      <c r="C126" t="s">
        <v>264</v>
      </c>
      <c r="D126" s="8">
        <f t="shared" si="4"/>
        <v>51</v>
      </c>
    </row>
    <row r="127" spans="1:4" x14ac:dyDescent="0.35">
      <c r="A127" s="8">
        <v>10095</v>
      </c>
      <c r="B127">
        <v>50</v>
      </c>
      <c r="C127" t="s">
        <v>263</v>
      </c>
      <c r="D127" s="8">
        <f t="shared" si="4"/>
        <v>50</v>
      </c>
    </row>
    <row r="128" spans="1:4" x14ac:dyDescent="0.35">
      <c r="A128" s="8">
        <v>10130</v>
      </c>
      <c r="B128">
        <v>50</v>
      </c>
      <c r="C128" t="s">
        <v>264</v>
      </c>
      <c r="D128" s="8">
        <f t="shared" si="4"/>
        <v>50</v>
      </c>
    </row>
    <row r="129" spans="1:4" x14ac:dyDescent="0.35">
      <c r="A129" s="8">
        <v>10132</v>
      </c>
      <c r="B129">
        <v>50</v>
      </c>
      <c r="C129" t="s">
        <v>264</v>
      </c>
      <c r="D129" s="8">
        <f t="shared" si="4"/>
        <v>50</v>
      </c>
    </row>
    <row r="130" spans="1:4" x14ac:dyDescent="0.35">
      <c r="A130" s="8">
        <v>10157</v>
      </c>
      <c r="B130">
        <v>50</v>
      </c>
      <c r="C130" t="s">
        <v>264</v>
      </c>
      <c r="D130" s="8">
        <f t="shared" si="4"/>
        <v>50</v>
      </c>
    </row>
    <row r="131" spans="1:4" x14ac:dyDescent="0.35">
      <c r="A131" s="8">
        <v>10201</v>
      </c>
      <c r="B131">
        <v>50</v>
      </c>
      <c r="C131" t="s">
        <v>264</v>
      </c>
      <c r="D131" s="8">
        <f t="shared" si="4"/>
        <v>50</v>
      </c>
    </row>
    <row r="132" spans="1:4" x14ac:dyDescent="0.35">
      <c r="A132" s="8">
        <v>10002</v>
      </c>
      <c r="B132">
        <v>49</v>
      </c>
      <c r="C132" t="s">
        <v>263</v>
      </c>
      <c r="D132" s="8">
        <f t="shared" si="4"/>
        <v>49</v>
      </c>
    </row>
    <row r="133" spans="1:4" x14ac:dyDescent="0.35">
      <c r="A133" s="8">
        <v>10015</v>
      </c>
      <c r="B133">
        <v>48</v>
      </c>
      <c r="C133" t="s">
        <v>264</v>
      </c>
      <c r="D133" s="8">
        <f t="shared" si="4"/>
        <v>48</v>
      </c>
    </row>
    <row r="134" spans="1:4" x14ac:dyDescent="0.35">
      <c r="A134" s="8">
        <v>10071</v>
      </c>
      <c r="B134">
        <v>48</v>
      </c>
      <c r="C134" t="s">
        <v>263</v>
      </c>
      <c r="D134" s="8">
        <f t="shared" si="4"/>
        <v>48</v>
      </c>
    </row>
    <row r="135" spans="1:4" x14ac:dyDescent="0.35">
      <c r="A135" s="8">
        <v>10090</v>
      </c>
      <c r="B135">
        <v>48</v>
      </c>
      <c r="C135" t="s">
        <v>264</v>
      </c>
      <c r="D135" s="8">
        <f t="shared" si="4"/>
        <v>48</v>
      </c>
    </row>
    <row r="136" spans="1:4" x14ac:dyDescent="0.35">
      <c r="A136" s="8">
        <v>10107</v>
      </c>
      <c r="B136">
        <v>48</v>
      </c>
      <c r="C136" t="s">
        <v>263</v>
      </c>
      <c r="D136" s="8">
        <f t="shared" si="4"/>
        <v>48</v>
      </c>
    </row>
    <row r="137" spans="1:4" x14ac:dyDescent="0.35">
      <c r="A137" s="8">
        <v>10160</v>
      </c>
      <c r="B137">
        <v>48</v>
      </c>
      <c r="C137" t="s">
        <v>263</v>
      </c>
      <c r="D137" s="8">
        <f t="shared" si="4"/>
        <v>48</v>
      </c>
    </row>
    <row r="138" spans="1:4" x14ac:dyDescent="0.35">
      <c r="A138" s="8">
        <v>10024</v>
      </c>
      <c r="B138">
        <v>47</v>
      </c>
      <c r="C138" t="s">
        <v>264</v>
      </c>
      <c r="D138" s="8">
        <f t="shared" si="4"/>
        <v>47</v>
      </c>
    </row>
    <row r="139" spans="1:4" x14ac:dyDescent="0.35">
      <c r="A139" s="8">
        <v>10061</v>
      </c>
      <c r="B139">
        <v>47</v>
      </c>
      <c r="C139" t="s">
        <v>264</v>
      </c>
      <c r="D139" s="8">
        <f t="shared" si="4"/>
        <v>47</v>
      </c>
    </row>
    <row r="140" spans="1:4" x14ac:dyDescent="0.35">
      <c r="A140" s="8">
        <v>10039</v>
      </c>
      <c r="B140">
        <v>46</v>
      </c>
      <c r="C140" t="s">
        <v>264</v>
      </c>
      <c r="D140" s="8">
        <f t="shared" si="4"/>
        <v>46</v>
      </c>
    </row>
    <row r="141" spans="1:4" x14ac:dyDescent="0.35">
      <c r="A141" s="8">
        <v>10104</v>
      </c>
      <c r="B141">
        <v>46</v>
      </c>
      <c r="C141" t="s">
        <v>263</v>
      </c>
      <c r="D141" s="8">
        <f t="shared" si="4"/>
        <v>46</v>
      </c>
    </row>
    <row r="142" spans="1:4" x14ac:dyDescent="0.35">
      <c r="A142" s="8">
        <v>10143</v>
      </c>
      <c r="B142">
        <v>46</v>
      </c>
      <c r="C142" t="s">
        <v>263</v>
      </c>
      <c r="D142" s="8">
        <f t="shared" si="4"/>
        <v>46</v>
      </c>
    </row>
    <row r="143" spans="1:4" x14ac:dyDescent="0.35">
      <c r="A143" s="8">
        <v>10176</v>
      </c>
      <c r="B143">
        <v>46</v>
      </c>
      <c r="C143" t="s">
        <v>263</v>
      </c>
      <c r="D143" s="8">
        <f t="shared" si="4"/>
        <v>46</v>
      </c>
    </row>
    <row r="144" spans="1:4" x14ac:dyDescent="0.35">
      <c r="A144" s="8">
        <v>10205</v>
      </c>
      <c r="B144">
        <v>45</v>
      </c>
      <c r="C144" t="s">
        <v>264</v>
      </c>
      <c r="D144" s="8">
        <f t="shared" ref="D144:D175" si="5">IF(B144="",AVERAGE(B141:B143),B144)</f>
        <v>45</v>
      </c>
    </row>
    <row r="145" spans="1:4" x14ac:dyDescent="0.35">
      <c r="A145" s="8">
        <v>10216</v>
      </c>
      <c r="B145">
        <v>45</v>
      </c>
      <c r="C145" t="s">
        <v>263</v>
      </c>
      <c r="D145" s="8">
        <f t="shared" si="5"/>
        <v>45</v>
      </c>
    </row>
    <row r="146" spans="1:4" x14ac:dyDescent="0.35">
      <c r="A146" s="8">
        <v>10232</v>
      </c>
      <c r="B146">
        <v>45</v>
      </c>
      <c r="C146" t="s">
        <v>264</v>
      </c>
      <c r="D146" s="8">
        <f t="shared" si="5"/>
        <v>45</v>
      </c>
    </row>
    <row r="147" spans="1:4" x14ac:dyDescent="0.35">
      <c r="A147" s="8">
        <v>10042</v>
      </c>
      <c r="B147">
        <v>43</v>
      </c>
      <c r="C147" t="s">
        <v>264</v>
      </c>
      <c r="D147" s="8">
        <f t="shared" si="5"/>
        <v>43</v>
      </c>
    </row>
    <row r="148" spans="1:4" x14ac:dyDescent="0.35">
      <c r="A148" s="8">
        <v>10096</v>
      </c>
      <c r="B148">
        <v>43</v>
      </c>
      <c r="C148" t="s">
        <v>263</v>
      </c>
      <c r="D148" s="8">
        <f t="shared" si="5"/>
        <v>43</v>
      </c>
    </row>
    <row r="149" spans="1:4" x14ac:dyDescent="0.35">
      <c r="A149" s="8">
        <v>10102</v>
      </c>
      <c r="B149">
        <v>43</v>
      </c>
      <c r="C149" t="s">
        <v>264</v>
      </c>
      <c r="D149" s="8">
        <f t="shared" si="5"/>
        <v>43</v>
      </c>
    </row>
    <row r="150" spans="1:4" x14ac:dyDescent="0.35">
      <c r="A150" s="8">
        <v>10041</v>
      </c>
      <c r="B150">
        <v>42</v>
      </c>
      <c r="C150" t="s">
        <v>264</v>
      </c>
      <c r="D150" s="8">
        <f t="shared" si="5"/>
        <v>42</v>
      </c>
    </row>
    <row r="151" spans="1:4" x14ac:dyDescent="0.35">
      <c r="A151" s="8">
        <v>10062</v>
      </c>
      <c r="B151">
        <v>42</v>
      </c>
      <c r="C151" t="s">
        <v>264</v>
      </c>
      <c r="D151" s="8">
        <f t="shared" si="5"/>
        <v>42</v>
      </c>
    </row>
    <row r="152" spans="1:4" x14ac:dyDescent="0.35">
      <c r="A152" s="8">
        <v>10068</v>
      </c>
      <c r="B152">
        <v>42</v>
      </c>
      <c r="C152" t="s">
        <v>264</v>
      </c>
      <c r="D152" s="8">
        <f t="shared" si="5"/>
        <v>42</v>
      </c>
    </row>
    <row r="153" spans="1:4" x14ac:dyDescent="0.35">
      <c r="A153" s="8">
        <v>10169</v>
      </c>
      <c r="B153">
        <v>42</v>
      </c>
      <c r="C153" t="s">
        <v>264</v>
      </c>
      <c r="D153" s="8">
        <f t="shared" si="5"/>
        <v>42</v>
      </c>
    </row>
    <row r="154" spans="1:4" x14ac:dyDescent="0.35">
      <c r="A154" s="8">
        <v>10122</v>
      </c>
      <c r="B154">
        <v>41</v>
      </c>
      <c r="C154" t="s">
        <v>263</v>
      </c>
      <c r="D154" s="8">
        <f t="shared" si="5"/>
        <v>41</v>
      </c>
    </row>
    <row r="155" spans="1:4" x14ac:dyDescent="0.35">
      <c r="A155" s="8">
        <v>10158</v>
      </c>
      <c r="B155">
        <v>41</v>
      </c>
      <c r="C155" t="s">
        <v>264</v>
      </c>
      <c r="D155" s="8">
        <f t="shared" si="5"/>
        <v>41</v>
      </c>
    </row>
    <row r="156" spans="1:4" x14ac:dyDescent="0.35">
      <c r="A156" s="8">
        <v>10223</v>
      </c>
      <c r="B156">
        <v>41</v>
      </c>
      <c r="C156" t="s">
        <v>263</v>
      </c>
      <c r="D156" s="8">
        <f t="shared" si="5"/>
        <v>41</v>
      </c>
    </row>
    <row r="157" spans="1:4" x14ac:dyDescent="0.35">
      <c r="A157" s="8">
        <v>10231</v>
      </c>
      <c r="B157">
        <v>41</v>
      </c>
      <c r="C157" t="s">
        <v>263</v>
      </c>
      <c r="D157" s="8">
        <f t="shared" si="5"/>
        <v>41</v>
      </c>
    </row>
    <row r="158" spans="1:4" x14ac:dyDescent="0.35">
      <c r="A158" s="8">
        <v>10235</v>
      </c>
      <c r="B158">
        <v>41</v>
      </c>
      <c r="C158" t="s">
        <v>263</v>
      </c>
      <c r="D158" s="8">
        <f t="shared" si="5"/>
        <v>41</v>
      </c>
    </row>
    <row r="159" spans="1:4" x14ac:dyDescent="0.35">
      <c r="A159" s="8">
        <v>10238</v>
      </c>
      <c r="B159">
        <v>41</v>
      </c>
      <c r="C159" t="s">
        <v>263</v>
      </c>
      <c r="D159" s="8">
        <f t="shared" si="5"/>
        <v>41</v>
      </c>
    </row>
    <row r="160" spans="1:4" x14ac:dyDescent="0.35">
      <c r="A160" s="8">
        <v>10106</v>
      </c>
      <c r="B160">
        <v>40</v>
      </c>
      <c r="C160" t="s">
        <v>264</v>
      </c>
      <c r="D160" s="8">
        <f t="shared" si="5"/>
        <v>40</v>
      </c>
    </row>
    <row r="161" spans="1:4" x14ac:dyDescent="0.35">
      <c r="A161" s="8">
        <v>10004</v>
      </c>
      <c r="C161" t="s">
        <v>263</v>
      </c>
      <c r="D161" s="8">
        <f t="shared" si="5"/>
        <v>40.666666666666664</v>
      </c>
    </row>
    <row r="162" spans="1:4" x14ac:dyDescent="0.35">
      <c r="A162" s="8">
        <v>10003</v>
      </c>
      <c r="B162">
        <v>39</v>
      </c>
      <c r="C162" t="s">
        <v>263</v>
      </c>
      <c r="D162" s="8">
        <f t="shared" si="5"/>
        <v>39</v>
      </c>
    </row>
    <row r="163" spans="1:4" x14ac:dyDescent="0.35">
      <c r="A163" s="8">
        <v>10069</v>
      </c>
      <c r="B163">
        <v>39</v>
      </c>
      <c r="C163" t="s">
        <v>263</v>
      </c>
      <c r="D163" s="8">
        <f t="shared" si="5"/>
        <v>39</v>
      </c>
    </row>
    <row r="164" spans="1:4" x14ac:dyDescent="0.35">
      <c r="A164" s="8">
        <v>10020</v>
      </c>
      <c r="B164">
        <v>38</v>
      </c>
      <c r="C164" t="s">
        <v>264</v>
      </c>
      <c r="D164" s="8">
        <f t="shared" si="5"/>
        <v>38</v>
      </c>
    </row>
    <row r="165" spans="1:4" x14ac:dyDescent="0.35">
      <c r="A165" s="8">
        <v>10070</v>
      </c>
      <c r="B165">
        <v>38</v>
      </c>
      <c r="C165" t="s">
        <v>263</v>
      </c>
      <c r="D165" s="8">
        <f t="shared" si="5"/>
        <v>38</v>
      </c>
    </row>
    <row r="166" spans="1:4" x14ac:dyDescent="0.35">
      <c r="A166" s="8">
        <v>10077</v>
      </c>
      <c r="B166">
        <v>38</v>
      </c>
      <c r="C166" t="s">
        <v>263</v>
      </c>
      <c r="D166" s="8">
        <f t="shared" si="5"/>
        <v>38</v>
      </c>
    </row>
    <row r="167" spans="1:4" x14ac:dyDescent="0.35">
      <c r="A167" s="8">
        <v>10114</v>
      </c>
      <c r="B167">
        <v>38</v>
      </c>
      <c r="C167" t="s">
        <v>263</v>
      </c>
      <c r="D167" s="8">
        <f t="shared" si="5"/>
        <v>38</v>
      </c>
    </row>
    <row r="168" spans="1:4" x14ac:dyDescent="0.35">
      <c r="A168" s="8">
        <v>10141</v>
      </c>
      <c r="B168">
        <v>38</v>
      </c>
      <c r="C168" t="s">
        <v>263</v>
      </c>
      <c r="D168" s="8">
        <f t="shared" si="5"/>
        <v>38</v>
      </c>
    </row>
    <row r="169" spans="1:4" x14ac:dyDescent="0.35">
      <c r="A169" s="8">
        <v>10197</v>
      </c>
      <c r="B169">
        <v>38</v>
      </c>
      <c r="C169" t="s">
        <v>263</v>
      </c>
      <c r="D169" s="8">
        <f t="shared" si="5"/>
        <v>38</v>
      </c>
    </row>
    <row r="170" spans="1:4" x14ac:dyDescent="0.35">
      <c r="A170" s="8">
        <v>10040</v>
      </c>
      <c r="B170">
        <v>37</v>
      </c>
      <c r="C170" t="s">
        <v>264</v>
      </c>
      <c r="D170" s="8">
        <f t="shared" si="5"/>
        <v>37</v>
      </c>
    </row>
    <row r="171" spans="1:4" x14ac:dyDescent="0.35">
      <c r="A171" s="8">
        <v>10065</v>
      </c>
      <c r="B171">
        <v>37</v>
      </c>
      <c r="C171" t="s">
        <v>264</v>
      </c>
      <c r="D171" s="8">
        <f t="shared" si="5"/>
        <v>37</v>
      </c>
    </row>
    <row r="172" spans="1:4" x14ac:dyDescent="0.35">
      <c r="A172" s="8">
        <v>10080</v>
      </c>
      <c r="B172">
        <v>37</v>
      </c>
      <c r="C172" t="s">
        <v>263</v>
      </c>
      <c r="D172" s="8">
        <f t="shared" si="5"/>
        <v>37</v>
      </c>
    </row>
    <row r="173" spans="1:4" x14ac:dyDescent="0.35">
      <c r="A173" s="8">
        <v>10154</v>
      </c>
      <c r="B173">
        <v>37</v>
      </c>
      <c r="C173" t="s">
        <v>263</v>
      </c>
      <c r="D173" s="8">
        <f t="shared" si="5"/>
        <v>37</v>
      </c>
    </row>
    <row r="174" spans="1:4" x14ac:dyDescent="0.35">
      <c r="A174" s="8">
        <v>10222</v>
      </c>
      <c r="B174">
        <v>37</v>
      </c>
      <c r="C174" t="s">
        <v>263</v>
      </c>
      <c r="D174" s="8">
        <f t="shared" si="5"/>
        <v>37</v>
      </c>
    </row>
    <row r="175" spans="1:4" x14ac:dyDescent="0.35">
      <c r="A175" s="8">
        <v>10234</v>
      </c>
      <c r="B175">
        <v>37</v>
      </c>
      <c r="C175" t="s">
        <v>263</v>
      </c>
      <c r="D175" s="8">
        <f t="shared" si="5"/>
        <v>37</v>
      </c>
    </row>
    <row r="176" spans="1:4" x14ac:dyDescent="0.35">
      <c r="A176" s="8">
        <v>10075</v>
      </c>
      <c r="B176">
        <v>36</v>
      </c>
      <c r="C176" t="s">
        <v>264</v>
      </c>
      <c r="D176" s="8">
        <f t="shared" ref="D176:D207" si="6">IF(B176="",AVERAGE(B173:B175),B176)</f>
        <v>36</v>
      </c>
    </row>
    <row r="177" spans="1:4" x14ac:dyDescent="0.35">
      <c r="A177" s="8">
        <v>10136</v>
      </c>
      <c r="B177">
        <v>36</v>
      </c>
      <c r="C177" t="s">
        <v>264</v>
      </c>
      <c r="D177" s="8">
        <f t="shared" si="6"/>
        <v>36</v>
      </c>
    </row>
    <row r="178" spans="1:4" x14ac:dyDescent="0.35">
      <c r="A178" s="8">
        <v>10164</v>
      </c>
      <c r="B178">
        <v>36</v>
      </c>
      <c r="C178" t="s">
        <v>263</v>
      </c>
      <c r="D178" s="8">
        <f t="shared" si="6"/>
        <v>36</v>
      </c>
    </row>
    <row r="179" spans="1:4" x14ac:dyDescent="0.35">
      <c r="A179" s="8">
        <v>10172</v>
      </c>
      <c r="B179">
        <v>36</v>
      </c>
      <c r="C179" t="s">
        <v>263</v>
      </c>
      <c r="D179" s="8">
        <f t="shared" si="6"/>
        <v>36</v>
      </c>
    </row>
    <row r="180" spans="1:4" x14ac:dyDescent="0.35">
      <c r="A180" s="8">
        <v>10219</v>
      </c>
      <c r="B180">
        <v>36</v>
      </c>
      <c r="C180" t="s">
        <v>263</v>
      </c>
      <c r="D180" s="8">
        <f t="shared" si="6"/>
        <v>36</v>
      </c>
    </row>
    <row r="181" spans="1:4" x14ac:dyDescent="0.35">
      <c r="A181" s="8">
        <v>10019</v>
      </c>
      <c r="B181">
        <v>35</v>
      </c>
      <c r="C181" t="s">
        <v>264</v>
      </c>
      <c r="D181" s="8">
        <f t="shared" si="6"/>
        <v>35</v>
      </c>
    </row>
    <row r="182" spans="1:4" x14ac:dyDescent="0.35">
      <c r="A182" s="8">
        <v>10037</v>
      </c>
      <c r="B182">
        <v>35</v>
      </c>
      <c r="C182" t="s">
        <v>263</v>
      </c>
      <c r="D182" s="8">
        <f t="shared" si="6"/>
        <v>35</v>
      </c>
    </row>
    <row r="183" spans="1:4" x14ac:dyDescent="0.35">
      <c r="A183" s="8">
        <v>10098</v>
      </c>
      <c r="B183">
        <v>35</v>
      </c>
      <c r="C183" t="s">
        <v>263</v>
      </c>
      <c r="D183" s="8">
        <f t="shared" si="6"/>
        <v>35</v>
      </c>
    </row>
    <row r="184" spans="1:4" x14ac:dyDescent="0.35">
      <c r="A184" s="8">
        <v>10073</v>
      </c>
      <c r="B184">
        <v>34</v>
      </c>
      <c r="C184" t="s">
        <v>264</v>
      </c>
      <c r="D184" s="8">
        <f t="shared" si="6"/>
        <v>34</v>
      </c>
    </row>
    <row r="185" spans="1:4" x14ac:dyDescent="0.35">
      <c r="A185" s="8">
        <v>10218</v>
      </c>
      <c r="B185">
        <v>34</v>
      </c>
      <c r="C185" t="s">
        <v>264</v>
      </c>
      <c r="D185" s="8">
        <f t="shared" si="6"/>
        <v>34</v>
      </c>
    </row>
    <row r="186" spans="1:4" x14ac:dyDescent="0.35">
      <c r="A186" s="8">
        <v>10228</v>
      </c>
      <c r="B186">
        <v>34</v>
      </c>
      <c r="C186" t="s">
        <v>264</v>
      </c>
      <c r="D186" s="8">
        <f t="shared" si="6"/>
        <v>34</v>
      </c>
    </row>
    <row r="187" spans="1:4" x14ac:dyDescent="0.35">
      <c r="A187" s="8">
        <v>10089</v>
      </c>
      <c r="B187">
        <v>33</v>
      </c>
      <c r="C187" t="s">
        <v>263</v>
      </c>
      <c r="D187" s="8">
        <f t="shared" si="6"/>
        <v>33</v>
      </c>
    </row>
    <row r="188" spans="1:4" x14ac:dyDescent="0.35">
      <c r="A188" s="8">
        <v>10148</v>
      </c>
      <c r="B188">
        <v>33</v>
      </c>
      <c r="C188" t="s">
        <v>264</v>
      </c>
      <c r="D188" s="8">
        <f t="shared" si="6"/>
        <v>33</v>
      </c>
    </row>
    <row r="189" spans="1:4" x14ac:dyDescent="0.35">
      <c r="A189" s="8">
        <v>10010</v>
      </c>
      <c r="B189">
        <v>32</v>
      </c>
      <c r="C189" t="s">
        <v>264</v>
      </c>
      <c r="D189" s="8">
        <f t="shared" si="6"/>
        <v>32</v>
      </c>
    </row>
    <row r="190" spans="1:4" x14ac:dyDescent="0.35">
      <c r="A190" s="8">
        <v>10055</v>
      </c>
      <c r="B190">
        <v>32</v>
      </c>
      <c r="C190" t="s">
        <v>264</v>
      </c>
      <c r="D190" s="8">
        <f t="shared" si="6"/>
        <v>32</v>
      </c>
    </row>
    <row r="191" spans="1:4" x14ac:dyDescent="0.35">
      <c r="A191" s="8">
        <v>10056</v>
      </c>
      <c r="B191">
        <v>32</v>
      </c>
      <c r="C191" t="s">
        <v>264</v>
      </c>
      <c r="D191" s="8">
        <f t="shared" si="6"/>
        <v>32</v>
      </c>
    </row>
    <row r="192" spans="1:4" x14ac:dyDescent="0.35">
      <c r="A192" s="8">
        <v>10109</v>
      </c>
      <c r="B192">
        <v>32</v>
      </c>
      <c r="C192" t="s">
        <v>264</v>
      </c>
      <c r="D192" s="8">
        <f t="shared" si="6"/>
        <v>32</v>
      </c>
    </row>
    <row r="193" spans="1:4" x14ac:dyDescent="0.35">
      <c r="A193" s="8">
        <v>10156</v>
      </c>
      <c r="B193">
        <v>32</v>
      </c>
      <c r="C193" t="s">
        <v>264</v>
      </c>
      <c r="D193" s="8">
        <f t="shared" si="6"/>
        <v>32</v>
      </c>
    </row>
    <row r="194" spans="1:4" x14ac:dyDescent="0.35">
      <c r="A194" s="8">
        <v>10165</v>
      </c>
      <c r="B194">
        <v>32</v>
      </c>
      <c r="C194" t="s">
        <v>263</v>
      </c>
      <c r="D194" s="8">
        <f t="shared" si="6"/>
        <v>32</v>
      </c>
    </row>
    <row r="195" spans="1:4" x14ac:dyDescent="0.35">
      <c r="A195" s="8">
        <v>10001</v>
      </c>
      <c r="B195">
        <v>31</v>
      </c>
      <c r="C195" t="s">
        <v>263</v>
      </c>
      <c r="D195" s="8">
        <f t="shared" si="6"/>
        <v>31</v>
      </c>
    </row>
    <row r="196" spans="1:4" x14ac:dyDescent="0.35">
      <c r="A196" s="8">
        <v>10083</v>
      </c>
      <c r="B196">
        <v>31</v>
      </c>
      <c r="C196" t="s">
        <v>264</v>
      </c>
      <c r="D196" s="8">
        <f t="shared" si="6"/>
        <v>31</v>
      </c>
    </row>
    <row r="197" spans="1:4" x14ac:dyDescent="0.35">
      <c r="A197" s="8">
        <v>10150</v>
      </c>
      <c r="B197">
        <v>31</v>
      </c>
      <c r="C197" t="s">
        <v>264</v>
      </c>
      <c r="D197" s="8">
        <f t="shared" si="6"/>
        <v>31</v>
      </c>
    </row>
    <row r="198" spans="1:4" x14ac:dyDescent="0.35">
      <c r="A198" s="8">
        <v>10171</v>
      </c>
      <c r="B198">
        <v>31</v>
      </c>
      <c r="C198" t="s">
        <v>263</v>
      </c>
      <c r="D198" s="8">
        <f t="shared" si="6"/>
        <v>31</v>
      </c>
    </row>
    <row r="199" spans="1:4" x14ac:dyDescent="0.35">
      <c r="A199" s="8">
        <v>10226</v>
      </c>
      <c r="B199">
        <v>31</v>
      </c>
      <c r="C199" t="s">
        <v>263</v>
      </c>
      <c r="D199" s="8">
        <f t="shared" si="6"/>
        <v>31</v>
      </c>
    </row>
    <row r="200" spans="1:4" x14ac:dyDescent="0.35">
      <c r="A200" s="8">
        <v>10049</v>
      </c>
      <c r="B200">
        <v>30</v>
      </c>
      <c r="C200" t="s">
        <v>264</v>
      </c>
      <c r="D200" s="8">
        <f t="shared" si="6"/>
        <v>30</v>
      </c>
    </row>
    <row r="201" spans="1:4" x14ac:dyDescent="0.35">
      <c r="A201" s="8">
        <v>10066</v>
      </c>
      <c r="B201">
        <v>30</v>
      </c>
      <c r="C201" t="s">
        <v>263</v>
      </c>
      <c r="D201" s="8">
        <f t="shared" si="6"/>
        <v>30</v>
      </c>
    </row>
    <row r="202" spans="1:4" x14ac:dyDescent="0.35">
      <c r="A202" s="8">
        <v>10198</v>
      </c>
      <c r="B202">
        <v>30</v>
      </c>
      <c r="C202" t="s">
        <v>263</v>
      </c>
      <c r="D202" s="8">
        <f t="shared" si="6"/>
        <v>30</v>
      </c>
    </row>
    <row r="203" spans="1:4" x14ac:dyDescent="0.35">
      <c r="A203" s="8">
        <v>10233</v>
      </c>
      <c r="B203">
        <v>30</v>
      </c>
      <c r="C203" t="s">
        <v>264</v>
      </c>
      <c r="D203" s="8">
        <f t="shared" si="6"/>
        <v>30</v>
      </c>
    </row>
    <row r="204" spans="1:4" x14ac:dyDescent="0.35">
      <c r="A204" s="8">
        <v>10058</v>
      </c>
      <c r="B204">
        <v>29</v>
      </c>
      <c r="C204" t="s">
        <v>263</v>
      </c>
      <c r="D204" s="8">
        <f t="shared" si="6"/>
        <v>29</v>
      </c>
    </row>
    <row r="205" spans="1:4" x14ac:dyDescent="0.35">
      <c r="A205" s="8">
        <v>10147</v>
      </c>
      <c r="B205">
        <v>29</v>
      </c>
      <c r="C205" t="s">
        <v>264</v>
      </c>
      <c r="D205" s="8">
        <f t="shared" si="6"/>
        <v>29</v>
      </c>
    </row>
    <row r="206" spans="1:4" x14ac:dyDescent="0.35">
      <c r="A206" s="8">
        <v>10074</v>
      </c>
      <c r="B206">
        <v>28</v>
      </c>
      <c r="C206" t="s">
        <v>264</v>
      </c>
      <c r="D206" s="8">
        <f t="shared" si="6"/>
        <v>28</v>
      </c>
    </row>
    <row r="207" spans="1:4" x14ac:dyDescent="0.35">
      <c r="A207" s="8">
        <v>10079</v>
      </c>
      <c r="B207">
        <v>28</v>
      </c>
      <c r="C207" t="s">
        <v>264</v>
      </c>
      <c r="D207" s="8">
        <f t="shared" si="6"/>
        <v>28</v>
      </c>
    </row>
    <row r="208" spans="1:4" x14ac:dyDescent="0.35">
      <c r="A208" s="8">
        <v>10082</v>
      </c>
      <c r="B208">
        <v>28</v>
      </c>
      <c r="C208" t="s">
        <v>264</v>
      </c>
      <c r="D208" s="8">
        <f t="shared" ref="D208:D238" si="7">IF(B208="",AVERAGE(B205:B207),B208)</f>
        <v>28</v>
      </c>
    </row>
    <row r="209" spans="1:4" x14ac:dyDescent="0.35">
      <c r="A209" s="8">
        <v>10117</v>
      </c>
      <c r="B209">
        <v>28</v>
      </c>
      <c r="C209" t="s">
        <v>264</v>
      </c>
      <c r="D209" s="8">
        <f t="shared" si="7"/>
        <v>28</v>
      </c>
    </row>
    <row r="210" spans="1:4" x14ac:dyDescent="0.35">
      <c r="A210" s="8">
        <v>10181</v>
      </c>
      <c r="B210">
        <v>28</v>
      </c>
      <c r="C210" t="s">
        <v>264</v>
      </c>
      <c r="D210" s="8">
        <f t="shared" si="7"/>
        <v>28</v>
      </c>
    </row>
    <row r="211" spans="1:4" x14ac:dyDescent="0.35">
      <c r="A211" s="8">
        <v>10026</v>
      </c>
      <c r="B211">
        <v>27</v>
      </c>
      <c r="C211" t="s">
        <v>263</v>
      </c>
      <c r="D211" s="8">
        <f t="shared" si="7"/>
        <v>27</v>
      </c>
    </row>
    <row r="212" spans="1:4" x14ac:dyDescent="0.35">
      <c r="A212" s="8">
        <v>10111</v>
      </c>
      <c r="B212">
        <v>27</v>
      </c>
      <c r="C212" t="s">
        <v>264</v>
      </c>
      <c r="D212" s="8">
        <f t="shared" si="7"/>
        <v>27</v>
      </c>
    </row>
    <row r="213" spans="1:4" x14ac:dyDescent="0.35">
      <c r="A213" s="8">
        <v>10135</v>
      </c>
      <c r="B213">
        <v>27</v>
      </c>
      <c r="C213" t="s">
        <v>264</v>
      </c>
      <c r="D213" s="8">
        <f t="shared" si="7"/>
        <v>27</v>
      </c>
    </row>
    <row r="214" spans="1:4" x14ac:dyDescent="0.35">
      <c r="A214" s="8">
        <v>10138</v>
      </c>
      <c r="B214">
        <v>27</v>
      </c>
      <c r="C214" t="s">
        <v>264</v>
      </c>
      <c r="D214" s="8">
        <f t="shared" si="7"/>
        <v>27</v>
      </c>
    </row>
    <row r="215" spans="1:4" x14ac:dyDescent="0.35">
      <c r="A215" s="8">
        <v>10144</v>
      </c>
      <c r="B215">
        <v>27</v>
      </c>
      <c r="C215" t="s">
        <v>263</v>
      </c>
      <c r="D215" s="8">
        <f t="shared" si="7"/>
        <v>27</v>
      </c>
    </row>
    <row r="216" spans="1:4" x14ac:dyDescent="0.35">
      <c r="A216" s="8">
        <v>10166</v>
      </c>
      <c r="B216">
        <v>27</v>
      </c>
      <c r="C216" t="s">
        <v>263</v>
      </c>
      <c r="D216" s="8">
        <f t="shared" si="7"/>
        <v>27</v>
      </c>
    </row>
    <row r="217" spans="1:4" x14ac:dyDescent="0.35">
      <c r="A217" s="8">
        <v>10167</v>
      </c>
      <c r="B217">
        <v>27</v>
      </c>
      <c r="C217" t="s">
        <v>264</v>
      </c>
      <c r="D217" s="8">
        <f t="shared" si="7"/>
        <v>27</v>
      </c>
    </row>
    <row r="218" spans="1:4" x14ac:dyDescent="0.35">
      <c r="A218" s="8">
        <v>10179</v>
      </c>
      <c r="B218">
        <v>27</v>
      </c>
      <c r="C218" t="s">
        <v>264</v>
      </c>
      <c r="D218" s="8">
        <f t="shared" si="7"/>
        <v>27</v>
      </c>
    </row>
    <row r="219" spans="1:4" x14ac:dyDescent="0.35">
      <c r="A219" s="8">
        <v>10200</v>
      </c>
      <c r="B219">
        <v>27</v>
      </c>
      <c r="C219" t="s">
        <v>263</v>
      </c>
      <c r="D219" s="8">
        <f t="shared" si="7"/>
        <v>27</v>
      </c>
    </row>
    <row r="220" spans="1:4" x14ac:dyDescent="0.35">
      <c r="A220" s="8">
        <v>10152</v>
      </c>
      <c r="B220">
        <v>26</v>
      </c>
      <c r="C220" t="s">
        <v>264</v>
      </c>
      <c r="D220" s="8">
        <f t="shared" si="7"/>
        <v>26</v>
      </c>
    </row>
    <row r="221" spans="1:4" x14ac:dyDescent="0.35">
      <c r="A221" s="8">
        <v>10047</v>
      </c>
      <c r="B221">
        <v>25</v>
      </c>
      <c r="C221" t="s">
        <v>263</v>
      </c>
      <c r="D221" s="8">
        <f t="shared" si="7"/>
        <v>25</v>
      </c>
    </row>
    <row r="222" spans="1:4" x14ac:dyDescent="0.35">
      <c r="A222" s="8">
        <v>10118</v>
      </c>
      <c r="B222">
        <v>25</v>
      </c>
      <c r="C222" t="s">
        <v>264</v>
      </c>
      <c r="D222" s="8">
        <f t="shared" si="7"/>
        <v>25</v>
      </c>
    </row>
    <row r="223" spans="1:4" x14ac:dyDescent="0.35">
      <c r="A223" s="8">
        <v>10121</v>
      </c>
      <c r="B223">
        <v>25</v>
      </c>
      <c r="C223" t="s">
        <v>264</v>
      </c>
      <c r="D223" s="8">
        <f t="shared" si="7"/>
        <v>25</v>
      </c>
    </row>
    <row r="224" spans="1:4" x14ac:dyDescent="0.35">
      <c r="A224" s="8">
        <v>10137</v>
      </c>
      <c r="B224">
        <v>25</v>
      </c>
      <c r="C224" t="s">
        <v>263</v>
      </c>
      <c r="D224" s="8">
        <f t="shared" si="7"/>
        <v>25</v>
      </c>
    </row>
    <row r="225" spans="1:4" x14ac:dyDescent="0.35">
      <c r="A225" s="8">
        <v>10159</v>
      </c>
      <c r="B225">
        <v>25</v>
      </c>
      <c r="C225" t="s">
        <v>263</v>
      </c>
      <c r="D225" s="8">
        <f t="shared" si="7"/>
        <v>25</v>
      </c>
    </row>
    <row r="226" spans="1:4" x14ac:dyDescent="0.35">
      <c r="A226" s="8">
        <v>10103</v>
      </c>
      <c r="B226">
        <v>24</v>
      </c>
      <c r="C226" t="s">
        <v>263</v>
      </c>
      <c r="D226" s="8">
        <f t="shared" si="7"/>
        <v>24</v>
      </c>
    </row>
    <row r="227" spans="1:4" x14ac:dyDescent="0.35">
      <c r="A227" s="8">
        <v>10178</v>
      </c>
      <c r="B227">
        <v>24</v>
      </c>
      <c r="C227" t="s">
        <v>264</v>
      </c>
      <c r="D227" s="8">
        <f t="shared" si="7"/>
        <v>24</v>
      </c>
    </row>
    <row r="228" spans="1:4" x14ac:dyDescent="0.35">
      <c r="A228" s="8">
        <v>10063</v>
      </c>
      <c r="B228">
        <v>23</v>
      </c>
      <c r="C228" t="s">
        <v>263</v>
      </c>
      <c r="D228" s="8">
        <f t="shared" si="7"/>
        <v>23</v>
      </c>
    </row>
    <row r="229" spans="1:4" x14ac:dyDescent="0.35">
      <c r="A229" s="8">
        <v>10191</v>
      </c>
      <c r="B229">
        <v>23</v>
      </c>
      <c r="C229" t="s">
        <v>264</v>
      </c>
      <c r="D229" s="8">
        <f t="shared" si="7"/>
        <v>23</v>
      </c>
    </row>
    <row r="230" spans="1:4" x14ac:dyDescent="0.35">
      <c r="A230" s="8">
        <v>10031</v>
      </c>
      <c r="B230">
        <v>22</v>
      </c>
      <c r="C230" t="s">
        <v>263</v>
      </c>
      <c r="D230" s="8">
        <f t="shared" si="7"/>
        <v>22</v>
      </c>
    </row>
    <row r="231" spans="1:4" x14ac:dyDescent="0.35">
      <c r="A231" s="8">
        <v>10129</v>
      </c>
      <c r="B231">
        <v>21</v>
      </c>
      <c r="C231" t="s">
        <v>264</v>
      </c>
      <c r="D231" s="8">
        <f t="shared" si="7"/>
        <v>21</v>
      </c>
    </row>
    <row r="232" spans="1:4" x14ac:dyDescent="0.35">
      <c r="A232" s="8">
        <v>10034</v>
      </c>
      <c r="B232">
        <v>20</v>
      </c>
      <c r="C232" t="s">
        <v>264</v>
      </c>
      <c r="D232" s="8">
        <f t="shared" si="7"/>
        <v>20</v>
      </c>
    </row>
    <row r="233" spans="1:4" x14ac:dyDescent="0.35">
      <c r="A233" s="8">
        <v>10085</v>
      </c>
      <c r="B233">
        <v>20</v>
      </c>
      <c r="C233" t="s">
        <v>263</v>
      </c>
      <c r="D233" s="8">
        <f t="shared" si="7"/>
        <v>20</v>
      </c>
    </row>
    <row r="234" spans="1:4" x14ac:dyDescent="0.35">
      <c r="A234" s="8">
        <v>10029</v>
      </c>
      <c r="B234">
        <v>19</v>
      </c>
      <c r="C234" t="s">
        <v>264</v>
      </c>
      <c r="D234" s="8">
        <f t="shared" si="7"/>
        <v>19</v>
      </c>
    </row>
    <row r="235" spans="1:4" x14ac:dyDescent="0.35">
      <c r="A235" s="8">
        <v>10035</v>
      </c>
      <c r="B235">
        <v>19</v>
      </c>
      <c r="C235" t="s">
        <v>263</v>
      </c>
      <c r="D235" s="8">
        <f t="shared" si="7"/>
        <v>19</v>
      </c>
    </row>
    <row r="236" spans="1:4" x14ac:dyDescent="0.35">
      <c r="A236" s="8">
        <v>10153</v>
      </c>
      <c r="B236">
        <v>19</v>
      </c>
      <c r="C236" t="s">
        <v>263</v>
      </c>
      <c r="D236" s="8">
        <f t="shared" si="7"/>
        <v>19</v>
      </c>
    </row>
    <row r="237" spans="1:4" x14ac:dyDescent="0.35">
      <c r="A237" s="8">
        <v>10208</v>
      </c>
      <c r="B237">
        <v>19</v>
      </c>
      <c r="C237" t="s">
        <v>264</v>
      </c>
      <c r="D237" s="8">
        <f t="shared" si="7"/>
        <v>19</v>
      </c>
    </row>
    <row r="238" spans="1:4" x14ac:dyDescent="0.35">
      <c r="A238" s="8">
        <v>10212</v>
      </c>
      <c r="B238">
        <v>19</v>
      </c>
      <c r="C238" t="s">
        <v>264</v>
      </c>
      <c r="D238" s="8">
        <f t="shared" si="7"/>
        <v>19</v>
      </c>
    </row>
    <row r="239" spans="1:4" x14ac:dyDescent="0.35">
      <c r="A239" s="8">
        <v>10072</v>
      </c>
      <c r="B239">
        <v>18</v>
      </c>
      <c r="C239" t="s">
        <v>264</v>
      </c>
      <c r="D239" s="8">
        <f>IF(B239="",AVERAGE(B238:B238),B239)</f>
        <v>18</v>
      </c>
    </row>
    <row r="240" spans="1:4" x14ac:dyDescent="0.35">
      <c r="A240" s="8">
        <v>10145</v>
      </c>
      <c r="B240">
        <v>18</v>
      </c>
      <c r="C240" t="s">
        <v>263</v>
      </c>
      <c r="D240" s="8">
        <f>IF(B240="",AVERAGE(B238:B239),B240)</f>
        <v>18</v>
      </c>
    </row>
    <row r="241" spans="1:4" x14ac:dyDescent="0.35">
      <c r="A241" s="8">
        <v>10214</v>
      </c>
      <c r="B241">
        <v>18</v>
      </c>
      <c r="C241" t="s">
        <v>264</v>
      </c>
      <c r="D241" s="8">
        <f>IF(B241="",AVERAGE(B238:B240),B241)</f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4AE2B-8268-4F0C-80C2-CA54DAEF87A4}">
  <dimension ref="A1:I23"/>
  <sheetViews>
    <sheetView topLeftCell="A10" workbookViewId="0">
      <selection activeCell="C6" sqref="C6"/>
    </sheetView>
  </sheetViews>
  <sheetFormatPr defaultRowHeight="14.5" x14ac:dyDescent="0.35"/>
  <cols>
    <col min="1" max="1" width="23" customWidth="1"/>
    <col min="2" max="2" width="74.453125" customWidth="1"/>
    <col min="3" max="3" width="80.453125" customWidth="1"/>
    <col min="6" max="6" width="16" customWidth="1"/>
  </cols>
  <sheetData>
    <row r="1" spans="1:9" x14ac:dyDescent="0.35">
      <c r="A1" s="5" t="s">
        <v>256</v>
      </c>
      <c r="B1" s="5" t="s">
        <v>254</v>
      </c>
      <c r="C1" s="5" t="s">
        <v>255</v>
      </c>
    </row>
    <row r="2" spans="1:9" ht="15.5" x14ac:dyDescent="0.35">
      <c r="A2" s="6" t="s">
        <v>0</v>
      </c>
      <c r="B2" s="61" t="s">
        <v>367</v>
      </c>
      <c r="C2" s="7"/>
    </row>
    <row r="3" spans="1:9" x14ac:dyDescent="0.35">
      <c r="A3" s="6" t="s">
        <v>1</v>
      </c>
      <c r="B3" s="7" t="s">
        <v>1</v>
      </c>
      <c r="C3" s="7" t="s">
        <v>260</v>
      </c>
      <c r="F3" s="1"/>
    </row>
    <row r="4" spans="1:9" x14ac:dyDescent="0.35">
      <c r="A4" s="6" t="s">
        <v>2</v>
      </c>
      <c r="B4" s="7" t="s">
        <v>257</v>
      </c>
      <c r="C4" s="7"/>
      <c r="F4" s="2"/>
    </row>
    <row r="5" spans="1:9" x14ac:dyDescent="0.35">
      <c r="A5" s="6" t="s">
        <v>3</v>
      </c>
      <c r="B5" s="7" t="s">
        <v>257</v>
      </c>
      <c r="C5" s="7"/>
      <c r="F5" s="1"/>
    </row>
    <row r="6" spans="1:9" ht="15.5" x14ac:dyDescent="0.35">
      <c r="A6" s="6" t="s">
        <v>4</v>
      </c>
      <c r="B6" s="61" t="s">
        <v>367</v>
      </c>
      <c r="C6" s="7"/>
      <c r="F6" s="2"/>
    </row>
    <row r="7" spans="1:9" ht="15.5" x14ac:dyDescent="0.35">
      <c r="A7" s="6" t="s">
        <v>5</v>
      </c>
      <c r="B7" s="61" t="s">
        <v>368</v>
      </c>
      <c r="C7" s="7"/>
      <c r="F7" s="1"/>
    </row>
    <row r="8" spans="1:9" x14ac:dyDescent="0.35">
      <c r="A8" s="6" t="s">
        <v>6</v>
      </c>
      <c r="B8" s="7" t="s">
        <v>258</v>
      </c>
      <c r="C8" s="7"/>
      <c r="F8" s="2"/>
      <c r="I8" t="s">
        <v>253</v>
      </c>
    </row>
    <row r="9" spans="1:9" x14ac:dyDescent="0.35">
      <c r="A9" s="6" t="s">
        <v>7</v>
      </c>
      <c r="B9" s="7" t="s">
        <v>257</v>
      </c>
      <c r="C9" s="7"/>
      <c r="F9" s="1"/>
    </row>
    <row r="10" spans="1:9" x14ac:dyDescent="0.35">
      <c r="A10" s="6" t="s">
        <v>8</v>
      </c>
      <c r="B10" s="7" t="s">
        <v>257</v>
      </c>
      <c r="C10" s="7"/>
    </row>
    <row r="12" spans="1:9" x14ac:dyDescent="0.35">
      <c r="A12" s="4"/>
    </row>
    <row r="14" spans="1:9" x14ac:dyDescent="0.35">
      <c r="A14" s="4" t="s">
        <v>259</v>
      </c>
      <c r="B14" s="3"/>
    </row>
    <row r="15" spans="1:9" x14ac:dyDescent="0.35">
      <c r="B15" s="3"/>
    </row>
    <row r="16" spans="1:9" x14ac:dyDescent="0.35">
      <c r="A16">
        <v>1</v>
      </c>
      <c r="B16" s="3" t="s">
        <v>369</v>
      </c>
    </row>
    <row r="17" spans="1:2" x14ac:dyDescent="0.35">
      <c r="A17">
        <v>2</v>
      </c>
      <c r="B17" s="3" t="s">
        <v>370</v>
      </c>
    </row>
    <row r="18" spans="1:2" x14ac:dyDescent="0.35">
      <c r="A18">
        <v>3</v>
      </c>
      <c r="B18" s="3" t="s">
        <v>371</v>
      </c>
    </row>
    <row r="19" spans="1:2" x14ac:dyDescent="0.35">
      <c r="A19">
        <v>4</v>
      </c>
      <c r="B19" s="3" t="s">
        <v>372</v>
      </c>
    </row>
    <row r="20" spans="1:2" x14ac:dyDescent="0.35">
      <c r="A20">
        <v>5</v>
      </c>
      <c r="B20" s="3" t="s">
        <v>373</v>
      </c>
    </row>
    <row r="21" spans="1:2" x14ac:dyDescent="0.35">
      <c r="A21">
        <v>6</v>
      </c>
      <c r="B21" s="3" t="s">
        <v>374</v>
      </c>
    </row>
    <row r="22" spans="1:2" x14ac:dyDescent="0.35">
      <c r="B22" s="3"/>
    </row>
    <row r="23" spans="1:2" x14ac:dyDescent="0.35">
      <c r="B2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pivotel analysis  </vt:lpstr>
      <vt:lpstr>Data insights and trends </vt:lpstr>
      <vt:lpstr>Online Sales Data</vt:lpstr>
      <vt:lpstr>Customer data </vt:lpstr>
      <vt:lpstr>dictinary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jagbir chaudhary</dc:creator>
  <cp:lastModifiedBy>jagbir chaudhary</cp:lastModifiedBy>
  <dcterms:created xsi:type="dcterms:W3CDTF">2024-12-15T06:36:44Z</dcterms:created>
  <dcterms:modified xsi:type="dcterms:W3CDTF">2024-12-24T21:52:12Z</dcterms:modified>
</cp:coreProperties>
</file>