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309"/>
  <workbookPr/>
  <mc:AlternateContent xmlns:mc="http://schemas.openxmlformats.org/markup-compatibility/2006">
    <mc:Choice Requires="x15">
      <x15ac:absPath xmlns:x15ac="http://schemas.microsoft.com/office/spreadsheetml/2010/11/ac" url="/Users/rjt/GitHub/LetCome/"/>
    </mc:Choice>
  </mc:AlternateContent>
  <bookViews>
    <workbookView xWindow="0" yWindow="460" windowWidth="38400" windowHeight="19540" activeTab="2"/>
  </bookViews>
  <sheets>
    <sheet name="皓鸣" sheetId="1" r:id="rId1"/>
    <sheet name="魔艺" sheetId="2" r:id="rId2"/>
    <sheet name="打印版" sheetId="4" r:id="rId3"/>
    <sheet name="对比" sheetId="3" r:id="rId4"/>
  </sheets>
  <definedNames>
    <definedName name="_xlnm._FilterDatabase" localSheetId="1" hidden="1">魔艺!$A$1:$A$157</definedName>
    <definedName name="_xlnm.Print_Titles" localSheetId="2">打印版!$1:$2</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 uri="{140A7094-0E35-4892-8432-C4D2E57EDEB5}">
      <x15:workbookPr chartTrackingRefBase="1"/>
    </ext>
  </extLst>
</workbook>
</file>

<file path=xl/calcChain.xml><?xml version="1.0" encoding="utf-8"?>
<calcChain xmlns="http://schemas.openxmlformats.org/spreadsheetml/2006/main">
  <c r="I106" i="4" l="1"/>
  <c r="I107" i="4"/>
  <c r="I108" i="4"/>
  <c r="I109" i="4"/>
  <c r="I110" i="4"/>
  <c r="I111" i="4"/>
  <c r="I112" i="4"/>
  <c r="I113" i="4"/>
  <c r="I114" i="4"/>
  <c r="I115" i="4"/>
  <c r="I116" i="4"/>
  <c r="I117" i="4"/>
  <c r="I118" i="4"/>
  <c r="I119" i="4"/>
  <c r="I120" i="4"/>
  <c r="I121" i="4"/>
  <c r="I122" i="4"/>
  <c r="I123" i="4"/>
  <c r="I124" i="4"/>
  <c r="I125" i="4"/>
  <c r="I126" i="4"/>
  <c r="I127" i="4"/>
  <c r="I128" i="4"/>
  <c r="I129" i="4"/>
  <c r="I130" i="4"/>
  <c r="I131" i="4"/>
  <c r="I132" i="4"/>
  <c r="I133" i="4"/>
  <c r="I134" i="4"/>
  <c r="I135" i="4"/>
  <c r="I136" i="4"/>
  <c r="I137" i="4"/>
  <c r="I138" i="4"/>
  <c r="I139" i="4"/>
  <c r="I140" i="4"/>
  <c r="I141" i="4"/>
  <c r="I142" i="4"/>
  <c r="I143" i="4"/>
  <c r="I144" i="4"/>
  <c r="I145" i="4"/>
  <c r="G106" i="4"/>
  <c r="G107" i="4"/>
  <c r="G108" i="4"/>
  <c r="G109" i="4"/>
  <c r="G110" i="4"/>
  <c r="G111" i="4"/>
  <c r="G112" i="4"/>
  <c r="G113" i="4"/>
  <c r="G114" i="4"/>
  <c r="G115" i="4"/>
  <c r="G116" i="4"/>
  <c r="G117" i="4"/>
  <c r="G118" i="4"/>
  <c r="G119" i="4"/>
  <c r="G120" i="4"/>
  <c r="G121" i="4"/>
  <c r="G122" i="4"/>
  <c r="G123" i="4"/>
  <c r="G124" i="4"/>
  <c r="G125" i="4"/>
  <c r="G126" i="4"/>
  <c r="G127" i="4"/>
  <c r="G128" i="4"/>
  <c r="G129" i="4"/>
  <c r="G130" i="4"/>
  <c r="G131" i="4"/>
  <c r="G132" i="4"/>
  <c r="G133" i="4"/>
  <c r="G134" i="4"/>
  <c r="G135" i="4"/>
  <c r="G136" i="4"/>
  <c r="G137" i="4"/>
  <c r="G138" i="4"/>
  <c r="G139" i="4"/>
  <c r="G140" i="4"/>
  <c r="G141" i="4"/>
  <c r="G142" i="4"/>
  <c r="G143" i="4"/>
  <c r="G144" i="4"/>
  <c r="G145" i="4"/>
  <c r="L145" i="4"/>
  <c r="K106" i="4"/>
  <c r="K107" i="4"/>
  <c r="K108" i="4"/>
  <c r="K109" i="4"/>
  <c r="K110" i="4"/>
  <c r="K111" i="4"/>
  <c r="K112" i="4"/>
  <c r="K113" i="4"/>
  <c r="K114" i="4"/>
  <c r="K115" i="4"/>
  <c r="K116" i="4"/>
  <c r="K117" i="4"/>
  <c r="K118" i="4"/>
  <c r="K119" i="4"/>
  <c r="K120" i="4"/>
  <c r="K121" i="4"/>
  <c r="K122" i="4"/>
  <c r="K123" i="4"/>
  <c r="K124" i="4"/>
  <c r="K125" i="4"/>
  <c r="K126" i="4"/>
  <c r="K127" i="4"/>
  <c r="K128" i="4"/>
  <c r="K129" i="4"/>
  <c r="K130" i="4"/>
  <c r="K131" i="4"/>
  <c r="K132" i="4"/>
  <c r="K133" i="4"/>
  <c r="K134" i="4"/>
  <c r="K135" i="4"/>
  <c r="K136" i="4"/>
  <c r="K137" i="4"/>
  <c r="K138" i="4"/>
  <c r="K139" i="4"/>
  <c r="K140" i="4"/>
  <c r="K141" i="4"/>
  <c r="K142" i="4"/>
  <c r="K143" i="4"/>
  <c r="K144" i="4"/>
  <c r="K146" i="4"/>
  <c r="L146" i="4"/>
  <c r="L147" i="4"/>
  <c r="L148" i="4"/>
  <c r="L149" i="4"/>
  <c r="I4" i="4"/>
  <c r="I5" i="4"/>
  <c r="I6" i="4"/>
  <c r="I7" i="4"/>
  <c r="I8" i="4"/>
  <c r="I9" i="4"/>
  <c r="I10" i="4"/>
  <c r="I11" i="4"/>
  <c r="I12" i="4"/>
  <c r="I13" i="4"/>
  <c r="I14" i="4"/>
  <c r="I15" i="4"/>
  <c r="I16" i="4"/>
  <c r="I17" i="4"/>
  <c r="I18" i="4"/>
  <c r="I19" i="4"/>
  <c r="I20" i="4"/>
  <c r="I21" i="4"/>
  <c r="I22" i="4"/>
  <c r="I23" i="4"/>
  <c r="I24" i="4"/>
  <c r="I25" i="4"/>
  <c r="I26" i="4"/>
  <c r="I27" i="4"/>
  <c r="I28" i="4"/>
  <c r="I29" i="4"/>
  <c r="I30" i="4"/>
  <c r="I31" i="4"/>
  <c r="I32" i="4"/>
  <c r="I33" i="4"/>
  <c r="I34" i="4"/>
  <c r="I35" i="4"/>
  <c r="I36" i="4"/>
  <c r="I37" i="4"/>
  <c r="I38" i="4"/>
  <c r="I39" i="4"/>
  <c r="I40" i="4"/>
  <c r="I41" i="4"/>
  <c r="I42" i="4"/>
  <c r="I43" i="4"/>
  <c r="I44" i="4"/>
  <c r="I45" i="4"/>
  <c r="I46" i="4"/>
  <c r="I47" i="4"/>
  <c r="I48" i="4"/>
  <c r="I49" i="4"/>
  <c r="I50" i="4"/>
  <c r="I51" i="4"/>
  <c r="I52" i="4"/>
  <c r="I53" i="4"/>
  <c r="I54" i="4"/>
  <c r="I55" i="4"/>
  <c r="I56" i="4"/>
  <c r="I57" i="4"/>
  <c r="I58" i="4"/>
  <c r="I59" i="4"/>
  <c r="I60" i="4"/>
  <c r="I61" i="4"/>
  <c r="I62" i="4"/>
  <c r="I63" i="4"/>
  <c r="I64" i="4"/>
  <c r="I65" i="4"/>
  <c r="I66" i="4"/>
  <c r="I67" i="4"/>
  <c r="I68" i="4"/>
  <c r="I69" i="4"/>
  <c r="I70" i="4"/>
  <c r="I71" i="4"/>
  <c r="I72" i="4"/>
  <c r="I73" i="4"/>
  <c r="I74" i="4"/>
  <c r="I75" i="4"/>
  <c r="I76" i="4"/>
  <c r="I77" i="4"/>
  <c r="I78" i="4"/>
  <c r="I79" i="4"/>
  <c r="I80" i="4"/>
  <c r="I81" i="4"/>
  <c r="I82" i="4"/>
  <c r="I83" i="4"/>
  <c r="I84" i="4"/>
  <c r="I85" i="4"/>
  <c r="I86" i="4"/>
  <c r="I87" i="4"/>
  <c r="I88" i="4"/>
  <c r="I89" i="4"/>
  <c r="I90" i="4"/>
  <c r="I91" i="4"/>
  <c r="I92" i="4"/>
  <c r="I93" i="4"/>
  <c r="I95" i="4"/>
  <c r="G4" i="4"/>
  <c r="G5" i="4"/>
  <c r="G6" i="4"/>
  <c r="G7" i="4"/>
  <c r="G8" i="4"/>
  <c r="G9" i="4"/>
  <c r="G10" i="4"/>
  <c r="G11" i="4"/>
  <c r="G12" i="4"/>
  <c r="G13" i="4"/>
  <c r="G14" i="4"/>
  <c r="G15" i="4"/>
  <c r="G16" i="4"/>
  <c r="G17" i="4"/>
  <c r="G18" i="4"/>
  <c r="G19" i="4"/>
  <c r="G20" i="4"/>
  <c r="G21" i="4"/>
  <c r="G22" i="4"/>
  <c r="G23" i="4"/>
  <c r="G24" i="4"/>
  <c r="G25" i="4"/>
  <c r="G26" i="4"/>
  <c r="G27" i="4"/>
  <c r="G28" i="4"/>
  <c r="G29" i="4"/>
  <c r="G30" i="4"/>
  <c r="G31" i="4"/>
  <c r="G32" i="4"/>
  <c r="G33" i="4"/>
  <c r="G34" i="4"/>
  <c r="G35" i="4"/>
  <c r="G36" i="4"/>
  <c r="G37" i="4"/>
  <c r="G38" i="4"/>
  <c r="G39" i="4"/>
  <c r="G40" i="4"/>
  <c r="G41" i="4"/>
  <c r="G42" i="4"/>
  <c r="G43" i="4"/>
  <c r="G44" i="4"/>
  <c r="G45" i="4"/>
  <c r="G46" i="4"/>
  <c r="G47" i="4"/>
  <c r="G48" i="4"/>
  <c r="G49" i="4"/>
  <c r="G50" i="4"/>
  <c r="G51" i="4"/>
  <c r="G52" i="4"/>
  <c r="G53" i="4"/>
  <c r="G54" i="4"/>
  <c r="G55" i="4"/>
  <c r="G56" i="4"/>
  <c r="G57" i="4"/>
  <c r="G58" i="4"/>
  <c r="G59" i="4"/>
  <c r="G60" i="4"/>
  <c r="G61" i="4"/>
  <c r="G62" i="4"/>
  <c r="G63" i="4"/>
  <c r="G64" i="4"/>
  <c r="G65" i="4"/>
  <c r="G66" i="4"/>
  <c r="G67" i="4"/>
  <c r="G68" i="4"/>
  <c r="G69" i="4"/>
  <c r="G70" i="4"/>
  <c r="G71" i="4"/>
  <c r="G72" i="4"/>
  <c r="G73" i="4"/>
  <c r="G74" i="4"/>
  <c r="G75" i="4"/>
  <c r="G76" i="4"/>
  <c r="G77" i="4"/>
  <c r="G78" i="4"/>
  <c r="G79" i="4"/>
  <c r="G80" i="4"/>
  <c r="G81" i="4"/>
  <c r="G82" i="4"/>
  <c r="G83" i="4"/>
  <c r="G84" i="4"/>
  <c r="G85" i="4"/>
  <c r="G86" i="4"/>
  <c r="G87" i="4"/>
  <c r="G88" i="4"/>
  <c r="G89" i="4"/>
  <c r="G90" i="4"/>
  <c r="G91" i="4"/>
  <c r="G92" i="4"/>
  <c r="G93" i="4"/>
  <c r="G95" i="4"/>
  <c r="L95" i="4"/>
  <c r="K4" i="4"/>
  <c r="K5" i="4"/>
  <c r="K6" i="4"/>
  <c r="K7" i="4"/>
  <c r="K8" i="4"/>
  <c r="K9" i="4"/>
  <c r="K10" i="4"/>
  <c r="K11" i="4"/>
  <c r="K12" i="4"/>
  <c r="K13" i="4"/>
  <c r="K14" i="4"/>
  <c r="K15" i="4"/>
  <c r="K16" i="4"/>
  <c r="K17" i="4"/>
  <c r="K18" i="4"/>
  <c r="K19" i="4"/>
  <c r="K20" i="4"/>
  <c r="K21" i="4"/>
  <c r="K22" i="4"/>
  <c r="K23" i="4"/>
  <c r="K24" i="4"/>
  <c r="K25" i="4"/>
  <c r="K26" i="4"/>
  <c r="K27" i="4"/>
  <c r="K28" i="4"/>
  <c r="K29" i="4"/>
  <c r="K30" i="4"/>
  <c r="K31" i="4"/>
  <c r="K32" i="4"/>
  <c r="K33" i="4"/>
  <c r="K34" i="4"/>
  <c r="K35" i="4"/>
  <c r="K36" i="4"/>
  <c r="K37" i="4"/>
  <c r="K38" i="4"/>
  <c r="K39" i="4"/>
  <c r="K40" i="4"/>
  <c r="K41" i="4"/>
  <c r="K42" i="4"/>
  <c r="K43" i="4"/>
  <c r="K44" i="4"/>
  <c r="K45" i="4"/>
  <c r="K46" i="4"/>
  <c r="K47" i="4"/>
  <c r="K48" i="4"/>
  <c r="K49" i="4"/>
  <c r="K50" i="4"/>
  <c r="K51" i="4"/>
  <c r="K52" i="4"/>
  <c r="K53" i="4"/>
  <c r="K54" i="4"/>
  <c r="K55" i="4"/>
  <c r="K56" i="4"/>
  <c r="K57" i="4"/>
  <c r="K58" i="4"/>
  <c r="K59" i="4"/>
  <c r="K60" i="4"/>
  <c r="K61" i="4"/>
  <c r="K62" i="4"/>
  <c r="K63" i="4"/>
  <c r="K64" i="4"/>
  <c r="K65" i="4"/>
  <c r="K66" i="4"/>
  <c r="K67" i="4"/>
  <c r="K68" i="4"/>
  <c r="K69" i="4"/>
  <c r="K70" i="4"/>
  <c r="K71" i="4"/>
  <c r="K72" i="4"/>
  <c r="K73" i="4"/>
  <c r="K74" i="4"/>
  <c r="K75" i="4"/>
  <c r="K76" i="4"/>
  <c r="K77" i="4"/>
  <c r="K78" i="4"/>
  <c r="K79" i="4"/>
  <c r="K80" i="4"/>
  <c r="K81" i="4"/>
  <c r="K82" i="4"/>
  <c r="K83" i="4"/>
  <c r="K84" i="4"/>
  <c r="K85" i="4"/>
  <c r="K86" i="4"/>
  <c r="K87" i="4"/>
  <c r="K88" i="4"/>
  <c r="K89" i="4"/>
  <c r="K96" i="4"/>
  <c r="L96" i="4"/>
  <c r="L97" i="4"/>
  <c r="L98" i="4"/>
  <c r="L99" i="4"/>
  <c r="L157" i="4"/>
  <c r="L156" i="4"/>
  <c r="L153" i="4"/>
  <c r="L154" i="4"/>
  <c r="L155" i="4"/>
  <c r="L144" i="4"/>
  <c r="L143" i="4"/>
  <c r="L142" i="4"/>
  <c r="L141" i="4"/>
  <c r="L140" i="4"/>
  <c r="L139" i="4"/>
  <c r="L138" i="4"/>
  <c r="L137" i="4"/>
  <c r="L136" i="4"/>
  <c r="L135" i="4"/>
  <c r="L134" i="4"/>
  <c r="L133" i="4"/>
  <c r="L132" i="4"/>
  <c r="L131" i="4"/>
  <c r="L130" i="4"/>
  <c r="L129" i="4"/>
  <c r="L128" i="4"/>
  <c r="L127" i="4"/>
  <c r="L126" i="4"/>
  <c r="L125" i="4"/>
  <c r="L124" i="4"/>
  <c r="L123" i="4"/>
  <c r="L122" i="4"/>
  <c r="L121" i="4"/>
  <c r="L120" i="4"/>
  <c r="L119" i="4"/>
  <c r="L118" i="4"/>
  <c r="L117" i="4"/>
  <c r="L116" i="4"/>
  <c r="L115" i="4"/>
  <c r="L114" i="4"/>
  <c r="L113" i="4"/>
  <c r="L112" i="4"/>
  <c r="L111" i="4"/>
  <c r="L110" i="4"/>
  <c r="L109" i="4"/>
  <c r="L108" i="4"/>
  <c r="L107" i="4"/>
  <c r="L106" i="4"/>
  <c r="L89" i="4"/>
  <c r="L88" i="4"/>
  <c r="L87" i="4"/>
  <c r="L86" i="4"/>
  <c r="L85" i="4"/>
  <c r="L84" i="4"/>
  <c r="L83" i="4"/>
  <c r="L82" i="4"/>
  <c r="L81" i="4"/>
  <c r="L80" i="4"/>
  <c r="L79" i="4"/>
  <c r="L78" i="4"/>
  <c r="L77" i="4"/>
  <c r="L76" i="4"/>
  <c r="L75" i="4"/>
  <c r="L74" i="4"/>
  <c r="L73" i="4"/>
  <c r="L72" i="4"/>
  <c r="L71" i="4"/>
  <c r="L70" i="4"/>
  <c r="L69" i="4"/>
  <c r="L68" i="4"/>
  <c r="L67" i="4"/>
  <c r="L66" i="4"/>
  <c r="L65" i="4"/>
  <c r="L64" i="4"/>
  <c r="L63" i="4"/>
  <c r="L62" i="4"/>
  <c r="L61" i="4"/>
  <c r="L60" i="4"/>
  <c r="L59" i="4"/>
  <c r="L58" i="4"/>
  <c r="L57" i="4"/>
  <c r="L56" i="4"/>
  <c r="L55" i="4"/>
  <c r="L54" i="4"/>
  <c r="L53" i="4"/>
  <c r="L52" i="4"/>
  <c r="L51" i="4"/>
  <c r="L50" i="4"/>
  <c r="L49" i="4"/>
  <c r="L48" i="4"/>
  <c r="L47" i="4"/>
  <c r="L46" i="4"/>
  <c r="L45" i="4"/>
  <c r="L44" i="4"/>
  <c r="L43" i="4"/>
  <c r="L42" i="4"/>
  <c r="L41" i="4"/>
  <c r="L40" i="4"/>
  <c r="L39" i="4"/>
  <c r="L38" i="4"/>
  <c r="L37" i="4"/>
  <c r="L36" i="4"/>
  <c r="L35" i="4"/>
  <c r="L34" i="4"/>
  <c r="L33" i="4"/>
  <c r="L32" i="4"/>
  <c r="L31" i="4"/>
  <c r="L30" i="4"/>
  <c r="L29" i="4"/>
  <c r="L28" i="4"/>
  <c r="L27" i="4"/>
  <c r="L26" i="4"/>
  <c r="L25" i="4"/>
  <c r="L24" i="4"/>
  <c r="L23" i="4"/>
  <c r="L22" i="4"/>
  <c r="L21" i="4"/>
  <c r="L20" i="4"/>
  <c r="L19" i="4"/>
  <c r="L18" i="4"/>
  <c r="L17" i="4"/>
  <c r="L16" i="4"/>
  <c r="L15" i="4"/>
  <c r="L14" i="4"/>
  <c r="L13" i="4"/>
  <c r="L12" i="4"/>
  <c r="L11" i="4"/>
  <c r="L10" i="4"/>
  <c r="L9" i="4"/>
  <c r="L8" i="4"/>
  <c r="L7" i="4"/>
  <c r="L6" i="4"/>
  <c r="L5" i="4"/>
  <c r="L4" i="4"/>
  <c r="G38" i="3"/>
  <c r="I38" i="3"/>
  <c r="K38" i="3"/>
  <c r="L38" i="3"/>
  <c r="G35" i="3"/>
  <c r="I35" i="3"/>
  <c r="K35" i="3"/>
  <c r="L35" i="3"/>
  <c r="G32" i="3"/>
  <c r="I32" i="3"/>
  <c r="K32" i="3"/>
  <c r="L32" i="3"/>
  <c r="G23" i="3"/>
  <c r="I23" i="3"/>
  <c r="K23" i="3"/>
  <c r="L23" i="3"/>
  <c r="G20" i="3"/>
  <c r="I20" i="3"/>
  <c r="K20" i="3"/>
  <c r="L20" i="3"/>
  <c r="I17" i="3"/>
  <c r="K17" i="3"/>
  <c r="L17" i="3"/>
  <c r="G14" i="3"/>
  <c r="I14" i="3"/>
  <c r="K14" i="3"/>
  <c r="L14" i="3"/>
  <c r="G11" i="3"/>
  <c r="I11" i="3"/>
  <c r="K11" i="3"/>
  <c r="L11" i="3"/>
  <c r="G8" i="3"/>
  <c r="I8" i="3"/>
  <c r="K8" i="3"/>
  <c r="L8" i="3"/>
  <c r="C50" i="3"/>
  <c r="K26" i="3"/>
  <c r="C49" i="3"/>
  <c r="C48" i="3"/>
  <c r="I26" i="3"/>
  <c r="C47" i="3"/>
  <c r="C46" i="3"/>
  <c r="G26" i="3"/>
  <c r="C45" i="3"/>
  <c r="C44" i="3"/>
  <c r="C43" i="3"/>
  <c r="G25" i="3"/>
  <c r="I25" i="3"/>
  <c r="K25" i="3"/>
  <c r="L25" i="3"/>
  <c r="XFD25" i="3"/>
  <c r="L26" i="3"/>
  <c r="C51" i="3"/>
  <c r="G7" i="3"/>
  <c r="I7" i="3"/>
  <c r="K7" i="3"/>
  <c r="L7" i="3"/>
  <c r="G10" i="3"/>
  <c r="I10" i="3"/>
  <c r="K10" i="3"/>
  <c r="L10" i="3"/>
  <c r="G13" i="3"/>
  <c r="I13" i="3"/>
  <c r="K13" i="3"/>
  <c r="L13" i="3"/>
  <c r="G16" i="3"/>
  <c r="I16" i="3"/>
  <c r="K16" i="3"/>
  <c r="L16" i="3"/>
  <c r="G19" i="3"/>
  <c r="I19" i="3"/>
  <c r="K19" i="3"/>
  <c r="L19" i="3"/>
  <c r="G22" i="3"/>
  <c r="I22" i="3"/>
  <c r="K22" i="3"/>
  <c r="L22" i="3"/>
  <c r="B51" i="3"/>
  <c r="G28" i="3"/>
  <c r="K28" i="3"/>
  <c r="L28" i="3"/>
  <c r="G31" i="3"/>
  <c r="K31" i="3"/>
  <c r="L31" i="3"/>
  <c r="G34" i="3"/>
  <c r="I34" i="3"/>
  <c r="K34" i="3"/>
  <c r="L34" i="3"/>
  <c r="G37" i="3"/>
  <c r="I37" i="3"/>
  <c r="K37" i="3"/>
  <c r="L37" i="3"/>
  <c r="B50" i="3"/>
  <c r="B49" i="3"/>
  <c r="B48" i="3"/>
  <c r="B47" i="3"/>
  <c r="B46" i="3"/>
  <c r="B45" i="3"/>
  <c r="B44" i="3"/>
  <c r="B43" i="3"/>
  <c r="E39" i="3"/>
  <c r="F39" i="3"/>
  <c r="G39" i="3"/>
  <c r="H39" i="3"/>
  <c r="I39" i="3"/>
  <c r="J39" i="3"/>
  <c r="K39" i="3"/>
  <c r="L39" i="3"/>
  <c r="D39" i="3"/>
  <c r="D43" i="3"/>
  <c r="G58" i="3"/>
  <c r="I58" i="3"/>
  <c r="K58" i="3"/>
  <c r="L58" i="3"/>
  <c r="G55" i="3"/>
  <c r="I55" i="3"/>
  <c r="K55" i="3"/>
  <c r="L55" i="3"/>
  <c r="G59" i="3"/>
  <c r="I59" i="3"/>
  <c r="K59" i="3"/>
  <c r="L59" i="3"/>
  <c r="G60" i="3"/>
  <c r="I60" i="3"/>
  <c r="K60" i="3"/>
  <c r="L60" i="3"/>
  <c r="G56" i="3"/>
  <c r="I56" i="3"/>
  <c r="K56" i="3"/>
  <c r="L56" i="3"/>
  <c r="D51" i="3"/>
  <c r="D50" i="3"/>
  <c r="D45" i="3"/>
  <c r="D46" i="3"/>
  <c r="D47" i="3"/>
  <c r="D48" i="3"/>
  <c r="D49" i="3"/>
  <c r="D44" i="3"/>
  <c r="G66" i="3"/>
  <c r="I66" i="3"/>
  <c r="K66" i="3"/>
  <c r="L66" i="3"/>
  <c r="G78" i="3"/>
  <c r="I78" i="3"/>
  <c r="K78" i="3"/>
  <c r="L78" i="3"/>
  <c r="G75" i="3"/>
  <c r="K75" i="3"/>
  <c r="L75" i="3"/>
  <c r="G72" i="3"/>
  <c r="I72" i="3"/>
  <c r="K72" i="3"/>
  <c r="L72" i="3"/>
  <c r="G69" i="3"/>
  <c r="I69" i="3"/>
  <c r="K69" i="3"/>
  <c r="L69" i="3"/>
  <c r="I33" i="2"/>
  <c r="I95" i="2"/>
  <c r="L95" i="2"/>
  <c r="L97" i="2"/>
  <c r="L98" i="2"/>
  <c r="L99" i="2"/>
  <c r="L161" i="2"/>
  <c r="L160" i="2"/>
  <c r="L157" i="2"/>
  <c r="L159" i="2"/>
  <c r="L158" i="2"/>
  <c r="I110" i="2"/>
  <c r="I111" i="2"/>
  <c r="I112" i="2"/>
  <c r="I113" i="2"/>
  <c r="I114" i="2"/>
  <c r="I115" i="2"/>
  <c r="I116" i="2"/>
  <c r="I117" i="2"/>
  <c r="I118" i="2"/>
  <c r="I119" i="2"/>
  <c r="I120" i="2"/>
  <c r="I121" i="2"/>
  <c r="I122" i="2"/>
  <c r="I123" i="2"/>
  <c r="I124" i="2"/>
  <c r="I125" i="2"/>
  <c r="I126" i="2"/>
  <c r="I127" i="2"/>
  <c r="I128" i="2"/>
  <c r="I129" i="2"/>
  <c r="I130" i="2"/>
  <c r="I131" i="2"/>
  <c r="I132" i="2"/>
  <c r="I133" i="2"/>
  <c r="I134" i="2"/>
  <c r="I135" i="2"/>
  <c r="I136" i="2"/>
  <c r="I137" i="2"/>
  <c r="I138" i="2"/>
  <c r="I139" i="2"/>
  <c r="I140" i="2"/>
  <c r="I141" i="2"/>
  <c r="I142" i="2"/>
  <c r="I143" i="2"/>
  <c r="I144" i="2"/>
  <c r="I145" i="2"/>
  <c r="I146" i="2"/>
  <c r="I147" i="2"/>
  <c r="G108" i="2"/>
  <c r="G109" i="2"/>
  <c r="G110" i="2"/>
  <c r="G111" i="2"/>
  <c r="G112" i="2"/>
  <c r="G113" i="2"/>
  <c r="G114" i="2"/>
  <c r="G115" i="2"/>
  <c r="G116" i="2"/>
  <c r="G117" i="2"/>
  <c r="G118" i="2"/>
  <c r="G119" i="2"/>
  <c r="G120" i="2"/>
  <c r="G121" i="2"/>
  <c r="G122" i="2"/>
  <c r="G123" i="2"/>
  <c r="G124" i="2"/>
  <c r="G125" i="2"/>
  <c r="G126" i="2"/>
  <c r="G127" i="2"/>
  <c r="G128" i="2"/>
  <c r="G129" i="2"/>
  <c r="G130" i="2"/>
  <c r="G131" i="2"/>
  <c r="G132" i="2"/>
  <c r="G133" i="2"/>
  <c r="G134" i="2"/>
  <c r="G135" i="2"/>
  <c r="G136" i="2"/>
  <c r="G137" i="2"/>
  <c r="G138" i="2"/>
  <c r="G139" i="2"/>
  <c r="G140" i="2"/>
  <c r="G141" i="2"/>
  <c r="G142" i="2"/>
  <c r="G143" i="2"/>
  <c r="G144" i="2"/>
  <c r="G145" i="2"/>
  <c r="G146" i="2"/>
  <c r="G147" i="2"/>
  <c r="L147" i="2"/>
  <c r="K108" i="2"/>
  <c r="K109" i="2"/>
  <c r="K110" i="2"/>
  <c r="K111" i="2"/>
  <c r="K112" i="2"/>
  <c r="K113" i="2"/>
  <c r="K114" i="2"/>
  <c r="K115" i="2"/>
  <c r="K116" i="2"/>
  <c r="K117" i="2"/>
  <c r="K118" i="2"/>
  <c r="K119" i="2"/>
  <c r="K120" i="2"/>
  <c r="K121" i="2"/>
  <c r="K122" i="2"/>
  <c r="K123" i="2"/>
  <c r="K124" i="2"/>
  <c r="K125" i="2"/>
  <c r="K126" i="2"/>
  <c r="K127" i="2"/>
  <c r="K128" i="2"/>
  <c r="K129" i="2"/>
  <c r="K130" i="2"/>
  <c r="K131" i="2"/>
  <c r="K132" i="2"/>
  <c r="K133" i="2"/>
  <c r="K134" i="2"/>
  <c r="K135" i="2"/>
  <c r="K136" i="2"/>
  <c r="K137" i="2"/>
  <c r="K138" i="2"/>
  <c r="K139" i="2"/>
  <c r="K140" i="2"/>
  <c r="K141" i="2"/>
  <c r="K142" i="2"/>
  <c r="K143" i="2"/>
  <c r="K144" i="2"/>
  <c r="K145" i="2"/>
  <c r="K146" i="2"/>
  <c r="K148" i="2"/>
  <c r="L148" i="2"/>
  <c r="L149" i="2"/>
  <c r="L150" i="2"/>
  <c r="L151" i="2"/>
  <c r="L139" i="2"/>
  <c r="L140" i="2"/>
  <c r="L141" i="2"/>
  <c r="L142" i="2"/>
  <c r="L143" i="2"/>
  <c r="L144" i="2"/>
  <c r="L145" i="2"/>
  <c r="L146" i="2"/>
  <c r="I109" i="2"/>
  <c r="L109" i="2"/>
  <c r="L110" i="2"/>
  <c r="L111" i="2"/>
  <c r="L112" i="2"/>
  <c r="L113" i="2"/>
  <c r="L114" i="2"/>
  <c r="L115" i="2"/>
  <c r="L116" i="2"/>
  <c r="L117" i="2"/>
  <c r="L118" i="2"/>
  <c r="L119" i="2"/>
  <c r="L120" i="2"/>
  <c r="L121" i="2"/>
  <c r="L122" i="2"/>
  <c r="L123" i="2"/>
  <c r="L124" i="2"/>
  <c r="L125" i="2"/>
  <c r="L126" i="2"/>
  <c r="L127" i="2"/>
  <c r="L128" i="2"/>
  <c r="L129" i="2"/>
  <c r="L130" i="2"/>
  <c r="L131" i="2"/>
  <c r="L132" i="2"/>
  <c r="L133" i="2"/>
  <c r="L134" i="2"/>
  <c r="L135" i="2"/>
  <c r="L136" i="2"/>
  <c r="L137" i="2"/>
  <c r="L138" i="2"/>
  <c r="I108" i="2"/>
  <c r="L108" i="2"/>
  <c r="I4" i="2"/>
  <c r="I5" i="2"/>
  <c r="I6" i="2"/>
  <c r="I7" i="2"/>
  <c r="I8" i="2"/>
  <c r="I9" i="2"/>
  <c r="I10" i="2"/>
  <c r="I11" i="2"/>
  <c r="I12" i="2"/>
  <c r="I13" i="2"/>
  <c r="I14" i="2"/>
  <c r="I15" i="2"/>
  <c r="I16" i="2"/>
  <c r="I17" i="2"/>
  <c r="I18" i="2"/>
  <c r="I19" i="2"/>
  <c r="I20" i="2"/>
  <c r="I21" i="2"/>
  <c r="I22" i="2"/>
  <c r="I23" i="2"/>
  <c r="I24" i="2"/>
  <c r="I25" i="2"/>
  <c r="I26" i="2"/>
  <c r="I27" i="2"/>
  <c r="I28" i="2"/>
  <c r="I29" i="2"/>
  <c r="I30" i="2"/>
  <c r="I31" i="2"/>
  <c r="I32"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I84" i="2"/>
  <c r="I85" i="2"/>
  <c r="I86" i="2"/>
  <c r="I87" i="2"/>
  <c r="I88" i="2"/>
  <c r="I89" i="2"/>
  <c r="I90" i="2"/>
  <c r="I91" i="2"/>
  <c r="I92" i="2"/>
  <c r="I93" i="2"/>
  <c r="G4" i="2"/>
  <c r="G5" i="2"/>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5" i="2"/>
  <c r="K4" i="2"/>
  <c r="K5" i="2"/>
  <c r="K6" i="2"/>
  <c r="K7" i="2"/>
  <c r="K8" i="2"/>
  <c r="K9" i="2"/>
  <c r="K10" i="2"/>
  <c r="K11" i="2"/>
  <c r="K12" i="2"/>
  <c r="K13" i="2"/>
  <c r="K14" i="2"/>
  <c r="K15" i="2"/>
  <c r="K16" i="2"/>
  <c r="K17" i="2"/>
  <c r="K18" i="2"/>
  <c r="K19" i="2"/>
  <c r="K20" i="2"/>
  <c r="K21" i="2"/>
  <c r="K22" i="2"/>
  <c r="K23" i="2"/>
  <c r="K24" i="2"/>
  <c r="K25" i="2"/>
  <c r="K26" i="2"/>
  <c r="K27" i="2"/>
  <c r="K28" i="2"/>
  <c r="K29" i="2"/>
  <c r="K30" i="2"/>
  <c r="K31" i="2"/>
  <c r="K32" i="2"/>
  <c r="K33" i="2"/>
  <c r="K34" i="2"/>
  <c r="K35" i="2"/>
  <c r="K36" i="2"/>
  <c r="K37" i="2"/>
  <c r="K38" i="2"/>
  <c r="K39" i="2"/>
  <c r="K40" i="2"/>
  <c r="K41" i="2"/>
  <c r="K42" i="2"/>
  <c r="K43" i="2"/>
  <c r="K44" i="2"/>
  <c r="K45" i="2"/>
  <c r="K46" i="2"/>
  <c r="K47" i="2"/>
  <c r="K48" i="2"/>
  <c r="K49" i="2"/>
  <c r="K50" i="2"/>
  <c r="K51" i="2"/>
  <c r="K52" i="2"/>
  <c r="K53" i="2"/>
  <c r="K54" i="2"/>
  <c r="K55" i="2"/>
  <c r="K56" i="2"/>
  <c r="K57" i="2"/>
  <c r="K58" i="2"/>
  <c r="K59" i="2"/>
  <c r="K60" i="2"/>
  <c r="K61" i="2"/>
  <c r="K62" i="2"/>
  <c r="K63" i="2"/>
  <c r="K64" i="2"/>
  <c r="K65" i="2"/>
  <c r="K66" i="2"/>
  <c r="K67" i="2"/>
  <c r="K68" i="2"/>
  <c r="K69" i="2"/>
  <c r="K70" i="2"/>
  <c r="K71" i="2"/>
  <c r="K72" i="2"/>
  <c r="K73" i="2"/>
  <c r="K74" i="2"/>
  <c r="K75" i="2"/>
  <c r="K76" i="2"/>
  <c r="K77" i="2"/>
  <c r="K78" i="2"/>
  <c r="K79" i="2"/>
  <c r="K80" i="2"/>
  <c r="K81" i="2"/>
  <c r="K82" i="2"/>
  <c r="K83" i="2"/>
  <c r="K84" i="2"/>
  <c r="K85" i="2"/>
  <c r="K86" i="2"/>
  <c r="K87" i="2"/>
  <c r="K88" i="2"/>
  <c r="K89" i="2"/>
  <c r="K96" i="2"/>
  <c r="L96" i="2"/>
  <c r="L89" i="2"/>
  <c r="L88" i="2"/>
  <c r="L75" i="2"/>
  <c r="L76" i="2"/>
  <c r="L77" i="2"/>
  <c r="L78" i="2"/>
  <c r="L79" i="2"/>
  <c r="L80" i="2"/>
  <c r="L81" i="2"/>
  <c r="L82" i="2"/>
  <c r="L83" i="2"/>
  <c r="L84" i="2"/>
  <c r="L85" i="2"/>
  <c r="L86" i="2"/>
  <c r="L87" i="2"/>
  <c r="L74" i="2"/>
  <c r="L73" i="2"/>
  <c r="L72" i="2"/>
  <c r="L71" i="2"/>
  <c r="L70" i="2"/>
  <c r="L69" i="2"/>
  <c r="L68" i="2"/>
  <c r="L67" i="2"/>
  <c r="L66" i="2"/>
  <c r="L65" i="2"/>
  <c r="L64" i="2"/>
  <c r="L63" i="2"/>
  <c r="L62" i="2"/>
  <c r="L61" i="2"/>
  <c r="L60" i="2"/>
  <c r="L59" i="2"/>
  <c r="L35" i="2"/>
  <c r="L36" i="2"/>
  <c r="L37" i="2"/>
  <c r="L38" i="2"/>
  <c r="L39" i="2"/>
  <c r="L40" i="2"/>
  <c r="L41" i="2"/>
  <c r="L42" i="2"/>
  <c r="L43" i="2"/>
  <c r="L44" i="2"/>
  <c r="L45" i="2"/>
  <c r="L46" i="2"/>
  <c r="L47" i="2"/>
  <c r="L48" i="2"/>
  <c r="L49" i="2"/>
  <c r="L50" i="2"/>
  <c r="L51" i="2"/>
  <c r="L52" i="2"/>
  <c r="L53" i="2"/>
  <c r="L54" i="2"/>
  <c r="L55" i="2"/>
  <c r="L56" i="2"/>
  <c r="L57" i="2"/>
  <c r="L58" i="2"/>
  <c r="L5" i="2"/>
  <c r="L6" i="2"/>
  <c r="L7" i="2"/>
  <c r="L8" i="2"/>
  <c r="L9" i="2"/>
  <c r="L10" i="2"/>
  <c r="L11" i="2"/>
  <c r="L12" i="2"/>
  <c r="L13" i="2"/>
  <c r="L14" i="2"/>
  <c r="L15" i="2"/>
  <c r="L16" i="2"/>
  <c r="L17" i="2"/>
  <c r="L18" i="2"/>
  <c r="L19" i="2"/>
  <c r="L20" i="2"/>
  <c r="L21" i="2"/>
  <c r="L22" i="2"/>
  <c r="L23" i="2"/>
  <c r="L24" i="2"/>
  <c r="L25" i="2"/>
  <c r="L26" i="2"/>
  <c r="L27" i="2"/>
  <c r="L28" i="2"/>
  <c r="L29" i="2"/>
  <c r="L30" i="2"/>
  <c r="L31" i="2"/>
  <c r="L32" i="2"/>
  <c r="L33" i="2"/>
  <c r="L34" i="2"/>
  <c r="L4" i="2"/>
  <c r="K26" i="1"/>
  <c r="K5" i="1"/>
  <c r="K6" i="1"/>
  <c r="K7" i="1"/>
  <c r="K8" i="1"/>
  <c r="K9" i="1"/>
  <c r="K10" i="1"/>
  <c r="K11" i="1"/>
  <c r="K12" i="1"/>
  <c r="K13" i="1"/>
  <c r="K15" i="1"/>
  <c r="K16" i="1"/>
  <c r="K17" i="1"/>
  <c r="K18" i="1"/>
  <c r="K19" i="1"/>
  <c r="K20" i="1"/>
  <c r="K21" i="1"/>
  <c r="K22" i="1"/>
  <c r="K23" i="1"/>
  <c r="K24" i="1"/>
  <c r="K25" i="1"/>
  <c r="G25" i="1"/>
  <c r="I25" i="1"/>
  <c r="L25" i="1"/>
  <c r="K27" i="1"/>
  <c r="K3"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4" i="1"/>
  <c r="I5" i="1"/>
  <c r="I6" i="1"/>
  <c r="I7" i="1"/>
  <c r="I8" i="1"/>
  <c r="I9" i="1"/>
  <c r="I10" i="1"/>
  <c r="I11" i="1"/>
  <c r="I12" i="1"/>
  <c r="I13" i="1"/>
  <c r="I18" i="1"/>
  <c r="I19" i="1"/>
  <c r="I20" i="1"/>
  <c r="I21" i="1"/>
  <c r="I22" i="1"/>
  <c r="I23" i="1"/>
  <c r="I24" i="1"/>
  <c r="I26" i="1"/>
  <c r="I27" i="1"/>
  <c r="I3"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4" i="1"/>
  <c r="G4" i="1"/>
  <c r="L4" i="1"/>
  <c r="G5" i="1"/>
  <c r="G6" i="1"/>
  <c r="G7" i="1"/>
  <c r="L7" i="1"/>
  <c r="G8" i="1"/>
  <c r="G9" i="1"/>
  <c r="G10" i="1"/>
  <c r="G11" i="1"/>
  <c r="L11" i="1"/>
  <c r="G12" i="1"/>
  <c r="G13" i="1"/>
  <c r="G15" i="1"/>
  <c r="L15" i="1"/>
  <c r="G16" i="1"/>
  <c r="G17" i="1"/>
  <c r="G18" i="1"/>
  <c r="L18" i="1"/>
  <c r="G19" i="1"/>
  <c r="G20" i="1"/>
  <c r="G21" i="1"/>
  <c r="G22" i="1"/>
  <c r="L22" i="1"/>
  <c r="G23" i="1"/>
  <c r="L23" i="1"/>
  <c r="G24" i="1"/>
  <c r="G26" i="1"/>
  <c r="G27" i="1"/>
  <c r="G3"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L5" i="1"/>
  <c r="L16" i="1"/>
  <c r="L17" i="1"/>
  <c r="L21" i="1"/>
  <c r="L27" i="1"/>
  <c r="L3" i="1"/>
  <c r="L28" i="1"/>
  <c r="L29" i="1"/>
  <c r="L30" i="1"/>
  <c r="L31" i="1"/>
  <c r="L32" i="1"/>
  <c r="L33" i="1"/>
  <c r="L34" i="1"/>
  <c r="L35" i="1"/>
  <c r="L36" i="1"/>
  <c r="L37" i="1"/>
  <c r="L38" i="1"/>
  <c r="L39" i="1"/>
  <c r="L40" i="1"/>
  <c r="L41" i="1"/>
  <c r="L42" i="1"/>
  <c r="L43" i="1"/>
  <c r="L44" i="1"/>
  <c r="L45" i="1"/>
  <c r="L46" i="1"/>
  <c r="L47" i="1"/>
  <c r="L48" i="1"/>
  <c r="L49" i="1"/>
  <c r="L50" i="1"/>
  <c r="L51" i="1"/>
  <c r="L52" i="1"/>
  <c r="L54" i="1"/>
  <c r="L55" i="1"/>
  <c r="L56" i="1"/>
  <c r="L57" i="1"/>
  <c r="L58" i="1"/>
  <c r="L59" i="1"/>
  <c r="L60" i="1"/>
  <c r="L61" i="1"/>
  <c r="L62" i="1"/>
  <c r="L63" i="1"/>
  <c r="L9" i="1"/>
  <c r="L10" i="1"/>
  <c r="L13" i="1"/>
  <c r="L26" i="1"/>
  <c r="L24" i="1"/>
  <c r="L6" i="1"/>
  <c r="L53" i="1"/>
  <c r="L19" i="1"/>
  <c r="L20" i="1"/>
  <c r="L12" i="1"/>
  <c r="L8" i="1"/>
</calcChain>
</file>

<file path=xl/sharedStrings.xml><?xml version="1.0" encoding="utf-8"?>
<sst xmlns="http://schemas.openxmlformats.org/spreadsheetml/2006/main" count="1121" uniqueCount="378">
  <si>
    <t>地漏安装</t>
    <phoneticPr fontId="1" type="noConversion"/>
  </si>
  <si>
    <t>潜水艇GF50-1不锈钢地漏+海螺325#水泥+汉高百得无甲醛环保胶水</t>
    <phoneticPr fontId="1" type="noConversion"/>
  </si>
  <si>
    <t>只</t>
    <phoneticPr fontId="1" type="noConversion"/>
  </si>
  <si>
    <t>乙方现场安装（按实际安装数量计算）</t>
    <phoneticPr fontId="1" type="noConversion"/>
  </si>
  <si>
    <t>淋浴房大理石挡水槛</t>
    <phoneticPr fontId="1" type="noConversion"/>
  </si>
  <si>
    <t>中国黑大理石挡水条+海螺325#水泥+海螺瓷砖粘合剂+细沙+汉高百得无甲醛环保胶水（包含厂家磨边倒角）</t>
    <phoneticPr fontId="1" type="noConversion"/>
  </si>
  <si>
    <t>m</t>
    <phoneticPr fontId="1" type="noConversion"/>
  </si>
  <si>
    <t>（主材根据实际选样品牌价格自行填入单价，款式价格展厅选样）水泥砂浆垫层找平厚度3-4cm厚度，上铺贴大理石（含厂家加工切割费用及磨边）</t>
    <phoneticPr fontId="1" type="noConversion"/>
  </si>
  <si>
    <t>安装马桶</t>
    <phoneticPr fontId="1" type="noConversion"/>
  </si>
  <si>
    <t>安装面盆/立柱盆</t>
    <phoneticPr fontId="1" type="noConversion"/>
  </si>
  <si>
    <t>瓷砖倒角加工</t>
    <phoneticPr fontId="1" type="noConversion"/>
  </si>
  <si>
    <t>冷热水龙头（面盆）</t>
    <phoneticPr fontId="1" type="noConversion"/>
  </si>
  <si>
    <t>面盆下水系统</t>
    <phoneticPr fontId="1" type="noConversion"/>
  </si>
  <si>
    <t>化妆镜安装（含镜柜）</t>
    <phoneticPr fontId="1" type="noConversion"/>
  </si>
  <si>
    <t>热水龙头（淋浴龙头）</t>
    <phoneticPr fontId="1" type="noConversion"/>
  </si>
  <si>
    <t>浴霸（厂家包安装）</t>
    <phoneticPr fontId="1" type="noConversion"/>
  </si>
  <si>
    <t>中财110PVC管+弯头+直接+PVC胶水+森戈防水防霉硅胶</t>
    <phoneticPr fontId="1" type="noConversion"/>
  </si>
  <si>
    <t>钻头+膨胀螺旋+森戈防水防霉硅胶</t>
    <phoneticPr fontId="1" type="noConversion"/>
  </si>
  <si>
    <t>瓷砖45度拼阳角（单边）</t>
    <phoneticPr fontId="1" type="noConversion"/>
  </si>
  <si>
    <t>钻头+膨胀螺旋+生料带+森戈防水防霉硅胶</t>
    <phoneticPr fontId="1" type="noConversion"/>
  </si>
  <si>
    <t>中财40/50PVC管+弯头+直接+PVC胶水+森戈防水防霉硅胶</t>
    <phoneticPr fontId="1" type="noConversion"/>
  </si>
  <si>
    <t>主材根据实际选样价格自行购入</t>
    <phoneticPr fontId="1" type="noConversion"/>
  </si>
  <si>
    <t>套</t>
    <phoneticPr fontId="1" type="noConversion"/>
  </si>
  <si>
    <t>套</t>
    <phoneticPr fontId="1" type="noConversion"/>
  </si>
  <si>
    <t>m</t>
    <phoneticPr fontId="1" type="noConversion"/>
  </si>
  <si>
    <t>件</t>
    <phoneticPr fontId="1" type="noConversion"/>
  </si>
  <si>
    <t>只</t>
    <phoneticPr fontId="1" type="noConversion"/>
  </si>
  <si>
    <t>件</t>
    <phoneticPr fontId="1" type="noConversion"/>
  </si>
  <si>
    <t>套</t>
    <phoneticPr fontId="1" type="noConversion"/>
  </si>
  <si>
    <t>工程项目</t>
    <phoneticPr fontId="1" type="noConversion"/>
  </si>
  <si>
    <t>材料品牌及规格型号</t>
    <phoneticPr fontId="1" type="noConversion"/>
  </si>
  <si>
    <t>单位</t>
    <phoneticPr fontId="1" type="noConversion"/>
  </si>
  <si>
    <t>系数</t>
    <phoneticPr fontId="1" type="noConversion"/>
  </si>
  <si>
    <t>数量</t>
    <phoneticPr fontId="1" type="noConversion"/>
  </si>
  <si>
    <t>主材费</t>
    <phoneticPr fontId="1" type="noConversion"/>
  </si>
  <si>
    <t>单价</t>
    <phoneticPr fontId="1" type="noConversion"/>
  </si>
  <si>
    <t>小计</t>
    <phoneticPr fontId="1" type="noConversion"/>
  </si>
  <si>
    <t>辅料费</t>
    <phoneticPr fontId="1" type="noConversion"/>
  </si>
  <si>
    <t>人工费</t>
    <phoneticPr fontId="1" type="noConversion"/>
  </si>
  <si>
    <t>合计</t>
    <phoneticPr fontId="1" type="noConversion"/>
  </si>
  <si>
    <t>乙方现场安装（主材根据实际选样品牌价格自行填入单价）</t>
    <phoneticPr fontId="1" type="noConversion"/>
  </si>
  <si>
    <t>防盗门门槛（后面看不清）</t>
    <phoneticPr fontId="1" type="noConversion"/>
  </si>
  <si>
    <t>墙面乳胶漆</t>
    <phoneticPr fontId="1" type="noConversion"/>
  </si>
  <si>
    <t>地面铺设地砖（含人工切割+填缝剂）</t>
    <phoneticPr fontId="1" type="noConversion"/>
  </si>
  <si>
    <t>大理石门槛条</t>
    <phoneticPr fontId="1" type="noConversion"/>
  </si>
  <si>
    <t>墙面批嵌滑石粉（内墙）</t>
    <phoneticPr fontId="1" type="noConversion"/>
  </si>
  <si>
    <t>（黄沙+海螺325#水泥+汉高百得无甲醛环保胶水等）</t>
    <phoneticPr fontId="1" type="noConversion"/>
  </si>
  <si>
    <t>（黄沙+海螺水泥+汉高百得无甲醛环保胶水等）</t>
    <phoneticPr fontId="1" type="noConversion"/>
  </si>
  <si>
    <t>（主材根据实际选择自行填入单价）海螺325#水泥+海螺瓷砖粘合剂+细沙+韦伯填缝剂+汉高百得无甲醛环保胶</t>
    <phoneticPr fontId="1" type="noConversion"/>
  </si>
  <si>
    <t>项</t>
    <phoneticPr fontId="1" type="noConversion"/>
  </si>
  <si>
    <t>m2</t>
    <phoneticPr fontId="1" type="noConversion"/>
  </si>
  <si>
    <t>乙方现场门框管砂浆加固</t>
    <phoneticPr fontId="1" type="noConversion"/>
  </si>
  <si>
    <t>(二度批嵌)现场批嵌滑石粉两边</t>
    <phoneticPr fontId="1" type="noConversion"/>
  </si>
  <si>
    <t>水泥砂浆（1:4）找平3-4公干调砂浆，上贴瓷砖（大理石）每超1cm厚度辅材另加5元/平方，人工另加4元/平方</t>
    <phoneticPr fontId="1" type="noConversion"/>
  </si>
  <si>
    <t>中国黑大理石+螺325#水泥+海螺瓷砖粘合剂+细沙+韦伯填缝剂+汉高百得无甲醛环保胶</t>
    <phoneticPr fontId="1" type="noConversion"/>
  </si>
  <si>
    <t>客厅饭厅及走廊</t>
    <phoneticPr fontId="1" type="noConversion"/>
  </si>
  <si>
    <t>主卧室</t>
    <phoneticPr fontId="1" type="noConversion"/>
  </si>
  <si>
    <t>门套打底</t>
    <phoneticPr fontId="1" type="noConversion"/>
  </si>
  <si>
    <t>墙顶面批嵌滑石粉（内墙）</t>
    <phoneticPr fontId="1" type="noConversion"/>
  </si>
  <si>
    <t>墙顶面乳胶漆</t>
    <phoneticPr fontId="1" type="noConversion"/>
  </si>
  <si>
    <t>石膏顶角线条</t>
    <phoneticPr fontId="1" type="noConversion"/>
  </si>
  <si>
    <t>（壁丽宝，家加宝）425目滑石粉+汉高百得无甲醛环保胶水+高士高性能环保熟胶粉</t>
    <phoneticPr fontId="1" type="noConversion"/>
  </si>
  <si>
    <t>多乐士二代五合一（大师滚筒+美纹纸+正点羊毛刷等）</t>
    <phoneticPr fontId="1" type="noConversion"/>
  </si>
  <si>
    <t>声达木工板+F30枪钉+发泡胶</t>
    <phoneticPr fontId="1" type="noConversion"/>
  </si>
  <si>
    <t>一底两面三度涂刷（手刷乳胶漆）电脑调色，超过3种另加100元每种颜色，深色另加150元每种颜色）喷涂另计</t>
    <phoneticPr fontId="1" type="noConversion"/>
  </si>
  <si>
    <t>水泥砂浆垫层找平，上铺贴瓷砖</t>
    <phoneticPr fontId="1" type="noConversion"/>
  </si>
  <si>
    <t>地面铺设地砖砂浆垫层找平</t>
    <phoneticPr fontId="1" type="noConversion"/>
  </si>
  <si>
    <t>石膏顶角线（汉高百得胶水+石膏粉+粘合剂）按设计风格取样 甲方确认</t>
    <phoneticPr fontId="1" type="noConversion"/>
  </si>
  <si>
    <t>石膏线条厂家现场安装，按设计风格取样，甲方确认</t>
    <phoneticPr fontId="1" type="noConversion"/>
  </si>
  <si>
    <t>三道堵漏 现场施工</t>
    <phoneticPr fontId="1" type="noConversion"/>
  </si>
  <si>
    <t>窗台大理石特殊工艺处理（防止渗水）</t>
    <phoneticPr fontId="1" type="noConversion"/>
  </si>
  <si>
    <t>牛元牌堵漏王+东方雨虹（101-B）柔性防水（蓝色）</t>
    <phoneticPr fontId="1" type="noConversion"/>
  </si>
  <si>
    <t>施工项目</t>
    <phoneticPr fontId="1" type="noConversion"/>
  </si>
  <si>
    <t>材料配置说明</t>
    <phoneticPr fontId="1" type="noConversion"/>
  </si>
  <si>
    <t>单位</t>
    <phoneticPr fontId="1" type="noConversion"/>
  </si>
  <si>
    <t>数量</t>
    <phoneticPr fontId="1" type="noConversion"/>
  </si>
  <si>
    <t>损耗</t>
    <phoneticPr fontId="1" type="noConversion"/>
  </si>
  <si>
    <t>主材料价格</t>
    <phoneticPr fontId="1" type="noConversion"/>
  </si>
  <si>
    <t>辅料价格</t>
    <phoneticPr fontId="1" type="noConversion"/>
  </si>
  <si>
    <t>人工价格</t>
    <phoneticPr fontId="1" type="noConversion"/>
  </si>
  <si>
    <t>主材单价</t>
    <phoneticPr fontId="1" type="noConversion"/>
  </si>
  <si>
    <t>合价</t>
    <phoneticPr fontId="1" type="noConversion"/>
  </si>
  <si>
    <t>辅材单价</t>
    <phoneticPr fontId="1" type="noConversion"/>
  </si>
  <si>
    <t>辅材合价</t>
    <phoneticPr fontId="1" type="noConversion"/>
  </si>
  <si>
    <t>人工单价</t>
    <phoneticPr fontId="1" type="noConversion"/>
  </si>
  <si>
    <t>人工合价</t>
    <phoneticPr fontId="1" type="noConversion"/>
  </si>
  <si>
    <t>总计</t>
    <phoneticPr fontId="1" type="noConversion"/>
  </si>
  <si>
    <t>厨房</t>
    <phoneticPr fontId="1" type="noConversion"/>
  </si>
  <si>
    <t>地面找平</t>
    <phoneticPr fontId="1" type="noConversion"/>
  </si>
  <si>
    <t>地砖</t>
    <phoneticPr fontId="1" type="noConversion"/>
  </si>
  <si>
    <t>瓷砖填缝剂</t>
    <phoneticPr fontId="1" type="noConversion"/>
  </si>
  <si>
    <t>门槛</t>
    <phoneticPr fontId="1" type="noConversion"/>
  </si>
  <si>
    <t>吊顶</t>
    <phoneticPr fontId="1" type="noConversion"/>
  </si>
  <si>
    <t>吊顶脚线</t>
    <phoneticPr fontId="1" type="noConversion"/>
  </si>
  <si>
    <t>卫生间</t>
    <phoneticPr fontId="1" type="noConversion"/>
  </si>
  <si>
    <t>墙砖</t>
    <phoneticPr fontId="1" type="noConversion"/>
  </si>
  <si>
    <t>地面找平</t>
    <phoneticPr fontId="1" type="noConversion"/>
  </si>
  <si>
    <t>防臭地漏</t>
    <phoneticPr fontId="1" type="noConversion"/>
  </si>
  <si>
    <t>门槛</t>
    <phoneticPr fontId="1" type="noConversion"/>
  </si>
  <si>
    <t>吊顶</t>
    <phoneticPr fontId="1" type="noConversion"/>
  </si>
  <si>
    <t>吊顶脚线</t>
    <phoneticPr fontId="1" type="noConversion"/>
  </si>
  <si>
    <t>地面防水</t>
    <phoneticPr fontId="1" type="noConversion"/>
  </si>
  <si>
    <t>备注</t>
    <phoneticPr fontId="1" type="noConversion"/>
  </si>
  <si>
    <t>主卧室</t>
    <phoneticPr fontId="1" type="noConversion"/>
  </si>
  <si>
    <t>顶面、墙面打磨</t>
    <phoneticPr fontId="1" type="noConversion"/>
  </si>
  <si>
    <t>顶面、墙面乳胶漆</t>
    <phoneticPr fontId="1" type="noConversion"/>
  </si>
  <si>
    <t>门槛</t>
    <phoneticPr fontId="1" type="noConversion"/>
  </si>
  <si>
    <t>石膏线条</t>
    <phoneticPr fontId="1" type="noConversion"/>
  </si>
  <si>
    <t>大理石窗台</t>
    <phoneticPr fontId="1" type="noConversion"/>
  </si>
  <si>
    <t>次卧室</t>
    <phoneticPr fontId="1" type="noConversion"/>
  </si>
  <si>
    <t>顶面墙面批嵌</t>
    <phoneticPr fontId="1" type="noConversion"/>
  </si>
  <si>
    <t>墙砖</t>
    <phoneticPr fontId="1" type="noConversion"/>
  </si>
  <si>
    <t>无缝砖45cm*30cm（按实际面积计算海螺325水泥）</t>
    <phoneticPr fontId="1" type="noConversion"/>
  </si>
  <si>
    <t>海螺325水泥，中粗黄沙，敲墙废渣替垫找平（厚度在3公分以内）按实际面积计算</t>
    <phoneticPr fontId="1" type="noConversion"/>
  </si>
  <si>
    <t>无缝砖30*30（海螺325水泥）60*60规格无缝砖人工费为80元一平米</t>
    <phoneticPr fontId="1" type="noConversion"/>
  </si>
  <si>
    <t>牛元牌</t>
    <phoneticPr fontId="1" type="noConversion"/>
  </si>
  <si>
    <t>大理石普通中国黑 黄沙 水泥 宽30公分内</t>
    <phoneticPr fontId="1" type="noConversion"/>
  </si>
  <si>
    <t>铝龙骨价格要比轻钢龙骨高</t>
    <phoneticPr fontId="1" type="noConversion"/>
  </si>
  <si>
    <t>福牌方形铝扣板脚条，铝龙骨，冲击钻头</t>
    <phoneticPr fontId="1" type="noConversion"/>
  </si>
  <si>
    <t>福牌方形铝扣板，铝龙骨，美固钉，冲击钻头</t>
    <phoneticPr fontId="1" type="noConversion"/>
  </si>
  <si>
    <t>老铜匠防臭地漏，水泥，黄沙</t>
    <phoneticPr fontId="1" type="noConversion"/>
  </si>
  <si>
    <t>大理石普通中国黑 黄沙 水泥 宽30公分内</t>
    <phoneticPr fontId="1" type="noConversion"/>
  </si>
  <si>
    <t>汉高百得防水砂浆滚筒二遍滚刷后10公分闭水试验10小时（按实际面积计算）</t>
    <phoneticPr fontId="1" type="noConversion"/>
  </si>
  <si>
    <t>闭水试验多为24小时</t>
    <phoneticPr fontId="1" type="noConversion"/>
  </si>
  <si>
    <t>市面以不锈钢地漏为多，老铜匠铜芯地漏好坏说法不一</t>
    <phoneticPr fontId="1" type="noConversion"/>
  </si>
  <si>
    <t>顶面、墙面批嵌</t>
    <phoneticPr fontId="1" type="noConversion"/>
  </si>
  <si>
    <t>滑石粉300目，熟胶粉，胶水、等二度（修补按实际面积结算）</t>
    <phoneticPr fontId="1" type="noConversion"/>
  </si>
  <si>
    <t>240目砂皮，砂纸架，扫灰刷（按实际面积结算）</t>
    <phoneticPr fontId="1" type="noConversion"/>
  </si>
  <si>
    <t>多乐士金装五合一/细纹滚筒涂刷（两面）二浅色加3元深色加6元特深色加10元</t>
    <phoneticPr fontId="1" type="noConversion"/>
  </si>
  <si>
    <t>颜色改变是否影响人工费？自行采购涂料的人工是多少？</t>
    <phoneticPr fontId="1" type="noConversion"/>
  </si>
  <si>
    <t>银仙</t>
    <phoneticPr fontId="1" type="noConversion"/>
  </si>
  <si>
    <t>人造石萨那米黄 黄沙，水泥 宽30公分内</t>
    <phoneticPr fontId="1" type="noConversion"/>
  </si>
  <si>
    <t>有没有防水处理？</t>
    <phoneticPr fontId="1" type="noConversion"/>
  </si>
  <si>
    <t>m2</t>
    <phoneticPr fontId="1" type="noConversion"/>
  </si>
  <si>
    <t>m</t>
    <phoneticPr fontId="1" type="noConversion"/>
  </si>
  <si>
    <t>只</t>
    <phoneticPr fontId="1" type="noConversion"/>
  </si>
  <si>
    <t>辅材没有损耗系数？</t>
    <phoneticPr fontId="1" type="noConversion"/>
  </si>
  <si>
    <t>阳台</t>
    <phoneticPr fontId="1" type="noConversion"/>
  </si>
  <si>
    <t>水电、五金、杂项</t>
    <phoneticPr fontId="1" type="noConversion"/>
  </si>
  <si>
    <t>线管水管开槽</t>
    <phoneticPr fontId="1" type="noConversion"/>
  </si>
  <si>
    <t>接线盒挖槽</t>
    <phoneticPr fontId="1" type="noConversion"/>
  </si>
  <si>
    <t>PPR热熔管道</t>
    <phoneticPr fontId="1" type="noConversion"/>
  </si>
  <si>
    <t>进户线</t>
    <phoneticPr fontId="1" type="noConversion"/>
  </si>
  <si>
    <t>电线</t>
    <phoneticPr fontId="1" type="noConversion"/>
  </si>
  <si>
    <t>电线</t>
    <phoneticPr fontId="1" type="noConversion"/>
  </si>
  <si>
    <t>电线</t>
    <phoneticPr fontId="1" type="noConversion"/>
  </si>
  <si>
    <t>有线电视线</t>
    <phoneticPr fontId="1" type="noConversion"/>
  </si>
  <si>
    <t>四芯电话线</t>
    <phoneticPr fontId="1" type="noConversion"/>
  </si>
  <si>
    <t>八芯电脑线</t>
    <phoneticPr fontId="1" type="noConversion"/>
  </si>
  <si>
    <t>钻石切割片，沪工冲击钻头，砖墙开槽3公分深后期无开裂（按实际数量计算）</t>
    <phoneticPr fontId="1" type="noConversion"/>
  </si>
  <si>
    <t>钻石切割片，沪工冲击钻头，砖墙挖槽盒6公分深后期无开裂（按实际数量计算）</t>
    <phoneticPr fontId="1" type="noConversion"/>
  </si>
  <si>
    <t>上海产爱康白色环保水管4.2*25 水管内螺弯头（按实际数量计算）</t>
    <phoneticPr fontId="1" type="noConversion"/>
  </si>
  <si>
    <t>熊猫10平方三种颜色单米算（增排/按实际数量计算）</t>
    <phoneticPr fontId="1" type="noConversion"/>
  </si>
  <si>
    <t>熊猫2.5平方三种颜色（全排/按实际数量计算）</t>
    <phoneticPr fontId="1" type="noConversion"/>
  </si>
  <si>
    <t>熊猫1.5平方二种颜色（全排/按实际数量计算）</t>
    <phoneticPr fontId="1" type="noConversion"/>
  </si>
  <si>
    <t>熊猫4平方二种颜色（增排/按实际数量计算）</t>
    <phoneticPr fontId="1" type="noConversion"/>
  </si>
  <si>
    <t>熊猫双频电视线（增排/按实际数量计算）</t>
    <phoneticPr fontId="1" type="noConversion"/>
  </si>
  <si>
    <t>熊猫电话用户通信（增排/按实际数量计算）</t>
    <phoneticPr fontId="1" type="noConversion"/>
  </si>
  <si>
    <t>安普（增排/按实际数量计算）</t>
    <phoneticPr fontId="1" type="noConversion"/>
  </si>
  <si>
    <t>米</t>
    <phoneticPr fontId="1" type="noConversion"/>
  </si>
  <si>
    <t>只</t>
    <phoneticPr fontId="1" type="noConversion"/>
  </si>
  <si>
    <t>客餐厅</t>
    <phoneticPr fontId="1" type="noConversion"/>
  </si>
  <si>
    <t>泰山石膏板，2*4白松，冲击钻头 按实际面积结算</t>
    <phoneticPr fontId="1" type="noConversion"/>
  </si>
  <si>
    <t>网线自购人工费价格（七类线）</t>
    <phoneticPr fontId="1" type="noConversion"/>
  </si>
  <si>
    <t>开关面板</t>
    <phoneticPr fontId="1" type="noConversion"/>
  </si>
  <si>
    <t>五孔插座面板</t>
    <phoneticPr fontId="1" type="noConversion"/>
  </si>
  <si>
    <t>电话插座（单联）</t>
    <phoneticPr fontId="1" type="noConversion"/>
  </si>
  <si>
    <t>电视插座（单联）</t>
    <phoneticPr fontId="1" type="noConversion"/>
  </si>
  <si>
    <t>网络插座（单联）</t>
    <phoneticPr fontId="1" type="noConversion"/>
  </si>
  <si>
    <t>弱电箱</t>
    <phoneticPr fontId="1" type="noConversion"/>
  </si>
  <si>
    <t>强电线</t>
    <phoneticPr fontId="1" type="noConversion"/>
  </si>
  <si>
    <t>总分路器</t>
    <phoneticPr fontId="1" type="noConversion"/>
  </si>
  <si>
    <t>分路器</t>
    <phoneticPr fontId="1" type="noConversion"/>
  </si>
  <si>
    <t>接线盒</t>
    <phoneticPr fontId="1" type="noConversion"/>
  </si>
  <si>
    <t>穿线管</t>
    <phoneticPr fontId="1" type="noConversion"/>
  </si>
  <si>
    <t>五金灯具安装</t>
    <phoneticPr fontId="1" type="noConversion"/>
  </si>
  <si>
    <t>杂项</t>
    <phoneticPr fontId="1" type="noConversion"/>
  </si>
  <si>
    <t>下排水</t>
    <phoneticPr fontId="1" type="noConversion"/>
  </si>
  <si>
    <t>电视管制作</t>
    <phoneticPr fontId="1" type="noConversion"/>
  </si>
  <si>
    <t>马桶移位</t>
    <phoneticPr fontId="1" type="noConversion"/>
  </si>
  <si>
    <t>拆除费</t>
    <phoneticPr fontId="1" type="noConversion"/>
  </si>
  <si>
    <t>拆除墙砖及粉底层</t>
    <phoneticPr fontId="1" type="noConversion"/>
  </si>
  <si>
    <t>墙面粉刷</t>
    <phoneticPr fontId="1" type="noConversion"/>
  </si>
  <si>
    <t>墙面涂料铲除</t>
    <phoneticPr fontId="1" type="noConversion"/>
  </si>
  <si>
    <t>拆除墙体</t>
    <phoneticPr fontId="1" type="noConversion"/>
  </si>
  <si>
    <t>拆除旧钢窗木门</t>
    <phoneticPr fontId="1" type="noConversion"/>
  </si>
  <si>
    <t>拆除柜子吊顶，木制。。</t>
    <phoneticPr fontId="1" type="noConversion"/>
  </si>
  <si>
    <t>拆除护墙板</t>
    <phoneticPr fontId="1" type="noConversion"/>
  </si>
  <si>
    <t>包管道</t>
    <phoneticPr fontId="1" type="noConversion"/>
  </si>
  <si>
    <t>新砌一砖墙</t>
    <phoneticPr fontId="1" type="noConversion"/>
  </si>
  <si>
    <t>加门基层</t>
    <phoneticPr fontId="1" type="noConversion"/>
  </si>
  <si>
    <t>打孔</t>
    <phoneticPr fontId="1" type="noConversion"/>
  </si>
  <si>
    <t>打孔</t>
    <phoneticPr fontId="1" type="noConversion"/>
  </si>
  <si>
    <t>西门子灵动系列（按实际数量计算）绝缘布，螺丝</t>
    <phoneticPr fontId="1" type="noConversion"/>
  </si>
  <si>
    <t>双控开关是否包含？</t>
    <phoneticPr fontId="1" type="noConversion"/>
  </si>
  <si>
    <t>太湖城铁箱、砖墙开洞、移位及安装</t>
    <phoneticPr fontId="1" type="noConversion"/>
  </si>
  <si>
    <t>太湖城铁箱（10路）、砖墙开洞、移位及安装</t>
    <phoneticPr fontId="1" type="noConversion"/>
  </si>
  <si>
    <t>上海梅兰日兰带漏电</t>
    <phoneticPr fontId="1" type="noConversion"/>
  </si>
  <si>
    <t>上海梅兰日兰带25安培带漏电</t>
    <phoneticPr fontId="1" type="noConversion"/>
  </si>
  <si>
    <t>西门子灵动系列（按实际数量计算）绝缘布，螺丝</t>
    <phoneticPr fontId="1" type="noConversion"/>
  </si>
  <si>
    <t>爱康牌红蓝双色PVC6分电线管，杯梳子，防干扰铝箔锡纸、管卡固定等（按实际数量计算）</t>
    <phoneticPr fontId="1" type="noConversion"/>
  </si>
  <si>
    <t>毛巾架、卫生纸架、膨胀管、螺丝（按实际数量计算）</t>
    <phoneticPr fontId="1" type="noConversion"/>
  </si>
  <si>
    <t>灯泡、铁锹、木凳</t>
    <phoneticPr fontId="1" type="noConversion"/>
  </si>
  <si>
    <t>洗衣机或拖把池地漏上水管50中财PVC，加厚弯头，上水专用胶（按实际数量计算）</t>
    <phoneticPr fontId="1" type="noConversion"/>
  </si>
  <si>
    <t>75型棺材，水泥，黄沙，砖墙开槽及砌粉</t>
    <phoneticPr fontId="1" type="noConversion"/>
  </si>
  <si>
    <t>下水管110中财PVC，加厚弯头，上水专用胶（按实际数量计算）</t>
    <phoneticPr fontId="1" type="noConversion"/>
  </si>
  <si>
    <t>是否315管</t>
    <phoneticPr fontId="1" type="noConversion"/>
  </si>
  <si>
    <t>拆除厨卫墙砖（1公分以内） （按实际数量计算）</t>
    <phoneticPr fontId="1" type="noConversion"/>
  </si>
  <si>
    <t>滑石粉、熟胶粉、胶水的品牌？用腻子粉批墙更好！</t>
    <phoneticPr fontId="1" type="noConversion"/>
  </si>
  <si>
    <t>海螺325水泥，黄沙（厚在1.5公分以内实际按面积厚度计算）</t>
    <phoneticPr fontId="1" type="noConversion"/>
  </si>
  <si>
    <t>墙面白色涂料墙纸带水铲除</t>
    <phoneticPr fontId="1" type="noConversion"/>
  </si>
  <si>
    <t>另拆除墙体（一砖墙）</t>
    <phoneticPr fontId="1" type="noConversion"/>
  </si>
  <si>
    <t>另拆除旧钢门窗及门套</t>
    <phoneticPr fontId="1" type="noConversion"/>
  </si>
  <si>
    <t>所有附加内容必须写入合同附件</t>
    <phoneticPr fontId="1" type="noConversion"/>
  </si>
  <si>
    <t>另拆除橱柜及衣柜，木制吊顶，扣板</t>
    <phoneticPr fontId="1" type="noConversion"/>
  </si>
  <si>
    <t>拆除护墙板</t>
    <phoneticPr fontId="1" type="noConversion"/>
  </si>
  <si>
    <t>海螺325水泥，黄沙，砖头，宽为30*29公分内（按实际指数计算）</t>
    <phoneticPr fontId="1" type="noConversion"/>
  </si>
  <si>
    <t>海螺325水泥，多孔砖或95转、黄沙（按实际面积计算）</t>
    <phoneticPr fontId="1" type="noConversion"/>
  </si>
  <si>
    <t>专业大型机器防泄露打法（按实计算）6公分以内</t>
    <phoneticPr fontId="1" type="noConversion"/>
  </si>
  <si>
    <t>专业大型机器防泄露打法（按实计算）8-10公分以内</t>
    <phoneticPr fontId="1" type="noConversion"/>
  </si>
  <si>
    <t>只</t>
    <phoneticPr fontId="1" type="noConversion"/>
  </si>
  <si>
    <t>片</t>
    <phoneticPr fontId="1" type="noConversion"/>
  </si>
  <si>
    <t>米</t>
    <phoneticPr fontId="1" type="noConversion"/>
  </si>
  <si>
    <t>项</t>
    <phoneticPr fontId="1" type="noConversion"/>
  </si>
  <si>
    <t>项</t>
    <phoneticPr fontId="1" type="noConversion"/>
  </si>
  <si>
    <t>米</t>
    <phoneticPr fontId="1" type="noConversion"/>
  </si>
  <si>
    <t>m2</t>
    <phoneticPr fontId="1" type="noConversion"/>
  </si>
  <si>
    <t>m2</t>
    <phoneticPr fontId="1" type="noConversion"/>
  </si>
  <si>
    <t>龟裂纹处理</t>
    <phoneticPr fontId="1" type="noConversion"/>
  </si>
  <si>
    <t>地板保护</t>
    <phoneticPr fontId="1" type="noConversion"/>
  </si>
  <si>
    <t>垃圾清运及材料搬运费</t>
    <phoneticPr fontId="1" type="noConversion"/>
  </si>
  <si>
    <t>材料搬运费</t>
    <phoneticPr fontId="1" type="noConversion"/>
  </si>
  <si>
    <t>垃圾清运费</t>
    <phoneticPr fontId="1" type="noConversion"/>
  </si>
  <si>
    <t>制图费</t>
    <phoneticPr fontId="1" type="noConversion"/>
  </si>
  <si>
    <t>合计</t>
    <phoneticPr fontId="1" type="noConversion"/>
  </si>
  <si>
    <t>材料费</t>
    <phoneticPr fontId="1" type="noConversion"/>
  </si>
  <si>
    <t>人工费</t>
    <phoneticPr fontId="1" type="noConversion"/>
  </si>
  <si>
    <t>直接费</t>
    <phoneticPr fontId="1" type="noConversion"/>
  </si>
  <si>
    <t>管理费</t>
    <phoneticPr fontId="1" type="noConversion"/>
  </si>
  <si>
    <t>总造价</t>
    <phoneticPr fontId="1" type="noConversion"/>
  </si>
  <si>
    <t>税金</t>
    <phoneticPr fontId="1" type="noConversion"/>
  </si>
  <si>
    <t>强力接缝布，三棵树白胶，批刮（按实际算）</t>
    <phoneticPr fontId="1" type="noConversion"/>
  </si>
  <si>
    <t>石膏板地面保护（按实际算）</t>
    <phoneticPr fontId="1" type="noConversion"/>
  </si>
  <si>
    <t>装修材料搬运（甲方材料自理）无电梯底楼以上每层加100</t>
    <phoneticPr fontId="1" type="noConversion"/>
  </si>
  <si>
    <t>从现场搬运到楼下（出漏30米外另计，出小区送环卫所由客户自理）</t>
    <phoneticPr fontId="1" type="noConversion"/>
  </si>
  <si>
    <t>如需开发票时征收5%实际发送的税收费用</t>
    <phoneticPr fontId="1" type="noConversion"/>
  </si>
  <si>
    <t>1+2</t>
    <phoneticPr fontId="1" type="noConversion"/>
  </si>
  <si>
    <t>3+4</t>
    <phoneticPr fontId="1" type="noConversion"/>
  </si>
  <si>
    <t>m2</t>
    <phoneticPr fontId="1" type="noConversion"/>
  </si>
  <si>
    <t>m2</t>
    <phoneticPr fontId="1" type="noConversion"/>
  </si>
  <si>
    <t>套</t>
    <phoneticPr fontId="1" type="noConversion"/>
  </si>
  <si>
    <t>套</t>
    <phoneticPr fontId="1" type="noConversion"/>
  </si>
  <si>
    <t>套</t>
    <phoneticPr fontId="1" type="noConversion"/>
  </si>
  <si>
    <t>主材预算</t>
    <phoneticPr fontId="1" type="noConversion"/>
  </si>
  <si>
    <t>地板翻新</t>
    <phoneticPr fontId="1" type="noConversion"/>
  </si>
  <si>
    <t>踢脚线</t>
    <phoneticPr fontId="1" type="noConversion"/>
  </si>
  <si>
    <t>瓷砖倒角的费用？</t>
    <phoneticPr fontId="1" type="noConversion"/>
  </si>
  <si>
    <t>一层压型板，一层胶合板为好</t>
    <phoneticPr fontId="1" type="noConversion"/>
  </si>
  <si>
    <t>地砖</t>
    <phoneticPr fontId="1" type="noConversion"/>
  </si>
  <si>
    <t>客餐厅</t>
    <phoneticPr fontId="1" type="noConversion"/>
  </si>
  <si>
    <t>厨房门厅</t>
    <phoneticPr fontId="1" type="noConversion"/>
  </si>
  <si>
    <t>套装门</t>
    <phoneticPr fontId="1" type="noConversion"/>
  </si>
  <si>
    <t>墙砖</t>
    <phoneticPr fontId="1" type="noConversion"/>
  </si>
  <si>
    <t>星月神防盗门，黄沙，水泥，人工灌浆</t>
    <phoneticPr fontId="1" type="noConversion"/>
  </si>
  <si>
    <t>地板打磨，刷漆，欧龙地板专用水性漆（按选样实际面积算）</t>
    <phoneticPr fontId="1" type="noConversion"/>
  </si>
  <si>
    <t>地板配套踢脚线（按选样市价实际米数结算）</t>
    <phoneticPr fontId="1" type="noConversion"/>
  </si>
  <si>
    <t>金鼎或诺贝星无缝砖60cm*60cm(海螺325水泥)规格无缝砖人工费为80元一平</t>
    <phoneticPr fontId="1" type="noConversion"/>
  </si>
  <si>
    <t>绿舟舒福家套装门，另烤漆门1250，实木贴皮门1450元每套起装</t>
    <phoneticPr fontId="1" type="noConversion"/>
  </si>
  <si>
    <t>门把手另算，送一套便宜的</t>
    <phoneticPr fontId="1" type="noConversion"/>
  </si>
  <si>
    <t>扇</t>
    <phoneticPr fontId="1" type="noConversion"/>
  </si>
  <si>
    <t>m2</t>
    <phoneticPr fontId="1" type="noConversion"/>
  </si>
  <si>
    <t>m</t>
    <phoneticPr fontId="1" type="noConversion"/>
  </si>
  <si>
    <t>m2</t>
    <phoneticPr fontId="1" type="noConversion"/>
  </si>
  <si>
    <t>防盗门</t>
    <phoneticPr fontId="1" type="noConversion"/>
  </si>
  <si>
    <t>地砖</t>
    <phoneticPr fontId="1" type="noConversion"/>
  </si>
  <si>
    <t>整体橱柜</t>
    <phoneticPr fontId="1" type="noConversion"/>
  </si>
  <si>
    <t>水斗、水龙</t>
    <phoneticPr fontId="1" type="noConversion"/>
  </si>
  <si>
    <t>软管</t>
    <phoneticPr fontId="1" type="noConversion"/>
  </si>
  <si>
    <t>三角阀</t>
    <phoneticPr fontId="1" type="noConversion"/>
  </si>
  <si>
    <t>卫生间</t>
    <phoneticPr fontId="1" type="noConversion"/>
  </si>
  <si>
    <t>墙砖</t>
    <phoneticPr fontId="1" type="noConversion"/>
  </si>
  <si>
    <t>地砖</t>
    <phoneticPr fontId="1" type="noConversion"/>
  </si>
  <si>
    <t>台盆柜龙头</t>
    <phoneticPr fontId="1" type="noConversion"/>
  </si>
  <si>
    <t>马桶</t>
    <phoneticPr fontId="1" type="noConversion"/>
  </si>
  <si>
    <t>软管</t>
    <phoneticPr fontId="1" type="noConversion"/>
  </si>
  <si>
    <t>三角阀</t>
    <phoneticPr fontId="1" type="noConversion"/>
  </si>
  <si>
    <t>冲淋房</t>
    <phoneticPr fontId="1" type="noConversion"/>
  </si>
  <si>
    <t>冲淋房底座</t>
    <phoneticPr fontId="1" type="noConversion"/>
  </si>
  <si>
    <t>淋雨龙头</t>
    <phoneticPr fontId="1" type="noConversion"/>
  </si>
  <si>
    <t>套装门</t>
    <phoneticPr fontId="1" type="noConversion"/>
  </si>
  <si>
    <t>套装门</t>
    <phoneticPr fontId="1" type="noConversion"/>
  </si>
  <si>
    <t>地板翻新</t>
    <phoneticPr fontId="1" type="noConversion"/>
  </si>
  <si>
    <t>次卧室</t>
    <phoneticPr fontId="1" type="noConversion"/>
  </si>
  <si>
    <t>露台</t>
    <phoneticPr fontId="1" type="noConversion"/>
  </si>
  <si>
    <t>墙砖</t>
    <phoneticPr fontId="1" type="noConversion"/>
  </si>
  <si>
    <t>是否包含打蜡？</t>
    <phoneticPr fontId="1" type="noConversion"/>
  </si>
  <si>
    <t>流水线框架，烤漆板门板，石英台面按选样市价实际米数结算</t>
    <phoneticPr fontId="1" type="noConversion"/>
  </si>
  <si>
    <t>使用生态板的价格？</t>
    <phoneticPr fontId="1" type="noConversion"/>
  </si>
  <si>
    <t>欧淋水槽+龙头（按实际选样市价结算）</t>
    <phoneticPr fontId="1" type="noConversion"/>
  </si>
  <si>
    <t>高级不锈钢波纹管（包用五十年）（按实际数量计算）</t>
    <phoneticPr fontId="1" type="noConversion"/>
  </si>
  <si>
    <t>巨永或乔冠大口径加厚全钢三角阀（保用五十年）（按实际数量计算）</t>
    <phoneticPr fontId="1" type="noConversion"/>
  </si>
  <si>
    <t>盥洗台柜</t>
    <phoneticPr fontId="1" type="noConversion"/>
  </si>
  <si>
    <t>（按实际选样市价结算）乙方代购安装（硅胶，膨胀管）</t>
    <phoneticPr fontId="1" type="noConversion"/>
  </si>
  <si>
    <t>高级不锈钢波纹管（包用五十年）（按实际数量计算）</t>
    <phoneticPr fontId="1" type="noConversion"/>
  </si>
  <si>
    <t>2mm厚料（按实际面积计算）</t>
    <phoneticPr fontId="1" type="noConversion"/>
  </si>
  <si>
    <t>大理石、普通中国黑，黄沙，水泥</t>
    <phoneticPr fontId="1" type="noConversion"/>
  </si>
  <si>
    <t>科勒或TOTOSW703(提供法兰)硅胶</t>
    <phoneticPr fontId="1" type="noConversion"/>
  </si>
  <si>
    <t>科勒或TOTODM319（按实际选样市价结算）乙方代为安装，钻头</t>
    <phoneticPr fontId="1" type="noConversion"/>
  </si>
  <si>
    <t>科勒或TOTODL354(硅胶生料带等)(按实际选样市价计算)</t>
    <phoneticPr fontId="1" type="noConversion"/>
  </si>
  <si>
    <t>淘宝价415</t>
    <phoneticPr fontId="1" type="noConversion"/>
  </si>
  <si>
    <t>淘宝价1000</t>
    <phoneticPr fontId="1" type="noConversion"/>
  </si>
  <si>
    <t>巨永或乔冠大口径加厚全钢三角阀（保用五十年）（按实际数量计算）</t>
    <phoneticPr fontId="1" type="noConversion"/>
  </si>
  <si>
    <t>淘宝价508</t>
    <phoneticPr fontId="1" type="noConversion"/>
  </si>
  <si>
    <t>套</t>
    <phoneticPr fontId="1" type="noConversion"/>
  </si>
  <si>
    <t>根</t>
    <phoneticPr fontId="1" type="noConversion"/>
  </si>
  <si>
    <t>只</t>
    <phoneticPr fontId="1" type="noConversion"/>
  </si>
  <si>
    <t>只</t>
    <phoneticPr fontId="1" type="noConversion"/>
  </si>
  <si>
    <t>只</t>
    <phoneticPr fontId="1" type="noConversion"/>
  </si>
  <si>
    <t>m</t>
    <phoneticPr fontId="1" type="noConversion"/>
  </si>
  <si>
    <t>套</t>
    <phoneticPr fontId="1" type="noConversion"/>
  </si>
  <si>
    <t>套</t>
    <phoneticPr fontId="1" type="noConversion"/>
  </si>
  <si>
    <t>m</t>
    <phoneticPr fontId="1" type="noConversion"/>
  </si>
  <si>
    <t>地砖</t>
    <phoneticPr fontId="1" type="noConversion"/>
  </si>
  <si>
    <t>金鼎或诺贝星无缝砖30cm*30cm(海螺325水泥)规格无缝砖人工费为80元一平</t>
    <phoneticPr fontId="1" type="noConversion"/>
  </si>
  <si>
    <t>60*60的砖喝30*30的砖价格一样？</t>
    <phoneticPr fontId="1" type="noConversion"/>
  </si>
  <si>
    <t>此地砖特别贵。。。</t>
    <phoneticPr fontId="1" type="noConversion"/>
  </si>
  <si>
    <t>制作类</t>
    <phoneticPr fontId="1" type="noConversion"/>
  </si>
  <si>
    <t>封窗凤铝</t>
    <phoneticPr fontId="1" type="noConversion"/>
  </si>
  <si>
    <t>合计</t>
    <phoneticPr fontId="1" type="noConversion"/>
  </si>
  <si>
    <t>1.4铝合金双层玻璃移窗不足1平方按一平方计算（附件及转角料按选样市价按实计算）</t>
    <phoneticPr fontId="1" type="noConversion"/>
  </si>
  <si>
    <t>1.4铝合金双层玻璃开窗不足1平方按一平方计算（附件及转角料按选样市价按实计算）</t>
    <phoneticPr fontId="1" type="noConversion"/>
  </si>
  <si>
    <t>总价</t>
    <phoneticPr fontId="1" type="noConversion"/>
  </si>
  <si>
    <t>材料费总价</t>
    <phoneticPr fontId="1" type="noConversion"/>
  </si>
  <si>
    <t>人工费总价</t>
    <phoneticPr fontId="1" type="noConversion"/>
  </si>
  <si>
    <t>直接费总价</t>
    <phoneticPr fontId="1" type="noConversion"/>
  </si>
  <si>
    <t>管理费总价</t>
    <phoneticPr fontId="1" type="noConversion"/>
  </si>
  <si>
    <t>人工费便宜</t>
    <phoneticPr fontId="1" type="noConversion"/>
  </si>
  <si>
    <t>总造价</t>
    <phoneticPr fontId="1" type="noConversion"/>
  </si>
  <si>
    <t>爱康牌红蓝双色86型暗盒（按实际数量计算）</t>
    <phoneticPr fontId="1" type="noConversion"/>
  </si>
  <si>
    <t>多乐士二代五合一（大师滚筒+美纹纸+正点羊毛刷等）</t>
    <phoneticPr fontId="1" type="noConversion"/>
  </si>
  <si>
    <t>金属扣板角线条</t>
    <phoneticPr fontId="1" type="noConversion"/>
  </si>
  <si>
    <t>上海武峰配套烤漆脚线</t>
    <phoneticPr fontId="1" type="noConversion"/>
  </si>
  <si>
    <t>m</t>
    <phoneticPr fontId="1" type="noConversion"/>
  </si>
  <si>
    <t>没有找到魔艺对应项目</t>
    <phoneticPr fontId="1" type="noConversion"/>
  </si>
  <si>
    <t>主材少个浴霸和换气扇</t>
    <phoneticPr fontId="1" type="noConversion"/>
  </si>
  <si>
    <t>主卧墙顶面批嵌滑石粉（内墙）</t>
    <phoneticPr fontId="1" type="noConversion"/>
  </si>
  <si>
    <t>主卧顶面、墙面批嵌</t>
    <phoneticPr fontId="1" type="noConversion"/>
  </si>
  <si>
    <t>主卧墙顶面乳胶漆</t>
    <phoneticPr fontId="1" type="noConversion"/>
  </si>
  <si>
    <t>主卧顶面、墙面乳胶漆</t>
    <phoneticPr fontId="1" type="noConversion"/>
  </si>
  <si>
    <t>没有找到皓鸣对应项目</t>
    <phoneticPr fontId="1" type="noConversion"/>
  </si>
  <si>
    <t>防水处理没有包含，包括洗衣间的防水</t>
    <phoneticPr fontId="1" type="noConversion"/>
  </si>
  <si>
    <t>所有石膏线条没有辅料和人工费？对比皓鸣报价可能算在主材费里了，需要确认</t>
    <phoneticPr fontId="1" type="noConversion"/>
  </si>
  <si>
    <t>主材单价合计</t>
    <phoneticPr fontId="1" type="noConversion"/>
  </si>
  <si>
    <t>主材总价合计</t>
    <phoneticPr fontId="1" type="noConversion"/>
  </si>
  <si>
    <t>辅料单价合计</t>
    <phoneticPr fontId="1" type="noConversion"/>
  </si>
  <si>
    <t>辅料总价合计</t>
    <phoneticPr fontId="1" type="noConversion"/>
  </si>
  <si>
    <t>人工总价合计</t>
    <phoneticPr fontId="1" type="noConversion"/>
  </si>
  <si>
    <t>人工单价合计</t>
    <phoneticPr fontId="1" type="noConversion"/>
  </si>
  <si>
    <t>皓鸣</t>
    <phoneticPr fontId="1" type="noConversion"/>
  </si>
  <si>
    <t>魔艺</t>
    <phoneticPr fontId="1" type="noConversion"/>
  </si>
  <si>
    <t>差额</t>
    <phoneticPr fontId="1" type="noConversion"/>
  </si>
  <si>
    <t>未匹配项</t>
    <phoneticPr fontId="1" type="noConversion"/>
  </si>
  <si>
    <t>数据分析</t>
    <phoneticPr fontId="1" type="noConversion"/>
  </si>
  <si>
    <t>石膏线条没有辅料和人工费？对比皓鸣报价可能算在主材费里了，需要确认</t>
  </si>
  <si>
    <t>总价</t>
    <phoneticPr fontId="1" type="noConversion"/>
  </si>
  <si>
    <t>总价（去除油漆）</t>
    <phoneticPr fontId="1" type="noConversion"/>
  </si>
  <si>
    <t>预算分析总结：</t>
    <phoneticPr fontId="1" type="noConversion"/>
  </si>
  <si>
    <t>魔艺管理费更便宜（魔艺5%，皓鸣6%）</t>
    <phoneticPr fontId="1" type="noConversion"/>
  </si>
  <si>
    <t>魔艺主材选用材料费更贵（是否牌子、材质更好暂不确定）</t>
    <phoneticPr fontId="1" type="noConversion"/>
  </si>
  <si>
    <t>其余辅料和人工费魔艺相对便宜</t>
    <phoneticPr fontId="1" type="noConversion"/>
  </si>
  <si>
    <t>魔艺使用数量方面估算相对要高</t>
    <phoneticPr fontId="1" type="noConversion"/>
  </si>
  <si>
    <t>不确定项目</t>
    <phoneticPr fontId="1" type="noConversion"/>
  </si>
  <si>
    <t>数量</t>
    <phoneticPr fontId="1" type="noConversion"/>
  </si>
  <si>
    <t>魔艺刷漆人工费和辅料费更贵，但是应该注意到皓鸣的刷漆与墙面刷漆的辅料费和人工费居然是相同的，可能数据有误差</t>
    <phoneticPr fontId="1" type="noConversion"/>
  </si>
  <si>
    <t>魔艺的材料损耗系数报的更高</t>
    <phoneticPr fontId="1" type="noConversion"/>
  </si>
  <si>
    <t>*红色项目为魔艺报价</t>
    <phoneticPr fontId="1" type="noConversion"/>
  </si>
  <si>
    <t>*蓝色项目为皓鸣报价</t>
    <phoneticPr fontId="1" type="noConversion"/>
  </si>
  <si>
    <t>*下列项目数量只作为参考</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</si>
</sst>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0.00_ "/>
    <numFmt numFmtId="177" formatCode="0.00_);[Red]\(0.00\)"/>
  </numFmts>
  <fonts count="10" x14ac:knownFonts="1">
    <font>
      <sz val="11"/>
      <color theme="1"/>
      <name val="DengXian"/>
      <family val="2"/>
      <charset val="134"/>
      <scheme val="minor"/>
    </font>
    <font>
      <sz val="9"/>
      <name val="DengXian"/>
      <family val="2"/>
      <charset val="134"/>
      <scheme val="minor"/>
    </font>
    <font>
      <sz val="11"/>
      <color rgb="FFFF0000"/>
      <name val="DengXian"/>
      <family val="2"/>
      <charset val="134"/>
      <scheme val="minor"/>
    </font>
    <font>
      <sz val="11"/>
      <color rgb="FF0070C0"/>
      <name val="DengXian"/>
      <family val="2"/>
      <charset val="134"/>
      <scheme val="minor"/>
    </font>
    <font>
      <u/>
      <sz val="11"/>
      <color theme="10"/>
      <name val="DengXian"/>
      <family val="2"/>
      <charset val="134"/>
      <scheme val="minor"/>
    </font>
    <font>
      <u/>
      <sz val="11"/>
      <color theme="11"/>
      <name val="DengXian"/>
      <family val="2"/>
      <charset val="134"/>
      <scheme val="minor"/>
    </font>
    <font>
      <sz val="11"/>
      <name val="DengXian"/>
      <family val="2"/>
      <charset val="134"/>
      <scheme val="minor"/>
    </font>
    <font>
      <sz val="11"/>
      <color rgb="FFFF0000"/>
      <name val="Abadi MT Condensed Extra Bold"/>
    </font>
    <font>
      <sz val="11"/>
      <color theme="0"/>
      <name val="DengXian"/>
      <family val="2"/>
      <charset val="134"/>
      <scheme val="minor"/>
    </font>
    <font>
      <sz val="11"/>
      <color theme="6" tint="0.79998168889431442"/>
      <name val="DengXian"/>
      <family val="2"/>
      <charset val="134"/>
      <scheme val="minor"/>
    </font>
  </fonts>
  <fills count="5">
    <fill>
      <patternFill patternType="none"/>
    </fill>
    <fill>
      <patternFill patternType="gray125"/>
    </fill>
    <fill>
      <patternFill patternType="solid">
        <fgColor theme="9" tint="0.59999389629810485"/>
        <bgColor indexed="64"/>
      </patternFill>
    </fill>
    <fill>
      <patternFill patternType="solid">
        <fgColor theme="9"/>
        <bgColor indexed="64"/>
      </patternFill>
    </fill>
    <fill>
      <patternFill patternType="solid">
        <fgColor rgb="FFFF0000"/>
        <bgColor indexed="64"/>
      </patternFill>
    </fill>
  </fills>
  <borders count="3">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s>
  <cellStyleXfs count="3">
    <xf numFmtId="0" fontId="0" fillId="0" borderId="0">
      <alignment vertical="center"/>
    </xf>
    <xf numFmtId="0" fontId="4" fillId="0" borderId="0" applyNumberFormat="0" applyFill="0" applyBorder="0" applyAlignment="0" applyProtection="0">
      <alignment vertical="center"/>
    </xf>
    <xf numFmtId="0" fontId="5" fillId="0" borderId="0" applyNumberFormat="0" applyFill="0" applyBorder="0" applyAlignment="0" applyProtection="0">
      <alignment vertical="center"/>
    </xf>
  </cellStyleXfs>
  <cellXfs count="47">
    <xf numFmtId="0" fontId="0" fillId="0" borderId="0" xfId="0">
      <alignment vertical="center"/>
    </xf>
    <xf numFmtId="0" fontId="0" fillId="0" borderId="0" xfId="0" applyAlignment="1">
      <alignment vertical="center" wrapText="1"/>
    </xf>
    <xf numFmtId="0" fontId="0" fillId="2" borderId="0" xfId="0" applyFill="1" applyAlignment="1">
      <alignment vertical="center" wrapText="1"/>
    </xf>
    <xf numFmtId="0" fontId="0" fillId="3" borderId="0" xfId="0" applyFill="1" applyAlignment="1">
      <alignment vertical="center" wrapText="1"/>
    </xf>
    <xf numFmtId="0" fontId="2" fillId="0" borderId="0" xfId="0" applyFont="1" applyAlignment="1">
      <alignment vertical="center" wrapText="1"/>
    </xf>
    <xf numFmtId="176" fontId="0" fillId="0" borderId="0" xfId="0" applyNumberFormat="1">
      <alignment vertical="center"/>
    </xf>
    <xf numFmtId="0" fontId="0" fillId="3" borderId="0" xfId="0" applyFill="1">
      <alignment vertical="center"/>
    </xf>
    <xf numFmtId="0" fontId="3" fillId="0" borderId="0" xfId="0" applyFont="1">
      <alignment vertical="center"/>
    </xf>
    <xf numFmtId="0" fontId="2" fillId="0" borderId="0" xfId="0" applyFont="1">
      <alignment vertical="center"/>
    </xf>
    <xf numFmtId="176" fontId="2" fillId="0" borderId="0" xfId="0" applyNumberFormat="1" applyFont="1">
      <alignment vertical="center"/>
    </xf>
    <xf numFmtId="0" fontId="3" fillId="0" borderId="1" xfId="0" applyFont="1" applyBorder="1" applyAlignment="1">
      <alignment vertical="center" wrapText="1"/>
    </xf>
    <xf numFmtId="0" fontId="3" fillId="0" borderId="1" xfId="0" applyFont="1" applyBorder="1">
      <alignment vertical="center"/>
    </xf>
    <xf numFmtId="0" fontId="2" fillId="0" borderId="1" xfId="0" applyFont="1" applyBorder="1" applyAlignment="1">
      <alignment vertical="center" wrapText="1"/>
    </xf>
    <xf numFmtId="0" fontId="2" fillId="0" borderId="1" xfId="0" applyFont="1" applyBorder="1">
      <alignment vertical="center"/>
    </xf>
    <xf numFmtId="176" fontId="2" fillId="0" borderId="1" xfId="0" applyNumberFormat="1" applyFont="1" applyBorder="1">
      <alignment vertical="center"/>
    </xf>
    <xf numFmtId="0" fontId="6" fillId="0" borderId="0" xfId="0" applyFont="1">
      <alignment vertical="center"/>
    </xf>
    <xf numFmtId="0" fontId="7" fillId="0" borderId="0" xfId="0" applyFont="1">
      <alignment vertical="center"/>
    </xf>
    <xf numFmtId="0" fontId="2" fillId="0" borderId="0" xfId="0" applyFont="1" applyBorder="1" applyAlignment="1">
      <alignment vertical="center" wrapText="1"/>
    </xf>
    <xf numFmtId="0" fontId="2" fillId="0" borderId="0" xfId="0" applyFont="1" applyBorder="1">
      <alignment vertical="center"/>
    </xf>
    <xf numFmtId="176" fontId="2" fillId="0" borderId="0" xfId="0" applyNumberFormat="1" applyFont="1" applyBorder="1">
      <alignment vertical="center"/>
    </xf>
    <xf numFmtId="0" fontId="0" fillId="0" borderId="1" xfId="0" applyBorder="1">
      <alignment vertical="center"/>
    </xf>
    <xf numFmtId="0" fontId="0" fillId="0" borderId="0" xfId="0" applyFont="1">
      <alignment vertical="center"/>
    </xf>
    <xf numFmtId="0" fontId="0" fillId="0" borderId="0" xfId="0" applyFont="1" applyFill="1" applyBorder="1">
      <alignment vertical="center"/>
    </xf>
    <xf numFmtId="176" fontId="3" fillId="0" borderId="0" xfId="0" applyNumberFormat="1" applyFont="1">
      <alignment vertical="center"/>
    </xf>
    <xf numFmtId="0" fontId="2" fillId="0" borderId="2" xfId="0" applyFont="1" applyBorder="1">
      <alignment vertical="center"/>
    </xf>
    <xf numFmtId="0" fontId="3" fillId="0" borderId="2" xfId="0" applyFont="1" applyBorder="1">
      <alignment vertical="center"/>
    </xf>
    <xf numFmtId="0" fontId="8" fillId="4" borderId="0" xfId="0" applyFont="1" applyFill="1">
      <alignment vertical="center"/>
    </xf>
    <xf numFmtId="0" fontId="9" fillId="4" borderId="0" xfId="0" applyFont="1" applyFill="1">
      <alignment vertical="center"/>
    </xf>
    <xf numFmtId="0" fontId="0" fillId="0" borderId="0" xfId="0" applyAlignment="1">
      <alignment horizontal="center" vertical="center"/>
    </xf>
    <xf numFmtId="0" fontId="0" fillId="0" borderId="0" xfId="0" applyAlignment="1">
      <alignment horizontal="center" vertical="center" wrapText="1"/>
    </xf>
    <xf numFmtId="0" fontId="0" fillId="0" borderId="1" xfId="0" applyBorder="1" applyAlignment="1">
      <alignment horizontal="center" vertical="center"/>
    </xf>
    <xf numFmtId="0" fontId="2" fillId="0" borderId="1" xfId="0" applyFont="1" applyBorder="1" applyAlignment="1">
      <alignment horizontal="center" vertical="center" wrapText="1"/>
    </xf>
    <xf numFmtId="0" fontId="0" fillId="0" borderId="1" xfId="0" applyBorder="1" applyAlignment="1">
      <alignment horizontal="center" vertical="center" wrapText="1"/>
    </xf>
    <xf numFmtId="0" fontId="0" fillId="3" borderId="1" xfId="0" applyFill="1" applyBorder="1" applyAlignment="1">
      <alignment vertical="center" wrapText="1"/>
    </xf>
    <xf numFmtId="0" fontId="0" fillId="3" borderId="1" xfId="0" applyFill="1" applyBorder="1">
      <alignment vertical="center"/>
    </xf>
    <xf numFmtId="0" fontId="2" fillId="0" borderId="1" xfId="0" applyFont="1" applyFill="1" applyBorder="1" applyAlignment="1">
      <alignment vertical="center" wrapText="1"/>
    </xf>
    <xf numFmtId="0" fontId="0" fillId="0" borderId="1" xfId="0" applyBorder="1" applyAlignment="1">
      <alignment vertical="center" wrapText="1"/>
    </xf>
    <xf numFmtId="176" fontId="0" fillId="0" borderId="1" xfId="0" applyNumberFormat="1" applyBorder="1">
      <alignment vertical="center"/>
    </xf>
    <xf numFmtId="176" fontId="0" fillId="3" borderId="1" xfId="0" applyNumberFormat="1" applyFill="1" applyBorder="1">
      <alignment vertical="center"/>
    </xf>
    <xf numFmtId="0" fontId="2" fillId="3" borderId="1" xfId="0" applyFont="1" applyFill="1" applyBorder="1" applyAlignment="1">
      <alignment vertical="center" wrapText="1"/>
    </xf>
    <xf numFmtId="176" fontId="0" fillId="0" borderId="1" xfId="0" applyNumberFormat="1" applyBorder="1" applyAlignment="1">
      <alignment vertical="center"/>
    </xf>
    <xf numFmtId="177" fontId="0" fillId="0" borderId="1" xfId="0" applyNumberFormat="1" applyBorder="1">
      <alignment vertical="center"/>
    </xf>
    <xf numFmtId="9" fontId="0" fillId="0" borderId="1" xfId="0" applyNumberFormat="1" applyBorder="1" applyAlignment="1">
      <alignment vertical="center" wrapText="1"/>
    </xf>
    <xf numFmtId="0" fontId="0" fillId="3" borderId="1" xfId="0" applyFill="1" applyBorder="1" applyAlignment="1">
      <alignment horizontal="left" vertical="center" wrapText="1"/>
    </xf>
    <xf numFmtId="0" fontId="0" fillId="3" borderId="1" xfId="0" applyFill="1" applyBorder="1" applyAlignment="1">
      <alignment horizontal="center" vertical="center" wrapText="1"/>
    </xf>
    <xf numFmtId="0" fontId="0" fillId="3" borderId="1" xfId="0" applyFill="1" applyBorder="1" applyAlignment="1">
      <alignment horizontal="center" vertical="center"/>
    </xf>
    <xf numFmtId="0" fontId="2" fillId="3" borderId="1" xfId="0" applyFont="1" applyFill="1" applyBorder="1" applyAlignment="1">
      <alignment horizontal="center" vertical="center" wrapText="1"/>
    </xf>
  </cellXfs>
  <cellStyles count="3">
    <cellStyle name="常规" xfId="0" builtinId="0"/>
    <cellStyle name="超链接" xfId="1" builtinId="8" hidden="1"/>
    <cellStyle name="已访问的超链接" xfId="2" builtinId="9" hidde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DengXian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3"/>
  <sheetViews>
    <sheetView workbookViewId="0">
      <selection activeCell="A10" sqref="A10"/>
    </sheetView>
  </sheetViews>
  <sheetFormatPr baseColWidth="10" defaultColWidth="8.83203125" defaultRowHeight="15" x14ac:dyDescent="0.2"/>
  <cols>
    <col min="1" max="1" width="22.83203125" style="1" customWidth="1"/>
    <col min="2" max="2" width="30.1640625" style="1" customWidth="1"/>
    <col min="13" max="13" width="28.1640625" style="1" customWidth="1"/>
  </cols>
  <sheetData>
    <row r="1" spans="1:13" x14ac:dyDescent="0.2">
      <c r="A1" s="29" t="s">
        <v>29</v>
      </c>
      <c r="B1" s="29" t="s">
        <v>30</v>
      </c>
      <c r="C1" s="28" t="s">
        <v>31</v>
      </c>
      <c r="D1" s="28" t="s">
        <v>33</v>
      </c>
      <c r="E1" s="28" t="s">
        <v>32</v>
      </c>
      <c r="F1" s="28" t="s">
        <v>34</v>
      </c>
      <c r="G1" s="28"/>
      <c r="H1" s="28" t="s">
        <v>37</v>
      </c>
      <c r="I1" s="28"/>
      <c r="J1" s="28" t="s">
        <v>38</v>
      </c>
      <c r="K1" s="28"/>
      <c r="L1" s="28" t="s">
        <v>39</v>
      </c>
    </row>
    <row r="2" spans="1:13" x14ac:dyDescent="0.2">
      <c r="A2" s="29"/>
      <c r="B2" s="29"/>
      <c r="C2" s="28"/>
      <c r="D2" s="28"/>
      <c r="E2" s="28"/>
      <c r="F2" t="s">
        <v>35</v>
      </c>
      <c r="G2" t="s">
        <v>36</v>
      </c>
      <c r="H2" t="s">
        <v>35</v>
      </c>
      <c r="I2" t="s">
        <v>36</v>
      </c>
      <c r="J2" t="s">
        <v>35</v>
      </c>
      <c r="K2" t="s">
        <v>36</v>
      </c>
      <c r="L2" s="28"/>
    </row>
    <row r="3" spans="1:13" x14ac:dyDescent="0.2">
      <c r="A3" s="1" t="s">
        <v>340</v>
      </c>
      <c r="B3" s="1" t="s">
        <v>341</v>
      </c>
      <c r="C3" t="s">
        <v>342</v>
      </c>
      <c r="D3">
        <v>9</v>
      </c>
      <c r="E3">
        <v>0.05</v>
      </c>
      <c r="F3">
        <v>15</v>
      </c>
      <c r="G3">
        <f t="shared" ref="G3:G13" si="0">D3*F3*(1+E3)</f>
        <v>141.75</v>
      </c>
      <c r="H3">
        <v>0</v>
      </c>
      <c r="I3">
        <f t="shared" ref="I3:I13" si="1">D3*H3*(1+E3)</f>
        <v>0</v>
      </c>
      <c r="J3">
        <v>5</v>
      </c>
      <c r="K3">
        <f t="shared" ref="K3:K13" si="2">D3*J3*(1+E3)</f>
        <v>47.25</v>
      </c>
      <c r="L3">
        <f>G3+I3+K3</f>
        <v>189</v>
      </c>
    </row>
    <row r="4" spans="1:13" ht="30" x14ac:dyDescent="0.2">
      <c r="A4" s="1" t="s">
        <v>0</v>
      </c>
      <c r="B4" s="1" t="s">
        <v>1</v>
      </c>
      <c r="C4" t="s">
        <v>2</v>
      </c>
      <c r="D4">
        <v>2</v>
      </c>
      <c r="E4">
        <v>0</v>
      </c>
      <c r="F4">
        <v>73</v>
      </c>
      <c r="G4">
        <f t="shared" si="0"/>
        <v>146</v>
      </c>
      <c r="H4">
        <v>5</v>
      </c>
      <c r="I4">
        <f t="shared" si="1"/>
        <v>10</v>
      </c>
      <c r="J4">
        <v>15</v>
      </c>
      <c r="K4">
        <f t="shared" si="2"/>
        <v>30</v>
      </c>
      <c r="L4">
        <f>G4+I4+K4</f>
        <v>186</v>
      </c>
      <c r="M4" s="1" t="s">
        <v>3</v>
      </c>
    </row>
    <row r="5" spans="1:13" ht="75" x14ac:dyDescent="0.2">
      <c r="A5" s="1" t="s">
        <v>4</v>
      </c>
      <c r="B5" s="1" t="s">
        <v>5</v>
      </c>
      <c r="C5" t="s">
        <v>6</v>
      </c>
      <c r="D5">
        <v>1.5</v>
      </c>
      <c r="E5">
        <v>0.05</v>
      </c>
      <c r="F5">
        <v>100</v>
      </c>
      <c r="G5">
        <f t="shared" si="0"/>
        <v>157.5</v>
      </c>
      <c r="H5">
        <v>28</v>
      </c>
      <c r="I5">
        <f t="shared" si="1"/>
        <v>44.1</v>
      </c>
      <c r="J5">
        <v>50</v>
      </c>
      <c r="K5">
        <f t="shared" si="2"/>
        <v>78.75</v>
      </c>
      <c r="L5">
        <f t="shared" ref="L5:L63" si="3">G5+I5+K5</f>
        <v>280.35000000000002</v>
      </c>
      <c r="M5" s="1" t="s">
        <v>7</v>
      </c>
    </row>
    <row r="6" spans="1:13" ht="30" x14ac:dyDescent="0.2">
      <c r="A6" s="1" t="s">
        <v>8</v>
      </c>
      <c r="B6" s="1" t="s">
        <v>16</v>
      </c>
      <c r="C6" t="s">
        <v>22</v>
      </c>
      <c r="D6">
        <v>1</v>
      </c>
      <c r="E6">
        <v>0</v>
      </c>
      <c r="F6">
        <v>0</v>
      </c>
      <c r="G6">
        <f t="shared" si="0"/>
        <v>0</v>
      </c>
      <c r="H6">
        <v>50</v>
      </c>
      <c r="I6">
        <f t="shared" si="1"/>
        <v>50</v>
      </c>
      <c r="J6">
        <v>50</v>
      </c>
      <c r="K6">
        <f t="shared" si="2"/>
        <v>50</v>
      </c>
      <c r="L6">
        <f t="shared" si="3"/>
        <v>100</v>
      </c>
      <c r="M6" s="1" t="s">
        <v>40</v>
      </c>
    </row>
    <row r="7" spans="1:13" ht="30" x14ac:dyDescent="0.2">
      <c r="A7" s="1" t="s">
        <v>9</v>
      </c>
      <c r="B7" s="1" t="s">
        <v>17</v>
      </c>
      <c r="C7" t="s">
        <v>23</v>
      </c>
      <c r="D7">
        <v>1</v>
      </c>
      <c r="E7">
        <v>0</v>
      </c>
      <c r="F7">
        <v>0</v>
      </c>
      <c r="G7">
        <f t="shared" si="0"/>
        <v>0</v>
      </c>
      <c r="H7">
        <v>19</v>
      </c>
      <c r="I7">
        <f t="shared" si="1"/>
        <v>19</v>
      </c>
      <c r="J7">
        <v>50</v>
      </c>
      <c r="K7">
        <f t="shared" si="2"/>
        <v>50</v>
      </c>
      <c r="L7">
        <f t="shared" si="3"/>
        <v>69</v>
      </c>
      <c r="M7" s="1" t="s">
        <v>40</v>
      </c>
    </row>
    <row r="8" spans="1:13" ht="30" x14ac:dyDescent="0.2">
      <c r="A8" s="1" t="s">
        <v>10</v>
      </c>
      <c r="B8" s="1" t="s">
        <v>18</v>
      </c>
      <c r="C8" t="s">
        <v>24</v>
      </c>
      <c r="D8">
        <v>5</v>
      </c>
      <c r="E8">
        <v>0</v>
      </c>
      <c r="F8">
        <v>0</v>
      </c>
      <c r="G8">
        <f t="shared" si="0"/>
        <v>0</v>
      </c>
      <c r="H8">
        <v>1</v>
      </c>
      <c r="I8">
        <f t="shared" si="1"/>
        <v>5</v>
      </c>
      <c r="J8">
        <v>18</v>
      </c>
      <c r="K8">
        <f t="shared" si="2"/>
        <v>90</v>
      </c>
      <c r="L8">
        <f t="shared" si="3"/>
        <v>95</v>
      </c>
      <c r="M8" s="1" t="s">
        <v>40</v>
      </c>
    </row>
    <row r="9" spans="1:13" ht="30" x14ac:dyDescent="0.2">
      <c r="A9" s="1" t="s">
        <v>11</v>
      </c>
      <c r="B9" s="1" t="s">
        <v>19</v>
      </c>
      <c r="C9" t="s">
        <v>25</v>
      </c>
      <c r="D9">
        <v>1</v>
      </c>
      <c r="E9">
        <v>0</v>
      </c>
      <c r="F9">
        <v>0</v>
      </c>
      <c r="G9">
        <f t="shared" si="0"/>
        <v>0</v>
      </c>
      <c r="H9">
        <v>18</v>
      </c>
      <c r="I9">
        <f t="shared" si="1"/>
        <v>18</v>
      </c>
      <c r="J9">
        <v>40</v>
      </c>
      <c r="K9">
        <f t="shared" si="2"/>
        <v>40</v>
      </c>
      <c r="L9">
        <f t="shared" si="3"/>
        <v>58</v>
      </c>
      <c r="M9" s="1" t="s">
        <v>40</v>
      </c>
    </row>
    <row r="10" spans="1:13" ht="30" x14ac:dyDescent="0.2">
      <c r="A10" s="1" t="s">
        <v>12</v>
      </c>
      <c r="B10" s="1" t="s">
        <v>20</v>
      </c>
      <c r="C10" t="s">
        <v>26</v>
      </c>
      <c r="D10">
        <v>1</v>
      </c>
      <c r="E10">
        <v>0</v>
      </c>
      <c r="F10">
        <v>0</v>
      </c>
      <c r="G10">
        <f t="shared" si="0"/>
        <v>0</v>
      </c>
      <c r="H10">
        <v>10</v>
      </c>
      <c r="I10">
        <f t="shared" si="1"/>
        <v>10</v>
      </c>
      <c r="J10">
        <v>10</v>
      </c>
      <c r="K10">
        <f t="shared" si="2"/>
        <v>10</v>
      </c>
      <c r="L10">
        <f t="shared" si="3"/>
        <v>20</v>
      </c>
      <c r="M10" s="1" t="s">
        <v>40</v>
      </c>
    </row>
    <row r="11" spans="1:13" ht="30" x14ac:dyDescent="0.2">
      <c r="A11" s="1" t="s">
        <v>13</v>
      </c>
      <c r="B11" s="1" t="s">
        <v>17</v>
      </c>
      <c r="C11" t="s">
        <v>28</v>
      </c>
      <c r="D11">
        <v>1</v>
      </c>
      <c r="E11">
        <v>0</v>
      </c>
      <c r="F11">
        <v>0</v>
      </c>
      <c r="G11">
        <f t="shared" si="0"/>
        <v>0</v>
      </c>
      <c r="H11">
        <v>20</v>
      </c>
      <c r="I11">
        <f t="shared" si="1"/>
        <v>20</v>
      </c>
      <c r="J11">
        <v>50</v>
      </c>
      <c r="K11">
        <f t="shared" si="2"/>
        <v>50</v>
      </c>
      <c r="L11">
        <f t="shared" si="3"/>
        <v>70</v>
      </c>
      <c r="M11" s="1" t="s">
        <v>40</v>
      </c>
    </row>
    <row r="12" spans="1:13" ht="30" x14ac:dyDescent="0.2">
      <c r="A12" s="1" t="s">
        <v>14</v>
      </c>
      <c r="B12" s="1" t="s">
        <v>19</v>
      </c>
      <c r="C12" t="s">
        <v>27</v>
      </c>
      <c r="D12">
        <v>1</v>
      </c>
      <c r="E12">
        <v>0</v>
      </c>
      <c r="F12">
        <v>0</v>
      </c>
      <c r="G12">
        <f t="shared" si="0"/>
        <v>0</v>
      </c>
      <c r="H12">
        <v>18</v>
      </c>
      <c r="I12">
        <f t="shared" si="1"/>
        <v>18</v>
      </c>
      <c r="J12">
        <v>40</v>
      </c>
      <c r="K12">
        <f t="shared" si="2"/>
        <v>40</v>
      </c>
      <c r="L12">
        <f t="shared" si="3"/>
        <v>58</v>
      </c>
      <c r="M12" s="1" t="s">
        <v>40</v>
      </c>
    </row>
    <row r="13" spans="1:13" ht="30" x14ac:dyDescent="0.2">
      <c r="A13" s="1" t="s">
        <v>15</v>
      </c>
      <c r="B13" s="1" t="s">
        <v>21</v>
      </c>
      <c r="C13" t="s">
        <v>26</v>
      </c>
      <c r="D13">
        <v>0</v>
      </c>
      <c r="E13">
        <v>0</v>
      </c>
      <c r="F13">
        <v>0</v>
      </c>
      <c r="G13">
        <f t="shared" si="0"/>
        <v>0</v>
      </c>
      <c r="H13">
        <v>0</v>
      </c>
      <c r="I13">
        <f t="shared" si="1"/>
        <v>0</v>
      </c>
      <c r="J13">
        <v>0</v>
      </c>
      <c r="K13">
        <f t="shared" si="2"/>
        <v>0</v>
      </c>
      <c r="L13">
        <f t="shared" si="3"/>
        <v>0</v>
      </c>
      <c r="M13" s="1" t="s">
        <v>40</v>
      </c>
    </row>
    <row r="14" spans="1:13" x14ac:dyDescent="0.2">
      <c r="A14" s="2" t="s">
        <v>55</v>
      </c>
    </row>
    <row r="15" spans="1:13" ht="30" x14ac:dyDescent="0.2">
      <c r="A15" s="1" t="s">
        <v>41</v>
      </c>
      <c r="B15" s="1" t="s">
        <v>46</v>
      </c>
      <c r="C15" t="s">
        <v>49</v>
      </c>
      <c r="D15">
        <v>1</v>
      </c>
      <c r="E15">
        <v>0</v>
      </c>
      <c r="F15">
        <v>0</v>
      </c>
      <c r="G15">
        <f t="shared" ref="G15:G46" si="4">D15*F15*(1+E15)</f>
        <v>0</v>
      </c>
      <c r="H15">
        <v>95</v>
      </c>
      <c r="I15">
        <v>95</v>
      </c>
      <c r="J15">
        <v>55</v>
      </c>
      <c r="K15">
        <f t="shared" ref="K15:K46" si="5">D15*J15*(1+E15)</f>
        <v>55</v>
      </c>
      <c r="L15">
        <f t="shared" si="3"/>
        <v>150</v>
      </c>
      <c r="M15" s="1" t="s">
        <v>51</v>
      </c>
    </row>
    <row r="16" spans="1:13" ht="45" x14ac:dyDescent="0.2">
      <c r="A16" s="1" t="s">
        <v>45</v>
      </c>
      <c r="B16" s="1" t="s">
        <v>61</v>
      </c>
      <c r="C16" t="s">
        <v>50</v>
      </c>
      <c r="D16">
        <v>80.099999999999994</v>
      </c>
      <c r="E16">
        <v>0.05</v>
      </c>
      <c r="F16">
        <v>5</v>
      </c>
      <c r="G16">
        <f t="shared" si="4"/>
        <v>420.52500000000003</v>
      </c>
      <c r="H16">
        <v>1.5</v>
      </c>
      <c r="I16">
        <v>126.2</v>
      </c>
      <c r="J16">
        <v>8</v>
      </c>
      <c r="K16">
        <f t="shared" si="5"/>
        <v>672.84</v>
      </c>
      <c r="L16">
        <f t="shared" si="3"/>
        <v>1219.5650000000001</v>
      </c>
      <c r="M16" s="1" t="s">
        <v>52</v>
      </c>
    </row>
    <row r="17" spans="1:13" ht="60" x14ac:dyDescent="0.2">
      <c r="A17" s="1" t="s">
        <v>42</v>
      </c>
      <c r="B17" s="1" t="s">
        <v>339</v>
      </c>
      <c r="C17" t="s">
        <v>50</v>
      </c>
      <c r="D17">
        <v>80.099999999999994</v>
      </c>
      <c r="E17">
        <v>0.05</v>
      </c>
      <c r="F17">
        <v>10</v>
      </c>
      <c r="G17">
        <f t="shared" si="4"/>
        <v>841.05000000000007</v>
      </c>
      <c r="H17">
        <v>1.5</v>
      </c>
      <c r="I17">
        <v>126.2</v>
      </c>
      <c r="J17">
        <v>8</v>
      </c>
      <c r="K17">
        <f t="shared" si="5"/>
        <v>672.84</v>
      </c>
      <c r="L17">
        <f t="shared" si="3"/>
        <v>1640.0900000000001</v>
      </c>
      <c r="M17" s="1" t="s">
        <v>64</v>
      </c>
    </row>
    <row r="18" spans="1:13" ht="60" x14ac:dyDescent="0.2">
      <c r="A18" s="1" t="s">
        <v>66</v>
      </c>
      <c r="B18" s="1" t="s">
        <v>47</v>
      </c>
      <c r="C18" t="s">
        <v>50</v>
      </c>
      <c r="D18">
        <v>0</v>
      </c>
      <c r="E18">
        <v>0</v>
      </c>
      <c r="F18">
        <v>0</v>
      </c>
      <c r="G18">
        <f t="shared" si="4"/>
        <v>0</v>
      </c>
      <c r="H18">
        <v>15</v>
      </c>
      <c r="I18">
        <f t="shared" ref="I18:I63" si="6">D18*H18*(1+E18)</f>
        <v>0</v>
      </c>
      <c r="J18">
        <v>17</v>
      </c>
      <c r="K18">
        <f t="shared" si="5"/>
        <v>0</v>
      </c>
      <c r="L18">
        <f t="shared" si="3"/>
        <v>0</v>
      </c>
      <c r="M18" s="1" t="s">
        <v>53</v>
      </c>
    </row>
    <row r="19" spans="1:13" ht="60" x14ac:dyDescent="0.2">
      <c r="A19" s="1" t="s">
        <v>43</v>
      </c>
      <c r="B19" s="1" t="s">
        <v>48</v>
      </c>
      <c r="C19" t="s">
        <v>50</v>
      </c>
      <c r="D19">
        <v>0</v>
      </c>
      <c r="E19">
        <v>0</v>
      </c>
      <c r="F19">
        <v>0</v>
      </c>
      <c r="G19">
        <f t="shared" si="4"/>
        <v>0</v>
      </c>
      <c r="H19">
        <v>28</v>
      </c>
      <c r="I19">
        <f t="shared" si="6"/>
        <v>0</v>
      </c>
      <c r="J19">
        <v>40</v>
      </c>
      <c r="K19">
        <f t="shared" si="5"/>
        <v>0</v>
      </c>
      <c r="L19">
        <f t="shared" si="3"/>
        <v>0</v>
      </c>
      <c r="M19" s="1" t="s">
        <v>65</v>
      </c>
    </row>
    <row r="20" spans="1:13" ht="45" x14ac:dyDescent="0.2">
      <c r="A20" s="1" t="s">
        <v>44</v>
      </c>
      <c r="B20" s="1" t="s">
        <v>54</v>
      </c>
      <c r="C20" t="s">
        <v>50</v>
      </c>
      <c r="D20">
        <v>0</v>
      </c>
      <c r="E20">
        <v>0</v>
      </c>
      <c r="F20">
        <v>80</v>
      </c>
      <c r="G20">
        <f t="shared" si="4"/>
        <v>0</v>
      </c>
      <c r="H20">
        <v>28</v>
      </c>
      <c r="I20">
        <f t="shared" si="6"/>
        <v>0</v>
      </c>
      <c r="J20">
        <v>30</v>
      </c>
      <c r="K20">
        <f t="shared" si="5"/>
        <v>0</v>
      </c>
      <c r="L20">
        <f t="shared" si="3"/>
        <v>0</v>
      </c>
    </row>
    <row r="21" spans="1:13" x14ac:dyDescent="0.2">
      <c r="A21" s="2" t="s">
        <v>56</v>
      </c>
      <c r="G21">
        <f t="shared" si="4"/>
        <v>0</v>
      </c>
      <c r="I21">
        <f t="shared" si="6"/>
        <v>0</v>
      </c>
      <c r="K21">
        <f t="shared" si="5"/>
        <v>0</v>
      </c>
      <c r="L21">
        <f t="shared" si="3"/>
        <v>0</v>
      </c>
    </row>
    <row r="22" spans="1:13" x14ac:dyDescent="0.2">
      <c r="A22" s="1" t="s">
        <v>57</v>
      </c>
      <c r="B22" s="1" t="s">
        <v>63</v>
      </c>
      <c r="C22" t="s">
        <v>49</v>
      </c>
      <c r="D22">
        <v>1</v>
      </c>
      <c r="E22">
        <v>0</v>
      </c>
      <c r="F22">
        <v>85</v>
      </c>
      <c r="G22">
        <f t="shared" si="4"/>
        <v>85</v>
      </c>
      <c r="H22">
        <v>45</v>
      </c>
      <c r="I22">
        <f t="shared" si="6"/>
        <v>45</v>
      </c>
      <c r="J22">
        <v>55</v>
      </c>
      <c r="K22">
        <f t="shared" si="5"/>
        <v>55</v>
      </c>
      <c r="L22">
        <f t="shared" si="3"/>
        <v>185</v>
      </c>
    </row>
    <row r="23" spans="1:13" ht="45" x14ac:dyDescent="0.2">
      <c r="A23" s="1" t="s">
        <v>58</v>
      </c>
      <c r="B23" s="1" t="s">
        <v>61</v>
      </c>
      <c r="C23" t="s">
        <v>50</v>
      </c>
      <c r="D23">
        <v>48.8</v>
      </c>
      <c r="E23">
        <v>0.05</v>
      </c>
      <c r="F23">
        <v>5</v>
      </c>
      <c r="G23">
        <f t="shared" si="4"/>
        <v>256.2</v>
      </c>
      <c r="H23">
        <v>1.5</v>
      </c>
      <c r="I23">
        <f t="shared" si="6"/>
        <v>76.859999999999985</v>
      </c>
      <c r="J23">
        <v>8</v>
      </c>
      <c r="K23">
        <f t="shared" si="5"/>
        <v>409.92</v>
      </c>
      <c r="L23">
        <f t="shared" si="3"/>
        <v>742.98</v>
      </c>
      <c r="M23" s="1" t="s">
        <v>52</v>
      </c>
    </row>
    <row r="24" spans="1:13" ht="60" x14ac:dyDescent="0.2">
      <c r="A24" s="1" t="s">
        <v>59</v>
      </c>
      <c r="B24" s="1" t="s">
        <v>62</v>
      </c>
      <c r="C24" t="s">
        <v>50</v>
      </c>
      <c r="D24">
        <v>48.8</v>
      </c>
      <c r="E24">
        <v>0.05</v>
      </c>
      <c r="F24">
        <v>10</v>
      </c>
      <c r="G24">
        <f t="shared" si="4"/>
        <v>512.4</v>
      </c>
      <c r="H24">
        <v>1.5</v>
      </c>
      <c r="I24">
        <f t="shared" si="6"/>
        <v>76.859999999999985</v>
      </c>
      <c r="J24">
        <v>8</v>
      </c>
      <c r="K24">
        <f t="shared" si="5"/>
        <v>409.92</v>
      </c>
      <c r="L24">
        <f t="shared" si="3"/>
        <v>999.18000000000006</v>
      </c>
      <c r="M24" s="1" t="s">
        <v>64</v>
      </c>
    </row>
    <row r="25" spans="1:13" ht="30" x14ac:dyDescent="0.2">
      <c r="A25" s="1" t="s">
        <v>60</v>
      </c>
      <c r="B25" s="1" t="s">
        <v>67</v>
      </c>
      <c r="C25" t="s">
        <v>24</v>
      </c>
      <c r="D25">
        <v>15</v>
      </c>
      <c r="E25">
        <v>0.05</v>
      </c>
      <c r="F25">
        <v>11</v>
      </c>
      <c r="G25">
        <f t="shared" si="4"/>
        <v>173.25</v>
      </c>
      <c r="H25">
        <v>2</v>
      </c>
      <c r="I25">
        <f t="shared" si="6"/>
        <v>31.5</v>
      </c>
      <c r="J25">
        <v>3</v>
      </c>
      <c r="K25">
        <f t="shared" si="5"/>
        <v>47.25</v>
      </c>
      <c r="L25">
        <f t="shared" si="3"/>
        <v>252</v>
      </c>
      <c r="M25" s="1" t="s">
        <v>68</v>
      </c>
    </row>
    <row r="26" spans="1:13" ht="30" x14ac:dyDescent="0.2">
      <c r="A26" s="1" t="s">
        <v>70</v>
      </c>
      <c r="B26" s="1" t="s">
        <v>71</v>
      </c>
      <c r="C26" t="s">
        <v>24</v>
      </c>
      <c r="D26">
        <v>1.7</v>
      </c>
      <c r="E26">
        <v>0</v>
      </c>
      <c r="F26">
        <v>45</v>
      </c>
      <c r="G26">
        <f t="shared" si="4"/>
        <v>76.5</v>
      </c>
      <c r="H26">
        <v>13</v>
      </c>
      <c r="I26">
        <f t="shared" si="6"/>
        <v>22.099999999999998</v>
      </c>
      <c r="J26">
        <v>15</v>
      </c>
      <c r="K26">
        <f t="shared" si="5"/>
        <v>25.5</v>
      </c>
      <c r="L26">
        <f t="shared" si="3"/>
        <v>124.1</v>
      </c>
      <c r="M26" s="1" t="s">
        <v>69</v>
      </c>
    </row>
    <row r="27" spans="1:13" x14ac:dyDescent="0.2">
      <c r="G27">
        <f t="shared" si="4"/>
        <v>0</v>
      </c>
      <c r="I27">
        <f t="shared" si="6"/>
        <v>0</v>
      </c>
      <c r="K27">
        <f t="shared" si="5"/>
        <v>0</v>
      </c>
      <c r="L27">
        <f t="shared" si="3"/>
        <v>0</v>
      </c>
    </row>
    <row r="28" spans="1:13" x14ac:dyDescent="0.2">
      <c r="G28">
        <f t="shared" si="4"/>
        <v>0</v>
      </c>
      <c r="I28">
        <f t="shared" si="6"/>
        <v>0</v>
      </c>
      <c r="K28">
        <f t="shared" si="5"/>
        <v>0</v>
      </c>
      <c r="L28">
        <f t="shared" si="3"/>
        <v>0</v>
      </c>
    </row>
    <row r="29" spans="1:13" x14ac:dyDescent="0.2">
      <c r="G29">
        <f t="shared" si="4"/>
        <v>0</v>
      </c>
      <c r="I29">
        <f t="shared" si="6"/>
        <v>0</v>
      </c>
      <c r="K29">
        <f t="shared" si="5"/>
        <v>0</v>
      </c>
      <c r="L29">
        <f t="shared" si="3"/>
        <v>0</v>
      </c>
    </row>
    <row r="30" spans="1:13" x14ac:dyDescent="0.2">
      <c r="G30">
        <f t="shared" si="4"/>
        <v>0</v>
      </c>
      <c r="I30">
        <f t="shared" si="6"/>
        <v>0</v>
      </c>
      <c r="K30">
        <f t="shared" si="5"/>
        <v>0</v>
      </c>
      <c r="L30">
        <f t="shared" si="3"/>
        <v>0</v>
      </c>
    </row>
    <row r="31" spans="1:13" x14ac:dyDescent="0.2">
      <c r="G31">
        <f t="shared" si="4"/>
        <v>0</v>
      </c>
      <c r="I31">
        <f t="shared" si="6"/>
        <v>0</v>
      </c>
      <c r="K31">
        <f t="shared" si="5"/>
        <v>0</v>
      </c>
      <c r="L31">
        <f t="shared" si="3"/>
        <v>0</v>
      </c>
    </row>
    <row r="32" spans="1:13" x14ac:dyDescent="0.2">
      <c r="G32">
        <f t="shared" si="4"/>
        <v>0</v>
      </c>
      <c r="I32">
        <f t="shared" si="6"/>
        <v>0</v>
      </c>
      <c r="K32">
        <f t="shared" si="5"/>
        <v>0</v>
      </c>
      <c r="L32">
        <f t="shared" si="3"/>
        <v>0</v>
      </c>
    </row>
    <row r="33" spans="7:12" x14ac:dyDescent="0.2">
      <c r="G33">
        <f t="shared" si="4"/>
        <v>0</v>
      </c>
      <c r="I33">
        <f t="shared" si="6"/>
        <v>0</v>
      </c>
      <c r="K33">
        <f t="shared" si="5"/>
        <v>0</v>
      </c>
      <c r="L33">
        <f t="shared" si="3"/>
        <v>0</v>
      </c>
    </row>
    <row r="34" spans="7:12" x14ac:dyDescent="0.2">
      <c r="G34">
        <f t="shared" si="4"/>
        <v>0</v>
      </c>
      <c r="I34">
        <f t="shared" si="6"/>
        <v>0</v>
      </c>
      <c r="K34">
        <f t="shared" si="5"/>
        <v>0</v>
      </c>
      <c r="L34">
        <f t="shared" si="3"/>
        <v>0</v>
      </c>
    </row>
    <row r="35" spans="7:12" x14ac:dyDescent="0.2">
      <c r="G35">
        <f t="shared" si="4"/>
        <v>0</v>
      </c>
      <c r="I35">
        <f t="shared" si="6"/>
        <v>0</v>
      </c>
      <c r="K35">
        <f t="shared" si="5"/>
        <v>0</v>
      </c>
      <c r="L35">
        <f t="shared" si="3"/>
        <v>0</v>
      </c>
    </row>
    <row r="36" spans="7:12" x14ac:dyDescent="0.2">
      <c r="G36">
        <f t="shared" si="4"/>
        <v>0</v>
      </c>
      <c r="I36">
        <f t="shared" si="6"/>
        <v>0</v>
      </c>
      <c r="K36">
        <f t="shared" si="5"/>
        <v>0</v>
      </c>
      <c r="L36">
        <f t="shared" si="3"/>
        <v>0</v>
      </c>
    </row>
    <row r="37" spans="7:12" x14ac:dyDescent="0.2">
      <c r="G37">
        <f t="shared" si="4"/>
        <v>0</v>
      </c>
      <c r="I37">
        <f t="shared" si="6"/>
        <v>0</v>
      </c>
      <c r="K37">
        <f t="shared" si="5"/>
        <v>0</v>
      </c>
      <c r="L37">
        <f t="shared" si="3"/>
        <v>0</v>
      </c>
    </row>
    <row r="38" spans="7:12" x14ac:dyDescent="0.2">
      <c r="G38">
        <f t="shared" si="4"/>
        <v>0</v>
      </c>
      <c r="I38">
        <f t="shared" si="6"/>
        <v>0</v>
      </c>
      <c r="K38">
        <f t="shared" si="5"/>
        <v>0</v>
      </c>
      <c r="L38">
        <f t="shared" si="3"/>
        <v>0</v>
      </c>
    </row>
    <row r="39" spans="7:12" x14ac:dyDescent="0.2">
      <c r="G39">
        <f t="shared" si="4"/>
        <v>0</v>
      </c>
      <c r="I39">
        <f t="shared" si="6"/>
        <v>0</v>
      </c>
      <c r="K39">
        <f t="shared" si="5"/>
        <v>0</v>
      </c>
      <c r="L39">
        <f t="shared" si="3"/>
        <v>0</v>
      </c>
    </row>
    <row r="40" spans="7:12" x14ac:dyDescent="0.2">
      <c r="G40">
        <f t="shared" si="4"/>
        <v>0</v>
      </c>
      <c r="I40">
        <f t="shared" si="6"/>
        <v>0</v>
      </c>
      <c r="K40">
        <f t="shared" si="5"/>
        <v>0</v>
      </c>
      <c r="L40">
        <f t="shared" si="3"/>
        <v>0</v>
      </c>
    </row>
    <row r="41" spans="7:12" x14ac:dyDescent="0.2">
      <c r="G41">
        <f t="shared" si="4"/>
        <v>0</v>
      </c>
      <c r="I41">
        <f t="shared" si="6"/>
        <v>0</v>
      </c>
      <c r="K41">
        <f t="shared" si="5"/>
        <v>0</v>
      </c>
      <c r="L41">
        <f t="shared" si="3"/>
        <v>0</v>
      </c>
    </row>
    <row r="42" spans="7:12" x14ac:dyDescent="0.2">
      <c r="G42">
        <f t="shared" si="4"/>
        <v>0</v>
      </c>
      <c r="I42">
        <f t="shared" si="6"/>
        <v>0</v>
      </c>
      <c r="K42">
        <f t="shared" si="5"/>
        <v>0</v>
      </c>
      <c r="L42">
        <f t="shared" si="3"/>
        <v>0</v>
      </c>
    </row>
    <row r="43" spans="7:12" x14ac:dyDescent="0.2">
      <c r="G43">
        <f t="shared" si="4"/>
        <v>0</v>
      </c>
      <c r="I43">
        <f t="shared" si="6"/>
        <v>0</v>
      </c>
      <c r="K43">
        <f t="shared" si="5"/>
        <v>0</v>
      </c>
      <c r="L43">
        <f t="shared" si="3"/>
        <v>0</v>
      </c>
    </row>
    <row r="44" spans="7:12" x14ac:dyDescent="0.2">
      <c r="G44">
        <f t="shared" si="4"/>
        <v>0</v>
      </c>
      <c r="I44">
        <f t="shared" si="6"/>
        <v>0</v>
      </c>
      <c r="K44">
        <f t="shared" si="5"/>
        <v>0</v>
      </c>
      <c r="L44">
        <f t="shared" si="3"/>
        <v>0</v>
      </c>
    </row>
    <row r="45" spans="7:12" x14ac:dyDescent="0.2">
      <c r="G45">
        <f t="shared" si="4"/>
        <v>0</v>
      </c>
      <c r="I45">
        <f t="shared" si="6"/>
        <v>0</v>
      </c>
      <c r="K45">
        <f t="shared" si="5"/>
        <v>0</v>
      </c>
      <c r="L45">
        <f t="shared" si="3"/>
        <v>0</v>
      </c>
    </row>
    <row r="46" spans="7:12" x14ac:dyDescent="0.2">
      <c r="G46">
        <f t="shared" si="4"/>
        <v>0</v>
      </c>
      <c r="I46">
        <f t="shared" si="6"/>
        <v>0</v>
      </c>
      <c r="K46">
        <f t="shared" si="5"/>
        <v>0</v>
      </c>
      <c r="L46">
        <f t="shared" si="3"/>
        <v>0</v>
      </c>
    </row>
    <row r="47" spans="7:12" x14ac:dyDescent="0.2">
      <c r="G47">
        <f t="shared" ref="G47:G63" si="7">D47*F47*(1+E47)</f>
        <v>0</v>
      </c>
      <c r="I47">
        <f t="shared" si="6"/>
        <v>0</v>
      </c>
      <c r="K47">
        <f t="shared" ref="K47:K63" si="8">D47*J47*(1+E47)</f>
        <v>0</v>
      </c>
      <c r="L47">
        <f t="shared" si="3"/>
        <v>0</v>
      </c>
    </row>
    <row r="48" spans="7:12" x14ac:dyDescent="0.2">
      <c r="G48">
        <f t="shared" si="7"/>
        <v>0</v>
      </c>
      <c r="I48">
        <f t="shared" si="6"/>
        <v>0</v>
      </c>
      <c r="K48">
        <f t="shared" si="8"/>
        <v>0</v>
      </c>
      <c r="L48">
        <f t="shared" si="3"/>
        <v>0</v>
      </c>
    </row>
    <row r="49" spans="7:12" x14ac:dyDescent="0.2">
      <c r="G49">
        <f t="shared" si="7"/>
        <v>0</v>
      </c>
      <c r="I49">
        <f t="shared" si="6"/>
        <v>0</v>
      </c>
      <c r="K49">
        <f t="shared" si="8"/>
        <v>0</v>
      </c>
      <c r="L49">
        <f t="shared" si="3"/>
        <v>0</v>
      </c>
    </row>
    <row r="50" spans="7:12" x14ac:dyDescent="0.2">
      <c r="G50">
        <f t="shared" si="7"/>
        <v>0</v>
      </c>
      <c r="I50">
        <f t="shared" si="6"/>
        <v>0</v>
      </c>
      <c r="K50">
        <f t="shared" si="8"/>
        <v>0</v>
      </c>
      <c r="L50">
        <f t="shared" si="3"/>
        <v>0</v>
      </c>
    </row>
    <row r="51" spans="7:12" x14ac:dyDescent="0.2">
      <c r="G51">
        <f t="shared" si="7"/>
        <v>0</v>
      </c>
      <c r="I51">
        <f t="shared" si="6"/>
        <v>0</v>
      </c>
      <c r="K51">
        <f t="shared" si="8"/>
        <v>0</v>
      </c>
      <c r="L51">
        <f t="shared" si="3"/>
        <v>0</v>
      </c>
    </row>
    <row r="52" spans="7:12" x14ac:dyDescent="0.2">
      <c r="G52">
        <f t="shared" si="7"/>
        <v>0</v>
      </c>
      <c r="I52">
        <f t="shared" si="6"/>
        <v>0</v>
      </c>
      <c r="K52">
        <f t="shared" si="8"/>
        <v>0</v>
      </c>
      <c r="L52">
        <f t="shared" si="3"/>
        <v>0</v>
      </c>
    </row>
    <row r="53" spans="7:12" x14ac:dyDescent="0.2">
      <c r="G53">
        <f t="shared" si="7"/>
        <v>0</v>
      </c>
      <c r="I53">
        <f t="shared" si="6"/>
        <v>0</v>
      </c>
      <c r="K53">
        <f t="shared" si="8"/>
        <v>0</v>
      </c>
      <c r="L53">
        <f t="shared" si="3"/>
        <v>0</v>
      </c>
    </row>
    <row r="54" spans="7:12" x14ac:dyDescent="0.2">
      <c r="G54">
        <f t="shared" si="7"/>
        <v>0</v>
      </c>
      <c r="I54">
        <f t="shared" si="6"/>
        <v>0</v>
      </c>
      <c r="K54">
        <f t="shared" si="8"/>
        <v>0</v>
      </c>
      <c r="L54">
        <f t="shared" si="3"/>
        <v>0</v>
      </c>
    </row>
    <row r="55" spans="7:12" x14ac:dyDescent="0.2">
      <c r="G55">
        <f t="shared" si="7"/>
        <v>0</v>
      </c>
      <c r="I55">
        <f t="shared" si="6"/>
        <v>0</v>
      </c>
      <c r="K55">
        <f t="shared" si="8"/>
        <v>0</v>
      </c>
      <c r="L55">
        <f t="shared" si="3"/>
        <v>0</v>
      </c>
    </row>
    <row r="56" spans="7:12" x14ac:dyDescent="0.2">
      <c r="G56">
        <f t="shared" si="7"/>
        <v>0</v>
      </c>
      <c r="I56">
        <f t="shared" si="6"/>
        <v>0</v>
      </c>
      <c r="K56">
        <f t="shared" si="8"/>
        <v>0</v>
      </c>
      <c r="L56">
        <f t="shared" si="3"/>
        <v>0</v>
      </c>
    </row>
    <row r="57" spans="7:12" x14ac:dyDescent="0.2">
      <c r="G57">
        <f t="shared" si="7"/>
        <v>0</v>
      </c>
      <c r="I57">
        <f t="shared" si="6"/>
        <v>0</v>
      </c>
      <c r="K57">
        <f t="shared" si="8"/>
        <v>0</v>
      </c>
      <c r="L57">
        <f t="shared" si="3"/>
        <v>0</v>
      </c>
    </row>
    <row r="58" spans="7:12" x14ac:dyDescent="0.2">
      <c r="G58">
        <f t="shared" si="7"/>
        <v>0</v>
      </c>
      <c r="I58">
        <f t="shared" si="6"/>
        <v>0</v>
      </c>
      <c r="K58">
        <f t="shared" si="8"/>
        <v>0</v>
      </c>
      <c r="L58">
        <f t="shared" si="3"/>
        <v>0</v>
      </c>
    </row>
    <row r="59" spans="7:12" x14ac:dyDescent="0.2">
      <c r="G59">
        <f t="shared" si="7"/>
        <v>0</v>
      </c>
      <c r="I59">
        <f t="shared" si="6"/>
        <v>0</v>
      </c>
      <c r="K59">
        <f t="shared" si="8"/>
        <v>0</v>
      </c>
      <c r="L59">
        <f t="shared" si="3"/>
        <v>0</v>
      </c>
    </row>
    <row r="60" spans="7:12" x14ac:dyDescent="0.2">
      <c r="G60">
        <f t="shared" si="7"/>
        <v>0</v>
      </c>
      <c r="I60">
        <f t="shared" si="6"/>
        <v>0</v>
      </c>
      <c r="K60">
        <f t="shared" si="8"/>
        <v>0</v>
      </c>
      <c r="L60">
        <f t="shared" si="3"/>
        <v>0</v>
      </c>
    </row>
    <row r="61" spans="7:12" x14ac:dyDescent="0.2">
      <c r="G61">
        <f t="shared" si="7"/>
        <v>0</v>
      </c>
      <c r="I61">
        <f t="shared" si="6"/>
        <v>0</v>
      </c>
      <c r="K61">
        <f t="shared" si="8"/>
        <v>0</v>
      </c>
      <c r="L61">
        <f t="shared" si="3"/>
        <v>0</v>
      </c>
    </row>
    <row r="62" spans="7:12" x14ac:dyDescent="0.2">
      <c r="G62">
        <f t="shared" si="7"/>
        <v>0</v>
      </c>
      <c r="I62">
        <f t="shared" si="6"/>
        <v>0</v>
      </c>
      <c r="K62">
        <f t="shared" si="8"/>
        <v>0</v>
      </c>
      <c r="L62">
        <f t="shared" si="3"/>
        <v>0</v>
      </c>
    </row>
    <row r="63" spans="7:12" x14ac:dyDescent="0.2">
      <c r="G63">
        <f t="shared" si="7"/>
        <v>0</v>
      </c>
      <c r="I63">
        <f t="shared" si="6"/>
        <v>0</v>
      </c>
      <c r="K63">
        <f t="shared" si="8"/>
        <v>0</v>
      </c>
      <c r="L63">
        <f t="shared" si="3"/>
        <v>0</v>
      </c>
    </row>
  </sheetData>
  <mergeCells count="9">
    <mergeCell ref="H1:I1"/>
    <mergeCell ref="J1:K1"/>
    <mergeCell ref="L1:L2"/>
    <mergeCell ref="A1:A2"/>
    <mergeCell ref="B1:B2"/>
    <mergeCell ref="C1:C2"/>
    <mergeCell ref="E1:E2"/>
    <mergeCell ref="D1:D2"/>
    <mergeCell ref="F1:G1"/>
  </mergeCells>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61"/>
  <sheetViews>
    <sheetView workbookViewId="0">
      <selection activeCell="M161" sqref="A1:M161"/>
    </sheetView>
  </sheetViews>
  <sheetFormatPr baseColWidth="10" defaultColWidth="8.83203125" defaultRowHeight="15" x14ac:dyDescent="0.2"/>
  <cols>
    <col min="1" max="1" width="19.33203125" style="1" customWidth="1"/>
    <col min="2" max="2" width="56.6640625" style="1" customWidth="1"/>
    <col min="7" max="7" width="9" bestFit="1" customWidth="1"/>
    <col min="11" max="11" width="9" bestFit="1" customWidth="1"/>
    <col min="12" max="12" width="16.6640625" customWidth="1"/>
    <col min="13" max="13" width="25.5" style="4" customWidth="1"/>
  </cols>
  <sheetData>
    <row r="1" spans="1:13" x14ac:dyDescent="0.2">
      <c r="A1" s="32" t="s">
        <v>72</v>
      </c>
      <c r="B1" s="32" t="s">
        <v>73</v>
      </c>
      <c r="C1" s="30" t="s">
        <v>74</v>
      </c>
      <c r="D1" s="30" t="s">
        <v>75</v>
      </c>
      <c r="E1" s="30" t="s">
        <v>76</v>
      </c>
      <c r="F1" s="30" t="s">
        <v>77</v>
      </c>
      <c r="G1" s="30"/>
      <c r="H1" s="30" t="s">
        <v>78</v>
      </c>
      <c r="I1" s="30"/>
      <c r="J1" s="30" t="s">
        <v>79</v>
      </c>
      <c r="K1" s="30"/>
      <c r="L1" s="30" t="s">
        <v>86</v>
      </c>
      <c r="M1" s="31" t="s">
        <v>102</v>
      </c>
    </row>
    <row r="2" spans="1:13" x14ac:dyDescent="0.2">
      <c r="A2" s="32"/>
      <c r="B2" s="32"/>
      <c r="C2" s="30"/>
      <c r="D2" s="30"/>
      <c r="E2" s="30"/>
      <c r="F2" s="20" t="s">
        <v>80</v>
      </c>
      <c r="G2" s="20" t="s">
        <v>81</v>
      </c>
      <c r="H2" s="20" t="s">
        <v>82</v>
      </c>
      <c r="I2" s="20" t="s">
        <v>83</v>
      </c>
      <c r="J2" s="20" t="s">
        <v>84</v>
      </c>
      <c r="K2" s="20" t="s">
        <v>85</v>
      </c>
      <c r="L2" s="30"/>
      <c r="M2" s="31"/>
    </row>
    <row r="3" spans="1:13" s="6" customFormat="1" ht="30" x14ac:dyDescent="0.2">
      <c r="A3" s="33" t="s">
        <v>87</v>
      </c>
      <c r="B3" s="33"/>
      <c r="C3" s="34"/>
      <c r="D3" s="34"/>
      <c r="E3" s="34"/>
      <c r="F3" s="34"/>
      <c r="G3" s="34"/>
      <c r="H3" s="34"/>
      <c r="I3" s="34"/>
      <c r="J3" s="34"/>
      <c r="K3" s="34"/>
      <c r="L3" s="34"/>
      <c r="M3" s="35" t="s">
        <v>213</v>
      </c>
    </row>
    <row r="4" spans="1:13" x14ac:dyDescent="0.2">
      <c r="A4" s="36" t="s">
        <v>111</v>
      </c>
      <c r="B4" s="36" t="s">
        <v>112</v>
      </c>
      <c r="C4" s="20" t="s">
        <v>133</v>
      </c>
      <c r="D4" s="20">
        <v>23.14</v>
      </c>
      <c r="E4" s="20">
        <v>0.08</v>
      </c>
      <c r="F4" s="20">
        <v>0</v>
      </c>
      <c r="G4" s="37">
        <f>F4*D4*(1+E4)</f>
        <v>0</v>
      </c>
      <c r="H4" s="20">
        <v>30</v>
      </c>
      <c r="I4" s="37">
        <f>H4*D4</f>
        <v>694.2</v>
      </c>
      <c r="J4" s="20">
        <v>50</v>
      </c>
      <c r="K4" s="37">
        <f>J4*D4</f>
        <v>1157</v>
      </c>
      <c r="L4" s="37">
        <f>G4+I4+K4</f>
        <v>1851.2</v>
      </c>
      <c r="M4" s="12" t="s">
        <v>136</v>
      </c>
    </row>
    <row r="5" spans="1:13" ht="30" x14ac:dyDescent="0.2">
      <c r="A5" s="36" t="s">
        <v>88</v>
      </c>
      <c r="B5" s="36" t="s">
        <v>113</v>
      </c>
      <c r="C5" s="20" t="s">
        <v>133</v>
      </c>
      <c r="D5" s="20">
        <v>5.0999999999999996</v>
      </c>
      <c r="E5" s="20">
        <v>0.08</v>
      </c>
      <c r="F5" s="20">
        <v>20</v>
      </c>
      <c r="G5" s="37">
        <f t="shared" ref="G5:G75" si="0">F5*D5*(1+E5)</f>
        <v>110.16000000000001</v>
      </c>
      <c r="H5" s="20">
        <v>10</v>
      </c>
      <c r="I5" s="37">
        <f t="shared" ref="I5:I68" si="1">H5*D5</f>
        <v>51</v>
      </c>
      <c r="J5" s="20">
        <v>20</v>
      </c>
      <c r="K5" s="37">
        <f t="shared" ref="K5:K75" si="2">J5*D5</f>
        <v>102</v>
      </c>
      <c r="L5" s="37">
        <f t="shared" ref="L5:L75" si="3">G5+I5+K5</f>
        <v>263.16000000000003</v>
      </c>
      <c r="M5" s="12"/>
    </row>
    <row r="6" spans="1:13" x14ac:dyDescent="0.2">
      <c r="A6" s="36" t="s">
        <v>89</v>
      </c>
      <c r="B6" s="36" t="s">
        <v>114</v>
      </c>
      <c r="C6" s="20" t="s">
        <v>133</v>
      </c>
      <c r="D6" s="20">
        <v>5.0999999999999996</v>
      </c>
      <c r="E6" s="20">
        <v>0.08</v>
      </c>
      <c r="F6" s="20">
        <v>0</v>
      </c>
      <c r="G6" s="37">
        <f t="shared" si="0"/>
        <v>0</v>
      </c>
      <c r="H6" s="20">
        <v>30</v>
      </c>
      <c r="I6" s="37">
        <f t="shared" si="1"/>
        <v>153</v>
      </c>
      <c r="J6" s="20">
        <v>50</v>
      </c>
      <c r="K6" s="37">
        <f t="shared" si="2"/>
        <v>254.99999999999997</v>
      </c>
      <c r="L6" s="37">
        <f t="shared" si="3"/>
        <v>408</v>
      </c>
      <c r="M6" s="12"/>
    </row>
    <row r="7" spans="1:13" x14ac:dyDescent="0.2">
      <c r="A7" s="36" t="s">
        <v>90</v>
      </c>
      <c r="B7" s="36" t="s">
        <v>115</v>
      </c>
      <c r="C7" s="20" t="s">
        <v>133</v>
      </c>
      <c r="D7" s="20">
        <v>28.24</v>
      </c>
      <c r="E7" s="20">
        <v>0</v>
      </c>
      <c r="F7" s="20">
        <v>3</v>
      </c>
      <c r="G7" s="37">
        <f t="shared" si="0"/>
        <v>84.72</v>
      </c>
      <c r="H7" s="20">
        <v>1</v>
      </c>
      <c r="I7" s="37">
        <f t="shared" si="1"/>
        <v>28.24</v>
      </c>
      <c r="J7" s="20">
        <v>4</v>
      </c>
      <c r="K7" s="37">
        <f t="shared" si="2"/>
        <v>112.96</v>
      </c>
      <c r="L7" s="37">
        <f t="shared" si="3"/>
        <v>225.92</v>
      </c>
      <c r="M7" s="12"/>
    </row>
    <row r="8" spans="1:13" x14ac:dyDescent="0.2">
      <c r="A8" s="36" t="s">
        <v>91</v>
      </c>
      <c r="B8" s="36" t="s">
        <v>116</v>
      </c>
      <c r="C8" s="20" t="s">
        <v>134</v>
      </c>
      <c r="D8" s="20">
        <v>1</v>
      </c>
      <c r="E8" s="20">
        <v>0</v>
      </c>
      <c r="F8" s="20">
        <v>130</v>
      </c>
      <c r="G8" s="37">
        <f t="shared" si="0"/>
        <v>130</v>
      </c>
      <c r="H8" s="20">
        <v>25</v>
      </c>
      <c r="I8" s="37">
        <f t="shared" si="1"/>
        <v>25</v>
      </c>
      <c r="J8" s="20">
        <v>20</v>
      </c>
      <c r="K8" s="37">
        <f t="shared" si="2"/>
        <v>20</v>
      </c>
      <c r="L8" s="37">
        <f t="shared" si="3"/>
        <v>175</v>
      </c>
      <c r="M8" s="12"/>
    </row>
    <row r="9" spans="1:13" x14ac:dyDescent="0.2">
      <c r="A9" s="36" t="s">
        <v>92</v>
      </c>
      <c r="B9" s="36" t="s">
        <v>119</v>
      </c>
      <c r="C9" s="20" t="s">
        <v>133</v>
      </c>
      <c r="D9" s="20">
        <v>5.0999999999999996</v>
      </c>
      <c r="E9" s="20">
        <v>0.1</v>
      </c>
      <c r="F9" s="20">
        <v>55</v>
      </c>
      <c r="G9" s="37">
        <f t="shared" si="0"/>
        <v>308.55</v>
      </c>
      <c r="H9" s="20">
        <v>30</v>
      </c>
      <c r="I9" s="37">
        <f t="shared" si="1"/>
        <v>153</v>
      </c>
      <c r="J9" s="20">
        <v>35</v>
      </c>
      <c r="K9" s="37">
        <f t="shared" si="2"/>
        <v>178.5</v>
      </c>
      <c r="L9" s="37">
        <f t="shared" si="3"/>
        <v>640.04999999999995</v>
      </c>
      <c r="M9" s="12" t="s">
        <v>117</v>
      </c>
    </row>
    <row r="10" spans="1:13" x14ac:dyDescent="0.2">
      <c r="A10" s="36" t="s">
        <v>93</v>
      </c>
      <c r="B10" s="36" t="s">
        <v>118</v>
      </c>
      <c r="C10" s="20" t="s">
        <v>133</v>
      </c>
      <c r="D10" s="20">
        <v>10.89</v>
      </c>
      <c r="E10" s="20">
        <v>0.1</v>
      </c>
      <c r="F10" s="20">
        <v>15</v>
      </c>
      <c r="G10" s="37">
        <f t="shared" si="0"/>
        <v>179.68500000000003</v>
      </c>
      <c r="H10" s="20">
        <v>3</v>
      </c>
      <c r="I10" s="37">
        <f t="shared" si="1"/>
        <v>32.67</v>
      </c>
      <c r="J10" s="20">
        <v>5</v>
      </c>
      <c r="K10" s="37">
        <f t="shared" si="2"/>
        <v>54.45</v>
      </c>
      <c r="L10" s="37">
        <f t="shared" si="3"/>
        <v>266.80500000000001</v>
      </c>
      <c r="M10" s="12"/>
    </row>
    <row r="11" spans="1:13" s="6" customFormat="1" x14ac:dyDescent="0.2">
      <c r="A11" s="33" t="s">
        <v>94</v>
      </c>
      <c r="B11" s="33"/>
      <c r="C11" s="34"/>
      <c r="D11" s="34"/>
      <c r="E11" s="34"/>
      <c r="F11" s="34"/>
      <c r="G11" s="38">
        <f t="shared" si="0"/>
        <v>0</v>
      </c>
      <c r="H11" s="34"/>
      <c r="I11" s="38">
        <f t="shared" si="1"/>
        <v>0</v>
      </c>
      <c r="J11" s="34"/>
      <c r="K11" s="38">
        <f t="shared" si="2"/>
        <v>0</v>
      </c>
      <c r="L11" s="38">
        <f t="shared" si="3"/>
        <v>0</v>
      </c>
      <c r="M11" s="39"/>
    </row>
    <row r="12" spans="1:13" x14ac:dyDescent="0.2">
      <c r="A12" s="36" t="s">
        <v>95</v>
      </c>
      <c r="B12" s="36" t="s">
        <v>112</v>
      </c>
      <c r="C12" s="20" t="s">
        <v>133</v>
      </c>
      <c r="D12" s="20">
        <v>18.38</v>
      </c>
      <c r="E12" s="20">
        <v>0.08</v>
      </c>
      <c r="F12" s="20">
        <v>0</v>
      </c>
      <c r="G12" s="37">
        <f t="shared" si="0"/>
        <v>0</v>
      </c>
      <c r="H12" s="20">
        <v>30</v>
      </c>
      <c r="I12" s="37">
        <f t="shared" si="1"/>
        <v>551.4</v>
      </c>
      <c r="J12" s="20">
        <v>50</v>
      </c>
      <c r="K12" s="37">
        <f t="shared" si="2"/>
        <v>919</v>
      </c>
      <c r="L12" s="37">
        <f t="shared" si="3"/>
        <v>1470.4</v>
      </c>
      <c r="M12" s="12" t="s">
        <v>256</v>
      </c>
    </row>
    <row r="13" spans="1:13" ht="30" x14ac:dyDescent="0.2">
      <c r="A13" s="36" t="s">
        <v>96</v>
      </c>
      <c r="B13" s="36" t="s">
        <v>113</v>
      </c>
      <c r="C13" s="20" t="s">
        <v>133</v>
      </c>
      <c r="D13" s="20">
        <v>4.4000000000000004</v>
      </c>
      <c r="E13" s="20">
        <v>0.08</v>
      </c>
      <c r="F13" s="20">
        <v>20</v>
      </c>
      <c r="G13" s="37">
        <f t="shared" si="0"/>
        <v>95.04</v>
      </c>
      <c r="H13" s="20">
        <v>10</v>
      </c>
      <c r="I13" s="37">
        <f t="shared" si="1"/>
        <v>44</v>
      </c>
      <c r="J13" s="20">
        <v>20</v>
      </c>
      <c r="K13" s="37">
        <f t="shared" si="2"/>
        <v>88</v>
      </c>
      <c r="L13" s="37">
        <f t="shared" si="3"/>
        <v>227.04000000000002</v>
      </c>
      <c r="M13" s="12"/>
    </row>
    <row r="14" spans="1:13" x14ac:dyDescent="0.2">
      <c r="A14" s="36" t="s">
        <v>90</v>
      </c>
      <c r="B14" s="36" t="s">
        <v>115</v>
      </c>
      <c r="C14" s="20" t="s">
        <v>133</v>
      </c>
      <c r="D14" s="20">
        <v>22.78</v>
      </c>
      <c r="E14" s="20">
        <v>0</v>
      </c>
      <c r="F14" s="20">
        <v>3</v>
      </c>
      <c r="G14" s="37">
        <f t="shared" si="0"/>
        <v>68.34</v>
      </c>
      <c r="H14" s="20">
        <v>1</v>
      </c>
      <c r="I14" s="37">
        <f t="shared" si="1"/>
        <v>22.78</v>
      </c>
      <c r="J14" s="20">
        <v>4</v>
      </c>
      <c r="K14" s="37">
        <f t="shared" si="2"/>
        <v>91.12</v>
      </c>
      <c r="L14" s="37">
        <f t="shared" si="3"/>
        <v>182.24</v>
      </c>
      <c r="M14" s="12"/>
    </row>
    <row r="15" spans="1:13" x14ac:dyDescent="0.2">
      <c r="A15" s="36" t="s">
        <v>89</v>
      </c>
      <c r="B15" s="36" t="s">
        <v>114</v>
      </c>
      <c r="C15" s="20" t="s">
        <v>133</v>
      </c>
      <c r="D15" s="20">
        <v>3.78</v>
      </c>
      <c r="E15" s="20">
        <v>0.08</v>
      </c>
      <c r="F15" s="20">
        <v>0</v>
      </c>
      <c r="G15" s="37">
        <f t="shared" si="0"/>
        <v>0</v>
      </c>
      <c r="H15" s="20">
        <v>30</v>
      </c>
      <c r="I15" s="37">
        <f t="shared" si="1"/>
        <v>113.39999999999999</v>
      </c>
      <c r="J15" s="20">
        <v>50</v>
      </c>
      <c r="K15" s="37">
        <f t="shared" si="2"/>
        <v>189</v>
      </c>
      <c r="L15" s="37">
        <f t="shared" si="3"/>
        <v>302.39999999999998</v>
      </c>
      <c r="M15" s="12"/>
    </row>
    <row r="16" spans="1:13" ht="30" x14ac:dyDescent="0.2">
      <c r="A16" s="36" t="s">
        <v>97</v>
      </c>
      <c r="B16" s="36" t="s">
        <v>120</v>
      </c>
      <c r="C16" s="20" t="s">
        <v>135</v>
      </c>
      <c r="D16" s="20">
        <v>2</v>
      </c>
      <c r="E16" s="20">
        <v>0</v>
      </c>
      <c r="F16" s="20">
        <v>75</v>
      </c>
      <c r="G16" s="37">
        <f t="shared" si="0"/>
        <v>150</v>
      </c>
      <c r="H16" s="20">
        <v>2</v>
      </c>
      <c r="I16" s="37">
        <f t="shared" si="1"/>
        <v>4</v>
      </c>
      <c r="J16" s="20">
        <v>5</v>
      </c>
      <c r="K16" s="37">
        <f t="shared" si="2"/>
        <v>10</v>
      </c>
      <c r="L16" s="37">
        <f t="shared" si="3"/>
        <v>164</v>
      </c>
      <c r="M16" s="12" t="s">
        <v>124</v>
      </c>
    </row>
    <row r="17" spans="1:13" x14ac:dyDescent="0.2">
      <c r="A17" s="36" t="s">
        <v>98</v>
      </c>
      <c r="B17" s="36" t="s">
        <v>121</v>
      </c>
      <c r="C17" s="20" t="s">
        <v>159</v>
      </c>
      <c r="D17" s="20">
        <v>1</v>
      </c>
      <c r="E17" s="20">
        <v>0</v>
      </c>
      <c r="F17" s="20">
        <v>130</v>
      </c>
      <c r="G17" s="37">
        <f t="shared" si="0"/>
        <v>130</v>
      </c>
      <c r="H17" s="20">
        <v>25</v>
      </c>
      <c r="I17" s="37">
        <f t="shared" si="1"/>
        <v>25</v>
      </c>
      <c r="J17" s="20">
        <v>20</v>
      </c>
      <c r="K17" s="37">
        <f t="shared" si="2"/>
        <v>20</v>
      </c>
      <c r="L17" s="37">
        <f t="shared" si="3"/>
        <v>175</v>
      </c>
      <c r="M17" s="12"/>
    </row>
    <row r="18" spans="1:13" x14ac:dyDescent="0.2">
      <c r="A18" s="36" t="s">
        <v>99</v>
      </c>
      <c r="B18" s="36" t="s">
        <v>119</v>
      </c>
      <c r="C18" s="20" t="s">
        <v>133</v>
      </c>
      <c r="D18" s="20">
        <v>4.4000000000000004</v>
      </c>
      <c r="E18" s="20">
        <v>0.1</v>
      </c>
      <c r="F18" s="20">
        <v>55</v>
      </c>
      <c r="G18" s="37">
        <f t="shared" si="0"/>
        <v>266.20000000000005</v>
      </c>
      <c r="H18" s="20">
        <v>30</v>
      </c>
      <c r="I18" s="37">
        <f t="shared" si="1"/>
        <v>132</v>
      </c>
      <c r="J18" s="20">
        <v>35</v>
      </c>
      <c r="K18" s="37">
        <f t="shared" si="2"/>
        <v>154</v>
      </c>
      <c r="L18" s="37">
        <f t="shared" si="3"/>
        <v>552.20000000000005</v>
      </c>
      <c r="M18" s="12"/>
    </row>
    <row r="19" spans="1:13" x14ac:dyDescent="0.2">
      <c r="A19" s="36" t="s">
        <v>100</v>
      </c>
      <c r="B19" s="36" t="s">
        <v>118</v>
      </c>
      <c r="C19" s="20" t="s">
        <v>133</v>
      </c>
      <c r="D19" s="20">
        <v>8.66</v>
      </c>
      <c r="E19" s="20">
        <v>0.1</v>
      </c>
      <c r="F19" s="20">
        <v>15</v>
      </c>
      <c r="G19" s="37">
        <f t="shared" si="0"/>
        <v>142.89000000000001</v>
      </c>
      <c r="H19" s="20">
        <v>3</v>
      </c>
      <c r="I19" s="37">
        <f t="shared" si="1"/>
        <v>25.98</v>
      </c>
      <c r="J19" s="20">
        <v>5</v>
      </c>
      <c r="K19" s="37">
        <f t="shared" si="2"/>
        <v>43.3</v>
      </c>
      <c r="L19" s="37">
        <f t="shared" si="3"/>
        <v>212.17000000000002</v>
      </c>
      <c r="M19" s="12"/>
    </row>
    <row r="20" spans="1:13" ht="30" x14ac:dyDescent="0.2">
      <c r="A20" s="36" t="s">
        <v>101</v>
      </c>
      <c r="B20" s="36" t="s">
        <v>122</v>
      </c>
      <c r="C20" s="20" t="s">
        <v>133</v>
      </c>
      <c r="D20" s="20">
        <v>13</v>
      </c>
      <c r="E20" s="20">
        <v>0.1</v>
      </c>
      <c r="F20" s="20">
        <v>25</v>
      </c>
      <c r="G20" s="37">
        <f t="shared" si="0"/>
        <v>357.50000000000006</v>
      </c>
      <c r="H20" s="20">
        <v>3</v>
      </c>
      <c r="I20" s="37">
        <f t="shared" si="1"/>
        <v>39</v>
      </c>
      <c r="J20" s="20">
        <v>10</v>
      </c>
      <c r="K20" s="37">
        <f t="shared" si="2"/>
        <v>130</v>
      </c>
      <c r="L20" s="37">
        <f t="shared" si="3"/>
        <v>526.5</v>
      </c>
      <c r="M20" s="12" t="s">
        <v>123</v>
      </c>
    </row>
    <row r="21" spans="1:13" s="6" customFormat="1" x14ac:dyDescent="0.2">
      <c r="A21" s="33" t="s">
        <v>103</v>
      </c>
      <c r="B21" s="33"/>
      <c r="C21" s="34"/>
      <c r="D21" s="34"/>
      <c r="E21" s="34"/>
      <c r="F21" s="34"/>
      <c r="G21" s="38">
        <f t="shared" si="0"/>
        <v>0</v>
      </c>
      <c r="H21" s="34"/>
      <c r="I21" s="38">
        <f t="shared" si="1"/>
        <v>0</v>
      </c>
      <c r="J21" s="34"/>
      <c r="K21" s="38">
        <f t="shared" si="2"/>
        <v>0</v>
      </c>
      <c r="L21" s="38">
        <f t="shared" si="3"/>
        <v>0</v>
      </c>
      <c r="M21" s="39"/>
    </row>
    <row r="22" spans="1:13" ht="30" x14ac:dyDescent="0.2">
      <c r="A22" s="36" t="s">
        <v>125</v>
      </c>
      <c r="B22" s="36" t="s">
        <v>126</v>
      </c>
      <c r="C22" s="20" t="s">
        <v>133</v>
      </c>
      <c r="D22" s="20">
        <v>51.25</v>
      </c>
      <c r="E22" s="20">
        <v>0.08</v>
      </c>
      <c r="F22" s="20">
        <v>4</v>
      </c>
      <c r="G22" s="37">
        <f t="shared" si="0"/>
        <v>221.4</v>
      </c>
      <c r="H22" s="20">
        <v>2</v>
      </c>
      <c r="I22" s="37">
        <f t="shared" si="1"/>
        <v>102.5</v>
      </c>
      <c r="J22" s="20">
        <v>8</v>
      </c>
      <c r="K22" s="37">
        <f t="shared" si="2"/>
        <v>410</v>
      </c>
      <c r="L22" s="37">
        <f t="shared" si="3"/>
        <v>733.9</v>
      </c>
      <c r="M22" s="12" t="s">
        <v>208</v>
      </c>
    </row>
    <row r="23" spans="1:13" x14ac:dyDescent="0.2">
      <c r="A23" s="36" t="s">
        <v>104</v>
      </c>
      <c r="B23" s="36" t="s">
        <v>127</v>
      </c>
      <c r="C23" s="20" t="s">
        <v>133</v>
      </c>
      <c r="D23" s="20">
        <v>51.25</v>
      </c>
      <c r="E23" s="20">
        <v>0.08</v>
      </c>
      <c r="F23" s="20">
        <v>1</v>
      </c>
      <c r="G23" s="37">
        <f t="shared" si="0"/>
        <v>55.35</v>
      </c>
      <c r="H23" s="20">
        <v>0.5</v>
      </c>
      <c r="I23" s="37">
        <f t="shared" si="1"/>
        <v>25.625</v>
      </c>
      <c r="J23" s="20">
        <v>5</v>
      </c>
      <c r="K23" s="37">
        <f t="shared" si="2"/>
        <v>256.25</v>
      </c>
      <c r="L23" s="37">
        <f t="shared" si="3"/>
        <v>337.22500000000002</v>
      </c>
      <c r="M23" s="12"/>
    </row>
    <row r="24" spans="1:13" ht="30" x14ac:dyDescent="0.2">
      <c r="A24" s="36" t="s">
        <v>105</v>
      </c>
      <c r="B24" s="36" t="s">
        <v>128</v>
      </c>
      <c r="C24" s="20" t="s">
        <v>133</v>
      </c>
      <c r="D24" s="20">
        <v>51.25</v>
      </c>
      <c r="E24" s="20">
        <v>0.08</v>
      </c>
      <c r="F24" s="20">
        <v>12</v>
      </c>
      <c r="G24" s="37">
        <f t="shared" si="0"/>
        <v>664.2</v>
      </c>
      <c r="H24" s="20">
        <v>1</v>
      </c>
      <c r="I24" s="37">
        <f t="shared" si="1"/>
        <v>51.25</v>
      </c>
      <c r="J24" s="20">
        <v>12</v>
      </c>
      <c r="K24" s="37">
        <f t="shared" si="2"/>
        <v>615</v>
      </c>
      <c r="L24" s="37">
        <f t="shared" si="3"/>
        <v>1330.45</v>
      </c>
      <c r="M24" s="12" t="s">
        <v>129</v>
      </c>
    </row>
    <row r="25" spans="1:13" x14ac:dyDescent="0.2">
      <c r="A25" s="36" t="s">
        <v>106</v>
      </c>
      <c r="B25" s="36" t="s">
        <v>121</v>
      </c>
      <c r="C25" s="20" t="s">
        <v>159</v>
      </c>
      <c r="D25" s="20">
        <v>1</v>
      </c>
      <c r="E25" s="20">
        <v>0</v>
      </c>
      <c r="F25" s="20">
        <v>130</v>
      </c>
      <c r="G25" s="37">
        <f t="shared" si="0"/>
        <v>130</v>
      </c>
      <c r="H25" s="20">
        <v>25</v>
      </c>
      <c r="I25" s="37">
        <f t="shared" si="1"/>
        <v>25</v>
      </c>
      <c r="J25" s="20">
        <v>20</v>
      </c>
      <c r="K25" s="37">
        <f t="shared" si="2"/>
        <v>20</v>
      </c>
      <c r="L25" s="37">
        <f t="shared" si="3"/>
        <v>175</v>
      </c>
      <c r="M25" s="12"/>
    </row>
    <row r="26" spans="1:13" x14ac:dyDescent="0.2">
      <c r="A26" s="36" t="s">
        <v>107</v>
      </c>
      <c r="B26" s="36" t="s">
        <v>130</v>
      </c>
      <c r="C26" s="20" t="s">
        <v>133</v>
      </c>
      <c r="D26" s="20">
        <v>15.6</v>
      </c>
      <c r="E26" s="20">
        <v>0.08</v>
      </c>
      <c r="F26" s="20">
        <v>15</v>
      </c>
      <c r="G26" s="37">
        <f t="shared" si="0"/>
        <v>252.72000000000003</v>
      </c>
      <c r="H26" s="20"/>
      <c r="I26" s="37">
        <f t="shared" si="1"/>
        <v>0</v>
      </c>
      <c r="J26" s="20">
        <v>0</v>
      </c>
      <c r="K26" s="37">
        <f t="shared" si="2"/>
        <v>0</v>
      </c>
      <c r="L26" s="37">
        <f t="shared" si="3"/>
        <v>252.72000000000003</v>
      </c>
      <c r="M26" s="12"/>
    </row>
    <row r="27" spans="1:13" x14ac:dyDescent="0.2">
      <c r="A27" s="36" t="s">
        <v>108</v>
      </c>
      <c r="B27" s="36" t="s">
        <v>131</v>
      </c>
      <c r="C27" s="20" t="s">
        <v>159</v>
      </c>
      <c r="D27" s="20">
        <v>1.8</v>
      </c>
      <c r="E27" s="20">
        <v>0</v>
      </c>
      <c r="F27" s="20">
        <v>160</v>
      </c>
      <c r="G27" s="37">
        <f t="shared" si="0"/>
        <v>288</v>
      </c>
      <c r="H27" s="20">
        <v>10</v>
      </c>
      <c r="I27" s="37">
        <f t="shared" si="1"/>
        <v>18</v>
      </c>
      <c r="J27" s="20">
        <v>40</v>
      </c>
      <c r="K27" s="37">
        <f t="shared" si="2"/>
        <v>72</v>
      </c>
      <c r="L27" s="37">
        <f t="shared" si="3"/>
        <v>378</v>
      </c>
      <c r="M27" s="12" t="s">
        <v>132</v>
      </c>
    </row>
    <row r="28" spans="1:13" s="6" customFormat="1" x14ac:dyDescent="0.2">
      <c r="A28" s="33" t="s">
        <v>109</v>
      </c>
      <c r="B28" s="33"/>
      <c r="C28" s="34"/>
      <c r="D28" s="34"/>
      <c r="E28" s="34"/>
      <c r="F28" s="34"/>
      <c r="G28" s="38">
        <f t="shared" si="0"/>
        <v>0</v>
      </c>
      <c r="H28" s="34"/>
      <c r="I28" s="38">
        <f t="shared" si="1"/>
        <v>0</v>
      </c>
      <c r="J28" s="34"/>
      <c r="K28" s="38">
        <f t="shared" si="2"/>
        <v>0</v>
      </c>
      <c r="L28" s="38">
        <f t="shared" si="3"/>
        <v>0</v>
      </c>
      <c r="M28" s="39"/>
    </row>
    <row r="29" spans="1:13" x14ac:dyDescent="0.2">
      <c r="A29" s="36" t="s">
        <v>110</v>
      </c>
      <c r="B29" s="36" t="s">
        <v>126</v>
      </c>
      <c r="C29" s="20" t="s">
        <v>133</v>
      </c>
      <c r="D29" s="20">
        <v>51.25</v>
      </c>
      <c r="E29" s="20">
        <v>0.08</v>
      </c>
      <c r="F29" s="20">
        <v>4</v>
      </c>
      <c r="G29" s="37">
        <f t="shared" si="0"/>
        <v>221.4</v>
      </c>
      <c r="H29" s="20">
        <v>2</v>
      </c>
      <c r="I29" s="37">
        <f t="shared" si="1"/>
        <v>102.5</v>
      </c>
      <c r="J29" s="20">
        <v>8</v>
      </c>
      <c r="K29" s="37">
        <f t="shared" si="2"/>
        <v>410</v>
      </c>
      <c r="L29" s="37">
        <f t="shared" si="3"/>
        <v>733.9</v>
      </c>
      <c r="M29" s="12"/>
    </row>
    <row r="30" spans="1:13" x14ac:dyDescent="0.2">
      <c r="A30" s="36" t="s">
        <v>104</v>
      </c>
      <c r="B30" s="36" t="s">
        <v>127</v>
      </c>
      <c r="C30" s="20" t="s">
        <v>133</v>
      </c>
      <c r="D30" s="20">
        <v>51.25</v>
      </c>
      <c r="E30" s="20">
        <v>0.08</v>
      </c>
      <c r="F30" s="20">
        <v>1</v>
      </c>
      <c r="G30" s="37">
        <f t="shared" si="0"/>
        <v>55.35</v>
      </c>
      <c r="H30" s="20">
        <v>0.5</v>
      </c>
      <c r="I30" s="37">
        <f t="shared" si="1"/>
        <v>25.625</v>
      </c>
      <c r="J30" s="20">
        <v>5</v>
      </c>
      <c r="K30" s="37">
        <f t="shared" si="2"/>
        <v>256.25</v>
      </c>
      <c r="L30" s="37">
        <f t="shared" si="3"/>
        <v>337.22500000000002</v>
      </c>
      <c r="M30" s="12"/>
    </row>
    <row r="31" spans="1:13" ht="30" x14ac:dyDescent="0.2">
      <c r="A31" s="36" t="s">
        <v>105</v>
      </c>
      <c r="B31" s="36" t="s">
        <v>128</v>
      </c>
      <c r="C31" s="20" t="s">
        <v>133</v>
      </c>
      <c r="D31" s="20">
        <v>51.25</v>
      </c>
      <c r="E31" s="20">
        <v>0.08</v>
      </c>
      <c r="F31" s="20">
        <v>12</v>
      </c>
      <c r="G31" s="37">
        <f t="shared" si="0"/>
        <v>664.2</v>
      </c>
      <c r="H31" s="20">
        <v>1</v>
      </c>
      <c r="I31" s="37">
        <f t="shared" si="1"/>
        <v>51.25</v>
      </c>
      <c r="J31" s="20">
        <v>12</v>
      </c>
      <c r="K31" s="37">
        <f t="shared" si="2"/>
        <v>615</v>
      </c>
      <c r="L31" s="37">
        <f t="shared" si="3"/>
        <v>1330.45</v>
      </c>
      <c r="M31" s="12"/>
    </row>
    <row r="32" spans="1:13" x14ac:dyDescent="0.2">
      <c r="A32" s="36" t="s">
        <v>106</v>
      </c>
      <c r="B32" s="36" t="s">
        <v>121</v>
      </c>
      <c r="C32" s="20" t="s">
        <v>159</v>
      </c>
      <c r="D32" s="20">
        <v>1</v>
      </c>
      <c r="E32" s="20">
        <v>0</v>
      </c>
      <c r="F32" s="20">
        <v>130</v>
      </c>
      <c r="G32" s="37">
        <f t="shared" si="0"/>
        <v>130</v>
      </c>
      <c r="H32" s="20">
        <v>25</v>
      </c>
      <c r="I32" s="37">
        <f t="shared" si="1"/>
        <v>25</v>
      </c>
      <c r="J32" s="20">
        <v>20</v>
      </c>
      <c r="K32" s="37">
        <f t="shared" si="2"/>
        <v>20</v>
      </c>
      <c r="L32" s="37">
        <f t="shared" si="3"/>
        <v>175</v>
      </c>
      <c r="M32" s="12"/>
    </row>
    <row r="33" spans="1:13" ht="45" x14ac:dyDescent="0.2">
      <c r="A33" s="36" t="s">
        <v>107</v>
      </c>
      <c r="B33" s="36" t="s">
        <v>130</v>
      </c>
      <c r="C33" s="20" t="s">
        <v>133</v>
      </c>
      <c r="D33" s="20">
        <v>15.6</v>
      </c>
      <c r="E33" s="20">
        <v>0.08</v>
      </c>
      <c r="F33" s="20">
        <v>15</v>
      </c>
      <c r="G33" s="37">
        <f t="shared" si="0"/>
        <v>252.72000000000003</v>
      </c>
      <c r="H33" s="20">
        <v>0</v>
      </c>
      <c r="I33" s="37">
        <f t="shared" si="1"/>
        <v>0</v>
      </c>
      <c r="J33" s="20">
        <v>0</v>
      </c>
      <c r="K33" s="37">
        <f t="shared" si="2"/>
        <v>0</v>
      </c>
      <c r="L33" s="37">
        <f t="shared" si="3"/>
        <v>252.72000000000003</v>
      </c>
      <c r="M33" s="12" t="s">
        <v>351</v>
      </c>
    </row>
    <row r="34" spans="1:13" x14ac:dyDescent="0.2">
      <c r="A34" s="36" t="s">
        <v>108</v>
      </c>
      <c r="B34" s="36" t="s">
        <v>131</v>
      </c>
      <c r="C34" s="20" t="s">
        <v>159</v>
      </c>
      <c r="D34" s="20">
        <v>1.8</v>
      </c>
      <c r="E34" s="20">
        <v>0</v>
      </c>
      <c r="F34" s="20">
        <v>160</v>
      </c>
      <c r="G34" s="37">
        <f t="shared" si="0"/>
        <v>288</v>
      </c>
      <c r="H34" s="20">
        <v>10</v>
      </c>
      <c r="I34" s="37">
        <f t="shared" si="1"/>
        <v>18</v>
      </c>
      <c r="J34" s="20">
        <v>40</v>
      </c>
      <c r="K34" s="37">
        <f t="shared" si="2"/>
        <v>72</v>
      </c>
      <c r="L34" s="37">
        <f t="shared" si="3"/>
        <v>378</v>
      </c>
      <c r="M34" s="12"/>
    </row>
    <row r="35" spans="1:13" s="6" customFormat="1" ht="30" x14ac:dyDescent="0.2">
      <c r="A35" s="33" t="s">
        <v>137</v>
      </c>
      <c r="B35" s="33"/>
      <c r="C35" s="34"/>
      <c r="D35" s="34"/>
      <c r="E35" s="34"/>
      <c r="F35" s="34"/>
      <c r="G35" s="38">
        <f t="shared" si="0"/>
        <v>0</v>
      </c>
      <c r="H35" s="34"/>
      <c r="I35" s="38">
        <f t="shared" si="1"/>
        <v>0</v>
      </c>
      <c r="J35" s="34"/>
      <c r="K35" s="38">
        <f t="shared" si="2"/>
        <v>0</v>
      </c>
      <c r="L35" s="38">
        <f t="shared" si="3"/>
        <v>0</v>
      </c>
      <c r="M35" s="35" t="s">
        <v>350</v>
      </c>
    </row>
    <row r="36" spans="1:13" x14ac:dyDescent="0.2">
      <c r="A36" s="36" t="s">
        <v>95</v>
      </c>
      <c r="B36" s="36" t="s">
        <v>112</v>
      </c>
      <c r="C36" s="20" t="s">
        <v>133</v>
      </c>
      <c r="D36" s="20">
        <v>17.399999999999999</v>
      </c>
      <c r="E36" s="20">
        <v>0.08</v>
      </c>
      <c r="F36" s="20">
        <v>0</v>
      </c>
      <c r="G36" s="37">
        <f t="shared" si="0"/>
        <v>0</v>
      </c>
      <c r="H36" s="20">
        <v>30</v>
      </c>
      <c r="I36" s="37">
        <f t="shared" si="1"/>
        <v>522</v>
      </c>
      <c r="J36" s="20">
        <v>50</v>
      </c>
      <c r="K36" s="37">
        <f t="shared" si="2"/>
        <v>869.99999999999989</v>
      </c>
      <c r="L36" s="37">
        <f t="shared" si="3"/>
        <v>1392</v>
      </c>
      <c r="M36" s="12"/>
    </row>
    <row r="37" spans="1:13" ht="30" x14ac:dyDescent="0.2">
      <c r="A37" s="36" t="s">
        <v>96</v>
      </c>
      <c r="B37" s="36" t="s">
        <v>113</v>
      </c>
      <c r="C37" s="20" t="s">
        <v>133</v>
      </c>
      <c r="D37" s="20">
        <v>6.22</v>
      </c>
      <c r="E37" s="20">
        <v>0.08</v>
      </c>
      <c r="F37" s="20">
        <v>20</v>
      </c>
      <c r="G37" s="37">
        <f t="shared" si="0"/>
        <v>134.352</v>
      </c>
      <c r="H37" s="20">
        <v>10</v>
      </c>
      <c r="I37" s="37">
        <f t="shared" si="1"/>
        <v>62.199999999999996</v>
      </c>
      <c r="J37" s="20">
        <v>20</v>
      </c>
      <c r="K37" s="37">
        <f t="shared" si="2"/>
        <v>124.39999999999999</v>
      </c>
      <c r="L37" s="37">
        <f t="shared" si="3"/>
        <v>320.952</v>
      </c>
      <c r="M37" s="12"/>
    </row>
    <row r="38" spans="1:13" x14ac:dyDescent="0.2">
      <c r="A38" s="36" t="s">
        <v>90</v>
      </c>
      <c r="B38" s="36" t="s">
        <v>115</v>
      </c>
      <c r="C38" s="20" t="s">
        <v>133</v>
      </c>
      <c r="D38" s="20">
        <v>23.62</v>
      </c>
      <c r="E38" s="20">
        <v>0.08</v>
      </c>
      <c r="F38" s="20">
        <v>3</v>
      </c>
      <c r="G38" s="37">
        <f t="shared" si="0"/>
        <v>76.528800000000004</v>
      </c>
      <c r="H38" s="20">
        <v>1</v>
      </c>
      <c r="I38" s="37">
        <f t="shared" si="1"/>
        <v>23.62</v>
      </c>
      <c r="J38" s="20">
        <v>4</v>
      </c>
      <c r="K38" s="37">
        <f t="shared" si="2"/>
        <v>94.48</v>
      </c>
      <c r="L38" s="37">
        <f t="shared" si="3"/>
        <v>194.62880000000001</v>
      </c>
      <c r="M38" s="12"/>
    </row>
    <row r="39" spans="1:13" x14ac:dyDescent="0.2">
      <c r="A39" s="36" t="s">
        <v>89</v>
      </c>
      <c r="B39" s="36" t="s">
        <v>114</v>
      </c>
      <c r="C39" s="20" t="s">
        <v>133</v>
      </c>
      <c r="D39" s="20">
        <v>6.22</v>
      </c>
      <c r="E39" s="20">
        <v>0.08</v>
      </c>
      <c r="F39" s="20">
        <v>0</v>
      </c>
      <c r="G39" s="37">
        <f t="shared" si="0"/>
        <v>0</v>
      </c>
      <c r="H39" s="20">
        <v>30</v>
      </c>
      <c r="I39" s="37">
        <f t="shared" si="1"/>
        <v>186.6</v>
      </c>
      <c r="J39" s="20">
        <v>50</v>
      </c>
      <c r="K39" s="37">
        <f t="shared" si="2"/>
        <v>311</v>
      </c>
      <c r="L39" s="37">
        <f t="shared" si="3"/>
        <v>497.6</v>
      </c>
      <c r="M39" s="12"/>
    </row>
    <row r="40" spans="1:13" s="6" customFormat="1" x14ac:dyDescent="0.2">
      <c r="A40" s="33" t="s">
        <v>161</v>
      </c>
      <c r="B40" s="33"/>
      <c r="C40" s="34"/>
      <c r="D40" s="34"/>
      <c r="E40" s="34"/>
      <c r="F40" s="34"/>
      <c r="G40" s="38">
        <f t="shared" si="0"/>
        <v>0</v>
      </c>
      <c r="H40" s="34"/>
      <c r="I40" s="38">
        <f t="shared" si="1"/>
        <v>0</v>
      </c>
      <c r="J40" s="34"/>
      <c r="K40" s="38">
        <f t="shared" si="2"/>
        <v>0</v>
      </c>
      <c r="L40" s="38">
        <f t="shared" si="3"/>
        <v>0</v>
      </c>
      <c r="M40" s="39"/>
    </row>
    <row r="41" spans="1:13" x14ac:dyDescent="0.2">
      <c r="A41" s="36" t="s">
        <v>110</v>
      </c>
      <c r="B41" s="36" t="s">
        <v>126</v>
      </c>
      <c r="C41" s="20" t="s">
        <v>133</v>
      </c>
      <c r="D41" s="20">
        <v>83.82</v>
      </c>
      <c r="E41" s="20">
        <v>0.08</v>
      </c>
      <c r="F41" s="20">
        <v>4</v>
      </c>
      <c r="G41" s="37">
        <f t="shared" si="0"/>
        <v>362.10239999999999</v>
      </c>
      <c r="H41" s="20">
        <v>2</v>
      </c>
      <c r="I41" s="37">
        <f t="shared" si="1"/>
        <v>167.64</v>
      </c>
      <c r="J41" s="20">
        <v>8</v>
      </c>
      <c r="K41" s="37">
        <f t="shared" si="2"/>
        <v>670.56</v>
      </c>
      <c r="L41" s="37">
        <f t="shared" si="3"/>
        <v>1200.3024</v>
      </c>
      <c r="M41" s="12"/>
    </row>
    <row r="42" spans="1:13" x14ac:dyDescent="0.2">
      <c r="A42" s="36" t="s">
        <v>104</v>
      </c>
      <c r="B42" s="36" t="s">
        <v>127</v>
      </c>
      <c r="C42" s="20" t="s">
        <v>133</v>
      </c>
      <c r="D42" s="20">
        <v>83.82</v>
      </c>
      <c r="E42" s="20">
        <v>0.08</v>
      </c>
      <c r="F42" s="20">
        <v>1</v>
      </c>
      <c r="G42" s="37">
        <f t="shared" si="0"/>
        <v>90.525599999999997</v>
      </c>
      <c r="H42" s="20">
        <v>0.5</v>
      </c>
      <c r="I42" s="37">
        <f t="shared" si="1"/>
        <v>41.91</v>
      </c>
      <c r="J42" s="20">
        <v>5</v>
      </c>
      <c r="K42" s="37">
        <f t="shared" si="2"/>
        <v>419.09999999999997</v>
      </c>
      <c r="L42" s="37">
        <f t="shared" si="3"/>
        <v>551.53559999999993</v>
      </c>
      <c r="M42" s="12"/>
    </row>
    <row r="43" spans="1:13" ht="30" x14ac:dyDescent="0.2">
      <c r="A43" s="36" t="s">
        <v>105</v>
      </c>
      <c r="B43" s="36" t="s">
        <v>128</v>
      </c>
      <c r="C43" s="20" t="s">
        <v>133</v>
      </c>
      <c r="D43" s="20">
        <v>83.82</v>
      </c>
      <c r="E43" s="20">
        <v>0.08</v>
      </c>
      <c r="F43" s="20">
        <v>12</v>
      </c>
      <c r="G43" s="37">
        <f t="shared" si="0"/>
        <v>1086.3072</v>
      </c>
      <c r="H43" s="20">
        <v>1</v>
      </c>
      <c r="I43" s="37">
        <f t="shared" si="1"/>
        <v>83.82</v>
      </c>
      <c r="J43" s="20">
        <v>12</v>
      </c>
      <c r="K43" s="37">
        <f t="shared" si="2"/>
        <v>1005.8399999999999</v>
      </c>
      <c r="L43" s="37">
        <f t="shared" si="3"/>
        <v>2175.9672</v>
      </c>
      <c r="M43" s="12"/>
    </row>
    <row r="44" spans="1:13" x14ac:dyDescent="0.2">
      <c r="A44" s="36" t="s">
        <v>107</v>
      </c>
      <c r="B44" s="36" t="s">
        <v>130</v>
      </c>
      <c r="C44" s="20" t="s">
        <v>133</v>
      </c>
      <c r="D44" s="20">
        <v>26.06</v>
      </c>
      <c r="E44" s="20">
        <v>0.08</v>
      </c>
      <c r="F44" s="20">
        <v>15</v>
      </c>
      <c r="G44" s="37">
        <f t="shared" si="0"/>
        <v>422.17200000000003</v>
      </c>
      <c r="H44" s="20">
        <v>0</v>
      </c>
      <c r="I44" s="37">
        <f t="shared" si="1"/>
        <v>0</v>
      </c>
      <c r="J44" s="20">
        <v>0</v>
      </c>
      <c r="K44" s="37">
        <f t="shared" si="2"/>
        <v>0</v>
      </c>
      <c r="L44" s="37">
        <f t="shared" si="3"/>
        <v>422.17200000000003</v>
      </c>
      <c r="M44" s="12"/>
    </row>
    <row r="45" spans="1:13" x14ac:dyDescent="0.2">
      <c r="A45" s="36" t="s">
        <v>99</v>
      </c>
      <c r="B45" s="36" t="s">
        <v>162</v>
      </c>
      <c r="C45" s="20" t="s">
        <v>133</v>
      </c>
      <c r="D45" s="20">
        <v>4</v>
      </c>
      <c r="E45" s="20">
        <v>0.08</v>
      </c>
      <c r="F45" s="20">
        <v>35</v>
      </c>
      <c r="G45" s="37">
        <f t="shared" si="0"/>
        <v>151.20000000000002</v>
      </c>
      <c r="H45" s="20">
        <v>45</v>
      </c>
      <c r="I45" s="37">
        <f t="shared" si="1"/>
        <v>180</v>
      </c>
      <c r="J45" s="20">
        <v>55</v>
      </c>
      <c r="K45" s="37">
        <f t="shared" si="2"/>
        <v>220</v>
      </c>
      <c r="L45" s="37">
        <f t="shared" si="3"/>
        <v>551.20000000000005</v>
      </c>
      <c r="M45" s="12"/>
    </row>
    <row r="46" spans="1:13" x14ac:dyDescent="0.2">
      <c r="A46" s="36" t="s">
        <v>90</v>
      </c>
      <c r="B46" s="36" t="s">
        <v>115</v>
      </c>
      <c r="C46" s="20" t="s">
        <v>133</v>
      </c>
      <c r="D46" s="20">
        <v>4.5999999999999996</v>
      </c>
      <c r="E46" s="20">
        <v>0</v>
      </c>
      <c r="F46" s="20">
        <v>3</v>
      </c>
      <c r="G46" s="37">
        <f t="shared" si="0"/>
        <v>13.799999999999999</v>
      </c>
      <c r="H46" s="20">
        <v>1</v>
      </c>
      <c r="I46" s="37">
        <f t="shared" si="1"/>
        <v>4.5999999999999996</v>
      </c>
      <c r="J46" s="20">
        <v>4</v>
      </c>
      <c r="K46" s="37">
        <f t="shared" si="2"/>
        <v>18.399999999999999</v>
      </c>
      <c r="L46" s="37">
        <f t="shared" si="3"/>
        <v>36.799999999999997</v>
      </c>
      <c r="M46" s="12"/>
    </row>
    <row r="47" spans="1:13" x14ac:dyDescent="0.2">
      <c r="A47" s="36" t="s">
        <v>89</v>
      </c>
      <c r="B47" s="36" t="s">
        <v>114</v>
      </c>
      <c r="C47" s="20" t="s">
        <v>133</v>
      </c>
      <c r="D47" s="20">
        <v>4.5999999999999996</v>
      </c>
      <c r="E47" s="20">
        <v>0.08</v>
      </c>
      <c r="F47" s="20">
        <v>0</v>
      </c>
      <c r="G47" s="37">
        <f t="shared" si="0"/>
        <v>0</v>
      </c>
      <c r="H47" s="20">
        <v>30</v>
      </c>
      <c r="I47" s="37">
        <f t="shared" si="1"/>
        <v>138</v>
      </c>
      <c r="J47" s="20">
        <v>50</v>
      </c>
      <c r="K47" s="37">
        <f t="shared" si="2"/>
        <v>229.99999999999997</v>
      </c>
      <c r="L47" s="37">
        <f t="shared" si="3"/>
        <v>368</v>
      </c>
      <c r="M47" s="12"/>
    </row>
    <row r="48" spans="1:13" s="6" customFormat="1" x14ac:dyDescent="0.2">
      <c r="A48" s="33" t="s">
        <v>138</v>
      </c>
      <c r="B48" s="33"/>
      <c r="C48" s="34"/>
      <c r="D48" s="34"/>
      <c r="E48" s="34"/>
      <c r="F48" s="34"/>
      <c r="G48" s="38">
        <f t="shared" si="0"/>
        <v>0</v>
      </c>
      <c r="H48" s="34"/>
      <c r="I48" s="38">
        <f t="shared" si="1"/>
        <v>0</v>
      </c>
      <c r="J48" s="34"/>
      <c r="K48" s="38">
        <f t="shared" si="2"/>
        <v>0</v>
      </c>
      <c r="L48" s="38">
        <f t="shared" si="3"/>
        <v>0</v>
      </c>
      <c r="M48" s="39"/>
    </row>
    <row r="49" spans="1:13" ht="30" x14ac:dyDescent="0.2">
      <c r="A49" s="36" t="s">
        <v>139</v>
      </c>
      <c r="B49" s="36" t="s">
        <v>149</v>
      </c>
      <c r="C49" s="20" t="s">
        <v>159</v>
      </c>
      <c r="D49" s="20">
        <v>50</v>
      </c>
      <c r="E49" s="20">
        <v>0</v>
      </c>
      <c r="F49" s="20">
        <v>3</v>
      </c>
      <c r="G49" s="37">
        <f t="shared" si="0"/>
        <v>150</v>
      </c>
      <c r="H49" s="20">
        <v>1</v>
      </c>
      <c r="I49" s="37">
        <f t="shared" si="1"/>
        <v>50</v>
      </c>
      <c r="J49" s="20">
        <v>12</v>
      </c>
      <c r="K49" s="37">
        <f t="shared" si="2"/>
        <v>600</v>
      </c>
      <c r="L49" s="37">
        <f t="shared" si="3"/>
        <v>800</v>
      </c>
      <c r="M49" s="12"/>
    </row>
    <row r="50" spans="1:13" ht="30" x14ac:dyDescent="0.2">
      <c r="A50" s="36" t="s">
        <v>140</v>
      </c>
      <c r="B50" s="36" t="s">
        <v>150</v>
      </c>
      <c r="C50" s="20" t="s">
        <v>160</v>
      </c>
      <c r="D50" s="20">
        <v>60</v>
      </c>
      <c r="E50" s="20">
        <v>0</v>
      </c>
      <c r="F50" s="20">
        <v>2</v>
      </c>
      <c r="G50" s="37">
        <f t="shared" si="0"/>
        <v>120</v>
      </c>
      <c r="H50" s="20">
        <v>1</v>
      </c>
      <c r="I50" s="37">
        <f t="shared" si="1"/>
        <v>60</v>
      </c>
      <c r="J50" s="20">
        <v>5</v>
      </c>
      <c r="K50" s="37">
        <f t="shared" si="2"/>
        <v>300</v>
      </c>
      <c r="L50" s="37">
        <f t="shared" si="3"/>
        <v>480</v>
      </c>
      <c r="M50" s="12"/>
    </row>
    <row r="51" spans="1:13" x14ac:dyDescent="0.2">
      <c r="A51" s="36" t="s">
        <v>141</v>
      </c>
      <c r="B51" s="36" t="s">
        <v>151</v>
      </c>
      <c r="C51" s="20" t="s">
        <v>159</v>
      </c>
      <c r="D51" s="20">
        <v>40</v>
      </c>
      <c r="E51" s="20">
        <v>0.05</v>
      </c>
      <c r="F51" s="20">
        <v>6</v>
      </c>
      <c r="G51" s="37">
        <f t="shared" si="0"/>
        <v>252</v>
      </c>
      <c r="H51" s="20">
        <v>22</v>
      </c>
      <c r="I51" s="37">
        <f t="shared" si="1"/>
        <v>880</v>
      </c>
      <c r="J51" s="20">
        <v>3</v>
      </c>
      <c r="K51" s="37">
        <f t="shared" si="2"/>
        <v>120</v>
      </c>
      <c r="L51" s="37">
        <f t="shared" si="3"/>
        <v>1252</v>
      </c>
      <c r="M51" s="12"/>
    </row>
    <row r="52" spans="1:13" x14ac:dyDescent="0.2">
      <c r="A52" s="36" t="s">
        <v>142</v>
      </c>
      <c r="B52" s="36" t="s">
        <v>152</v>
      </c>
      <c r="C52" s="20" t="s">
        <v>159</v>
      </c>
      <c r="D52" s="20">
        <v>0</v>
      </c>
      <c r="E52" s="20">
        <v>0.05</v>
      </c>
      <c r="F52" s="20">
        <v>15</v>
      </c>
      <c r="G52" s="37">
        <f t="shared" si="0"/>
        <v>0</v>
      </c>
      <c r="H52" s="20">
        <v>1</v>
      </c>
      <c r="I52" s="37">
        <f t="shared" si="1"/>
        <v>0</v>
      </c>
      <c r="J52" s="20">
        <v>1.5</v>
      </c>
      <c r="K52" s="37">
        <f t="shared" si="2"/>
        <v>0</v>
      </c>
      <c r="L52" s="37">
        <f t="shared" si="3"/>
        <v>0</v>
      </c>
      <c r="M52" s="12"/>
    </row>
    <row r="53" spans="1:13" x14ac:dyDescent="0.2">
      <c r="A53" s="36" t="s">
        <v>143</v>
      </c>
      <c r="B53" s="36" t="s">
        <v>153</v>
      </c>
      <c r="C53" s="20" t="s">
        <v>159</v>
      </c>
      <c r="D53" s="20">
        <v>500</v>
      </c>
      <c r="E53" s="20">
        <v>0.05</v>
      </c>
      <c r="F53" s="20">
        <v>2.2999999999999998</v>
      </c>
      <c r="G53" s="37">
        <f t="shared" si="0"/>
        <v>1207.5</v>
      </c>
      <c r="H53" s="20">
        <v>0.5</v>
      </c>
      <c r="I53" s="37">
        <f t="shared" si="1"/>
        <v>250</v>
      </c>
      <c r="J53" s="20">
        <v>1.5</v>
      </c>
      <c r="K53" s="37">
        <f t="shared" si="2"/>
        <v>750</v>
      </c>
      <c r="L53" s="37">
        <f t="shared" si="3"/>
        <v>2207.5</v>
      </c>
      <c r="M53" s="12"/>
    </row>
    <row r="54" spans="1:13" x14ac:dyDescent="0.2">
      <c r="A54" s="36" t="s">
        <v>144</v>
      </c>
      <c r="B54" s="36" t="s">
        <v>154</v>
      </c>
      <c r="C54" s="20" t="s">
        <v>159</v>
      </c>
      <c r="D54" s="20">
        <v>300</v>
      </c>
      <c r="E54" s="20">
        <v>0.05</v>
      </c>
      <c r="F54" s="20">
        <v>1.3</v>
      </c>
      <c r="G54" s="37">
        <f t="shared" si="0"/>
        <v>409.5</v>
      </c>
      <c r="H54" s="20">
        <v>0.5</v>
      </c>
      <c r="I54" s="37">
        <f t="shared" si="1"/>
        <v>150</v>
      </c>
      <c r="J54" s="20">
        <v>1.5</v>
      </c>
      <c r="K54" s="37">
        <f t="shared" si="2"/>
        <v>450</v>
      </c>
      <c r="L54" s="37">
        <f t="shared" si="3"/>
        <v>1009.5</v>
      </c>
      <c r="M54" s="12"/>
    </row>
    <row r="55" spans="1:13" x14ac:dyDescent="0.2">
      <c r="A55" s="36" t="s">
        <v>145</v>
      </c>
      <c r="B55" s="36" t="s">
        <v>155</v>
      </c>
      <c r="C55" s="20" t="s">
        <v>159</v>
      </c>
      <c r="D55" s="20">
        <v>50</v>
      </c>
      <c r="E55" s="20">
        <v>0.05</v>
      </c>
      <c r="F55" s="20">
        <v>8</v>
      </c>
      <c r="G55" s="37">
        <f t="shared" si="0"/>
        <v>420</v>
      </c>
      <c r="H55" s="20">
        <v>0.5</v>
      </c>
      <c r="I55" s="37">
        <f t="shared" si="1"/>
        <v>25</v>
      </c>
      <c r="J55" s="20">
        <v>1.5</v>
      </c>
      <c r="K55" s="37">
        <f t="shared" si="2"/>
        <v>75</v>
      </c>
      <c r="L55" s="37">
        <f t="shared" si="3"/>
        <v>520</v>
      </c>
      <c r="M55" s="12"/>
    </row>
    <row r="56" spans="1:13" x14ac:dyDescent="0.2">
      <c r="A56" s="36" t="s">
        <v>146</v>
      </c>
      <c r="B56" s="36" t="s">
        <v>156</v>
      </c>
      <c r="C56" s="20" t="s">
        <v>159</v>
      </c>
      <c r="D56" s="20">
        <v>30</v>
      </c>
      <c r="E56" s="20">
        <v>0.05</v>
      </c>
      <c r="F56" s="20">
        <v>6</v>
      </c>
      <c r="G56" s="37">
        <f t="shared" si="0"/>
        <v>189</v>
      </c>
      <c r="H56" s="20">
        <v>0.5</v>
      </c>
      <c r="I56" s="37">
        <f t="shared" si="1"/>
        <v>15</v>
      </c>
      <c r="J56" s="20">
        <v>1.5</v>
      </c>
      <c r="K56" s="37">
        <f t="shared" si="2"/>
        <v>45</v>
      </c>
      <c r="L56" s="37">
        <f t="shared" si="3"/>
        <v>249</v>
      </c>
      <c r="M56" s="12"/>
    </row>
    <row r="57" spans="1:13" x14ac:dyDescent="0.2">
      <c r="A57" s="36" t="s">
        <v>147</v>
      </c>
      <c r="B57" s="36" t="s">
        <v>157</v>
      </c>
      <c r="C57" s="20" t="s">
        <v>159</v>
      </c>
      <c r="D57" s="20">
        <v>10</v>
      </c>
      <c r="E57" s="20">
        <v>0.05</v>
      </c>
      <c r="F57" s="20">
        <v>2</v>
      </c>
      <c r="G57" s="37">
        <f t="shared" si="0"/>
        <v>21</v>
      </c>
      <c r="H57" s="20">
        <v>0.5</v>
      </c>
      <c r="I57" s="37">
        <f t="shared" si="1"/>
        <v>5</v>
      </c>
      <c r="J57" s="20">
        <v>1.5</v>
      </c>
      <c r="K57" s="37">
        <f t="shared" si="2"/>
        <v>15</v>
      </c>
      <c r="L57" s="37">
        <f t="shared" si="3"/>
        <v>41</v>
      </c>
      <c r="M57" s="12"/>
    </row>
    <row r="58" spans="1:13" ht="30" x14ac:dyDescent="0.2">
      <c r="A58" s="36" t="s">
        <v>148</v>
      </c>
      <c r="B58" s="36" t="s">
        <v>158</v>
      </c>
      <c r="C58" s="20" t="s">
        <v>159</v>
      </c>
      <c r="D58" s="20">
        <v>30</v>
      </c>
      <c r="E58" s="20">
        <v>0.05</v>
      </c>
      <c r="F58" s="20">
        <v>3.8</v>
      </c>
      <c r="G58" s="37">
        <f t="shared" si="0"/>
        <v>119.7</v>
      </c>
      <c r="H58" s="20">
        <v>0.5</v>
      </c>
      <c r="I58" s="37">
        <f t="shared" si="1"/>
        <v>15</v>
      </c>
      <c r="J58" s="20">
        <v>1.5</v>
      </c>
      <c r="K58" s="37">
        <f t="shared" si="2"/>
        <v>45</v>
      </c>
      <c r="L58" s="37">
        <f t="shared" si="3"/>
        <v>179.7</v>
      </c>
      <c r="M58" s="12" t="s">
        <v>163</v>
      </c>
    </row>
    <row r="59" spans="1:13" x14ac:dyDescent="0.2">
      <c r="A59" s="36" t="s">
        <v>164</v>
      </c>
      <c r="B59" s="36" t="s">
        <v>193</v>
      </c>
      <c r="C59" s="20" t="s">
        <v>220</v>
      </c>
      <c r="D59" s="20">
        <v>10</v>
      </c>
      <c r="E59" s="20">
        <v>0</v>
      </c>
      <c r="F59" s="20">
        <v>18</v>
      </c>
      <c r="G59" s="37">
        <f t="shared" si="0"/>
        <v>180</v>
      </c>
      <c r="H59" s="20">
        <v>0.5</v>
      </c>
      <c r="I59" s="37">
        <f t="shared" si="1"/>
        <v>5</v>
      </c>
      <c r="J59" s="20">
        <v>8</v>
      </c>
      <c r="K59" s="37">
        <f t="shared" si="2"/>
        <v>80</v>
      </c>
      <c r="L59" s="37">
        <f t="shared" si="3"/>
        <v>265</v>
      </c>
      <c r="M59" s="12" t="s">
        <v>194</v>
      </c>
    </row>
    <row r="60" spans="1:13" x14ac:dyDescent="0.2">
      <c r="A60" s="36" t="s">
        <v>165</v>
      </c>
      <c r="B60" s="36" t="s">
        <v>199</v>
      </c>
      <c r="C60" s="20" t="s">
        <v>220</v>
      </c>
      <c r="D60" s="20">
        <v>43</v>
      </c>
      <c r="E60" s="20">
        <v>0</v>
      </c>
      <c r="F60" s="20">
        <v>20.3</v>
      </c>
      <c r="G60" s="37">
        <f t="shared" si="0"/>
        <v>872.9</v>
      </c>
      <c r="H60" s="20">
        <v>0.5</v>
      </c>
      <c r="I60" s="37">
        <f t="shared" si="1"/>
        <v>21.5</v>
      </c>
      <c r="J60" s="20">
        <v>8</v>
      </c>
      <c r="K60" s="37">
        <f t="shared" si="2"/>
        <v>344</v>
      </c>
      <c r="L60" s="37">
        <f t="shared" si="3"/>
        <v>1238.4000000000001</v>
      </c>
      <c r="M60" s="12"/>
    </row>
    <row r="61" spans="1:13" x14ac:dyDescent="0.2">
      <c r="A61" s="36" t="s">
        <v>166</v>
      </c>
      <c r="B61" s="36" t="s">
        <v>193</v>
      </c>
      <c r="C61" s="20" t="s">
        <v>220</v>
      </c>
      <c r="D61" s="20">
        <v>1</v>
      </c>
      <c r="E61" s="20">
        <v>0</v>
      </c>
      <c r="F61" s="20">
        <v>39</v>
      </c>
      <c r="G61" s="37">
        <f t="shared" si="0"/>
        <v>39</v>
      </c>
      <c r="H61" s="20">
        <v>0.5</v>
      </c>
      <c r="I61" s="37">
        <f t="shared" si="1"/>
        <v>0.5</v>
      </c>
      <c r="J61" s="20">
        <v>8</v>
      </c>
      <c r="K61" s="37">
        <f t="shared" si="2"/>
        <v>8</v>
      </c>
      <c r="L61" s="37">
        <f t="shared" si="3"/>
        <v>47.5</v>
      </c>
      <c r="M61" s="12"/>
    </row>
    <row r="62" spans="1:13" x14ac:dyDescent="0.2">
      <c r="A62" s="36" t="s">
        <v>167</v>
      </c>
      <c r="B62" s="36" t="s">
        <v>193</v>
      </c>
      <c r="C62" s="20" t="s">
        <v>220</v>
      </c>
      <c r="D62" s="20">
        <v>3</v>
      </c>
      <c r="E62" s="20">
        <v>0</v>
      </c>
      <c r="F62" s="20">
        <v>26</v>
      </c>
      <c r="G62" s="37">
        <f t="shared" si="0"/>
        <v>78</v>
      </c>
      <c r="H62" s="20">
        <v>0.5</v>
      </c>
      <c r="I62" s="37">
        <f t="shared" si="1"/>
        <v>1.5</v>
      </c>
      <c r="J62" s="20">
        <v>8</v>
      </c>
      <c r="K62" s="37">
        <f t="shared" si="2"/>
        <v>24</v>
      </c>
      <c r="L62" s="37">
        <f t="shared" si="3"/>
        <v>103.5</v>
      </c>
      <c r="M62" s="12"/>
    </row>
    <row r="63" spans="1:13" x14ac:dyDescent="0.2">
      <c r="A63" s="36" t="s">
        <v>168</v>
      </c>
      <c r="B63" s="36" t="s">
        <v>193</v>
      </c>
      <c r="C63" s="20" t="s">
        <v>220</v>
      </c>
      <c r="D63" s="20">
        <v>3</v>
      </c>
      <c r="E63" s="20">
        <v>0</v>
      </c>
      <c r="F63" s="20">
        <v>58</v>
      </c>
      <c r="G63" s="37">
        <f t="shared" si="0"/>
        <v>174</v>
      </c>
      <c r="H63" s="20">
        <v>0.5</v>
      </c>
      <c r="I63" s="37">
        <f t="shared" si="1"/>
        <v>1.5</v>
      </c>
      <c r="J63" s="20">
        <v>8</v>
      </c>
      <c r="K63" s="37">
        <f t="shared" si="2"/>
        <v>24</v>
      </c>
      <c r="L63" s="37">
        <f t="shared" si="3"/>
        <v>199.5</v>
      </c>
      <c r="M63" s="12"/>
    </row>
    <row r="64" spans="1:13" x14ac:dyDescent="0.2">
      <c r="A64" s="36" t="s">
        <v>169</v>
      </c>
      <c r="B64" s="36" t="s">
        <v>195</v>
      </c>
      <c r="C64" s="20" t="s">
        <v>220</v>
      </c>
      <c r="D64" s="20">
        <v>1</v>
      </c>
      <c r="E64" s="20">
        <v>0</v>
      </c>
      <c r="F64" s="20">
        <v>100</v>
      </c>
      <c r="G64" s="37">
        <f t="shared" si="0"/>
        <v>100</v>
      </c>
      <c r="H64" s="20">
        <v>50</v>
      </c>
      <c r="I64" s="37">
        <f t="shared" si="1"/>
        <v>50</v>
      </c>
      <c r="J64" s="20">
        <v>100</v>
      </c>
      <c r="K64" s="37">
        <f t="shared" si="2"/>
        <v>100</v>
      </c>
      <c r="L64" s="37">
        <f t="shared" si="3"/>
        <v>250</v>
      </c>
      <c r="M64" s="12"/>
    </row>
    <row r="65" spans="1:13" x14ac:dyDescent="0.2">
      <c r="A65" s="36" t="s">
        <v>170</v>
      </c>
      <c r="B65" s="36" t="s">
        <v>196</v>
      </c>
      <c r="C65" s="20" t="s">
        <v>220</v>
      </c>
      <c r="D65" s="20">
        <v>1</v>
      </c>
      <c r="E65" s="20">
        <v>0</v>
      </c>
      <c r="F65" s="20">
        <v>200</v>
      </c>
      <c r="G65" s="37">
        <f t="shared" si="0"/>
        <v>200</v>
      </c>
      <c r="H65" s="20">
        <v>50</v>
      </c>
      <c r="I65" s="37">
        <f t="shared" si="1"/>
        <v>50</v>
      </c>
      <c r="J65" s="20">
        <v>100</v>
      </c>
      <c r="K65" s="37">
        <f t="shared" si="2"/>
        <v>100</v>
      </c>
      <c r="L65" s="37">
        <f t="shared" si="3"/>
        <v>350</v>
      </c>
      <c r="M65" s="12"/>
    </row>
    <row r="66" spans="1:13" x14ac:dyDescent="0.2">
      <c r="A66" s="36" t="s">
        <v>171</v>
      </c>
      <c r="B66" s="36" t="s">
        <v>197</v>
      </c>
      <c r="C66" s="20" t="s">
        <v>220</v>
      </c>
      <c r="D66" s="20">
        <v>1</v>
      </c>
      <c r="E66" s="20">
        <v>0</v>
      </c>
      <c r="F66" s="20">
        <v>120</v>
      </c>
      <c r="G66" s="37">
        <f t="shared" si="0"/>
        <v>120</v>
      </c>
      <c r="H66" s="20">
        <v>10</v>
      </c>
      <c r="I66" s="37">
        <f t="shared" si="1"/>
        <v>10</v>
      </c>
      <c r="J66" s="20">
        <v>10</v>
      </c>
      <c r="K66" s="37">
        <f t="shared" si="2"/>
        <v>10</v>
      </c>
      <c r="L66" s="37">
        <f t="shared" si="3"/>
        <v>140</v>
      </c>
      <c r="M66" s="12"/>
    </row>
    <row r="67" spans="1:13" x14ac:dyDescent="0.2">
      <c r="A67" s="36" t="s">
        <v>172</v>
      </c>
      <c r="B67" s="36" t="s">
        <v>198</v>
      </c>
      <c r="C67" s="20" t="s">
        <v>221</v>
      </c>
      <c r="D67" s="20">
        <v>8</v>
      </c>
      <c r="E67" s="20">
        <v>0</v>
      </c>
      <c r="F67" s="20">
        <v>30</v>
      </c>
      <c r="G67" s="37">
        <f t="shared" si="0"/>
        <v>240</v>
      </c>
      <c r="H67" s="20">
        <v>5</v>
      </c>
      <c r="I67" s="37">
        <f t="shared" si="1"/>
        <v>40</v>
      </c>
      <c r="J67" s="20">
        <v>10</v>
      </c>
      <c r="K67" s="37">
        <f t="shared" si="2"/>
        <v>80</v>
      </c>
      <c r="L67" s="37">
        <f t="shared" si="3"/>
        <v>360</v>
      </c>
      <c r="M67" s="12"/>
    </row>
    <row r="68" spans="1:13" x14ac:dyDescent="0.2">
      <c r="A68" s="36" t="s">
        <v>173</v>
      </c>
      <c r="B68" s="36" t="s">
        <v>338</v>
      </c>
      <c r="C68" s="20" t="s">
        <v>220</v>
      </c>
      <c r="D68" s="20">
        <v>60</v>
      </c>
      <c r="E68" s="20">
        <v>0</v>
      </c>
      <c r="F68" s="20">
        <v>3</v>
      </c>
      <c r="G68" s="37">
        <f t="shared" si="0"/>
        <v>180</v>
      </c>
      <c r="H68" s="20">
        <v>1</v>
      </c>
      <c r="I68" s="37">
        <f t="shared" si="1"/>
        <v>60</v>
      </c>
      <c r="J68" s="20">
        <v>3</v>
      </c>
      <c r="K68" s="37">
        <f t="shared" si="2"/>
        <v>180</v>
      </c>
      <c r="L68" s="37">
        <f t="shared" si="3"/>
        <v>420</v>
      </c>
      <c r="M68" s="12"/>
    </row>
    <row r="69" spans="1:13" ht="30" x14ac:dyDescent="0.2">
      <c r="A69" s="36" t="s">
        <v>174</v>
      </c>
      <c r="B69" s="36" t="s">
        <v>200</v>
      </c>
      <c r="C69" s="20" t="s">
        <v>222</v>
      </c>
      <c r="D69" s="20">
        <v>130</v>
      </c>
      <c r="E69" s="20">
        <v>0</v>
      </c>
      <c r="F69" s="20">
        <v>3</v>
      </c>
      <c r="G69" s="37">
        <f t="shared" si="0"/>
        <v>390</v>
      </c>
      <c r="H69" s="20">
        <v>1</v>
      </c>
      <c r="I69" s="37">
        <f t="shared" ref="I69:I93" si="4">H69*D69</f>
        <v>130</v>
      </c>
      <c r="J69" s="20">
        <v>3</v>
      </c>
      <c r="K69" s="37">
        <f t="shared" si="2"/>
        <v>390</v>
      </c>
      <c r="L69" s="37">
        <f t="shared" si="3"/>
        <v>910</v>
      </c>
      <c r="M69" s="12" t="s">
        <v>206</v>
      </c>
    </row>
    <row r="70" spans="1:13" x14ac:dyDescent="0.2">
      <c r="A70" s="36" t="s">
        <v>175</v>
      </c>
      <c r="B70" s="36" t="s">
        <v>201</v>
      </c>
      <c r="C70" s="20" t="s">
        <v>223</v>
      </c>
      <c r="D70" s="20">
        <v>1</v>
      </c>
      <c r="E70" s="20">
        <v>0</v>
      </c>
      <c r="F70" s="20">
        <v>0</v>
      </c>
      <c r="G70" s="37">
        <f t="shared" si="0"/>
        <v>0</v>
      </c>
      <c r="H70" s="20">
        <v>5</v>
      </c>
      <c r="I70" s="37">
        <f t="shared" si="4"/>
        <v>5</v>
      </c>
      <c r="J70" s="20">
        <v>400</v>
      </c>
      <c r="K70" s="37">
        <f t="shared" si="2"/>
        <v>400</v>
      </c>
      <c r="L70" s="37">
        <f t="shared" si="3"/>
        <v>405</v>
      </c>
      <c r="M70" s="12"/>
    </row>
    <row r="71" spans="1:13" x14ac:dyDescent="0.2">
      <c r="A71" s="36" t="s">
        <v>176</v>
      </c>
      <c r="B71" s="36" t="s">
        <v>202</v>
      </c>
      <c r="C71" s="20" t="s">
        <v>224</v>
      </c>
      <c r="D71" s="20">
        <v>1</v>
      </c>
      <c r="E71" s="20">
        <v>0</v>
      </c>
      <c r="F71" s="20">
        <v>0</v>
      </c>
      <c r="G71" s="37">
        <f t="shared" si="0"/>
        <v>0</v>
      </c>
      <c r="H71" s="20">
        <v>0</v>
      </c>
      <c r="I71" s="37">
        <f t="shared" si="4"/>
        <v>0</v>
      </c>
      <c r="J71" s="20">
        <v>300</v>
      </c>
      <c r="K71" s="37">
        <f t="shared" si="2"/>
        <v>300</v>
      </c>
      <c r="L71" s="37">
        <f t="shared" si="3"/>
        <v>300</v>
      </c>
      <c r="M71" s="12"/>
    </row>
    <row r="72" spans="1:13" ht="30" x14ac:dyDescent="0.2">
      <c r="A72" s="36" t="s">
        <v>177</v>
      </c>
      <c r="B72" s="36" t="s">
        <v>203</v>
      </c>
      <c r="C72" s="20" t="s">
        <v>225</v>
      </c>
      <c r="D72" s="20">
        <v>0</v>
      </c>
      <c r="E72" s="20">
        <v>0.05</v>
      </c>
      <c r="F72" s="20">
        <v>35</v>
      </c>
      <c r="G72" s="37">
        <f t="shared" si="0"/>
        <v>0</v>
      </c>
      <c r="H72" s="20">
        <v>5</v>
      </c>
      <c r="I72" s="37">
        <f t="shared" si="4"/>
        <v>0</v>
      </c>
      <c r="J72" s="20">
        <v>25</v>
      </c>
      <c r="K72" s="37">
        <f t="shared" si="2"/>
        <v>0</v>
      </c>
      <c r="L72" s="37">
        <f t="shared" si="3"/>
        <v>0</v>
      </c>
      <c r="M72" s="12"/>
    </row>
    <row r="73" spans="1:13" x14ac:dyDescent="0.2">
      <c r="A73" s="36" t="s">
        <v>178</v>
      </c>
      <c r="B73" s="36" t="s">
        <v>204</v>
      </c>
      <c r="C73" s="20" t="s">
        <v>220</v>
      </c>
      <c r="D73" s="20">
        <v>3</v>
      </c>
      <c r="E73" s="20">
        <v>0</v>
      </c>
      <c r="F73" s="20">
        <v>25</v>
      </c>
      <c r="G73" s="37">
        <f t="shared" si="0"/>
        <v>75</v>
      </c>
      <c r="H73" s="20">
        <v>15</v>
      </c>
      <c r="I73" s="37">
        <f t="shared" si="4"/>
        <v>45</v>
      </c>
      <c r="J73" s="20">
        <v>50</v>
      </c>
      <c r="K73" s="37">
        <f t="shared" si="2"/>
        <v>150</v>
      </c>
      <c r="L73" s="37">
        <f t="shared" si="3"/>
        <v>270</v>
      </c>
      <c r="M73" s="12"/>
    </row>
    <row r="74" spans="1:13" x14ac:dyDescent="0.2">
      <c r="A74" s="36" t="s">
        <v>179</v>
      </c>
      <c r="B74" s="36" t="s">
        <v>205</v>
      </c>
      <c r="C74" s="20" t="s">
        <v>223</v>
      </c>
      <c r="D74" s="20">
        <v>0</v>
      </c>
      <c r="E74" s="20">
        <v>0.05</v>
      </c>
      <c r="F74" s="20">
        <v>100</v>
      </c>
      <c r="G74" s="37">
        <f t="shared" si="0"/>
        <v>0</v>
      </c>
      <c r="H74" s="20">
        <v>50</v>
      </c>
      <c r="I74" s="37">
        <f t="shared" si="4"/>
        <v>0</v>
      </c>
      <c r="J74" s="20">
        <v>150</v>
      </c>
      <c r="K74" s="37">
        <f t="shared" si="2"/>
        <v>0</v>
      </c>
      <c r="L74" s="37">
        <f t="shared" si="3"/>
        <v>0</v>
      </c>
      <c r="M74" s="12"/>
    </row>
    <row r="75" spans="1:13" s="6" customFormat="1" x14ac:dyDescent="0.2">
      <c r="A75" s="33" t="s">
        <v>180</v>
      </c>
      <c r="B75" s="33"/>
      <c r="C75" s="34"/>
      <c r="D75" s="34"/>
      <c r="E75" s="34"/>
      <c r="F75" s="34"/>
      <c r="G75" s="38">
        <f t="shared" si="0"/>
        <v>0</v>
      </c>
      <c r="H75" s="34"/>
      <c r="I75" s="38">
        <f t="shared" si="4"/>
        <v>0</v>
      </c>
      <c r="J75" s="34"/>
      <c r="K75" s="38">
        <f t="shared" si="2"/>
        <v>0</v>
      </c>
      <c r="L75" s="38">
        <f t="shared" si="3"/>
        <v>0</v>
      </c>
      <c r="M75" s="39"/>
    </row>
    <row r="76" spans="1:13" x14ac:dyDescent="0.2">
      <c r="A76" s="36" t="s">
        <v>181</v>
      </c>
      <c r="B76" s="36" t="s">
        <v>207</v>
      </c>
      <c r="C76" s="20" t="s">
        <v>133</v>
      </c>
      <c r="D76" s="20">
        <v>55</v>
      </c>
      <c r="E76" s="20">
        <v>0</v>
      </c>
      <c r="F76" s="20">
        <v>25</v>
      </c>
      <c r="G76" s="37">
        <f t="shared" ref="G76:G93" si="5">F76*D76*(1+E76)</f>
        <v>1375</v>
      </c>
      <c r="H76" s="20">
        <v>0</v>
      </c>
      <c r="I76" s="37">
        <f t="shared" si="4"/>
        <v>0</v>
      </c>
      <c r="J76" s="20">
        <v>0</v>
      </c>
      <c r="K76" s="37">
        <f t="shared" ref="K76:K89" si="6">J76*D76</f>
        <v>0</v>
      </c>
      <c r="L76" s="37">
        <f t="shared" ref="L76:L89" si="7">G76+I76+K76</f>
        <v>1375</v>
      </c>
      <c r="M76" s="12"/>
    </row>
    <row r="77" spans="1:13" x14ac:dyDescent="0.2">
      <c r="A77" s="36" t="s">
        <v>182</v>
      </c>
      <c r="B77" s="36" t="s">
        <v>209</v>
      </c>
      <c r="C77" s="20" t="s">
        <v>226</v>
      </c>
      <c r="D77" s="20">
        <v>50</v>
      </c>
      <c r="E77" s="20">
        <v>0.08</v>
      </c>
      <c r="F77" s="20">
        <v>20</v>
      </c>
      <c r="G77" s="37">
        <f t="shared" si="5"/>
        <v>1080</v>
      </c>
      <c r="H77" s="20">
        <v>10</v>
      </c>
      <c r="I77" s="37">
        <f t="shared" si="4"/>
        <v>500</v>
      </c>
      <c r="J77" s="20">
        <v>20</v>
      </c>
      <c r="K77" s="37">
        <f t="shared" si="6"/>
        <v>1000</v>
      </c>
      <c r="L77" s="37">
        <f t="shared" si="7"/>
        <v>2580</v>
      </c>
      <c r="M77" s="12"/>
    </row>
    <row r="78" spans="1:13" x14ac:dyDescent="0.2">
      <c r="A78" s="36" t="s">
        <v>183</v>
      </c>
      <c r="B78" s="36" t="s">
        <v>210</v>
      </c>
      <c r="C78" s="20" t="s">
        <v>133</v>
      </c>
      <c r="D78" s="20">
        <v>170</v>
      </c>
      <c r="E78" s="20">
        <v>0</v>
      </c>
      <c r="F78" s="20">
        <v>0</v>
      </c>
      <c r="G78" s="37">
        <f t="shared" si="5"/>
        <v>0</v>
      </c>
      <c r="H78" s="20">
        <v>1</v>
      </c>
      <c r="I78" s="37">
        <f t="shared" si="4"/>
        <v>170</v>
      </c>
      <c r="J78" s="20">
        <v>6</v>
      </c>
      <c r="K78" s="37">
        <f t="shared" si="6"/>
        <v>1020</v>
      </c>
      <c r="L78" s="37">
        <f t="shared" si="7"/>
        <v>1190</v>
      </c>
      <c r="M78" s="12"/>
    </row>
    <row r="79" spans="1:13" x14ac:dyDescent="0.2">
      <c r="A79" s="36" t="s">
        <v>184</v>
      </c>
      <c r="B79" s="36" t="s">
        <v>211</v>
      </c>
      <c r="C79" s="20" t="s">
        <v>227</v>
      </c>
      <c r="D79" s="20">
        <v>0</v>
      </c>
      <c r="E79" s="20">
        <v>0</v>
      </c>
      <c r="F79" s="20">
        <v>0</v>
      </c>
      <c r="G79" s="37">
        <f t="shared" si="5"/>
        <v>0</v>
      </c>
      <c r="H79" s="20">
        <v>10</v>
      </c>
      <c r="I79" s="37">
        <f t="shared" si="4"/>
        <v>0</v>
      </c>
      <c r="J79" s="20">
        <v>60</v>
      </c>
      <c r="K79" s="37">
        <f t="shared" si="6"/>
        <v>0</v>
      </c>
      <c r="L79" s="37">
        <f t="shared" si="7"/>
        <v>0</v>
      </c>
      <c r="M79" s="12"/>
    </row>
    <row r="80" spans="1:13" x14ac:dyDescent="0.2">
      <c r="A80" s="36" t="s">
        <v>185</v>
      </c>
      <c r="B80" s="36" t="s">
        <v>212</v>
      </c>
      <c r="C80" s="20" t="s">
        <v>223</v>
      </c>
      <c r="D80" s="20">
        <v>1</v>
      </c>
      <c r="E80" s="20">
        <v>0</v>
      </c>
      <c r="F80" s="20">
        <v>0</v>
      </c>
      <c r="G80" s="37">
        <f t="shared" si="5"/>
        <v>0</v>
      </c>
      <c r="H80" s="20">
        <v>0</v>
      </c>
      <c r="I80" s="37">
        <f t="shared" si="4"/>
        <v>0</v>
      </c>
      <c r="J80" s="20">
        <v>200</v>
      </c>
      <c r="K80" s="37">
        <f t="shared" si="6"/>
        <v>200</v>
      </c>
      <c r="L80" s="37">
        <f t="shared" si="7"/>
        <v>200</v>
      </c>
      <c r="M80" s="12"/>
    </row>
    <row r="81" spans="1:13" ht="30" x14ac:dyDescent="0.2">
      <c r="A81" s="36" t="s">
        <v>186</v>
      </c>
      <c r="B81" s="36" t="s">
        <v>214</v>
      </c>
      <c r="C81" s="20" t="s">
        <v>223</v>
      </c>
      <c r="D81" s="20">
        <v>1</v>
      </c>
      <c r="E81" s="20">
        <v>0</v>
      </c>
      <c r="F81" s="20">
        <v>0</v>
      </c>
      <c r="G81" s="37">
        <f t="shared" si="5"/>
        <v>0</v>
      </c>
      <c r="H81" s="20">
        <v>0</v>
      </c>
      <c r="I81" s="37">
        <f t="shared" si="4"/>
        <v>0</v>
      </c>
      <c r="J81" s="20">
        <v>300</v>
      </c>
      <c r="K81" s="37">
        <f t="shared" si="6"/>
        <v>300</v>
      </c>
      <c r="L81" s="37">
        <f t="shared" si="7"/>
        <v>300</v>
      </c>
      <c r="M81" s="12"/>
    </row>
    <row r="82" spans="1:13" x14ac:dyDescent="0.2">
      <c r="A82" s="36" t="s">
        <v>187</v>
      </c>
      <c r="B82" s="36" t="s">
        <v>215</v>
      </c>
      <c r="C82" s="20" t="s">
        <v>223</v>
      </c>
      <c r="D82" s="20">
        <v>0</v>
      </c>
      <c r="E82" s="20">
        <v>0</v>
      </c>
      <c r="F82" s="20">
        <v>0</v>
      </c>
      <c r="G82" s="37">
        <f t="shared" si="5"/>
        <v>0</v>
      </c>
      <c r="H82" s="20">
        <v>0</v>
      </c>
      <c r="I82" s="37">
        <f t="shared" si="4"/>
        <v>0</v>
      </c>
      <c r="J82" s="20">
        <v>100</v>
      </c>
      <c r="K82" s="37">
        <f t="shared" si="6"/>
        <v>0</v>
      </c>
      <c r="L82" s="37">
        <f t="shared" si="7"/>
        <v>0</v>
      </c>
      <c r="M82" s="12"/>
    </row>
    <row r="83" spans="1:13" x14ac:dyDescent="0.2">
      <c r="A83" s="36" t="s">
        <v>188</v>
      </c>
      <c r="B83" s="36" t="s">
        <v>216</v>
      </c>
      <c r="C83" s="20" t="s">
        <v>220</v>
      </c>
      <c r="D83" s="20">
        <v>0</v>
      </c>
      <c r="E83" s="20">
        <v>0</v>
      </c>
      <c r="F83" s="20">
        <v>120</v>
      </c>
      <c r="G83" s="37">
        <f t="shared" si="5"/>
        <v>0</v>
      </c>
      <c r="H83" s="20">
        <v>50</v>
      </c>
      <c r="I83" s="37">
        <f t="shared" si="4"/>
        <v>0</v>
      </c>
      <c r="J83" s="20">
        <v>80</v>
      </c>
      <c r="K83" s="37">
        <f t="shared" si="6"/>
        <v>0</v>
      </c>
      <c r="L83" s="37">
        <f t="shared" si="7"/>
        <v>0</v>
      </c>
      <c r="M83" s="12"/>
    </row>
    <row r="84" spans="1:13" x14ac:dyDescent="0.2">
      <c r="A84" s="36" t="s">
        <v>189</v>
      </c>
      <c r="B84" s="36" t="s">
        <v>217</v>
      </c>
      <c r="C84" s="20" t="s">
        <v>133</v>
      </c>
      <c r="D84" s="20">
        <v>3</v>
      </c>
      <c r="E84" s="20">
        <v>0.05</v>
      </c>
      <c r="F84" s="20">
        <v>65</v>
      </c>
      <c r="G84" s="37">
        <f t="shared" si="5"/>
        <v>204.75</v>
      </c>
      <c r="H84" s="20">
        <v>35</v>
      </c>
      <c r="I84" s="37">
        <f t="shared" si="4"/>
        <v>105</v>
      </c>
      <c r="J84" s="20">
        <v>65</v>
      </c>
      <c r="K84" s="37">
        <f t="shared" si="6"/>
        <v>195</v>
      </c>
      <c r="L84" s="37">
        <f t="shared" si="7"/>
        <v>504.75</v>
      </c>
      <c r="M84" s="12"/>
    </row>
    <row r="85" spans="1:13" x14ac:dyDescent="0.2">
      <c r="A85" s="36" t="s">
        <v>190</v>
      </c>
      <c r="B85" s="36" t="s">
        <v>217</v>
      </c>
      <c r="C85" s="20" t="s">
        <v>223</v>
      </c>
      <c r="D85" s="20">
        <v>0</v>
      </c>
      <c r="E85" s="20">
        <v>0.05</v>
      </c>
      <c r="F85" s="20">
        <v>100</v>
      </c>
      <c r="G85" s="37">
        <f t="shared" si="5"/>
        <v>0</v>
      </c>
      <c r="H85" s="20">
        <v>0</v>
      </c>
      <c r="I85" s="37">
        <f t="shared" si="4"/>
        <v>0</v>
      </c>
      <c r="J85" s="20">
        <v>65</v>
      </c>
      <c r="K85" s="37">
        <f t="shared" si="6"/>
        <v>0</v>
      </c>
      <c r="L85" s="37">
        <f t="shared" si="7"/>
        <v>0</v>
      </c>
      <c r="M85" s="12"/>
    </row>
    <row r="86" spans="1:13" x14ac:dyDescent="0.2">
      <c r="A86" s="36" t="s">
        <v>191</v>
      </c>
      <c r="B86" s="36" t="s">
        <v>218</v>
      </c>
      <c r="C86" s="20" t="s">
        <v>220</v>
      </c>
      <c r="D86" s="20">
        <v>5</v>
      </c>
      <c r="E86" s="20">
        <v>0</v>
      </c>
      <c r="F86" s="20">
        <v>30</v>
      </c>
      <c r="G86" s="37">
        <f t="shared" si="5"/>
        <v>150</v>
      </c>
      <c r="H86" s="20">
        <v>0</v>
      </c>
      <c r="I86" s="37">
        <f t="shared" si="4"/>
        <v>0</v>
      </c>
      <c r="J86" s="20">
        <v>0</v>
      </c>
      <c r="K86" s="37">
        <f t="shared" si="6"/>
        <v>0</v>
      </c>
      <c r="L86" s="37">
        <f t="shared" si="7"/>
        <v>150</v>
      </c>
      <c r="M86" s="12"/>
    </row>
    <row r="87" spans="1:13" x14ac:dyDescent="0.2">
      <c r="A87" s="36" t="s">
        <v>192</v>
      </c>
      <c r="B87" s="36" t="s">
        <v>219</v>
      </c>
      <c r="C87" s="20" t="s">
        <v>220</v>
      </c>
      <c r="D87" s="20">
        <v>1</v>
      </c>
      <c r="E87" s="20">
        <v>0</v>
      </c>
      <c r="F87" s="20">
        <v>50</v>
      </c>
      <c r="G87" s="37">
        <f t="shared" si="5"/>
        <v>50</v>
      </c>
      <c r="H87" s="20">
        <v>0</v>
      </c>
      <c r="I87" s="37">
        <f t="shared" si="4"/>
        <v>0</v>
      </c>
      <c r="J87" s="20">
        <v>0</v>
      </c>
      <c r="K87" s="37">
        <f t="shared" si="6"/>
        <v>0</v>
      </c>
      <c r="L87" s="37">
        <f t="shared" si="7"/>
        <v>50</v>
      </c>
      <c r="M87" s="12"/>
    </row>
    <row r="88" spans="1:13" x14ac:dyDescent="0.2">
      <c r="A88" s="36" t="s">
        <v>228</v>
      </c>
      <c r="B88" s="36" t="s">
        <v>241</v>
      </c>
      <c r="C88" s="20" t="s">
        <v>248</v>
      </c>
      <c r="D88" s="20">
        <v>120</v>
      </c>
      <c r="E88" s="20">
        <v>0.08</v>
      </c>
      <c r="F88" s="20">
        <v>6</v>
      </c>
      <c r="G88" s="37">
        <f t="shared" si="5"/>
        <v>777.6</v>
      </c>
      <c r="H88" s="20">
        <v>6</v>
      </c>
      <c r="I88" s="37">
        <f t="shared" si="4"/>
        <v>720</v>
      </c>
      <c r="J88" s="20">
        <v>6</v>
      </c>
      <c r="K88" s="37">
        <f t="shared" si="6"/>
        <v>720</v>
      </c>
      <c r="L88" s="37">
        <f t="shared" si="7"/>
        <v>2217.6</v>
      </c>
      <c r="M88" s="12"/>
    </row>
    <row r="89" spans="1:13" x14ac:dyDescent="0.2">
      <c r="A89" s="36" t="s">
        <v>229</v>
      </c>
      <c r="B89" s="36" t="s">
        <v>242</v>
      </c>
      <c r="C89" s="20" t="s">
        <v>249</v>
      </c>
      <c r="D89" s="20">
        <v>50</v>
      </c>
      <c r="E89" s="20">
        <v>0.08</v>
      </c>
      <c r="F89" s="20">
        <v>15</v>
      </c>
      <c r="G89" s="37">
        <f t="shared" si="5"/>
        <v>810</v>
      </c>
      <c r="H89" s="20">
        <v>1</v>
      </c>
      <c r="I89" s="37">
        <f t="shared" si="4"/>
        <v>50</v>
      </c>
      <c r="J89" s="20">
        <v>3</v>
      </c>
      <c r="K89" s="37">
        <f t="shared" si="6"/>
        <v>150</v>
      </c>
      <c r="L89" s="37">
        <f t="shared" si="7"/>
        <v>1010</v>
      </c>
      <c r="M89" s="12" t="s">
        <v>257</v>
      </c>
    </row>
    <row r="90" spans="1:13" s="6" customFormat="1" x14ac:dyDescent="0.2">
      <c r="A90" s="33" t="s">
        <v>230</v>
      </c>
      <c r="B90" s="33"/>
      <c r="C90" s="34"/>
      <c r="D90" s="34"/>
      <c r="E90" s="34"/>
      <c r="F90" s="34"/>
      <c r="G90" s="38">
        <f t="shared" si="5"/>
        <v>0</v>
      </c>
      <c r="H90" s="34"/>
      <c r="I90" s="38">
        <f t="shared" si="4"/>
        <v>0</v>
      </c>
      <c r="J90" s="34"/>
      <c r="K90" s="34"/>
      <c r="L90" s="34"/>
      <c r="M90" s="39"/>
    </row>
    <row r="91" spans="1:13" x14ac:dyDescent="0.2">
      <c r="A91" s="36" t="s">
        <v>231</v>
      </c>
      <c r="B91" s="36" t="s">
        <v>243</v>
      </c>
      <c r="C91" s="20" t="s">
        <v>250</v>
      </c>
      <c r="D91" s="20">
        <v>1</v>
      </c>
      <c r="E91" s="20"/>
      <c r="F91" s="20">
        <v>300</v>
      </c>
      <c r="G91" s="37">
        <f t="shared" si="5"/>
        <v>300</v>
      </c>
      <c r="H91" s="20"/>
      <c r="I91" s="37">
        <f t="shared" si="4"/>
        <v>0</v>
      </c>
      <c r="J91" s="20"/>
      <c r="K91" s="20"/>
      <c r="L91" s="20"/>
      <c r="M91" s="12"/>
    </row>
    <row r="92" spans="1:13" x14ac:dyDescent="0.2">
      <c r="A92" s="36" t="s">
        <v>232</v>
      </c>
      <c r="B92" s="36" t="s">
        <v>244</v>
      </c>
      <c r="C92" s="20" t="s">
        <v>251</v>
      </c>
      <c r="D92" s="20">
        <v>1</v>
      </c>
      <c r="E92" s="20"/>
      <c r="F92" s="20">
        <v>300</v>
      </c>
      <c r="G92" s="37">
        <f t="shared" si="5"/>
        <v>300</v>
      </c>
      <c r="H92" s="20"/>
      <c r="I92" s="37">
        <f t="shared" si="4"/>
        <v>0</v>
      </c>
      <c r="J92" s="20"/>
      <c r="K92" s="20"/>
      <c r="L92" s="20"/>
      <c r="M92" s="12"/>
    </row>
    <row r="93" spans="1:13" x14ac:dyDescent="0.2">
      <c r="A93" s="36" t="s">
        <v>233</v>
      </c>
      <c r="B93" s="36"/>
      <c r="C93" s="20" t="s">
        <v>252</v>
      </c>
      <c r="D93" s="20">
        <v>1</v>
      </c>
      <c r="E93" s="20"/>
      <c r="F93" s="20">
        <v>1000</v>
      </c>
      <c r="G93" s="37">
        <f t="shared" si="5"/>
        <v>1000</v>
      </c>
      <c r="H93" s="20"/>
      <c r="I93" s="37">
        <f t="shared" si="4"/>
        <v>0</v>
      </c>
      <c r="J93" s="20"/>
      <c r="K93" s="20"/>
      <c r="L93" s="20"/>
      <c r="M93" s="12"/>
    </row>
    <row r="94" spans="1:13" s="6" customFormat="1" x14ac:dyDescent="0.2">
      <c r="A94" s="33" t="s">
        <v>234</v>
      </c>
      <c r="B94" s="33"/>
      <c r="C94" s="34"/>
      <c r="D94" s="34"/>
      <c r="E94" s="34"/>
      <c r="F94" s="34"/>
      <c r="G94" s="34"/>
      <c r="H94" s="34"/>
      <c r="I94" s="34"/>
      <c r="J94" s="34"/>
      <c r="K94" s="34"/>
      <c r="L94" s="34"/>
      <c r="M94" s="39"/>
    </row>
    <row r="95" spans="1:13" x14ac:dyDescent="0.2">
      <c r="A95" s="36" t="s">
        <v>235</v>
      </c>
      <c r="B95" s="36"/>
      <c r="C95" s="20"/>
      <c r="D95" s="20"/>
      <c r="E95" s="20"/>
      <c r="F95" s="20"/>
      <c r="G95" s="37">
        <f>SUM(G4:G94)</f>
        <v>19168.363000000001</v>
      </c>
      <c r="H95" s="20"/>
      <c r="I95" s="40">
        <f>SUM(I4:I94)</f>
        <v>7364.8099999999995</v>
      </c>
      <c r="J95" s="20"/>
      <c r="K95" s="20"/>
      <c r="L95" s="41">
        <f>SUM(I95,G95)</f>
        <v>26533.173000000003</v>
      </c>
      <c r="M95" s="12"/>
    </row>
    <row r="96" spans="1:13" x14ac:dyDescent="0.2">
      <c r="A96" s="36" t="s">
        <v>236</v>
      </c>
      <c r="B96" s="36"/>
      <c r="C96" s="20"/>
      <c r="D96" s="20"/>
      <c r="E96" s="20"/>
      <c r="F96" s="20"/>
      <c r="G96" s="20"/>
      <c r="H96" s="20"/>
      <c r="I96" s="20"/>
      <c r="J96" s="20"/>
      <c r="K96" s="37">
        <f>SUM(K4:K95)</f>
        <v>18409.61</v>
      </c>
      <c r="L96" s="41">
        <f>SUM(K96)</f>
        <v>18409.61</v>
      </c>
      <c r="M96" s="12"/>
    </row>
    <row r="97" spans="1:13" x14ac:dyDescent="0.2">
      <c r="A97" s="36" t="s">
        <v>237</v>
      </c>
      <c r="B97" s="36" t="s">
        <v>246</v>
      </c>
      <c r="C97" s="20"/>
      <c r="D97" s="20"/>
      <c r="E97" s="20"/>
      <c r="F97" s="20"/>
      <c r="G97" s="20"/>
      <c r="H97" s="20"/>
      <c r="I97" s="20"/>
      <c r="J97" s="20"/>
      <c r="K97" s="20"/>
      <c r="L97" s="41">
        <f>SUM(L95:L96)</f>
        <v>44942.783000000003</v>
      </c>
      <c r="M97" s="12"/>
    </row>
    <row r="98" spans="1:13" x14ac:dyDescent="0.2">
      <c r="A98" s="36" t="s">
        <v>238</v>
      </c>
      <c r="B98" s="42">
        <v>0.05</v>
      </c>
      <c r="C98" s="20"/>
      <c r="D98" s="20">
        <v>0.05</v>
      </c>
      <c r="E98" s="20"/>
      <c r="F98" s="20"/>
      <c r="G98" s="20"/>
      <c r="H98" s="20"/>
      <c r="I98" s="20"/>
      <c r="J98" s="20"/>
      <c r="K98" s="20"/>
      <c r="L98" s="41">
        <f>L97*D98</f>
        <v>2247.1391500000004</v>
      </c>
      <c r="M98" s="12"/>
    </row>
    <row r="99" spans="1:13" x14ac:dyDescent="0.2">
      <c r="A99" s="36" t="s">
        <v>239</v>
      </c>
      <c r="B99" s="36" t="s">
        <v>247</v>
      </c>
      <c r="C99" s="20"/>
      <c r="D99" s="20"/>
      <c r="E99" s="20"/>
      <c r="F99" s="20"/>
      <c r="G99" s="20"/>
      <c r="H99" s="20"/>
      <c r="I99" s="20"/>
      <c r="J99" s="20"/>
      <c r="K99" s="20"/>
      <c r="L99" s="41">
        <f>SUM(L97:L98)</f>
        <v>47189.922150000006</v>
      </c>
      <c r="M99" s="12"/>
    </row>
    <row r="100" spans="1:13" x14ac:dyDescent="0.2">
      <c r="A100" s="1" t="s">
        <v>240</v>
      </c>
      <c r="B100" s="1" t="s">
        <v>245</v>
      </c>
    </row>
    <row r="104" spans="1:13" x14ac:dyDescent="0.2">
      <c r="A104" s="32" t="s">
        <v>253</v>
      </c>
      <c r="B104" s="32"/>
      <c r="C104" s="32"/>
      <c r="D104" s="32"/>
      <c r="E104" s="32"/>
      <c r="F104" s="32"/>
      <c r="G104" s="32"/>
      <c r="H104" s="32"/>
      <c r="I104" s="32"/>
      <c r="J104" s="32"/>
      <c r="K104" s="32"/>
      <c r="L104" s="32"/>
      <c r="M104" s="32"/>
    </row>
    <row r="105" spans="1:13" x14ac:dyDescent="0.2">
      <c r="A105" s="32" t="s">
        <v>72</v>
      </c>
      <c r="B105" s="32" t="s">
        <v>73</v>
      </c>
      <c r="C105" s="30" t="s">
        <v>74</v>
      </c>
      <c r="D105" s="30" t="s">
        <v>75</v>
      </c>
      <c r="E105" s="30" t="s">
        <v>76</v>
      </c>
      <c r="F105" s="30" t="s">
        <v>77</v>
      </c>
      <c r="G105" s="30"/>
      <c r="H105" s="30" t="s">
        <v>78</v>
      </c>
      <c r="I105" s="30"/>
      <c r="J105" s="30" t="s">
        <v>79</v>
      </c>
      <c r="K105" s="30"/>
      <c r="L105" s="30" t="s">
        <v>86</v>
      </c>
      <c r="M105" s="31" t="s">
        <v>102</v>
      </c>
    </row>
    <row r="106" spans="1:13" x14ac:dyDescent="0.2">
      <c r="A106" s="32"/>
      <c r="B106" s="32"/>
      <c r="C106" s="30"/>
      <c r="D106" s="30"/>
      <c r="E106" s="30"/>
      <c r="F106" s="20" t="s">
        <v>80</v>
      </c>
      <c r="G106" s="20" t="s">
        <v>81</v>
      </c>
      <c r="H106" s="20" t="s">
        <v>82</v>
      </c>
      <c r="I106" s="20" t="s">
        <v>83</v>
      </c>
      <c r="J106" s="20" t="s">
        <v>84</v>
      </c>
      <c r="K106" s="20" t="s">
        <v>85</v>
      </c>
      <c r="L106" s="30"/>
      <c r="M106" s="31"/>
    </row>
    <row r="107" spans="1:13" s="6" customFormat="1" x14ac:dyDescent="0.2">
      <c r="A107" s="43" t="s">
        <v>259</v>
      </c>
      <c r="B107" s="44"/>
      <c r="C107" s="45"/>
      <c r="D107" s="45"/>
      <c r="E107" s="45"/>
      <c r="F107" s="34"/>
      <c r="G107" s="34"/>
      <c r="H107" s="34"/>
      <c r="I107" s="34"/>
      <c r="J107" s="34"/>
      <c r="K107" s="34"/>
      <c r="L107" s="45"/>
      <c r="M107" s="46"/>
    </row>
    <row r="108" spans="1:13" x14ac:dyDescent="0.2">
      <c r="A108" s="36" t="s">
        <v>273</v>
      </c>
      <c r="B108" s="36" t="s">
        <v>263</v>
      </c>
      <c r="C108" s="20" t="s">
        <v>269</v>
      </c>
      <c r="D108" s="20">
        <v>0</v>
      </c>
      <c r="E108" s="20">
        <v>0</v>
      </c>
      <c r="F108" s="20">
        <v>1350</v>
      </c>
      <c r="G108" s="37">
        <f t="shared" ref="G108:G146" si="8">F108*D108*(1+E108)</f>
        <v>0</v>
      </c>
      <c r="H108" s="20">
        <v>50</v>
      </c>
      <c r="I108" s="37">
        <f>H108*D108</f>
        <v>0</v>
      </c>
      <c r="J108" s="20">
        <v>100</v>
      </c>
      <c r="K108" s="37">
        <f t="shared" ref="K108:K146" si="9">J108*D108</f>
        <v>0</v>
      </c>
      <c r="L108" s="37">
        <f t="shared" ref="L108:L146" si="10">G108+I108+K108</f>
        <v>0</v>
      </c>
      <c r="M108" s="12"/>
    </row>
    <row r="109" spans="1:13" x14ac:dyDescent="0.2">
      <c r="A109" s="36" t="s">
        <v>254</v>
      </c>
      <c r="B109" s="36" t="s">
        <v>264</v>
      </c>
      <c r="C109" s="20" t="s">
        <v>270</v>
      </c>
      <c r="D109" s="20">
        <v>22.47</v>
      </c>
      <c r="E109" s="20">
        <v>0.06</v>
      </c>
      <c r="F109" s="20">
        <v>100</v>
      </c>
      <c r="G109" s="37">
        <f t="shared" si="8"/>
        <v>2381.8200000000002</v>
      </c>
      <c r="H109" s="20">
        <v>0</v>
      </c>
      <c r="I109" s="37">
        <f>H109*D109</f>
        <v>0</v>
      </c>
      <c r="J109" s="20">
        <v>0</v>
      </c>
      <c r="K109" s="37">
        <f t="shared" si="9"/>
        <v>0</v>
      </c>
      <c r="L109" s="37">
        <f t="shared" si="10"/>
        <v>2381.8200000000002</v>
      </c>
      <c r="M109" s="12" t="s">
        <v>295</v>
      </c>
    </row>
    <row r="110" spans="1:13" x14ac:dyDescent="0.2">
      <c r="A110" s="36" t="s">
        <v>255</v>
      </c>
      <c r="B110" s="36" t="s">
        <v>265</v>
      </c>
      <c r="C110" s="20" t="s">
        <v>271</v>
      </c>
      <c r="D110" s="20">
        <v>26.06</v>
      </c>
      <c r="E110" s="20">
        <v>0.08</v>
      </c>
      <c r="F110" s="20">
        <v>23</v>
      </c>
      <c r="G110" s="37">
        <f t="shared" si="8"/>
        <v>647.33040000000005</v>
      </c>
      <c r="H110" s="20">
        <v>0</v>
      </c>
      <c r="I110" s="37">
        <f t="shared" ref="I110:I146" si="11">H110*D110</f>
        <v>0</v>
      </c>
      <c r="J110" s="20">
        <v>0</v>
      </c>
      <c r="K110" s="37">
        <f t="shared" si="9"/>
        <v>0</v>
      </c>
      <c r="L110" s="37">
        <f t="shared" si="10"/>
        <v>647.33040000000005</v>
      </c>
      <c r="M110" s="12"/>
    </row>
    <row r="111" spans="1:13" ht="30" x14ac:dyDescent="0.2">
      <c r="A111" s="36" t="s">
        <v>258</v>
      </c>
      <c r="B111" s="36" t="s">
        <v>266</v>
      </c>
      <c r="C111" s="20" t="s">
        <v>249</v>
      </c>
      <c r="D111" s="20">
        <v>4.5999999999999996</v>
      </c>
      <c r="E111" s="20">
        <v>0.08</v>
      </c>
      <c r="F111" s="20">
        <v>90</v>
      </c>
      <c r="G111" s="37">
        <f t="shared" si="8"/>
        <v>447.11999999999995</v>
      </c>
      <c r="H111" s="20">
        <v>0</v>
      </c>
      <c r="I111" s="37">
        <f t="shared" si="11"/>
        <v>0</v>
      </c>
      <c r="J111" s="20">
        <v>0</v>
      </c>
      <c r="K111" s="37">
        <f t="shared" si="9"/>
        <v>0</v>
      </c>
      <c r="L111" s="37">
        <f t="shared" si="10"/>
        <v>447.11999999999995</v>
      </c>
      <c r="M111" s="12" t="s">
        <v>325</v>
      </c>
    </row>
    <row r="112" spans="1:13" s="6" customFormat="1" x14ac:dyDescent="0.2">
      <c r="A112" s="33" t="s">
        <v>260</v>
      </c>
      <c r="B112" s="33"/>
      <c r="C112" s="34"/>
      <c r="D112" s="34"/>
      <c r="E112" s="34"/>
      <c r="F112" s="34"/>
      <c r="G112" s="38">
        <f t="shared" si="8"/>
        <v>0</v>
      </c>
      <c r="H112" s="34"/>
      <c r="I112" s="38">
        <f t="shared" si="11"/>
        <v>0</v>
      </c>
      <c r="J112" s="34"/>
      <c r="K112" s="38">
        <f t="shared" si="9"/>
        <v>0</v>
      </c>
      <c r="L112" s="38">
        <f t="shared" si="10"/>
        <v>0</v>
      </c>
      <c r="M112" s="39"/>
    </row>
    <row r="113" spans="1:13" x14ac:dyDescent="0.2">
      <c r="A113" s="36" t="s">
        <v>261</v>
      </c>
      <c r="B113" s="36" t="s">
        <v>267</v>
      </c>
      <c r="C113" s="20" t="s">
        <v>250</v>
      </c>
      <c r="D113" s="20">
        <v>1</v>
      </c>
      <c r="E113" s="20">
        <v>0</v>
      </c>
      <c r="F113" s="20">
        <v>750</v>
      </c>
      <c r="G113" s="37">
        <f t="shared" si="8"/>
        <v>750</v>
      </c>
      <c r="H113" s="20">
        <v>0</v>
      </c>
      <c r="I113" s="37">
        <f t="shared" si="11"/>
        <v>0</v>
      </c>
      <c r="J113" s="20">
        <v>0</v>
      </c>
      <c r="K113" s="37">
        <f t="shared" si="9"/>
        <v>0</v>
      </c>
      <c r="L113" s="37">
        <f t="shared" si="10"/>
        <v>750</v>
      </c>
      <c r="M113" s="12" t="s">
        <v>268</v>
      </c>
    </row>
    <row r="114" spans="1:13" ht="30" x14ac:dyDescent="0.2">
      <c r="A114" s="36" t="s">
        <v>262</v>
      </c>
      <c r="B114" s="36" t="s">
        <v>266</v>
      </c>
      <c r="C114" s="20" t="s">
        <v>272</v>
      </c>
      <c r="D114" s="20">
        <v>23.4</v>
      </c>
      <c r="E114" s="20">
        <v>0.08</v>
      </c>
      <c r="F114" s="20">
        <v>50</v>
      </c>
      <c r="G114" s="37">
        <f t="shared" si="8"/>
        <v>1263.6000000000001</v>
      </c>
      <c r="H114" s="20">
        <v>0</v>
      </c>
      <c r="I114" s="37">
        <f t="shared" si="11"/>
        <v>0</v>
      </c>
      <c r="J114" s="20">
        <v>0</v>
      </c>
      <c r="K114" s="37">
        <f t="shared" si="9"/>
        <v>0</v>
      </c>
      <c r="L114" s="37">
        <f t="shared" si="10"/>
        <v>1263.6000000000001</v>
      </c>
      <c r="M114" s="12"/>
    </row>
    <row r="115" spans="1:13" ht="30" x14ac:dyDescent="0.2">
      <c r="A115" s="36" t="s">
        <v>274</v>
      </c>
      <c r="B115" s="36" t="s">
        <v>266</v>
      </c>
      <c r="C115" s="20" t="s">
        <v>272</v>
      </c>
      <c r="D115" s="20">
        <v>5.0999999999999996</v>
      </c>
      <c r="E115" s="20">
        <v>0.08</v>
      </c>
      <c r="F115" s="20">
        <v>50</v>
      </c>
      <c r="G115" s="37">
        <f t="shared" si="8"/>
        <v>275.39999999999998</v>
      </c>
      <c r="H115" s="20">
        <v>0</v>
      </c>
      <c r="I115" s="37">
        <f t="shared" si="11"/>
        <v>0</v>
      </c>
      <c r="J115" s="20">
        <v>0</v>
      </c>
      <c r="K115" s="37">
        <f t="shared" si="9"/>
        <v>0</v>
      </c>
      <c r="L115" s="37">
        <f t="shared" si="10"/>
        <v>275.39999999999998</v>
      </c>
      <c r="M115" s="12"/>
    </row>
    <row r="116" spans="1:13" x14ac:dyDescent="0.2">
      <c r="A116" s="36" t="s">
        <v>275</v>
      </c>
      <c r="B116" s="36" t="s">
        <v>296</v>
      </c>
      <c r="C116" s="20" t="s">
        <v>272</v>
      </c>
      <c r="D116" s="20">
        <v>4.16</v>
      </c>
      <c r="E116" s="20">
        <v>0</v>
      </c>
      <c r="F116" s="20">
        <v>1480</v>
      </c>
      <c r="G116" s="37">
        <f t="shared" si="8"/>
        <v>6156.8</v>
      </c>
      <c r="H116" s="20">
        <v>0</v>
      </c>
      <c r="I116" s="37">
        <f t="shared" si="11"/>
        <v>0</v>
      </c>
      <c r="J116" s="20">
        <v>0</v>
      </c>
      <c r="K116" s="37">
        <f t="shared" si="9"/>
        <v>0</v>
      </c>
      <c r="L116" s="37">
        <f t="shared" si="10"/>
        <v>6156.8</v>
      </c>
      <c r="M116" s="12" t="s">
        <v>297</v>
      </c>
    </row>
    <row r="117" spans="1:13" x14ac:dyDescent="0.2">
      <c r="A117" s="36" t="s">
        <v>276</v>
      </c>
      <c r="B117" s="36" t="s">
        <v>298</v>
      </c>
      <c r="C117" s="20" t="s">
        <v>313</v>
      </c>
      <c r="D117" s="20">
        <v>1</v>
      </c>
      <c r="E117" s="20">
        <v>0</v>
      </c>
      <c r="F117" s="20">
        <v>850</v>
      </c>
      <c r="G117" s="37">
        <f t="shared" si="8"/>
        <v>850</v>
      </c>
      <c r="H117" s="20">
        <v>10</v>
      </c>
      <c r="I117" s="37">
        <f t="shared" si="11"/>
        <v>10</v>
      </c>
      <c r="J117" s="20">
        <v>50</v>
      </c>
      <c r="K117" s="37">
        <f t="shared" si="9"/>
        <v>50</v>
      </c>
      <c r="L117" s="37">
        <f t="shared" si="10"/>
        <v>910</v>
      </c>
      <c r="M117" s="12"/>
    </row>
    <row r="118" spans="1:13" x14ac:dyDescent="0.2">
      <c r="A118" s="36" t="s">
        <v>277</v>
      </c>
      <c r="B118" s="36" t="s">
        <v>299</v>
      </c>
      <c r="C118" s="20" t="s">
        <v>314</v>
      </c>
      <c r="D118" s="20">
        <v>2</v>
      </c>
      <c r="E118" s="20">
        <v>0</v>
      </c>
      <c r="F118" s="20">
        <v>25</v>
      </c>
      <c r="G118" s="37">
        <f t="shared" si="8"/>
        <v>50</v>
      </c>
      <c r="H118" s="20">
        <v>2</v>
      </c>
      <c r="I118" s="37">
        <f t="shared" si="11"/>
        <v>4</v>
      </c>
      <c r="J118" s="20">
        <v>2</v>
      </c>
      <c r="K118" s="37">
        <f t="shared" si="9"/>
        <v>4</v>
      </c>
      <c r="L118" s="37">
        <f t="shared" si="10"/>
        <v>58</v>
      </c>
      <c r="M118" s="12"/>
    </row>
    <row r="119" spans="1:13" ht="30" x14ac:dyDescent="0.2">
      <c r="A119" s="36" t="s">
        <v>278</v>
      </c>
      <c r="B119" s="36" t="s">
        <v>300</v>
      </c>
      <c r="C119" s="20" t="s">
        <v>315</v>
      </c>
      <c r="D119" s="20">
        <v>2</v>
      </c>
      <c r="E119" s="20">
        <v>0</v>
      </c>
      <c r="F119" s="20">
        <v>30</v>
      </c>
      <c r="G119" s="37">
        <f t="shared" si="8"/>
        <v>60</v>
      </c>
      <c r="H119" s="20">
        <v>2</v>
      </c>
      <c r="I119" s="37">
        <f t="shared" si="11"/>
        <v>4</v>
      </c>
      <c r="J119" s="20">
        <v>2</v>
      </c>
      <c r="K119" s="37">
        <f t="shared" si="9"/>
        <v>4</v>
      </c>
      <c r="L119" s="37">
        <f t="shared" si="10"/>
        <v>68</v>
      </c>
      <c r="M119" s="12"/>
    </row>
    <row r="120" spans="1:13" s="6" customFormat="1" x14ac:dyDescent="0.2">
      <c r="A120" s="33" t="s">
        <v>279</v>
      </c>
      <c r="B120" s="33"/>
      <c r="C120" s="34"/>
      <c r="D120" s="34"/>
      <c r="E120" s="34"/>
      <c r="F120" s="34"/>
      <c r="G120" s="38">
        <f t="shared" si="8"/>
        <v>0</v>
      </c>
      <c r="H120" s="34"/>
      <c r="I120" s="38">
        <f t="shared" si="11"/>
        <v>0</v>
      </c>
      <c r="J120" s="34"/>
      <c r="K120" s="38">
        <f t="shared" si="9"/>
        <v>0</v>
      </c>
      <c r="L120" s="38">
        <f t="shared" si="10"/>
        <v>0</v>
      </c>
      <c r="M120" s="35" t="s">
        <v>344</v>
      </c>
    </row>
    <row r="121" spans="1:13" ht="30" x14ac:dyDescent="0.2">
      <c r="A121" s="36" t="s">
        <v>280</v>
      </c>
      <c r="B121" s="36" t="s">
        <v>266</v>
      </c>
      <c r="C121" s="20" t="s">
        <v>272</v>
      </c>
      <c r="D121" s="20">
        <v>18.38</v>
      </c>
      <c r="E121" s="20">
        <v>0.08</v>
      </c>
      <c r="F121" s="20">
        <v>50</v>
      </c>
      <c r="G121" s="37">
        <f t="shared" si="8"/>
        <v>992.5200000000001</v>
      </c>
      <c r="H121" s="20">
        <v>0</v>
      </c>
      <c r="I121" s="37">
        <f t="shared" si="11"/>
        <v>0</v>
      </c>
      <c r="J121" s="20">
        <v>0</v>
      </c>
      <c r="K121" s="37">
        <f t="shared" si="9"/>
        <v>0</v>
      </c>
      <c r="L121" s="37">
        <f t="shared" si="10"/>
        <v>992.5200000000001</v>
      </c>
      <c r="M121" s="12"/>
    </row>
    <row r="122" spans="1:13" ht="30" x14ac:dyDescent="0.2">
      <c r="A122" s="36" t="s">
        <v>281</v>
      </c>
      <c r="B122" s="36" t="s">
        <v>266</v>
      </c>
      <c r="C122" s="20" t="s">
        <v>272</v>
      </c>
      <c r="D122" s="20">
        <v>4.4000000000000004</v>
      </c>
      <c r="E122" s="20">
        <v>0.08</v>
      </c>
      <c r="F122" s="20">
        <v>50</v>
      </c>
      <c r="G122" s="37">
        <f t="shared" si="8"/>
        <v>237.60000000000005</v>
      </c>
      <c r="H122" s="20">
        <v>0</v>
      </c>
      <c r="I122" s="37">
        <f t="shared" si="11"/>
        <v>0</v>
      </c>
      <c r="J122" s="20">
        <v>0</v>
      </c>
      <c r="K122" s="37">
        <f t="shared" si="9"/>
        <v>0</v>
      </c>
      <c r="L122" s="37">
        <f t="shared" si="10"/>
        <v>237.60000000000005</v>
      </c>
      <c r="M122" s="12"/>
    </row>
    <row r="123" spans="1:13" x14ac:dyDescent="0.2">
      <c r="A123" s="36" t="s">
        <v>301</v>
      </c>
      <c r="B123" s="36" t="s">
        <v>302</v>
      </c>
      <c r="C123" s="20" t="s">
        <v>250</v>
      </c>
      <c r="D123" s="20">
        <v>1</v>
      </c>
      <c r="E123" s="20">
        <v>0</v>
      </c>
      <c r="F123" s="20">
        <v>1000</v>
      </c>
      <c r="G123" s="37">
        <f t="shared" si="8"/>
        <v>1000</v>
      </c>
      <c r="H123" s="20">
        <v>15</v>
      </c>
      <c r="I123" s="37">
        <f t="shared" si="11"/>
        <v>15</v>
      </c>
      <c r="J123" s="20">
        <v>40</v>
      </c>
      <c r="K123" s="37">
        <f t="shared" si="9"/>
        <v>40</v>
      </c>
      <c r="L123" s="37">
        <f t="shared" si="10"/>
        <v>1055</v>
      </c>
      <c r="M123" s="12"/>
    </row>
    <row r="124" spans="1:13" x14ac:dyDescent="0.2">
      <c r="A124" s="36" t="s">
        <v>282</v>
      </c>
      <c r="B124" s="36" t="s">
        <v>308</v>
      </c>
      <c r="C124" s="20" t="s">
        <v>251</v>
      </c>
      <c r="D124" s="20">
        <v>1</v>
      </c>
      <c r="E124" s="20">
        <v>0</v>
      </c>
      <c r="F124" s="20">
        <v>400</v>
      </c>
      <c r="G124" s="37">
        <f t="shared" si="8"/>
        <v>400</v>
      </c>
      <c r="H124" s="20">
        <v>5</v>
      </c>
      <c r="I124" s="37">
        <f t="shared" si="11"/>
        <v>5</v>
      </c>
      <c r="J124" s="20">
        <v>20</v>
      </c>
      <c r="K124" s="37">
        <f t="shared" si="9"/>
        <v>20</v>
      </c>
      <c r="L124" s="37">
        <f t="shared" si="10"/>
        <v>425</v>
      </c>
      <c r="M124" s="12" t="s">
        <v>309</v>
      </c>
    </row>
    <row r="125" spans="1:13" x14ac:dyDescent="0.2">
      <c r="A125" s="36" t="s">
        <v>283</v>
      </c>
      <c r="B125" s="36" t="s">
        <v>306</v>
      </c>
      <c r="C125" s="20" t="s">
        <v>316</v>
      </c>
      <c r="D125" s="20">
        <v>1</v>
      </c>
      <c r="E125" s="20">
        <v>0</v>
      </c>
      <c r="F125" s="20">
        <v>1380</v>
      </c>
      <c r="G125" s="37">
        <f t="shared" si="8"/>
        <v>1380</v>
      </c>
      <c r="H125" s="20">
        <v>10</v>
      </c>
      <c r="I125" s="37">
        <f t="shared" si="11"/>
        <v>10</v>
      </c>
      <c r="J125" s="20">
        <v>50</v>
      </c>
      <c r="K125" s="37">
        <f t="shared" si="9"/>
        <v>50</v>
      </c>
      <c r="L125" s="37">
        <f t="shared" si="10"/>
        <v>1440</v>
      </c>
      <c r="M125" s="12" t="s">
        <v>310</v>
      </c>
    </row>
    <row r="126" spans="1:13" x14ac:dyDescent="0.2">
      <c r="A126" s="36" t="s">
        <v>284</v>
      </c>
      <c r="B126" s="36" t="s">
        <v>303</v>
      </c>
      <c r="C126" s="20" t="s">
        <v>314</v>
      </c>
      <c r="D126" s="20">
        <v>3</v>
      </c>
      <c r="E126" s="20">
        <v>0</v>
      </c>
      <c r="F126" s="20">
        <v>25</v>
      </c>
      <c r="G126" s="37">
        <f t="shared" si="8"/>
        <v>75</v>
      </c>
      <c r="H126" s="20">
        <v>2</v>
      </c>
      <c r="I126" s="37">
        <f t="shared" si="11"/>
        <v>6</v>
      </c>
      <c r="J126" s="20">
        <v>5</v>
      </c>
      <c r="K126" s="37">
        <f t="shared" si="9"/>
        <v>15</v>
      </c>
      <c r="L126" s="37">
        <f t="shared" si="10"/>
        <v>96</v>
      </c>
      <c r="M126" s="12"/>
    </row>
    <row r="127" spans="1:13" ht="30" x14ac:dyDescent="0.2">
      <c r="A127" s="36" t="s">
        <v>285</v>
      </c>
      <c r="B127" s="36" t="s">
        <v>311</v>
      </c>
      <c r="C127" s="20" t="s">
        <v>317</v>
      </c>
      <c r="D127" s="20">
        <v>3</v>
      </c>
      <c r="E127" s="20">
        <v>0</v>
      </c>
      <c r="F127" s="20">
        <v>30</v>
      </c>
      <c r="G127" s="37">
        <f t="shared" si="8"/>
        <v>90</v>
      </c>
      <c r="H127" s="20">
        <v>2</v>
      </c>
      <c r="I127" s="37">
        <f t="shared" si="11"/>
        <v>6</v>
      </c>
      <c r="J127" s="20">
        <v>5</v>
      </c>
      <c r="K127" s="37">
        <f t="shared" si="9"/>
        <v>15</v>
      </c>
      <c r="L127" s="37">
        <f t="shared" si="10"/>
        <v>111</v>
      </c>
      <c r="M127" s="12"/>
    </row>
    <row r="128" spans="1:13" x14ac:dyDescent="0.2">
      <c r="A128" s="36" t="s">
        <v>286</v>
      </c>
      <c r="B128" s="36" t="s">
        <v>304</v>
      </c>
      <c r="C128" s="20" t="s">
        <v>272</v>
      </c>
      <c r="D128" s="20">
        <v>2.6</v>
      </c>
      <c r="E128" s="20">
        <v>0</v>
      </c>
      <c r="F128" s="20">
        <v>300</v>
      </c>
      <c r="G128" s="37">
        <f t="shared" si="8"/>
        <v>780</v>
      </c>
      <c r="H128" s="20">
        <v>0</v>
      </c>
      <c r="I128" s="37">
        <f t="shared" si="11"/>
        <v>0</v>
      </c>
      <c r="J128" s="20">
        <v>0</v>
      </c>
      <c r="K128" s="37">
        <f t="shared" si="9"/>
        <v>0</v>
      </c>
      <c r="L128" s="37">
        <f t="shared" si="10"/>
        <v>780</v>
      </c>
      <c r="M128" s="12"/>
    </row>
    <row r="129" spans="1:13" x14ac:dyDescent="0.2">
      <c r="A129" s="36" t="s">
        <v>287</v>
      </c>
      <c r="B129" s="36" t="s">
        <v>305</v>
      </c>
      <c r="C129" s="20" t="s">
        <v>318</v>
      </c>
      <c r="D129" s="20">
        <v>1.3</v>
      </c>
      <c r="E129" s="20">
        <v>0</v>
      </c>
      <c r="F129" s="20">
        <v>130</v>
      </c>
      <c r="G129" s="37">
        <f t="shared" si="8"/>
        <v>169</v>
      </c>
      <c r="H129" s="20">
        <v>10</v>
      </c>
      <c r="I129" s="37">
        <f t="shared" si="11"/>
        <v>13</v>
      </c>
      <c r="J129" s="20">
        <v>15</v>
      </c>
      <c r="K129" s="37">
        <f t="shared" si="9"/>
        <v>19.5</v>
      </c>
      <c r="L129" s="37">
        <f t="shared" si="10"/>
        <v>201.5</v>
      </c>
      <c r="M129" s="12"/>
    </row>
    <row r="130" spans="1:13" x14ac:dyDescent="0.2">
      <c r="A130" s="36" t="s">
        <v>288</v>
      </c>
      <c r="B130" s="36" t="s">
        <v>307</v>
      </c>
      <c r="C130" s="20" t="s">
        <v>319</v>
      </c>
      <c r="D130" s="20">
        <v>1</v>
      </c>
      <c r="E130" s="20">
        <v>0</v>
      </c>
      <c r="F130" s="20">
        <v>650</v>
      </c>
      <c r="G130" s="37">
        <f t="shared" si="8"/>
        <v>650</v>
      </c>
      <c r="H130" s="20">
        <v>15</v>
      </c>
      <c r="I130" s="37">
        <f t="shared" si="11"/>
        <v>15</v>
      </c>
      <c r="J130" s="20">
        <v>40</v>
      </c>
      <c r="K130" s="37">
        <f t="shared" si="9"/>
        <v>40</v>
      </c>
      <c r="L130" s="37">
        <f t="shared" si="10"/>
        <v>705</v>
      </c>
      <c r="M130" s="12" t="s">
        <v>312</v>
      </c>
    </row>
    <row r="131" spans="1:13" x14ac:dyDescent="0.2">
      <c r="A131" s="36" t="s">
        <v>289</v>
      </c>
      <c r="B131" s="36" t="s">
        <v>267</v>
      </c>
      <c r="C131" s="20" t="s">
        <v>251</v>
      </c>
      <c r="D131" s="20">
        <v>1</v>
      </c>
      <c r="E131" s="20">
        <v>0</v>
      </c>
      <c r="F131" s="20">
        <v>750</v>
      </c>
      <c r="G131" s="37">
        <f t="shared" si="8"/>
        <v>750</v>
      </c>
      <c r="H131" s="20"/>
      <c r="I131" s="37">
        <f t="shared" si="11"/>
        <v>0</v>
      </c>
      <c r="J131" s="20">
        <v>0</v>
      </c>
      <c r="K131" s="37">
        <f t="shared" si="9"/>
        <v>0</v>
      </c>
      <c r="L131" s="37">
        <f t="shared" si="10"/>
        <v>750</v>
      </c>
      <c r="M131" s="12"/>
    </row>
    <row r="132" spans="1:13" s="6" customFormat="1" x14ac:dyDescent="0.2">
      <c r="A132" s="33" t="s">
        <v>103</v>
      </c>
      <c r="B132" s="33"/>
      <c r="C132" s="34"/>
      <c r="D132" s="34"/>
      <c r="E132" s="34"/>
      <c r="F132" s="34"/>
      <c r="G132" s="38">
        <f t="shared" si="8"/>
        <v>0</v>
      </c>
      <c r="H132" s="34"/>
      <c r="I132" s="38">
        <f t="shared" si="11"/>
        <v>0</v>
      </c>
      <c r="J132" s="34"/>
      <c r="K132" s="38">
        <f t="shared" si="9"/>
        <v>0</v>
      </c>
      <c r="L132" s="38">
        <f t="shared" si="10"/>
        <v>0</v>
      </c>
      <c r="M132" s="39"/>
    </row>
    <row r="133" spans="1:13" x14ac:dyDescent="0.2">
      <c r="A133" s="36" t="s">
        <v>290</v>
      </c>
      <c r="B133" s="36" t="s">
        <v>267</v>
      </c>
      <c r="C133" s="20" t="s">
        <v>320</v>
      </c>
      <c r="D133" s="20">
        <v>1</v>
      </c>
      <c r="E133" s="20"/>
      <c r="F133" s="20">
        <v>750</v>
      </c>
      <c r="G133" s="37">
        <f t="shared" si="8"/>
        <v>750</v>
      </c>
      <c r="H133" s="20">
        <v>0</v>
      </c>
      <c r="I133" s="37">
        <f t="shared" si="11"/>
        <v>0</v>
      </c>
      <c r="J133" s="20">
        <v>0</v>
      </c>
      <c r="K133" s="37">
        <f t="shared" si="9"/>
        <v>0</v>
      </c>
      <c r="L133" s="37">
        <f t="shared" si="10"/>
        <v>750</v>
      </c>
      <c r="M133" s="12"/>
    </row>
    <row r="134" spans="1:13" x14ac:dyDescent="0.2">
      <c r="A134" s="36" t="s">
        <v>291</v>
      </c>
      <c r="B134" s="36" t="s">
        <v>264</v>
      </c>
      <c r="C134" s="20" t="s">
        <v>272</v>
      </c>
      <c r="D134" s="20">
        <v>14.04</v>
      </c>
      <c r="E134" s="20">
        <v>0.06</v>
      </c>
      <c r="F134" s="20">
        <v>100</v>
      </c>
      <c r="G134" s="37">
        <f t="shared" si="8"/>
        <v>1488.24</v>
      </c>
      <c r="H134" s="20">
        <v>0</v>
      </c>
      <c r="I134" s="37">
        <f t="shared" si="11"/>
        <v>0</v>
      </c>
      <c r="J134" s="20">
        <v>0</v>
      </c>
      <c r="K134" s="37">
        <f t="shared" si="9"/>
        <v>0</v>
      </c>
      <c r="L134" s="37">
        <f t="shared" si="10"/>
        <v>1488.24</v>
      </c>
      <c r="M134" s="12"/>
    </row>
    <row r="135" spans="1:13" x14ac:dyDescent="0.2">
      <c r="A135" s="36" t="s">
        <v>255</v>
      </c>
      <c r="B135" s="36" t="s">
        <v>265</v>
      </c>
      <c r="C135" s="20" t="s">
        <v>134</v>
      </c>
      <c r="D135" s="20">
        <v>15.62</v>
      </c>
      <c r="E135" s="20">
        <v>0.08</v>
      </c>
      <c r="F135" s="20">
        <v>23</v>
      </c>
      <c r="G135" s="37">
        <f t="shared" si="8"/>
        <v>388.00080000000003</v>
      </c>
      <c r="H135" s="20">
        <v>0</v>
      </c>
      <c r="I135" s="37">
        <f t="shared" si="11"/>
        <v>0</v>
      </c>
      <c r="J135" s="20">
        <v>0</v>
      </c>
      <c r="K135" s="37">
        <f t="shared" si="9"/>
        <v>0</v>
      </c>
      <c r="L135" s="37">
        <f t="shared" si="10"/>
        <v>388.00080000000003</v>
      </c>
      <c r="M135" s="12"/>
    </row>
    <row r="136" spans="1:13" s="6" customFormat="1" x14ac:dyDescent="0.2">
      <c r="A136" s="33" t="s">
        <v>292</v>
      </c>
      <c r="B136" s="33"/>
      <c r="C136" s="34"/>
      <c r="D136" s="34"/>
      <c r="E136" s="34"/>
      <c r="F136" s="34"/>
      <c r="G136" s="38">
        <f t="shared" si="8"/>
        <v>0</v>
      </c>
      <c r="H136" s="34"/>
      <c r="I136" s="38">
        <f t="shared" si="11"/>
        <v>0</v>
      </c>
      <c r="J136" s="34"/>
      <c r="K136" s="38">
        <f t="shared" si="9"/>
        <v>0</v>
      </c>
      <c r="L136" s="38">
        <f t="shared" si="10"/>
        <v>0</v>
      </c>
      <c r="M136" s="39"/>
    </row>
    <row r="137" spans="1:13" x14ac:dyDescent="0.2">
      <c r="A137" s="36" t="s">
        <v>290</v>
      </c>
      <c r="B137" s="36" t="s">
        <v>267</v>
      </c>
      <c r="C137" s="20" t="s">
        <v>252</v>
      </c>
      <c r="D137" s="20">
        <v>1</v>
      </c>
      <c r="E137" s="20"/>
      <c r="F137" s="20">
        <v>750</v>
      </c>
      <c r="G137" s="37">
        <f t="shared" si="8"/>
        <v>750</v>
      </c>
      <c r="H137" s="20">
        <v>0</v>
      </c>
      <c r="I137" s="37">
        <f t="shared" si="11"/>
        <v>0</v>
      </c>
      <c r="J137" s="20">
        <v>0</v>
      </c>
      <c r="K137" s="37">
        <f t="shared" si="9"/>
        <v>0</v>
      </c>
      <c r="L137" s="37">
        <f t="shared" si="10"/>
        <v>750</v>
      </c>
      <c r="M137" s="12"/>
    </row>
    <row r="138" spans="1:13" x14ac:dyDescent="0.2">
      <c r="A138" s="36" t="s">
        <v>291</v>
      </c>
      <c r="B138" s="36" t="s">
        <v>264</v>
      </c>
      <c r="C138" s="20" t="s">
        <v>272</v>
      </c>
      <c r="D138" s="20">
        <v>14.04</v>
      </c>
      <c r="E138" s="20">
        <v>0.06</v>
      </c>
      <c r="F138" s="20">
        <v>100</v>
      </c>
      <c r="G138" s="37">
        <f t="shared" si="8"/>
        <v>1488.24</v>
      </c>
      <c r="H138" s="20">
        <v>0</v>
      </c>
      <c r="I138" s="37">
        <f t="shared" si="11"/>
        <v>0</v>
      </c>
      <c r="J138" s="20">
        <v>0</v>
      </c>
      <c r="K138" s="37">
        <f t="shared" si="9"/>
        <v>0</v>
      </c>
      <c r="L138" s="37">
        <f t="shared" si="10"/>
        <v>1488.24</v>
      </c>
      <c r="M138" s="12"/>
    </row>
    <row r="139" spans="1:13" x14ac:dyDescent="0.2">
      <c r="A139" s="36" t="s">
        <v>255</v>
      </c>
      <c r="B139" s="36" t="s">
        <v>265</v>
      </c>
      <c r="C139" s="20" t="s">
        <v>321</v>
      </c>
      <c r="D139" s="20">
        <v>15.62</v>
      </c>
      <c r="E139" s="20">
        <v>0.08</v>
      </c>
      <c r="F139" s="20">
        <v>23</v>
      </c>
      <c r="G139" s="37">
        <f t="shared" si="8"/>
        <v>388.00080000000003</v>
      </c>
      <c r="H139" s="20">
        <v>0</v>
      </c>
      <c r="I139" s="37">
        <f t="shared" si="11"/>
        <v>0</v>
      </c>
      <c r="J139" s="20">
        <v>0</v>
      </c>
      <c r="K139" s="37">
        <f t="shared" si="9"/>
        <v>0</v>
      </c>
      <c r="L139" s="37">
        <f t="shared" si="10"/>
        <v>388.00080000000003</v>
      </c>
      <c r="M139" s="12"/>
    </row>
    <row r="140" spans="1:13" s="6" customFormat="1" x14ac:dyDescent="0.2">
      <c r="A140" s="33" t="s">
        <v>293</v>
      </c>
      <c r="B140" s="33"/>
      <c r="C140" s="34"/>
      <c r="D140" s="34"/>
      <c r="E140" s="34"/>
      <c r="F140" s="34"/>
      <c r="G140" s="38">
        <f t="shared" si="8"/>
        <v>0</v>
      </c>
      <c r="H140" s="34"/>
      <c r="I140" s="38">
        <f t="shared" si="11"/>
        <v>0</v>
      </c>
      <c r="J140" s="34"/>
      <c r="K140" s="38">
        <f t="shared" si="9"/>
        <v>0</v>
      </c>
      <c r="L140" s="38">
        <f t="shared" si="10"/>
        <v>0</v>
      </c>
      <c r="M140" s="39"/>
    </row>
    <row r="141" spans="1:13" ht="30" x14ac:dyDescent="0.2">
      <c r="A141" s="36" t="s">
        <v>294</v>
      </c>
      <c r="B141" s="36" t="s">
        <v>323</v>
      </c>
      <c r="C141" s="20" t="s">
        <v>272</v>
      </c>
      <c r="D141" s="20">
        <v>17.399999999999999</v>
      </c>
      <c r="E141" s="20">
        <v>0.08</v>
      </c>
      <c r="F141" s="20">
        <v>50</v>
      </c>
      <c r="G141" s="37">
        <f t="shared" si="8"/>
        <v>939.59999999999991</v>
      </c>
      <c r="H141" s="20">
        <v>0</v>
      </c>
      <c r="I141" s="37">
        <f t="shared" si="11"/>
        <v>0</v>
      </c>
      <c r="J141" s="20">
        <v>0</v>
      </c>
      <c r="K141" s="37">
        <f t="shared" si="9"/>
        <v>0</v>
      </c>
      <c r="L141" s="37">
        <f t="shared" si="10"/>
        <v>939.59999999999991</v>
      </c>
      <c r="M141" s="12" t="s">
        <v>324</v>
      </c>
    </row>
    <row r="142" spans="1:13" ht="30" x14ac:dyDescent="0.2">
      <c r="A142" s="36" t="s">
        <v>322</v>
      </c>
      <c r="B142" s="36" t="s">
        <v>323</v>
      </c>
      <c r="C142" s="20" t="s">
        <v>272</v>
      </c>
      <c r="D142" s="20">
        <v>6.22</v>
      </c>
      <c r="E142" s="20">
        <v>0.08</v>
      </c>
      <c r="F142" s="20">
        <v>50</v>
      </c>
      <c r="G142" s="37">
        <f t="shared" si="8"/>
        <v>335.88</v>
      </c>
      <c r="H142" s="20">
        <v>0</v>
      </c>
      <c r="I142" s="37">
        <f t="shared" si="11"/>
        <v>0</v>
      </c>
      <c r="J142" s="20">
        <v>0</v>
      </c>
      <c r="K142" s="37">
        <f t="shared" si="9"/>
        <v>0</v>
      </c>
      <c r="L142" s="37">
        <f t="shared" si="10"/>
        <v>335.88</v>
      </c>
      <c r="M142" s="12"/>
    </row>
    <row r="143" spans="1:13" s="6" customFormat="1" x14ac:dyDescent="0.2">
      <c r="A143" s="33" t="s">
        <v>326</v>
      </c>
      <c r="B143" s="33"/>
      <c r="C143" s="34"/>
      <c r="D143" s="34"/>
      <c r="E143" s="34"/>
      <c r="F143" s="34"/>
      <c r="G143" s="38">
        <f t="shared" si="8"/>
        <v>0</v>
      </c>
      <c r="H143" s="34"/>
      <c r="I143" s="38">
        <f t="shared" si="11"/>
        <v>0</v>
      </c>
      <c r="J143" s="34"/>
      <c r="K143" s="38">
        <f t="shared" si="9"/>
        <v>0</v>
      </c>
      <c r="L143" s="38">
        <f t="shared" si="10"/>
        <v>0</v>
      </c>
      <c r="M143" s="39"/>
    </row>
    <row r="144" spans="1:13" ht="30" x14ac:dyDescent="0.2">
      <c r="A144" s="36" t="s">
        <v>327</v>
      </c>
      <c r="B144" s="36" t="s">
        <v>329</v>
      </c>
      <c r="C144" s="20" t="s">
        <v>272</v>
      </c>
      <c r="D144" s="20">
        <v>12</v>
      </c>
      <c r="E144" s="20">
        <v>0</v>
      </c>
      <c r="F144" s="20">
        <v>340</v>
      </c>
      <c r="G144" s="37">
        <f t="shared" si="8"/>
        <v>4080</v>
      </c>
      <c r="H144" s="20">
        <v>0</v>
      </c>
      <c r="I144" s="37">
        <f t="shared" si="11"/>
        <v>0</v>
      </c>
      <c r="J144" s="20">
        <v>0</v>
      </c>
      <c r="K144" s="37">
        <f t="shared" si="9"/>
        <v>0</v>
      </c>
      <c r="L144" s="37">
        <f t="shared" si="10"/>
        <v>4080</v>
      </c>
      <c r="M144" s="12"/>
    </row>
    <row r="145" spans="1:13" ht="30" x14ac:dyDescent="0.2">
      <c r="A145" s="36" t="s">
        <v>327</v>
      </c>
      <c r="B145" s="36" t="s">
        <v>330</v>
      </c>
      <c r="C145" s="20" t="s">
        <v>272</v>
      </c>
      <c r="D145" s="20">
        <v>3</v>
      </c>
      <c r="E145" s="20">
        <v>0</v>
      </c>
      <c r="F145" s="20">
        <v>420</v>
      </c>
      <c r="G145" s="37">
        <f t="shared" si="8"/>
        <v>1260</v>
      </c>
      <c r="H145" s="20">
        <v>0</v>
      </c>
      <c r="I145" s="37">
        <f t="shared" si="11"/>
        <v>0</v>
      </c>
      <c r="J145" s="20">
        <v>0</v>
      </c>
      <c r="K145" s="37">
        <f t="shared" si="9"/>
        <v>0</v>
      </c>
      <c r="L145" s="37">
        <f t="shared" si="10"/>
        <v>1260</v>
      </c>
      <c r="M145" s="12"/>
    </row>
    <row r="146" spans="1:13" s="6" customFormat="1" x14ac:dyDescent="0.2">
      <c r="A146" s="33" t="s">
        <v>328</v>
      </c>
      <c r="B146" s="33"/>
      <c r="C146" s="34"/>
      <c r="D146" s="34"/>
      <c r="E146" s="34"/>
      <c r="F146" s="34"/>
      <c r="G146" s="38">
        <f t="shared" si="8"/>
        <v>0</v>
      </c>
      <c r="H146" s="34"/>
      <c r="I146" s="38">
        <f t="shared" si="11"/>
        <v>0</v>
      </c>
      <c r="J146" s="34"/>
      <c r="K146" s="38">
        <f t="shared" si="9"/>
        <v>0</v>
      </c>
      <c r="L146" s="38">
        <f t="shared" si="10"/>
        <v>0</v>
      </c>
      <c r="M146" s="39"/>
    </row>
    <row r="147" spans="1:13" x14ac:dyDescent="0.2">
      <c r="A147" s="36" t="s">
        <v>235</v>
      </c>
      <c r="B147" s="36"/>
      <c r="C147" s="20"/>
      <c r="D147" s="20"/>
      <c r="E147" s="20"/>
      <c r="F147" s="20"/>
      <c r="G147" s="37">
        <f>SUM(G108:G146)</f>
        <v>31274.152000000006</v>
      </c>
      <c r="H147" s="20"/>
      <c r="I147" s="40">
        <f>SUM(I108:I146)</f>
        <v>88</v>
      </c>
      <c r="J147" s="20"/>
      <c r="K147" s="37"/>
      <c r="L147" s="41">
        <f>SUM(I147,G147)</f>
        <v>31362.152000000006</v>
      </c>
      <c r="M147" s="12"/>
    </row>
    <row r="148" spans="1:13" x14ac:dyDescent="0.2">
      <c r="A148" s="36" t="s">
        <v>236</v>
      </c>
      <c r="B148" s="36"/>
      <c r="C148" s="20"/>
      <c r="D148" s="20"/>
      <c r="E148" s="20"/>
      <c r="F148" s="20"/>
      <c r="G148" s="20"/>
      <c r="H148" s="20"/>
      <c r="I148" s="20"/>
      <c r="J148" s="20"/>
      <c r="K148" s="37">
        <f>SUM(K108:K147)</f>
        <v>257.5</v>
      </c>
      <c r="L148" s="41">
        <f>SUM(K148)</f>
        <v>257.5</v>
      </c>
      <c r="M148" s="12"/>
    </row>
    <row r="149" spans="1:13" x14ac:dyDescent="0.2">
      <c r="A149" s="36" t="s">
        <v>237</v>
      </c>
      <c r="B149" s="36" t="s">
        <v>246</v>
      </c>
      <c r="C149" s="20"/>
      <c r="D149" s="20"/>
      <c r="E149" s="20"/>
      <c r="F149" s="20"/>
      <c r="G149" s="20"/>
      <c r="H149" s="20"/>
      <c r="I149" s="20"/>
      <c r="J149" s="20"/>
      <c r="K149" s="20"/>
      <c r="L149" s="41">
        <f>SUM(L147:L148)</f>
        <v>31619.652000000006</v>
      </c>
      <c r="M149" s="12"/>
    </row>
    <row r="150" spans="1:13" x14ac:dyDescent="0.2">
      <c r="A150" s="36" t="s">
        <v>238</v>
      </c>
      <c r="B150" s="42">
        <v>0.05</v>
      </c>
      <c r="C150" s="20"/>
      <c r="D150" s="20">
        <v>0.05</v>
      </c>
      <c r="E150" s="20"/>
      <c r="F150" s="20"/>
      <c r="G150" s="20"/>
      <c r="H150" s="20"/>
      <c r="I150" s="20"/>
      <c r="J150" s="20"/>
      <c r="K150" s="20"/>
      <c r="L150" s="41">
        <f>L149*D150</f>
        <v>1580.9826000000003</v>
      </c>
      <c r="M150" s="12"/>
    </row>
    <row r="151" spans="1:13" x14ac:dyDescent="0.2">
      <c r="A151" s="36" t="s">
        <v>239</v>
      </c>
      <c r="B151" s="36" t="s">
        <v>247</v>
      </c>
      <c r="C151" s="20"/>
      <c r="D151" s="20"/>
      <c r="E151" s="20"/>
      <c r="F151" s="20"/>
      <c r="G151" s="20"/>
      <c r="H151" s="20"/>
      <c r="I151" s="20"/>
      <c r="J151" s="20"/>
      <c r="K151" s="20"/>
      <c r="L151" s="41">
        <f>SUM(L149:L150)</f>
        <v>33200.634600000005</v>
      </c>
      <c r="M151" s="12"/>
    </row>
    <row r="152" spans="1:13" x14ac:dyDescent="0.2">
      <c r="A152" s="36" t="s">
        <v>240</v>
      </c>
      <c r="B152" s="36" t="s">
        <v>245</v>
      </c>
      <c r="C152" s="20"/>
      <c r="D152" s="20"/>
      <c r="E152" s="20"/>
      <c r="F152" s="20"/>
      <c r="G152" s="20"/>
      <c r="H152" s="20"/>
      <c r="I152" s="20"/>
      <c r="J152" s="20"/>
      <c r="K152" s="20"/>
      <c r="L152" s="20"/>
      <c r="M152" s="12"/>
    </row>
    <row r="155" spans="1:13" x14ac:dyDescent="0.2">
      <c r="G155" s="5"/>
      <c r="I155" s="5"/>
      <c r="K155" s="5"/>
      <c r="L155" s="5"/>
    </row>
    <row r="156" spans="1:13" s="6" customFormat="1" x14ac:dyDescent="0.2">
      <c r="A156" s="33" t="s">
        <v>331</v>
      </c>
      <c r="B156" s="33"/>
      <c r="C156" s="34"/>
      <c r="D156" s="34"/>
      <c r="E156" s="34"/>
      <c r="F156" s="34"/>
      <c r="G156" s="38"/>
      <c r="H156" s="34"/>
      <c r="I156" s="38"/>
      <c r="J156" s="34"/>
      <c r="K156" s="38"/>
      <c r="L156" s="38"/>
      <c r="M156" s="39"/>
    </row>
    <row r="157" spans="1:13" x14ac:dyDescent="0.2">
      <c r="A157" s="36" t="s">
        <v>332</v>
      </c>
      <c r="B157" s="36"/>
      <c r="C157" s="20"/>
      <c r="D157" s="20"/>
      <c r="E157" s="20"/>
      <c r="F157" s="20"/>
      <c r="G157" s="37"/>
      <c r="H157" s="20"/>
      <c r="I157" s="37"/>
      <c r="J157" s="20"/>
      <c r="K157" s="37"/>
      <c r="L157" s="37">
        <f>SUM(L147,L95)</f>
        <v>57895.325000000012</v>
      </c>
      <c r="M157" s="12"/>
    </row>
    <row r="158" spans="1:13" x14ac:dyDescent="0.2">
      <c r="A158" s="36" t="s">
        <v>333</v>
      </c>
      <c r="B158" s="36"/>
      <c r="C158" s="20"/>
      <c r="D158" s="20"/>
      <c r="E158" s="20"/>
      <c r="F158" s="20"/>
      <c r="G158" s="20"/>
      <c r="H158" s="20"/>
      <c r="I158" s="20"/>
      <c r="J158" s="20"/>
      <c r="K158" s="20"/>
      <c r="L158" s="41">
        <f>SUM(L148,L96)</f>
        <v>18667.11</v>
      </c>
      <c r="M158" s="12" t="s">
        <v>336</v>
      </c>
    </row>
    <row r="159" spans="1:13" x14ac:dyDescent="0.2">
      <c r="A159" s="36" t="s">
        <v>334</v>
      </c>
      <c r="B159" s="36"/>
      <c r="C159" s="20"/>
      <c r="D159" s="20"/>
      <c r="E159" s="20"/>
      <c r="F159" s="20"/>
      <c r="G159" s="20"/>
      <c r="H159" s="20"/>
      <c r="I159" s="20"/>
      <c r="J159" s="20"/>
      <c r="K159" s="20"/>
      <c r="L159" s="37">
        <f>SUM(L157:L158)</f>
        <v>76562.435000000012</v>
      </c>
      <c r="M159" s="12"/>
    </row>
    <row r="160" spans="1:13" x14ac:dyDescent="0.2">
      <c r="A160" s="36" t="s">
        <v>335</v>
      </c>
      <c r="B160" s="36"/>
      <c r="C160" s="20"/>
      <c r="D160" s="20"/>
      <c r="E160" s="20"/>
      <c r="F160" s="20"/>
      <c r="G160" s="20"/>
      <c r="H160" s="20"/>
      <c r="I160" s="20"/>
      <c r="J160" s="20"/>
      <c r="K160" s="20"/>
      <c r="L160" s="41">
        <f>SUM(L150,L98)</f>
        <v>3828.1217500000007</v>
      </c>
      <c r="M160" s="12"/>
    </row>
    <row r="161" spans="1:13" x14ac:dyDescent="0.2">
      <c r="A161" s="36" t="s">
        <v>337</v>
      </c>
      <c r="B161" s="36"/>
      <c r="C161" s="20"/>
      <c r="D161" s="20"/>
      <c r="E161" s="20"/>
      <c r="F161" s="20"/>
      <c r="G161" s="20"/>
      <c r="H161" s="20"/>
      <c r="I161" s="20"/>
      <c r="J161" s="20"/>
      <c r="K161" s="20"/>
      <c r="L161" s="41">
        <f>SUM(L151,L99)</f>
        <v>80390.556750000018</v>
      </c>
      <c r="M161" s="12"/>
    </row>
  </sheetData>
  <autoFilter ref="A1:A157"/>
  <mergeCells count="21">
    <mergeCell ref="H1:I1"/>
    <mergeCell ref="J1:K1"/>
    <mergeCell ref="L1:L2"/>
    <mergeCell ref="M1:M2"/>
    <mergeCell ref="A105:A106"/>
    <mergeCell ref="B105:B106"/>
    <mergeCell ref="C105:C106"/>
    <mergeCell ref="D105:D106"/>
    <mergeCell ref="E105:E106"/>
    <mergeCell ref="F105:G105"/>
    <mergeCell ref="A1:A2"/>
    <mergeCell ref="B1:B2"/>
    <mergeCell ref="C1:C2"/>
    <mergeCell ref="D1:D2"/>
    <mergeCell ref="E1:E2"/>
    <mergeCell ref="F1:G1"/>
    <mergeCell ref="H105:I105"/>
    <mergeCell ref="J105:K105"/>
    <mergeCell ref="L105:L106"/>
    <mergeCell ref="M105:M106"/>
    <mergeCell ref="A104:M104"/>
  </mergeCells>
  <phoneticPr fontId="1" type="noConversion"/>
  <pageMargins left="0.7" right="0.7" top="0.75" bottom="0.75" header="0.3" footer="0.3"/>
  <pageSetup paperSize="9" orientation="portrait" horizontalDpi="0" verticalDpi="0"/>
  <rowBreaks count="1" manualBreakCount="1">
    <brk id="160"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57"/>
  <sheetViews>
    <sheetView tabSelected="1" workbookViewId="0">
      <selection activeCell="A151" sqref="A151:XFD152"/>
    </sheetView>
  </sheetViews>
  <sheetFormatPr baseColWidth="10" defaultRowHeight="15" x14ac:dyDescent="0.2"/>
  <cols>
    <col min="1" max="1" width="14.33203125" customWidth="1"/>
    <col min="2" max="2" width="26.83203125" customWidth="1"/>
    <col min="3" max="3" width="5.1640625" customWidth="1"/>
    <col min="4" max="4" width="6" customWidth="1"/>
    <col min="5" max="5" width="7.1640625" customWidth="1"/>
    <col min="6" max="6" width="8.5" customWidth="1"/>
    <col min="7" max="7" width="9.5" customWidth="1"/>
    <col min="8" max="9" width="8.33203125" customWidth="1"/>
    <col min="10" max="11" width="8.5" customWidth="1"/>
  </cols>
  <sheetData>
    <row r="1" spans="1:12" x14ac:dyDescent="0.2">
      <c r="A1" s="32" t="s">
        <v>72</v>
      </c>
      <c r="B1" s="32" t="s">
        <v>73</v>
      </c>
      <c r="C1" s="30" t="s">
        <v>31</v>
      </c>
      <c r="D1" s="30" t="s">
        <v>33</v>
      </c>
      <c r="E1" s="30" t="s">
        <v>76</v>
      </c>
      <c r="F1" s="30" t="s">
        <v>77</v>
      </c>
      <c r="G1" s="30"/>
      <c r="H1" s="30" t="s">
        <v>78</v>
      </c>
      <c r="I1" s="30"/>
      <c r="J1" s="30" t="s">
        <v>79</v>
      </c>
      <c r="K1" s="30"/>
      <c r="L1" s="30" t="s">
        <v>86</v>
      </c>
    </row>
    <row r="2" spans="1:12" x14ac:dyDescent="0.2">
      <c r="A2" s="32"/>
      <c r="B2" s="32"/>
      <c r="C2" s="30"/>
      <c r="D2" s="30"/>
      <c r="E2" s="30"/>
      <c r="F2" s="20" t="s">
        <v>80</v>
      </c>
      <c r="G2" s="20" t="s">
        <v>81</v>
      </c>
      <c r="H2" s="20" t="s">
        <v>82</v>
      </c>
      <c r="I2" s="20" t="s">
        <v>83</v>
      </c>
      <c r="J2" s="20" t="s">
        <v>84</v>
      </c>
      <c r="K2" s="20" t="s">
        <v>85</v>
      </c>
      <c r="L2" s="30"/>
    </row>
    <row r="3" spans="1:12" x14ac:dyDescent="0.2">
      <c r="A3" s="33" t="s">
        <v>87</v>
      </c>
      <c r="B3" s="33"/>
      <c r="C3" s="34"/>
      <c r="D3" s="34"/>
      <c r="E3" s="34"/>
      <c r="F3" s="34"/>
      <c r="G3" s="34"/>
      <c r="H3" s="34"/>
      <c r="I3" s="34"/>
      <c r="J3" s="34"/>
      <c r="K3" s="34"/>
      <c r="L3" s="34"/>
    </row>
    <row r="4" spans="1:12" ht="45" customHeight="1" x14ac:dyDescent="0.2">
      <c r="A4" s="36" t="s">
        <v>95</v>
      </c>
      <c r="B4" s="36" t="s">
        <v>112</v>
      </c>
      <c r="C4" s="20" t="s">
        <v>50</v>
      </c>
      <c r="D4" s="20">
        <v>23.14</v>
      </c>
      <c r="E4" s="20">
        <v>0.08</v>
      </c>
      <c r="F4" s="20">
        <v>0</v>
      </c>
      <c r="G4" s="37">
        <f>F4*D4*(1+E4)</f>
        <v>0</v>
      </c>
      <c r="H4" s="20">
        <v>30</v>
      </c>
      <c r="I4" s="37">
        <f>H4*D4</f>
        <v>694.2</v>
      </c>
      <c r="J4" s="20">
        <v>50</v>
      </c>
      <c r="K4" s="37">
        <f>J4*D4</f>
        <v>1157</v>
      </c>
      <c r="L4" s="37">
        <f>G4+I4+K4</f>
        <v>1851.2</v>
      </c>
    </row>
    <row r="5" spans="1:12" ht="56" customHeight="1" x14ac:dyDescent="0.2">
      <c r="A5" s="36" t="s">
        <v>88</v>
      </c>
      <c r="B5" s="36" t="s">
        <v>113</v>
      </c>
      <c r="C5" s="20" t="s">
        <v>50</v>
      </c>
      <c r="D5" s="20">
        <v>5.0999999999999996</v>
      </c>
      <c r="E5" s="20">
        <v>0.08</v>
      </c>
      <c r="F5" s="20">
        <v>20</v>
      </c>
      <c r="G5" s="37">
        <f t="shared" ref="G5:G75" si="0">F5*D5*(1+E5)</f>
        <v>110.16000000000001</v>
      </c>
      <c r="H5" s="20">
        <v>10</v>
      </c>
      <c r="I5" s="37">
        <f t="shared" ref="I5:I68" si="1">H5*D5</f>
        <v>51</v>
      </c>
      <c r="J5" s="20">
        <v>20</v>
      </c>
      <c r="K5" s="37">
        <f t="shared" ref="K5:K75" si="2">J5*D5</f>
        <v>102</v>
      </c>
      <c r="L5" s="37">
        <f t="shared" ref="L5:L75" si="3">G5+I5+K5</f>
        <v>263.16000000000003</v>
      </c>
    </row>
    <row r="6" spans="1:12" ht="53" customHeight="1" x14ac:dyDescent="0.2">
      <c r="A6" s="36" t="s">
        <v>89</v>
      </c>
      <c r="B6" s="36" t="s">
        <v>114</v>
      </c>
      <c r="C6" s="20" t="s">
        <v>50</v>
      </c>
      <c r="D6" s="20">
        <v>5.0999999999999996</v>
      </c>
      <c r="E6" s="20">
        <v>0.08</v>
      </c>
      <c r="F6" s="20">
        <v>0</v>
      </c>
      <c r="G6" s="37">
        <f t="shared" si="0"/>
        <v>0</v>
      </c>
      <c r="H6" s="20">
        <v>30</v>
      </c>
      <c r="I6" s="37">
        <f t="shared" si="1"/>
        <v>153</v>
      </c>
      <c r="J6" s="20">
        <v>50</v>
      </c>
      <c r="K6" s="37">
        <f t="shared" si="2"/>
        <v>254.99999999999997</v>
      </c>
      <c r="L6" s="37">
        <f t="shared" si="3"/>
        <v>408</v>
      </c>
    </row>
    <row r="7" spans="1:12" x14ac:dyDescent="0.2">
      <c r="A7" s="36" t="s">
        <v>90</v>
      </c>
      <c r="B7" s="36" t="s">
        <v>115</v>
      </c>
      <c r="C7" s="20" t="s">
        <v>50</v>
      </c>
      <c r="D7" s="20">
        <v>28.24</v>
      </c>
      <c r="E7" s="20">
        <v>0</v>
      </c>
      <c r="F7" s="20">
        <v>3</v>
      </c>
      <c r="G7" s="37">
        <f t="shared" si="0"/>
        <v>84.72</v>
      </c>
      <c r="H7" s="20">
        <v>1</v>
      </c>
      <c r="I7" s="37">
        <f t="shared" si="1"/>
        <v>28.24</v>
      </c>
      <c r="J7" s="20">
        <v>4</v>
      </c>
      <c r="K7" s="37">
        <f t="shared" si="2"/>
        <v>112.96</v>
      </c>
      <c r="L7" s="37">
        <f t="shared" si="3"/>
        <v>225.92</v>
      </c>
    </row>
    <row r="8" spans="1:12" ht="32" customHeight="1" x14ac:dyDescent="0.2">
      <c r="A8" s="36" t="s">
        <v>91</v>
      </c>
      <c r="B8" s="36" t="s">
        <v>116</v>
      </c>
      <c r="C8" s="20" t="s">
        <v>6</v>
      </c>
      <c r="D8" s="20">
        <v>1</v>
      </c>
      <c r="E8" s="20">
        <v>0</v>
      </c>
      <c r="F8" s="20">
        <v>130</v>
      </c>
      <c r="G8" s="37">
        <f t="shared" si="0"/>
        <v>130</v>
      </c>
      <c r="H8" s="20">
        <v>25</v>
      </c>
      <c r="I8" s="37">
        <f t="shared" si="1"/>
        <v>25</v>
      </c>
      <c r="J8" s="20">
        <v>20</v>
      </c>
      <c r="K8" s="37">
        <f t="shared" si="2"/>
        <v>20</v>
      </c>
      <c r="L8" s="37">
        <f t="shared" si="3"/>
        <v>175</v>
      </c>
    </row>
    <row r="9" spans="1:12" ht="42" customHeight="1" x14ac:dyDescent="0.2">
      <c r="A9" s="36" t="s">
        <v>92</v>
      </c>
      <c r="B9" s="36" t="s">
        <v>119</v>
      </c>
      <c r="C9" s="20" t="s">
        <v>50</v>
      </c>
      <c r="D9" s="20">
        <v>5.0999999999999996</v>
      </c>
      <c r="E9" s="20">
        <v>0.1</v>
      </c>
      <c r="F9" s="20">
        <v>55</v>
      </c>
      <c r="G9" s="37">
        <f t="shared" si="0"/>
        <v>308.55</v>
      </c>
      <c r="H9" s="20">
        <v>30</v>
      </c>
      <c r="I9" s="37">
        <f t="shared" si="1"/>
        <v>153</v>
      </c>
      <c r="J9" s="20">
        <v>35</v>
      </c>
      <c r="K9" s="37">
        <f t="shared" si="2"/>
        <v>178.5</v>
      </c>
      <c r="L9" s="37">
        <f t="shared" si="3"/>
        <v>640.04999999999995</v>
      </c>
    </row>
    <row r="10" spans="1:12" ht="42" customHeight="1" x14ac:dyDescent="0.2">
      <c r="A10" s="36" t="s">
        <v>93</v>
      </c>
      <c r="B10" s="36" t="s">
        <v>118</v>
      </c>
      <c r="C10" s="20" t="s">
        <v>50</v>
      </c>
      <c r="D10" s="20">
        <v>10.89</v>
      </c>
      <c r="E10" s="20">
        <v>0.1</v>
      </c>
      <c r="F10" s="20">
        <v>15</v>
      </c>
      <c r="G10" s="37">
        <f t="shared" si="0"/>
        <v>179.68500000000003</v>
      </c>
      <c r="H10" s="20">
        <v>3</v>
      </c>
      <c r="I10" s="37">
        <f t="shared" si="1"/>
        <v>32.67</v>
      </c>
      <c r="J10" s="20">
        <v>5</v>
      </c>
      <c r="K10" s="37">
        <f t="shared" si="2"/>
        <v>54.45</v>
      </c>
      <c r="L10" s="37">
        <f t="shared" si="3"/>
        <v>266.80500000000001</v>
      </c>
    </row>
    <row r="11" spans="1:12" x14ac:dyDescent="0.2">
      <c r="A11" s="33" t="s">
        <v>94</v>
      </c>
      <c r="B11" s="33"/>
      <c r="C11" s="34"/>
      <c r="D11" s="34"/>
      <c r="E11" s="34"/>
      <c r="F11" s="34"/>
      <c r="G11" s="38">
        <f t="shared" si="0"/>
        <v>0</v>
      </c>
      <c r="H11" s="34"/>
      <c r="I11" s="38">
        <f t="shared" si="1"/>
        <v>0</v>
      </c>
      <c r="J11" s="34"/>
      <c r="K11" s="38">
        <f t="shared" si="2"/>
        <v>0</v>
      </c>
      <c r="L11" s="38">
        <f t="shared" si="3"/>
        <v>0</v>
      </c>
    </row>
    <row r="12" spans="1:12" ht="33" customHeight="1" x14ac:dyDescent="0.2">
      <c r="A12" s="36" t="s">
        <v>95</v>
      </c>
      <c r="B12" s="36" t="s">
        <v>112</v>
      </c>
      <c r="C12" s="20" t="s">
        <v>50</v>
      </c>
      <c r="D12" s="20">
        <v>18.38</v>
      </c>
      <c r="E12" s="20">
        <v>0.08</v>
      </c>
      <c r="F12" s="20">
        <v>0</v>
      </c>
      <c r="G12" s="37">
        <f t="shared" si="0"/>
        <v>0</v>
      </c>
      <c r="H12" s="20">
        <v>30</v>
      </c>
      <c r="I12" s="37">
        <f t="shared" si="1"/>
        <v>551.4</v>
      </c>
      <c r="J12" s="20">
        <v>50</v>
      </c>
      <c r="K12" s="37">
        <f t="shared" si="2"/>
        <v>919</v>
      </c>
      <c r="L12" s="37">
        <f t="shared" si="3"/>
        <v>1470.4</v>
      </c>
    </row>
    <row r="13" spans="1:12" ht="59" customHeight="1" x14ac:dyDescent="0.2">
      <c r="A13" s="36" t="s">
        <v>88</v>
      </c>
      <c r="B13" s="36" t="s">
        <v>113</v>
      </c>
      <c r="C13" s="20" t="s">
        <v>50</v>
      </c>
      <c r="D13" s="20">
        <v>4.4000000000000004</v>
      </c>
      <c r="E13" s="20">
        <v>0.08</v>
      </c>
      <c r="F13" s="20">
        <v>20</v>
      </c>
      <c r="G13" s="37">
        <f t="shared" si="0"/>
        <v>95.04</v>
      </c>
      <c r="H13" s="20">
        <v>10</v>
      </c>
      <c r="I13" s="37">
        <f t="shared" si="1"/>
        <v>44</v>
      </c>
      <c r="J13" s="20">
        <v>20</v>
      </c>
      <c r="K13" s="37">
        <f t="shared" si="2"/>
        <v>88</v>
      </c>
      <c r="L13" s="37">
        <f t="shared" si="3"/>
        <v>227.04000000000002</v>
      </c>
    </row>
    <row r="14" spans="1:12" x14ac:dyDescent="0.2">
      <c r="A14" s="36" t="s">
        <v>90</v>
      </c>
      <c r="B14" s="36" t="s">
        <v>115</v>
      </c>
      <c r="C14" s="20" t="s">
        <v>50</v>
      </c>
      <c r="D14" s="20">
        <v>22.78</v>
      </c>
      <c r="E14" s="20">
        <v>0</v>
      </c>
      <c r="F14" s="20">
        <v>3</v>
      </c>
      <c r="G14" s="37">
        <f t="shared" si="0"/>
        <v>68.34</v>
      </c>
      <c r="H14" s="20">
        <v>1</v>
      </c>
      <c r="I14" s="37">
        <f t="shared" si="1"/>
        <v>22.78</v>
      </c>
      <c r="J14" s="20">
        <v>4</v>
      </c>
      <c r="K14" s="37">
        <f t="shared" si="2"/>
        <v>91.12</v>
      </c>
      <c r="L14" s="37">
        <f t="shared" si="3"/>
        <v>182.24</v>
      </c>
    </row>
    <row r="15" spans="1:12" ht="57" customHeight="1" x14ac:dyDescent="0.2">
      <c r="A15" s="36" t="s">
        <v>89</v>
      </c>
      <c r="B15" s="36" t="s">
        <v>114</v>
      </c>
      <c r="C15" s="20" t="s">
        <v>50</v>
      </c>
      <c r="D15" s="20">
        <v>3.78</v>
      </c>
      <c r="E15" s="20">
        <v>0.08</v>
      </c>
      <c r="F15" s="20">
        <v>0</v>
      </c>
      <c r="G15" s="37">
        <f t="shared" si="0"/>
        <v>0</v>
      </c>
      <c r="H15" s="20">
        <v>30</v>
      </c>
      <c r="I15" s="37">
        <f t="shared" si="1"/>
        <v>113.39999999999999</v>
      </c>
      <c r="J15" s="20">
        <v>50</v>
      </c>
      <c r="K15" s="37">
        <f t="shared" si="2"/>
        <v>189</v>
      </c>
      <c r="L15" s="37">
        <f t="shared" si="3"/>
        <v>302.39999999999998</v>
      </c>
    </row>
    <row r="16" spans="1:12" ht="27" customHeight="1" x14ac:dyDescent="0.2">
      <c r="A16" s="36" t="s">
        <v>97</v>
      </c>
      <c r="B16" s="36" t="s">
        <v>120</v>
      </c>
      <c r="C16" s="20" t="s">
        <v>2</v>
      </c>
      <c r="D16" s="20">
        <v>2</v>
      </c>
      <c r="E16" s="20">
        <v>0</v>
      </c>
      <c r="F16" s="20">
        <v>75</v>
      </c>
      <c r="G16" s="37">
        <f t="shared" si="0"/>
        <v>150</v>
      </c>
      <c r="H16" s="20">
        <v>2</v>
      </c>
      <c r="I16" s="37">
        <f t="shared" si="1"/>
        <v>4</v>
      </c>
      <c r="J16" s="20">
        <v>5</v>
      </c>
      <c r="K16" s="37">
        <f t="shared" si="2"/>
        <v>10</v>
      </c>
      <c r="L16" s="37">
        <f t="shared" si="3"/>
        <v>164</v>
      </c>
    </row>
    <row r="17" spans="1:12" ht="32" customHeight="1" x14ac:dyDescent="0.2">
      <c r="A17" s="36" t="s">
        <v>91</v>
      </c>
      <c r="B17" s="36" t="s">
        <v>116</v>
      </c>
      <c r="C17" s="20" t="s">
        <v>159</v>
      </c>
      <c r="D17" s="20">
        <v>1</v>
      </c>
      <c r="E17" s="20">
        <v>0</v>
      </c>
      <c r="F17" s="20">
        <v>130</v>
      </c>
      <c r="G17" s="37">
        <f t="shared" si="0"/>
        <v>130</v>
      </c>
      <c r="H17" s="20">
        <v>25</v>
      </c>
      <c r="I17" s="37">
        <f t="shared" si="1"/>
        <v>25</v>
      </c>
      <c r="J17" s="20">
        <v>20</v>
      </c>
      <c r="K17" s="37">
        <f t="shared" si="2"/>
        <v>20</v>
      </c>
      <c r="L17" s="37">
        <f t="shared" si="3"/>
        <v>175</v>
      </c>
    </row>
    <row r="18" spans="1:12" ht="36" customHeight="1" x14ac:dyDescent="0.2">
      <c r="A18" s="36" t="s">
        <v>92</v>
      </c>
      <c r="B18" s="36" t="s">
        <v>119</v>
      </c>
      <c r="C18" s="20" t="s">
        <v>50</v>
      </c>
      <c r="D18" s="20">
        <v>4.4000000000000004</v>
      </c>
      <c r="E18" s="20">
        <v>0.1</v>
      </c>
      <c r="F18" s="20">
        <v>55</v>
      </c>
      <c r="G18" s="37">
        <f t="shared" si="0"/>
        <v>266.20000000000005</v>
      </c>
      <c r="H18" s="20">
        <v>30</v>
      </c>
      <c r="I18" s="37">
        <f t="shared" si="1"/>
        <v>132</v>
      </c>
      <c r="J18" s="20">
        <v>35</v>
      </c>
      <c r="K18" s="37">
        <f t="shared" si="2"/>
        <v>154</v>
      </c>
      <c r="L18" s="37">
        <f t="shared" si="3"/>
        <v>552.20000000000005</v>
      </c>
    </row>
    <row r="19" spans="1:12" ht="35" customHeight="1" x14ac:dyDescent="0.2">
      <c r="A19" s="36" t="s">
        <v>93</v>
      </c>
      <c r="B19" s="36" t="s">
        <v>118</v>
      </c>
      <c r="C19" s="20" t="s">
        <v>50</v>
      </c>
      <c r="D19" s="20">
        <v>8.66</v>
      </c>
      <c r="E19" s="20">
        <v>0.1</v>
      </c>
      <c r="F19" s="20">
        <v>15</v>
      </c>
      <c r="G19" s="37">
        <f t="shared" si="0"/>
        <v>142.89000000000001</v>
      </c>
      <c r="H19" s="20">
        <v>3</v>
      </c>
      <c r="I19" s="37">
        <f t="shared" si="1"/>
        <v>25.98</v>
      </c>
      <c r="J19" s="20">
        <v>5</v>
      </c>
      <c r="K19" s="37">
        <f t="shared" si="2"/>
        <v>43.3</v>
      </c>
      <c r="L19" s="37">
        <f t="shared" si="3"/>
        <v>212.17000000000002</v>
      </c>
    </row>
    <row r="20" spans="1:12" ht="50" customHeight="1" x14ac:dyDescent="0.2">
      <c r="A20" s="36" t="s">
        <v>101</v>
      </c>
      <c r="B20" s="36" t="s">
        <v>122</v>
      </c>
      <c r="C20" s="20" t="s">
        <v>50</v>
      </c>
      <c r="D20" s="20">
        <v>13</v>
      </c>
      <c r="E20" s="20">
        <v>0.1</v>
      </c>
      <c r="F20" s="20">
        <v>25</v>
      </c>
      <c r="G20" s="37">
        <f t="shared" si="0"/>
        <v>357.50000000000006</v>
      </c>
      <c r="H20" s="20">
        <v>3</v>
      </c>
      <c r="I20" s="37">
        <f t="shared" si="1"/>
        <v>39</v>
      </c>
      <c r="J20" s="20">
        <v>10</v>
      </c>
      <c r="K20" s="37">
        <f t="shared" si="2"/>
        <v>130</v>
      </c>
      <c r="L20" s="37">
        <f t="shared" si="3"/>
        <v>526.5</v>
      </c>
    </row>
    <row r="21" spans="1:12" x14ac:dyDescent="0.2">
      <c r="A21" s="33" t="s">
        <v>56</v>
      </c>
      <c r="B21" s="33"/>
      <c r="C21" s="34"/>
      <c r="D21" s="34"/>
      <c r="E21" s="34"/>
      <c r="F21" s="34"/>
      <c r="G21" s="38">
        <f t="shared" si="0"/>
        <v>0</v>
      </c>
      <c r="H21" s="34"/>
      <c r="I21" s="38">
        <f t="shared" si="1"/>
        <v>0</v>
      </c>
      <c r="J21" s="34"/>
      <c r="K21" s="38">
        <f t="shared" si="2"/>
        <v>0</v>
      </c>
      <c r="L21" s="38">
        <f t="shared" si="3"/>
        <v>0</v>
      </c>
    </row>
    <row r="22" spans="1:12" ht="44" customHeight="1" x14ac:dyDescent="0.2">
      <c r="A22" s="36" t="s">
        <v>125</v>
      </c>
      <c r="B22" s="36" t="s">
        <v>126</v>
      </c>
      <c r="C22" s="20" t="s">
        <v>50</v>
      </c>
      <c r="D22" s="20">
        <v>51.25</v>
      </c>
      <c r="E22" s="20">
        <v>0.08</v>
      </c>
      <c r="F22" s="20">
        <v>4</v>
      </c>
      <c r="G22" s="37">
        <f t="shared" si="0"/>
        <v>221.4</v>
      </c>
      <c r="H22" s="20">
        <v>2</v>
      </c>
      <c r="I22" s="37">
        <f t="shared" si="1"/>
        <v>102.5</v>
      </c>
      <c r="J22" s="20">
        <v>8</v>
      </c>
      <c r="K22" s="37">
        <f t="shared" si="2"/>
        <v>410</v>
      </c>
      <c r="L22" s="37">
        <f t="shared" si="3"/>
        <v>733.9</v>
      </c>
    </row>
    <row r="23" spans="1:12" ht="39" customHeight="1" x14ac:dyDescent="0.2">
      <c r="A23" s="36" t="s">
        <v>104</v>
      </c>
      <c r="B23" s="36" t="s">
        <v>127</v>
      </c>
      <c r="C23" s="20" t="s">
        <v>50</v>
      </c>
      <c r="D23" s="20">
        <v>51.25</v>
      </c>
      <c r="E23" s="20">
        <v>0.08</v>
      </c>
      <c r="F23" s="20">
        <v>1</v>
      </c>
      <c r="G23" s="37">
        <f t="shared" si="0"/>
        <v>55.35</v>
      </c>
      <c r="H23" s="20">
        <v>0.5</v>
      </c>
      <c r="I23" s="37">
        <f t="shared" si="1"/>
        <v>25.625</v>
      </c>
      <c r="J23" s="20">
        <v>5</v>
      </c>
      <c r="K23" s="37">
        <f t="shared" si="2"/>
        <v>256.25</v>
      </c>
      <c r="L23" s="37">
        <f t="shared" si="3"/>
        <v>337.22500000000002</v>
      </c>
    </row>
    <row r="24" spans="1:12" ht="57" customHeight="1" x14ac:dyDescent="0.2">
      <c r="A24" s="36" t="s">
        <v>105</v>
      </c>
      <c r="B24" s="36" t="s">
        <v>128</v>
      </c>
      <c r="C24" s="20" t="s">
        <v>50</v>
      </c>
      <c r="D24" s="20">
        <v>51.25</v>
      </c>
      <c r="E24" s="20">
        <v>0.08</v>
      </c>
      <c r="F24" s="20">
        <v>12</v>
      </c>
      <c r="G24" s="37">
        <f t="shared" si="0"/>
        <v>664.2</v>
      </c>
      <c r="H24" s="20">
        <v>1</v>
      </c>
      <c r="I24" s="37">
        <f t="shared" si="1"/>
        <v>51.25</v>
      </c>
      <c r="J24" s="20">
        <v>12</v>
      </c>
      <c r="K24" s="37">
        <f t="shared" si="2"/>
        <v>615</v>
      </c>
      <c r="L24" s="37">
        <f t="shared" si="3"/>
        <v>1330.45</v>
      </c>
    </row>
    <row r="25" spans="1:12" ht="42" customHeight="1" x14ac:dyDescent="0.2">
      <c r="A25" s="36" t="s">
        <v>91</v>
      </c>
      <c r="B25" s="36" t="s">
        <v>116</v>
      </c>
      <c r="C25" s="20" t="s">
        <v>159</v>
      </c>
      <c r="D25" s="20">
        <v>1</v>
      </c>
      <c r="E25" s="20">
        <v>0</v>
      </c>
      <c r="F25" s="20">
        <v>130</v>
      </c>
      <c r="G25" s="37">
        <f t="shared" si="0"/>
        <v>130</v>
      </c>
      <c r="H25" s="20">
        <v>25</v>
      </c>
      <c r="I25" s="37">
        <f t="shared" si="1"/>
        <v>25</v>
      </c>
      <c r="J25" s="20">
        <v>20</v>
      </c>
      <c r="K25" s="37">
        <f t="shared" si="2"/>
        <v>20</v>
      </c>
      <c r="L25" s="37">
        <f t="shared" si="3"/>
        <v>175</v>
      </c>
    </row>
    <row r="26" spans="1:12" x14ac:dyDescent="0.2">
      <c r="A26" s="36" t="s">
        <v>107</v>
      </c>
      <c r="B26" s="36" t="s">
        <v>130</v>
      </c>
      <c r="C26" s="20" t="s">
        <v>50</v>
      </c>
      <c r="D26" s="20">
        <v>15.6</v>
      </c>
      <c r="E26" s="20">
        <v>0.08</v>
      </c>
      <c r="F26" s="20">
        <v>15</v>
      </c>
      <c r="G26" s="37">
        <f t="shared" si="0"/>
        <v>252.72000000000003</v>
      </c>
      <c r="H26" s="20"/>
      <c r="I26" s="37">
        <f t="shared" si="1"/>
        <v>0</v>
      </c>
      <c r="J26" s="20">
        <v>0</v>
      </c>
      <c r="K26" s="37">
        <f t="shared" si="2"/>
        <v>0</v>
      </c>
      <c r="L26" s="37">
        <f t="shared" si="3"/>
        <v>252.72000000000003</v>
      </c>
    </row>
    <row r="27" spans="1:12" ht="36" customHeight="1" x14ac:dyDescent="0.2">
      <c r="A27" s="36" t="s">
        <v>108</v>
      </c>
      <c r="B27" s="36" t="s">
        <v>131</v>
      </c>
      <c r="C27" s="20" t="s">
        <v>159</v>
      </c>
      <c r="D27" s="20">
        <v>1.8</v>
      </c>
      <c r="E27" s="20">
        <v>0</v>
      </c>
      <c r="F27" s="20">
        <v>160</v>
      </c>
      <c r="G27" s="37">
        <f t="shared" si="0"/>
        <v>288</v>
      </c>
      <c r="H27" s="20">
        <v>10</v>
      </c>
      <c r="I27" s="37">
        <f t="shared" si="1"/>
        <v>18</v>
      </c>
      <c r="J27" s="20">
        <v>40</v>
      </c>
      <c r="K27" s="37">
        <f t="shared" si="2"/>
        <v>72</v>
      </c>
      <c r="L27" s="37">
        <f t="shared" si="3"/>
        <v>378</v>
      </c>
    </row>
    <row r="28" spans="1:12" x14ac:dyDescent="0.2">
      <c r="A28" s="33" t="s">
        <v>109</v>
      </c>
      <c r="B28" s="33"/>
      <c r="C28" s="34"/>
      <c r="D28" s="34"/>
      <c r="E28" s="34"/>
      <c r="F28" s="34"/>
      <c r="G28" s="38">
        <f t="shared" si="0"/>
        <v>0</v>
      </c>
      <c r="H28" s="34"/>
      <c r="I28" s="38">
        <f t="shared" si="1"/>
        <v>0</v>
      </c>
      <c r="J28" s="34"/>
      <c r="K28" s="38">
        <f t="shared" si="2"/>
        <v>0</v>
      </c>
      <c r="L28" s="38">
        <f t="shared" si="3"/>
        <v>0</v>
      </c>
    </row>
    <row r="29" spans="1:12" ht="45" customHeight="1" x14ac:dyDescent="0.2">
      <c r="A29" s="36" t="s">
        <v>110</v>
      </c>
      <c r="B29" s="36" t="s">
        <v>126</v>
      </c>
      <c r="C29" s="20" t="s">
        <v>50</v>
      </c>
      <c r="D29" s="20">
        <v>51.25</v>
      </c>
      <c r="E29" s="20">
        <v>0.08</v>
      </c>
      <c r="F29" s="20">
        <v>4</v>
      </c>
      <c r="G29" s="37">
        <f t="shared" si="0"/>
        <v>221.4</v>
      </c>
      <c r="H29" s="20">
        <v>2</v>
      </c>
      <c r="I29" s="37">
        <f t="shared" si="1"/>
        <v>102.5</v>
      </c>
      <c r="J29" s="20">
        <v>8</v>
      </c>
      <c r="K29" s="37">
        <f t="shared" si="2"/>
        <v>410</v>
      </c>
      <c r="L29" s="37">
        <f t="shared" si="3"/>
        <v>733.9</v>
      </c>
    </row>
    <row r="30" spans="1:12" ht="34" customHeight="1" x14ac:dyDescent="0.2">
      <c r="A30" s="36" t="s">
        <v>104</v>
      </c>
      <c r="B30" s="36" t="s">
        <v>127</v>
      </c>
      <c r="C30" s="20" t="s">
        <v>50</v>
      </c>
      <c r="D30" s="20">
        <v>51.25</v>
      </c>
      <c r="E30" s="20">
        <v>0.08</v>
      </c>
      <c r="F30" s="20">
        <v>1</v>
      </c>
      <c r="G30" s="37">
        <f t="shared" si="0"/>
        <v>55.35</v>
      </c>
      <c r="H30" s="20">
        <v>0.5</v>
      </c>
      <c r="I30" s="37">
        <f t="shared" si="1"/>
        <v>25.625</v>
      </c>
      <c r="J30" s="20">
        <v>5</v>
      </c>
      <c r="K30" s="37">
        <f t="shared" si="2"/>
        <v>256.25</v>
      </c>
      <c r="L30" s="37">
        <f t="shared" si="3"/>
        <v>337.22500000000002</v>
      </c>
    </row>
    <row r="31" spans="1:12" ht="56" customHeight="1" x14ac:dyDescent="0.2">
      <c r="A31" s="36" t="s">
        <v>105</v>
      </c>
      <c r="B31" s="36" t="s">
        <v>128</v>
      </c>
      <c r="C31" s="20" t="s">
        <v>50</v>
      </c>
      <c r="D31" s="20">
        <v>51.25</v>
      </c>
      <c r="E31" s="20">
        <v>0.08</v>
      </c>
      <c r="F31" s="20">
        <v>12</v>
      </c>
      <c r="G31" s="37">
        <f t="shared" si="0"/>
        <v>664.2</v>
      </c>
      <c r="H31" s="20">
        <v>1</v>
      </c>
      <c r="I31" s="37">
        <f t="shared" si="1"/>
        <v>51.25</v>
      </c>
      <c r="J31" s="20">
        <v>12</v>
      </c>
      <c r="K31" s="37">
        <f t="shared" si="2"/>
        <v>615</v>
      </c>
      <c r="L31" s="37">
        <f t="shared" si="3"/>
        <v>1330.45</v>
      </c>
    </row>
    <row r="32" spans="1:12" ht="37" customHeight="1" x14ac:dyDescent="0.2">
      <c r="A32" s="36" t="s">
        <v>91</v>
      </c>
      <c r="B32" s="36" t="s">
        <v>116</v>
      </c>
      <c r="C32" s="20" t="s">
        <v>159</v>
      </c>
      <c r="D32" s="20">
        <v>1</v>
      </c>
      <c r="E32" s="20">
        <v>0</v>
      </c>
      <c r="F32" s="20">
        <v>130</v>
      </c>
      <c r="G32" s="37">
        <f t="shared" si="0"/>
        <v>130</v>
      </c>
      <c r="H32" s="20">
        <v>25</v>
      </c>
      <c r="I32" s="37">
        <f t="shared" si="1"/>
        <v>25</v>
      </c>
      <c r="J32" s="20">
        <v>20</v>
      </c>
      <c r="K32" s="37">
        <f t="shared" si="2"/>
        <v>20</v>
      </c>
      <c r="L32" s="37">
        <f t="shared" si="3"/>
        <v>175</v>
      </c>
    </row>
    <row r="33" spans="1:12" x14ac:dyDescent="0.2">
      <c r="A33" s="36" t="s">
        <v>107</v>
      </c>
      <c r="B33" s="36" t="s">
        <v>130</v>
      </c>
      <c r="C33" s="20" t="s">
        <v>50</v>
      </c>
      <c r="D33" s="20">
        <v>15.6</v>
      </c>
      <c r="E33" s="20">
        <v>0.08</v>
      </c>
      <c r="F33" s="20">
        <v>15</v>
      </c>
      <c r="G33" s="37">
        <f t="shared" si="0"/>
        <v>252.72000000000003</v>
      </c>
      <c r="H33" s="20">
        <v>0</v>
      </c>
      <c r="I33" s="37">
        <f t="shared" si="1"/>
        <v>0</v>
      </c>
      <c r="J33" s="20">
        <v>0</v>
      </c>
      <c r="K33" s="37">
        <f t="shared" si="2"/>
        <v>0</v>
      </c>
      <c r="L33" s="37">
        <f t="shared" si="3"/>
        <v>252.72000000000003</v>
      </c>
    </row>
    <row r="34" spans="1:12" ht="36" customHeight="1" x14ac:dyDescent="0.2">
      <c r="A34" s="36" t="s">
        <v>108</v>
      </c>
      <c r="B34" s="36" t="s">
        <v>131</v>
      </c>
      <c r="C34" s="20" t="s">
        <v>159</v>
      </c>
      <c r="D34" s="20">
        <v>1.8</v>
      </c>
      <c r="E34" s="20">
        <v>0</v>
      </c>
      <c r="F34" s="20">
        <v>160</v>
      </c>
      <c r="G34" s="37">
        <f t="shared" si="0"/>
        <v>288</v>
      </c>
      <c r="H34" s="20">
        <v>10</v>
      </c>
      <c r="I34" s="37">
        <f t="shared" si="1"/>
        <v>18</v>
      </c>
      <c r="J34" s="20">
        <v>40</v>
      </c>
      <c r="K34" s="37">
        <f t="shared" si="2"/>
        <v>72</v>
      </c>
      <c r="L34" s="37">
        <f t="shared" si="3"/>
        <v>378</v>
      </c>
    </row>
    <row r="35" spans="1:12" x14ac:dyDescent="0.2">
      <c r="A35" s="33" t="s">
        <v>137</v>
      </c>
      <c r="B35" s="33"/>
      <c r="C35" s="34"/>
      <c r="D35" s="34"/>
      <c r="E35" s="34"/>
      <c r="F35" s="34"/>
      <c r="G35" s="38">
        <f t="shared" si="0"/>
        <v>0</v>
      </c>
      <c r="H35" s="34"/>
      <c r="I35" s="38">
        <f t="shared" si="1"/>
        <v>0</v>
      </c>
      <c r="J35" s="34"/>
      <c r="K35" s="38">
        <f t="shared" si="2"/>
        <v>0</v>
      </c>
      <c r="L35" s="38">
        <f t="shared" si="3"/>
        <v>0</v>
      </c>
    </row>
    <row r="36" spans="1:12" ht="42" customHeight="1" x14ac:dyDescent="0.2">
      <c r="A36" s="36" t="s">
        <v>95</v>
      </c>
      <c r="B36" s="36" t="s">
        <v>112</v>
      </c>
      <c r="C36" s="20" t="s">
        <v>50</v>
      </c>
      <c r="D36" s="20">
        <v>17.399999999999999</v>
      </c>
      <c r="E36" s="20">
        <v>0.08</v>
      </c>
      <c r="F36" s="20">
        <v>0</v>
      </c>
      <c r="G36" s="37">
        <f t="shared" si="0"/>
        <v>0</v>
      </c>
      <c r="H36" s="20">
        <v>30</v>
      </c>
      <c r="I36" s="37">
        <f t="shared" si="1"/>
        <v>522</v>
      </c>
      <c r="J36" s="20">
        <v>50</v>
      </c>
      <c r="K36" s="37">
        <f t="shared" si="2"/>
        <v>869.99999999999989</v>
      </c>
      <c r="L36" s="37">
        <f t="shared" si="3"/>
        <v>1392</v>
      </c>
    </row>
    <row r="37" spans="1:12" ht="50" customHeight="1" x14ac:dyDescent="0.2">
      <c r="A37" s="36" t="s">
        <v>88</v>
      </c>
      <c r="B37" s="36" t="s">
        <v>113</v>
      </c>
      <c r="C37" s="20" t="s">
        <v>50</v>
      </c>
      <c r="D37" s="20">
        <v>6.22</v>
      </c>
      <c r="E37" s="20">
        <v>0.08</v>
      </c>
      <c r="F37" s="20">
        <v>20</v>
      </c>
      <c r="G37" s="37">
        <f t="shared" si="0"/>
        <v>134.352</v>
      </c>
      <c r="H37" s="20">
        <v>10</v>
      </c>
      <c r="I37" s="37">
        <f t="shared" si="1"/>
        <v>62.199999999999996</v>
      </c>
      <c r="J37" s="20">
        <v>20</v>
      </c>
      <c r="K37" s="37">
        <f t="shared" si="2"/>
        <v>124.39999999999999</v>
      </c>
      <c r="L37" s="37">
        <f t="shared" si="3"/>
        <v>320.952</v>
      </c>
    </row>
    <row r="38" spans="1:12" x14ac:dyDescent="0.2">
      <c r="A38" s="36" t="s">
        <v>90</v>
      </c>
      <c r="B38" s="36" t="s">
        <v>115</v>
      </c>
      <c r="C38" s="20" t="s">
        <v>50</v>
      </c>
      <c r="D38" s="20">
        <v>23.62</v>
      </c>
      <c r="E38" s="20">
        <v>0.08</v>
      </c>
      <c r="F38" s="20">
        <v>3</v>
      </c>
      <c r="G38" s="37">
        <f t="shared" si="0"/>
        <v>76.528800000000004</v>
      </c>
      <c r="H38" s="20">
        <v>1</v>
      </c>
      <c r="I38" s="37">
        <f t="shared" si="1"/>
        <v>23.62</v>
      </c>
      <c r="J38" s="20">
        <v>4</v>
      </c>
      <c r="K38" s="37">
        <f t="shared" si="2"/>
        <v>94.48</v>
      </c>
      <c r="L38" s="37">
        <f t="shared" si="3"/>
        <v>194.62880000000001</v>
      </c>
    </row>
    <row r="39" spans="1:12" ht="53" customHeight="1" x14ac:dyDescent="0.2">
      <c r="A39" s="36" t="s">
        <v>89</v>
      </c>
      <c r="B39" s="36" t="s">
        <v>114</v>
      </c>
      <c r="C39" s="20" t="s">
        <v>50</v>
      </c>
      <c r="D39" s="20">
        <v>6.22</v>
      </c>
      <c r="E39" s="20">
        <v>0.08</v>
      </c>
      <c r="F39" s="20">
        <v>0</v>
      </c>
      <c r="G39" s="37">
        <f t="shared" si="0"/>
        <v>0</v>
      </c>
      <c r="H39" s="20">
        <v>30</v>
      </c>
      <c r="I39" s="37">
        <f t="shared" si="1"/>
        <v>186.6</v>
      </c>
      <c r="J39" s="20">
        <v>50</v>
      </c>
      <c r="K39" s="37">
        <f t="shared" si="2"/>
        <v>311</v>
      </c>
      <c r="L39" s="37">
        <f t="shared" si="3"/>
        <v>497.6</v>
      </c>
    </row>
    <row r="40" spans="1:12" x14ac:dyDescent="0.2">
      <c r="A40" s="33" t="s">
        <v>161</v>
      </c>
      <c r="B40" s="33"/>
      <c r="C40" s="34"/>
      <c r="D40" s="34"/>
      <c r="E40" s="34"/>
      <c r="F40" s="34"/>
      <c r="G40" s="38">
        <f t="shared" si="0"/>
        <v>0</v>
      </c>
      <c r="H40" s="34"/>
      <c r="I40" s="38">
        <f t="shared" si="1"/>
        <v>0</v>
      </c>
      <c r="J40" s="34"/>
      <c r="K40" s="38">
        <f t="shared" si="2"/>
        <v>0</v>
      </c>
      <c r="L40" s="38">
        <f t="shared" si="3"/>
        <v>0</v>
      </c>
    </row>
    <row r="41" spans="1:12" ht="47" customHeight="1" x14ac:dyDescent="0.2">
      <c r="A41" s="36" t="s">
        <v>110</v>
      </c>
      <c r="B41" s="36" t="s">
        <v>126</v>
      </c>
      <c r="C41" s="20" t="s">
        <v>50</v>
      </c>
      <c r="D41" s="20">
        <v>83.82</v>
      </c>
      <c r="E41" s="20">
        <v>0.08</v>
      </c>
      <c r="F41" s="20">
        <v>4</v>
      </c>
      <c r="G41" s="37">
        <f t="shared" si="0"/>
        <v>362.10239999999999</v>
      </c>
      <c r="H41" s="20">
        <v>2</v>
      </c>
      <c r="I41" s="37">
        <f t="shared" si="1"/>
        <v>167.64</v>
      </c>
      <c r="J41" s="20">
        <v>8</v>
      </c>
      <c r="K41" s="37">
        <f t="shared" si="2"/>
        <v>670.56</v>
      </c>
      <c r="L41" s="37">
        <f t="shared" si="3"/>
        <v>1200.3024</v>
      </c>
    </row>
    <row r="42" spans="1:12" ht="37" customHeight="1" x14ac:dyDescent="0.2">
      <c r="A42" s="36" t="s">
        <v>104</v>
      </c>
      <c r="B42" s="36" t="s">
        <v>127</v>
      </c>
      <c r="C42" s="20" t="s">
        <v>50</v>
      </c>
      <c r="D42" s="20">
        <v>83.82</v>
      </c>
      <c r="E42" s="20">
        <v>0.08</v>
      </c>
      <c r="F42" s="20">
        <v>1</v>
      </c>
      <c r="G42" s="37">
        <f t="shared" si="0"/>
        <v>90.525599999999997</v>
      </c>
      <c r="H42" s="20">
        <v>0.5</v>
      </c>
      <c r="I42" s="37">
        <f t="shared" si="1"/>
        <v>41.91</v>
      </c>
      <c r="J42" s="20">
        <v>5</v>
      </c>
      <c r="K42" s="37">
        <f t="shared" si="2"/>
        <v>419.09999999999997</v>
      </c>
      <c r="L42" s="37">
        <f t="shared" si="3"/>
        <v>551.53559999999993</v>
      </c>
    </row>
    <row r="43" spans="1:12" ht="53" customHeight="1" x14ac:dyDescent="0.2">
      <c r="A43" s="36" t="s">
        <v>105</v>
      </c>
      <c r="B43" s="36" t="s">
        <v>128</v>
      </c>
      <c r="C43" s="20" t="s">
        <v>50</v>
      </c>
      <c r="D43" s="20">
        <v>83.82</v>
      </c>
      <c r="E43" s="20">
        <v>0.08</v>
      </c>
      <c r="F43" s="20">
        <v>12</v>
      </c>
      <c r="G43" s="37">
        <f t="shared" si="0"/>
        <v>1086.3072</v>
      </c>
      <c r="H43" s="20">
        <v>1</v>
      </c>
      <c r="I43" s="37">
        <f t="shared" si="1"/>
        <v>83.82</v>
      </c>
      <c r="J43" s="20">
        <v>12</v>
      </c>
      <c r="K43" s="37">
        <f t="shared" si="2"/>
        <v>1005.8399999999999</v>
      </c>
      <c r="L43" s="37">
        <f t="shared" si="3"/>
        <v>2175.9672</v>
      </c>
    </row>
    <row r="44" spans="1:12" x14ac:dyDescent="0.2">
      <c r="A44" s="36" t="s">
        <v>107</v>
      </c>
      <c r="B44" s="36" t="s">
        <v>130</v>
      </c>
      <c r="C44" s="20" t="s">
        <v>50</v>
      </c>
      <c r="D44" s="20">
        <v>26.06</v>
      </c>
      <c r="E44" s="20">
        <v>0.08</v>
      </c>
      <c r="F44" s="20">
        <v>15</v>
      </c>
      <c r="G44" s="37">
        <f t="shared" si="0"/>
        <v>422.17200000000003</v>
      </c>
      <c r="H44" s="20">
        <v>0</v>
      </c>
      <c r="I44" s="37">
        <f t="shared" si="1"/>
        <v>0</v>
      </c>
      <c r="J44" s="20">
        <v>0</v>
      </c>
      <c r="K44" s="37">
        <f t="shared" si="2"/>
        <v>0</v>
      </c>
      <c r="L44" s="37">
        <f t="shared" si="3"/>
        <v>422.17200000000003</v>
      </c>
    </row>
    <row r="45" spans="1:12" ht="40" customHeight="1" x14ac:dyDescent="0.2">
      <c r="A45" s="36" t="s">
        <v>92</v>
      </c>
      <c r="B45" s="36" t="s">
        <v>162</v>
      </c>
      <c r="C45" s="20" t="s">
        <v>50</v>
      </c>
      <c r="D45" s="20">
        <v>4</v>
      </c>
      <c r="E45" s="20">
        <v>0.08</v>
      </c>
      <c r="F45" s="20">
        <v>35</v>
      </c>
      <c r="G45" s="37">
        <f t="shared" si="0"/>
        <v>151.20000000000002</v>
      </c>
      <c r="H45" s="20">
        <v>45</v>
      </c>
      <c r="I45" s="37">
        <f t="shared" si="1"/>
        <v>180</v>
      </c>
      <c r="J45" s="20">
        <v>55</v>
      </c>
      <c r="K45" s="37">
        <f t="shared" si="2"/>
        <v>220</v>
      </c>
      <c r="L45" s="37">
        <f t="shared" si="3"/>
        <v>551.20000000000005</v>
      </c>
    </row>
    <row r="46" spans="1:12" x14ac:dyDescent="0.2">
      <c r="A46" s="36" t="s">
        <v>90</v>
      </c>
      <c r="B46" s="36" t="s">
        <v>115</v>
      </c>
      <c r="C46" s="20" t="s">
        <v>50</v>
      </c>
      <c r="D46" s="20">
        <v>4.5999999999999996</v>
      </c>
      <c r="E46" s="20">
        <v>0</v>
      </c>
      <c r="F46" s="20">
        <v>3</v>
      </c>
      <c r="G46" s="37">
        <f t="shared" si="0"/>
        <v>13.799999999999999</v>
      </c>
      <c r="H46" s="20">
        <v>1</v>
      </c>
      <c r="I46" s="37">
        <f t="shared" si="1"/>
        <v>4.5999999999999996</v>
      </c>
      <c r="J46" s="20">
        <v>4</v>
      </c>
      <c r="K46" s="37">
        <f t="shared" si="2"/>
        <v>18.399999999999999</v>
      </c>
      <c r="L46" s="37">
        <f t="shared" si="3"/>
        <v>36.799999999999997</v>
      </c>
    </row>
    <row r="47" spans="1:12" ht="48" customHeight="1" x14ac:dyDescent="0.2">
      <c r="A47" s="36" t="s">
        <v>89</v>
      </c>
      <c r="B47" s="36" t="s">
        <v>114</v>
      </c>
      <c r="C47" s="20" t="s">
        <v>50</v>
      </c>
      <c r="D47" s="20">
        <v>4.5999999999999996</v>
      </c>
      <c r="E47" s="20">
        <v>0.08</v>
      </c>
      <c r="F47" s="20">
        <v>0</v>
      </c>
      <c r="G47" s="37">
        <f t="shared" si="0"/>
        <v>0</v>
      </c>
      <c r="H47" s="20">
        <v>30</v>
      </c>
      <c r="I47" s="37">
        <f t="shared" si="1"/>
        <v>138</v>
      </c>
      <c r="J47" s="20">
        <v>50</v>
      </c>
      <c r="K47" s="37">
        <f t="shared" si="2"/>
        <v>229.99999999999997</v>
      </c>
      <c r="L47" s="37">
        <f t="shared" si="3"/>
        <v>368</v>
      </c>
    </row>
    <row r="48" spans="1:12" ht="30" x14ac:dyDescent="0.2">
      <c r="A48" s="33" t="s">
        <v>138</v>
      </c>
      <c r="B48" s="33"/>
      <c r="C48" s="34"/>
      <c r="D48" s="34"/>
      <c r="E48" s="34"/>
      <c r="F48" s="34"/>
      <c r="G48" s="38">
        <f t="shared" si="0"/>
        <v>0</v>
      </c>
      <c r="H48" s="34"/>
      <c r="I48" s="38">
        <f t="shared" si="1"/>
        <v>0</v>
      </c>
      <c r="J48" s="34"/>
      <c r="K48" s="38">
        <f t="shared" si="2"/>
        <v>0</v>
      </c>
      <c r="L48" s="38">
        <f t="shared" si="3"/>
        <v>0</v>
      </c>
    </row>
    <row r="49" spans="1:12" ht="56" customHeight="1" x14ac:dyDescent="0.2">
      <c r="A49" s="36" t="s">
        <v>139</v>
      </c>
      <c r="B49" s="36" t="s">
        <v>149</v>
      </c>
      <c r="C49" s="20" t="s">
        <v>159</v>
      </c>
      <c r="D49" s="20">
        <v>50</v>
      </c>
      <c r="E49" s="20">
        <v>0</v>
      </c>
      <c r="F49" s="20">
        <v>3</v>
      </c>
      <c r="G49" s="37">
        <f t="shared" si="0"/>
        <v>150</v>
      </c>
      <c r="H49" s="20">
        <v>1</v>
      </c>
      <c r="I49" s="37">
        <f t="shared" si="1"/>
        <v>50</v>
      </c>
      <c r="J49" s="20">
        <v>12</v>
      </c>
      <c r="K49" s="37">
        <f t="shared" si="2"/>
        <v>600</v>
      </c>
      <c r="L49" s="37">
        <f t="shared" si="3"/>
        <v>800</v>
      </c>
    </row>
    <row r="50" spans="1:12" ht="54" customHeight="1" x14ac:dyDescent="0.2">
      <c r="A50" s="36" t="s">
        <v>140</v>
      </c>
      <c r="B50" s="36" t="s">
        <v>150</v>
      </c>
      <c r="C50" s="20" t="s">
        <v>2</v>
      </c>
      <c r="D50" s="20">
        <v>60</v>
      </c>
      <c r="E50" s="20">
        <v>0</v>
      </c>
      <c r="F50" s="20">
        <v>2</v>
      </c>
      <c r="G50" s="37">
        <f t="shared" si="0"/>
        <v>120</v>
      </c>
      <c r="H50" s="20">
        <v>1</v>
      </c>
      <c r="I50" s="37">
        <f t="shared" si="1"/>
        <v>60</v>
      </c>
      <c r="J50" s="20">
        <v>5</v>
      </c>
      <c r="K50" s="37">
        <f t="shared" si="2"/>
        <v>300</v>
      </c>
      <c r="L50" s="37">
        <f t="shared" si="3"/>
        <v>480</v>
      </c>
    </row>
    <row r="51" spans="1:12" ht="50" customHeight="1" x14ac:dyDescent="0.2">
      <c r="A51" s="36" t="s">
        <v>141</v>
      </c>
      <c r="B51" s="36" t="s">
        <v>151</v>
      </c>
      <c r="C51" s="20" t="s">
        <v>159</v>
      </c>
      <c r="D51" s="20">
        <v>40</v>
      </c>
      <c r="E51" s="20">
        <v>0.05</v>
      </c>
      <c r="F51" s="20">
        <v>6</v>
      </c>
      <c r="G51" s="37">
        <f t="shared" si="0"/>
        <v>252</v>
      </c>
      <c r="H51" s="20">
        <v>22</v>
      </c>
      <c r="I51" s="37">
        <f t="shared" si="1"/>
        <v>880</v>
      </c>
      <c r="J51" s="20">
        <v>3</v>
      </c>
      <c r="K51" s="37">
        <f t="shared" si="2"/>
        <v>120</v>
      </c>
      <c r="L51" s="37">
        <f t="shared" si="3"/>
        <v>1252</v>
      </c>
    </row>
    <row r="52" spans="1:12" ht="34" customHeight="1" x14ac:dyDescent="0.2">
      <c r="A52" s="36" t="s">
        <v>142</v>
      </c>
      <c r="B52" s="36" t="s">
        <v>152</v>
      </c>
      <c r="C52" s="20" t="s">
        <v>159</v>
      </c>
      <c r="D52" s="20">
        <v>0</v>
      </c>
      <c r="E52" s="20">
        <v>0.05</v>
      </c>
      <c r="F52" s="20">
        <v>15</v>
      </c>
      <c r="G52" s="37">
        <f t="shared" si="0"/>
        <v>0</v>
      </c>
      <c r="H52" s="20">
        <v>1</v>
      </c>
      <c r="I52" s="37">
        <f t="shared" si="1"/>
        <v>0</v>
      </c>
      <c r="J52" s="20">
        <v>1.5</v>
      </c>
      <c r="K52" s="37">
        <f t="shared" si="2"/>
        <v>0</v>
      </c>
      <c r="L52" s="37">
        <f t="shared" si="3"/>
        <v>0</v>
      </c>
    </row>
    <row r="53" spans="1:12" ht="34" customHeight="1" x14ac:dyDescent="0.2">
      <c r="A53" s="36" t="s">
        <v>143</v>
      </c>
      <c r="B53" s="36" t="s">
        <v>153</v>
      </c>
      <c r="C53" s="20" t="s">
        <v>159</v>
      </c>
      <c r="D53" s="20">
        <v>500</v>
      </c>
      <c r="E53" s="20">
        <v>0.05</v>
      </c>
      <c r="F53" s="20">
        <v>2.2999999999999998</v>
      </c>
      <c r="G53" s="37">
        <f t="shared" si="0"/>
        <v>1207.5</v>
      </c>
      <c r="H53" s="20">
        <v>0.5</v>
      </c>
      <c r="I53" s="37">
        <f t="shared" si="1"/>
        <v>250</v>
      </c>
      <c r="J53" s="20">
        <v>1.5</v>
      </c>
      <c r="K53" s="37">
        <f t="shared" si="2"/>
        <v>750</v>
      </c>
      <c r="L53" s="37">
        <f t="shared" si="3"/>
        <v>2207.5</v>
      </c>
    </row>
    <row r="54" spans="1:12" ht="35" customHeight="1" x14ac:dyDescent="0.2">
      <c r="A54" s="36" t="s">
        <v>143</v>
      </c>
      <c r="B54" s="36" t="s">
        <v>154</v>
      </c>
      <c r="C54" s="20" t="s">
        <v>159</v>
      </c>
      <c r="D54" s="20">
        <v>300</v>
      </c>
      <c r="E54" s="20">
        <v>0.05</v>
      </c>
      <c r="F54" s="20">
        <v>1.3</v>
      </c>
      <c r="G54" s="37">
        <f t="shared" si="0"/>
        <v>409.5</v>
      </c>
      <c r="H54" s="20">
        <v>0.5</v>
      </c>
      <c r="I54" s="37">
        <f t="shared" si="1"/>
        <v>150</v>
      </c>
      <c r="J54" s="20">
        <v>1.5</v>
      </c>
      <c r="K54" s="37">
        <f t="shared" si="2"/>
        <v>450</v>
      </c>
      <c r="L54" s="37">
        <f t="shared" si="3"/>
        <v>1009.5</v>
      </c>
    </row>
    <row r="55" spans="1:12" ht="36" customHeight="1" x14ac:dyDescent="0.2">
      <c r="A55" s="36" t="s">
        <v>145</v>
      </c>
      <c r="B55" s="36" t="s">
        <v>155</v>
      </c>
      <c r="C55" s="20" t="s">
        <v>159</v>
      </c>
      <c r="D55" s="20">
        <v>50</v>
      </c>
      <c r="E55" s="20">
        <v>0.05</v>
      </c>
      <c r="F55" s="20">
        <v>8</v>
      </c>
      <c r="G55" s="37">
        <f t="shared" si="0"/>
        <v>420</v>
      </c>
      <c r="H55" s="20">
        <v>0.5</v>
      </c>
      <c r="I55" s="37">
        <f t="shared" si="1"/>
        <v>25</v>
      </c>
      <c r="J55" s="20">
        <v>1.5</v>
      </c>
      <c r="K55" s="37">
        <f t="shared" si="2"/>
        <v>75</v>
      </c>
      <c r="L55" s="37">
        <f t="shared" si="3"/>
        <v>520</v>
      </c>
    </row>
    <row r="56" spans="1:12" ht="37" customHeight="1" x14ac:dyDescent="0.2">
      <c r="A56" s="36" t="s">
        <v>146</v>
      </c>
      <c r="B56" s="36" t="s">
        <v>156</v>
      </c>
      <c r="C56" s="20" t="s">
        <v>159</v>
      </c>
      <c r="D56" s="20">
        <v>30</v>
      </c>
      <c r="E56" s="20">
        <v>0.05</v>
      </c>
      <c r="F56" s="20">
        <v>6</v>
      </c>
      <c r="G56" s="37">
        <f t="shared" si="0"/>
        <v>189</v>
      </c>
      <c r="H56" s="20">
        <v>0.5</v>
      </c>
      <c r="I56" s="37">
        <f t="shared" si="1"/>
        <v>15</v>
      </c>
      <c r="J56" s="20">
        <v>1.5</v>
      </c>
      <c r="K56" s="37">
        <f t="shared" si="2"/>
        <v>45</v>
      </c>
      <c r="L56" s="37">
        <f t="shared" si="3"/>
        <v>249</v>
      </c>
    </row>
    <row r="57" spans="1:12" ht="36" customHeight="1" x14ac:dyDescent="0.2">
      <c r="A57" s="36" t="s">
        <v>147</v>
      </c>
      <c r="B57" s="36" t="s">
        <v>157</v>
      </c>
      <c r="C57" s="20" t="s">
        <v>159</v>
      </c>
      <c r="D57" s="20">
        <v>10</v>
      </c>
      <c r="E57" s="20">
        <v>0.05</v>
      </c>
      <c r="F57" s="20">
        <v>2</v>
      </c>
      <c r="G57" s="37">
        <f t="shared" si="0"/>
        <v>21</v>
      </c>
      <c r="H57" s="20">
        <v>0.5</v>
      </c>
      <c r="I57" s="37">
        <f t="shared" si="1"/>
        <v>5</v>
      </c>
      <c r="J57" s="20">
        <v>1.5</v>
      </c>
      <c r="K57" s="37">
        <f t="shared" si="2"/>
        <v>15</v>
      </c>
      <c r="L57" s="37">
        <f t="shared" si="3"/>
        <v>41</v>
      </c>
    </row>
    <row r="58" spans="1:12" ht="21" customHeight="1" x14ac:dyDescent="0.2">
      <c r="A58" s="36" t="s">
        <v>148</v>
      </c>
      <c r="B58" s="36" t="s">
        <v>158</v>
      </c>
      <c r="C58" s="20" t="s">
        <v>159</v>
      </c>
      <c r="D58" s="20">
        <v>30</v>
      </c>
      <c r="E58" s="20">
        <v>0.05</v>
      </c>
      <c r="F58" s="20">
        <v>3.8</v>
      </c>
      <c r="G58" s="37">
        <f t="shared" si="0"/>
        <v>119.7</v>
      </c>
      <c r="H58" s="20">
        <v>0.5</v>
      </c>
      <c r="I58" s="37">
        <f t="shared" si="1"/>
        <v>15</v>
      </c>
      <c r="J58" s="20">
        <v>1.5</v>
      </c>
      <c r="K58" s="37">
        <f t="shared" si="2"/>
        <v>45</v>
      </c>
      <c r="L58" s="37">
        <f t="shared" si="3"/>
        <v>179.7</v>
      </c>
    </row>
    <row r="59" spans="1:12" ht="41" customHeight="1" x14ac:dyDescent="0.2">
      <c r="A59" s="36" t="s">
        <v>164</v>
      </c>
      <c r="B59" s="36" t="s">
        <v>193</v>
      </c>
      <c r="C59" s="20" t="s">
        <v>2</v>
      </c>
      <c r="D59" s="20">
        <v>10</v>
      </c>
      <c r="E59" s="20">
        <v>0</v>
      </c>
      <c r="F59" s="20">
        <v>18</v>
      </c>
      <c r="G59" s="37">
        <f t="shared" si="0"/>
        <v>180</v>
      </c>
      <c r="H59" s="20">
        <v>0.5</v>
      </c>
      <c r="I59" s="37">
        <f t="shared" si="1"/>
        <v>5</v>
      </c>
      <c r="J59" s="20">
        <v>8</v>
      </c>
      <c r="K59" s="37">
        <f t="shared" si="2"/>
        <v>80</v>
      </c>
      <c r="L59" s="37">
        <f t="shared" si="3"/>
        <v>265</v>
      </c>
    </row>
    <row r="60" spans="1:12" ht="35" customHeight="1" x14ac:dyDescent="0.2">
      <c r="A60" s="36" t="s">
        <v>165</v>
      </c>
      <c r="B60" s="36" t="s">
        <v>193</v>
      </c>
      <c r="C60" s="20" t="s">
        <v>2</v>
      </c>
      <c r="D60" s="20">
        <v>43</v>
      </c>
      <c r="E60" s="20">
        <v>0</v>
      </c>
      <c r="F60" s="20">
        <v>20.3</v>
      </c>
      <c r="G60" s="37">
        <f t="shared" si="0"/>
        <v>872.9</v>
      </c>
      <c r="H60" s="20">
        <v>0.5</v>
      </c>
      <c r="I60" s="37">
        <f t="shared" si="1"/>
        <v>21.5</v>
      </c>
      <c r="J60" s="20">
        <v>8</v>
      </c>
      <c r="K60" s="37">
        <f t="shared" si="2"/>
        <v>344</v>
      </c>
      <c r="L60" s="37">
        <f t="shared" si="3"/>
        <v>1238.4000000000001</v>
      </c>
    </row>
    <row r="61" spans="1:12" ht="41" customHeight="1" x14ac:dyDescent="0.2">
      <c r="A61" s="36" t="s">
        <v>166</v>
      </c>
      <c r="B61" s="36" t="s">
        <v>193</v>
      </c>
      <c r="C61" s="20" t="s">
        <v>2</v>
      </c>
      <c r="D61" s="20">
        <v>1</v>
      </c>
      <c r="E61" s="20">
        <v>0</v>
      </c>
      <c r="F61" s="20">
        <v>39</v>
      </c>
      <c r="G61" s="37">
        <f t="shared" si="0"/>
        <v>39</v>
      </c>
      <c r="H61" s="20">
        <v>0.5</v>
      </c>
      <c r="I61" s="37">
        <f t="shared" si="1"/>
        <v>0.5</v>
      </c>
      <c r="J61" s="20">
        <v>8</v>
      </c>
      <c r="K61" s="37">
        <f t="shared" si="2"/>
        <v>8</v>
      </c>
      <c r="L61" s="37">
        <f t="shared" si="3"/>
        <v>47.5</v>
      </c>
    </row>
    <row r="62" spans="1:12" ht="37" customHeight="1" x14ac:dyDescent="0.2">
      <c r="A62" s="36" t="s">
        <v>167</v>
      </c>
      <c r="B62" s="36" t="s">
        <v>193</v>
      </c>
      <c r="C62" s="20" t="s">
        <v>2</v>
      </c>
      <c r="D62" s="20">
        <v>3</v>
      </c>
      <c r="E62" s="20">
        <v>0</v>
      </c>
      <c r="F62" s="20">
        <v>26</v>
      </c>
      <c r="G62" s="37">
        <f t="shared" si="0"/>
        <v>78</v>
      </c>
      <c r="H62" s="20">
        <v>0.5</v>
      </c>
      <c r="I62" s="37">
        <f t="shared" si="1"/>
        <v>1.5</v>
      </c>
      <c r="J62" s="20">
        <v>8</v>
      </c>
      <c r="K62" s="37">
        <f t="shared" si="2"/>
        <v>24</v>
      </c>
      <c r="L62" s="37">
        <f t="shared" si="3"/>
        <v>103.5</v>
      </c>
    </row>
    <row r="63" spans="1:12" ht="39" customHeight="1" x14ac:dyDescent="0.2">
      <c r="A63" s="36" t="s">
        <v>168</v>
      </c>
      <c r="B63" s="36" t="s">
        <v>193</v>
      </c>
      <c r="C63" s="20" t="s">
        <v>2</v>
      </c>
      <c r="D63" s="20">
        <v>3</v>
      </c>
      <c r="E63" s="20">
        <v>0</v>
      </c>
      <c r="F63" s="20">
        <v>58</v>
      </c>
      <c r="G63" s="37">
        <f t="shared" si="0"/>
        <v>174</v>
      </c>
      <c r="H63" s="20">
        <v>0.5</v>
      </c>
      <c r="I63" s="37">
        <f t="shared" si="1"/>
        <v>1.5</v>
      </c>
      <c r="J63" s="20">
        <v>8</v>
      </c>
      <c r="K63" s="37">
        <f t="shared" si="2"/>
        <v>24</v>
      </c>
      <c r="L63" s="37">
        <f t="shared" si="3"/>
        <v>199.5</v>
      </c>
    </row>
    <row r="64" spans="1:12" ht="36" customHeight="1" x14ac:dyDescent="0.2">
      <c r="A64" s="36" t="s">
        <v>169</v>
      </c>
      <c r="B64" s="36" t="s">
        <v>195</v>
      </c>
      <c r="C64" s="20" t="s">
        <v>2</v>
      </c>
      <c r="D64" s="20">
        <v>1</v>
      </c>
      <c r="E64" s="20">
        <v>0</v>
      </c>
      <c r="F64" s="20">
        <v>100</v>
      </c>
      <c r="G64" s="37">
        <f t="shared" si="0"/>
        <v>100</v>
      </c>
      <c r="H64" s="20">
        <v>50</v>
      </c>
      <c r="I64" s="37">
        <f t="shared" si="1"/>
        <v>50</v>
      </c>
      <c r="J64" s="20">
        <v>100</v>
      </c>
      <c r="K64" s="37">
        <f t="shared" si="2"/>
        <v>100</v>
      </c>
      <c r="L64" s="37">
        <f t="shared" si="3"/>
        <v>250</v>
      </c>
    </row>
    <row r="65" spans="1:12" ht="35" customHeight="1" x14ac:dyDescent="0.2">
      <c r="A65" s="36" t="s">
        <v>170</v>
      </c>
      <c r="B65" s="36" t="s">
        <v>196</v>
      </c>
      <c r="C65" s="20" t="s">
        <v>2</v>
      </c>
      <c r="D65" s="20">
        <v>1</v>
      </c>
      <c r="E65" s="20">
        <v>0</v>
      </c>
      <c r="F65" s="20">
        <v>200</v>
      </c>
      <c r="G65" s="37">
        <f t="shared" si="0"/>
        <v>200</v>
      </c>
      <c r="H65" s="20">
        <v>50</v>
      </c>
      <c r="I65" s="37">
        <f t="shared" si="1"/>
        <v>50</v>
      </c>
      <c r="J65" s="20">
        <v>100</v>
      </c>
      <c r="K65" s="37">
        <f t="shared" si="2"/>
        <v>100</v>
      </c>
      <c r="L65" s="37">
        <f t="shared" si="3"/>
        <v>350</v>
      </c>
    </row>
    <row r="66" spans="1:12" ht="23" customHeight="1" x14ac:dyDescent="0.2">
      <c r="A66" s="36" t="s">
        <v>171</v>
      </c>
      <c r="B66" s="36" t="s">
        <v>197</v>
      </c>
      <c r="C66" s="20" t="s">
        <v>2</v>
      </c>
      <c r="D66" s="20">
        <v>1</v>
      </c>
      <c r="E66" s="20">
        <v>0</v>
      </c>
      <c r="F66" s="20">
        <v>120</v>
      </c>
      <c r="G66" s="37">
        <f t="shared" si="0"/>
        <v>120</v>
      </c>
      <c r="H66" s="20">
        <v>10</v>
      </c>
      <c r="I66" s="37">
        <f t="shared" si="1"/>
        <v>10</v>
      </c>
      <c r="J66" s="20">
        <v>10</v>
      </c>
      <c r="K66" s="37">
        <f t="shared" si="2"/>
        <v>10</v>
      </c>
      <c r="L66" s="37">
        <f t="shared" si="3"/>
        <v>140</v>
      </c>
    </row>
    <row r="67" spans="1:12" ht="24" customHeight="1" x14ac:dyDescent="0.2">
      <c r="A67" s="36" t="s">
        <v>172</v>
      </c>
      <c r="B67" s="36" t="s">
        <v>198</v>
      </c>
      <c r="C67" s="20" t="s">
        <v>221</v>
      </c>
      <c r="D67" s="20">
        <v>8</v>
      </c>
      <c r="E67" s="20">
        <v>0</v>
      </c>
      <c r="F67" s="20">
        <v>30</v>
      </c>
      <c r="G67" s="37">
        <f t="shared" si="0"/>
        <v>240</v>
      </c>
      <c r="H67" s="20">
        <v>5</v>
      </c>
      <c r="I67" s="37">
        <f t="shared" si="1"/>
        <v>40</v>
      </c>
      <c r="J67" s="20">
        <v>10</v>
      </c>
      <c r="K67" s="37">
        <f t="shared" si="2"/>
        <v>80</v>
      </c>
      <c r="L67" s="37">
        <f t="shared" si="3"/>
        <v>360</v>
      </c>
    </row>
    <row r="68" spans="1:12" ht="37" customHeight="1" x14ac:dyDescent="0.2">
      <c r="A68" s="36" t="s">
        <v>173</v>
      </c>
      <c r="B68" s="36" t="s">
        <v>338</v>
      </c>
      <c r="C68" s="20" t="s">
        <v>2</v>
      </c>
      <c r="D68" s="20">
        <v>60</v>
      </c>
      <c r="E68" s="20">
        <v>0</v>
      </c>
      <c r="F68" s="20">
        <v>3</v>
      </c>
      <c r="G68" s="37">
        <f t="shared" si="0"/>
        <v>180</v>
      </c>
      <c r="H68" s="20">
        <v>1</v>
      </c>
      <c r="I68" s="37">
        <f t="shared" si="1"/>
        <v>60</v>
      </c>
      <c r="J68" s="20">
        <v>3</v>
      </c>
      <c r="K68" s="37">
        <f t="shared" si="2"/>
        <v>180</v>
      </c>
      <c r="L68" s="37">
        <f t="shared" si="3"/>
        <v>420</v>
      </c>
    </row>
    <row r="69" spans="1:12" ht="51" customHeight="1" x14ac:dyDescent="0.2">
      <c r="A69" s="36" t="s">
        <v>174</v>
      </c>
      <c r="B69" s="36" t="s">
        <v>200</v>
      </c>
      <c r="C69" s="20" t="s">
        <v>159</v>
      </c>
      <c r="D69" s="20">
        <v>130</v>
      </c>
      <c r="E69" s="20">
        <v>0</v>
      </c>
      <c r="F69" s="20">
        <v>3</v>
      </c>
      <c r="G69" s="37">
        <f t="shared" si="0"/>
        <v>390</v>
      </c>
      <c r="H69" s="20">
        <v>1</v>
      </c>
      <c r="I69" s="37">
        <f t="shared" ref="I69:I93" si="4">H69*D69</f>
        <v>130</v>
      </c>
      <c r="J69" s="20">
        <v>3</v>
      </c>
      <c r="K69" s="37">
        <f t="shared" si="2"/>
        <v>390</v>
      </c>
      <c r="L69" s="37">
        <f t="shared" si="3"/>
        <v>910</v>
      </c>
    </row>
    <row r="70" spans="1:12" ht="33" customHeight="1" x14ac:dyDescent="0.2">
      <c r="A70" s="36" t="s">
        <v>175</v>
      </c>
      <c r="B70" s="36" t="s">
        <v>201</v>
      </c>
      <c r="C70" s="20" t="s">
        <v>49</v>
      </c>
      <c r="D70" s="20">
        <v>1</v>
      </c>
      <c r="E70" s="20">
        <v>0</v>
      </c>
      <c r="F70" s="20">
        <v>0</v>
      </c>
      <c r="G70" s="37">
        <f t="shared" si="0"/>
        <v>0</v>
      </c>
      <c r="H70" s="20">
        <v>5</v>
      </c>
      <c r="I70" s="37">
        <f t="shared" si="4"/>
        <v>5</v>
      </c>
      <c r="J70" s="20">
        <v>400</v>
      </c>
      <c r="K70" s="37">
        <f t="shared" si="2"/>
        <v>400</v>
      </c>
      <c r="L70" s="37">
        <f t="shared" si="3"/>
        <v>405</v>
      </c>
    </row>
    <row r="71" spans="1:12" ht="22" customHeight="1" x14ac:dyDescent="0.2">
      <c r="A71" s="36" t="s">
        <v>176</v>
      </c>
      <c r="B71" s="36" t="s">
        <v>202</v>
      </c>
      <c r="C71" s="20" t="s">
        <v>49</v>
      </c>
      <c r="D71" s="20">
        <v>1</v>
      </c>
      <c r="E71" s="20">
        <v>0</v>
      </c>
      <c r="F71" s="20">
        <v>0</v>
      </c>
      <c r="G71" s="37">
        <f t="shared" si="0"/>
        <v>0</v>
      </c>
      <c r="H71" s="20">
        <v>0</v>
      </c>
      <c r="I71" s="37">
        <f t="shared" si="4"/>
        <v>0</v>
      </c>
      <c r="J71" s="20">
        <v>300</v>
      </c>
      <c r="K71" s="37">
        <f t="shared" si="2"/>
        <v>300</v>
      </c>
      <c r="L71" s="37">
        <f t="shared" si="3"/>
        <v>300</v>
      </c>
    </row>
    <row r="72" spans="1:12" ht="54" customHeight="1" x14ac:dyDescent="0.2">
      <c r="A72" s="36" t="s">
        <v>177</v>
      </c>
      <c r="B72" s="36" t="s">
        <v>203</v>
      </c>
      <c r="C72" s="20" t="s">
        <v>159</v>
      </c>
      <c r="D72" s="20">
        <v>0</v>
      </c>
      <c r="E72" s="20">
        <v>0.05</v>
      </c>
      <c r="F72" s="20">
        <v>35</v>
      </c>
      <c r="G72" s="37">
        <f t="shared" si="0"/>
        <v>0</v>
      </c>
      <c r="H72" s="20">
        <v>5</v>
      </c>
      <c r="I72" s="37">
        <f t="shared" si="4"/>
        <v>0</v>
      </c>
      <c r="J72" s="20">
        <v>25</v>
      </c>
      <c r="K72" s="37">
        <f t="shared" si="2"/>
        <v>0</v>
      </c>
      <c r="L72" s="37">
        <f t="shared" si="3"/>
        <v>0</v>
      </c>
    </row>
    <row r="73" spans="1:12" ht="33" customHeight="1" x14ac:dyDescent="0.2">
      <c r="A73" s="36" t="s">
        <v>178</v>
      </c>
      <c r="B73" s="36" t="s">
        <v>204</v>
      </c>
      <c r="C73" s="20" t="s">
        <v>2</v>
      </c>
      <c r="D73" s="20">
        <v>3</v>
      </c>
      <c r="E73" s="20">
        <v>0</v>
      </c>
      <c r="F73" s="20">
        <v>25</v>
      </c>
      <c r="G73" s="37">
        <f t="shared" si="0"/>
        <v>75</v>
      </c>
      <c r="H73" s="20">
        <v>15</v>
      </c>
      <c r="I73" s="37">
        <f t="shared" si="4"/>
        <v>45</v>
      </c>
      <c r="J73" s="20">
        <v>50</v>
      </c>
      <c r="K73" s="37">
        <f t="shared" si="2"/>
        <v>150</v>
      </c>
      <c r="L73" s="37">
        <f t="shared" si="3"/>
        <v>270</v>
      </c>
    </row>
    <row r="74" spans="1:12" ht="46" customHeight="1" x14ac:dyDescent="0.2">
      <c r="A74" s="36" t="s">
        <v>179</v>
      </c>
      <c r="B74" s="36" t="s">
        <v>205</v>
      </c>
      <c r="C74" s="20" t="s">
        <v>49</v>
      </c>
      <c r="D74" s="20">
        <v>0</v>
      </c>
      <c r="E74" s="20">
        <v>0.05</v>
      </c>
      <c r="F74" s="20">
        <v>100</v>
      </c>
      <c r="G74" s="37">
        <f t="shared" si="0"/>
        <v>0</v>
      </c>
      <c r="H74" s="20">
        <v>50</v>
      </c>
      <c r="I74" s="37">
        <f t="shared" si="4"/>
        <v>0</v>
      </c>
      <c r="J74" s="20">
        <v>150</v>
      </c>
      <c r="K74" s="37">
        <f t="shared" si="2"/>
        <v>0</v>
      </c>
      <c r="L74" s="37">
        <f t="shared" si="3"/>
        <v>0</v>
      </c>
    </row>
    <row r="75" spans="1:12" x14ac:dyDescent="0.2">
      <c r="A75" s="33" t="s">
        <v>180</v>
      </c>
      <c r="B75" s="33"/>
      <c r="C75" s="34"/>
      <c r="D75" s="34"/>
      <c r="E75" s="34"/>
      <c r="F75" s="34"/>
      <c r="G75" s="38">
        <f t="shared" si="0"/>
        <v>0</v>
      </c>
      <c r="H75" s="34"/>
      <c r="I75" s="38">
        <f t="shared" si="4"/>
        <v>0</v>
      </c>
      <c r="J75" s="34"/>
      <c r="K75" s="38">
        <f t="shared" si="2"/>
        <v>0</v>
      </c>
      <c r="L75" s="38">
        <f t="shared" si="3"/>
        <v>0</v>
      </c>
    </row>
    <row r="76" spans="1:12" ht="39" customHeight="1" x14ac:dyDescent="0.2">
      <c r="A76" s="36" t="s">
        <v>181</v>
      </c>
      <c r="B76" s="36" t="s">
        <v>207</v>
      </c>
      <c r="C76" s="20" t="s">
        <v>50</v>
      </c>
      <c r="D76" s="20">
        <v>55</v>
      </c>
      <c r="E76" s="20">
        <v>0</v>
      </c>
      <c r="F76" s="20">
        <v>25</v>
      </c>
      <c r="G76" s="37">
        <f t="shared" ref="G76:G93" si="5">F76*D76*(1+E76)</f>
        <v>1375</v>
      </c>
      <c r="H76" s="20">
        <v>0</v>
      </c>
      <c r="I76" s="37">
        <f t="shared" si="4"/>
        <v>0</v>
      </c>
      <c r="J76" s="20">
        <v>0</v>
      </c>
      <c r="K76" s="37">
        <f t="shared" ref="K76:K89" si="6">J76*D76</f>
        <v>0</v>
      </c>
      <c r="L76" s="37">
        <f t="shared" ref="L76:L89" si="7">G76+I76+K76</f>
        <v>1375</v>
      </c>
    </row>
    <row r="77" spans="1:12" ht="37" customHeight="1" x14ac:dyDescent="0.2">
      <c r="A77" s="36" t="s">
        <v>182</v>
      </c>
      <c r="B77" s="36" t="s">
        <v>209</v>
      </c>
      <c r="C77" s="20" t="s">
        <v>50</v>
      </c>
      <c r="D77" s="20">
        <v>50</v>
      </c>
      <c r="E77" s="20">
        <v>0.08</v>
      </c>
      <c r="F77" s="20">
        <v>20</v>
      </c>
      <c r="G77" s="37">
        <f t="shared" si="5"/>
        <v>1080</v>
      </c>
      <c r="H77" s="20">
        <v>10</v>
      </c>
      <c r="I77" s="37">
        <f t="shared" si="4"/>
        <v>500</v>
      </c>
      <c r="J77" s="20">
        <v>20</v>
      </c>
      <c r="K77" s="37">
        <f t="shared" si="6"/>
        <v>1000</v>
      </c>
      <c r="L77" s="37">
        <f t="shared" si="7"/>
        <v>2580</v>
      </c>
    </row>
    <row r="78" spans="1:12" ht="23" customHeight="1" x14ac:dyDescent="0.2">
      <c r="A78" s="36" t="s">
        <v>183</v>
      </c>
      <c r="B78" s="36" t="s">
        <v>210</v>
      </c>
      <c r="C78" s="20" t="s">
        <v>50</v>
      </c>
      <c r="D78" s="20">
        <v>170</v>
      </c>
      <c r="E78" s="20">
        <v>0</v>
      </c>
      <c r="F78" s="20">
        <v>0</v>
      </c>
      <c r="G78" s="37">
        <f t="shared" si="5"/>
        <v>0</v>
      </c>
      <c r="H78" s="20">
        <v>1</v>
      </c>
      <c r="I78" s="37">
        <f t="shared" si="4"/>
        <v>170</v>
      </c>
      <c r="J78" s="20">
        <v>6</v>
      </c>
      <c r="K78" s="37">
        <f t="shared" si="6"/>
        <v>1020</v>
      </c>
      <c r="L78" s="37">
        <f t="shared" si="7"/>
        <v>1190</v>
      </c>
    </row>
    <row r="79" spans="1:12" ht="17" customHeight="1" x14ac:dyDescent="0.2">
      <c r="A79" s="36" t="s">
        <v>184</v>
      </c>
      <c r="B79" s="36" t="s">
        <v>211</v>
      </c>
      <c r="C79" s="20" t="s">
        <v>50</v>
      </c>
      <c r="D79" s="20">
        <v>0</v>
      </c>
      <c r="E79" s="20">
        <v>0</v>
      </c>
      <c r="F79" s="20">
        <v>0</v>
      </c>
      <c r="G79" s="37">
        <f t="shared" si="5"/>
        <v>0</v>
      </c>
      <c r="H79" s="20">
        <v>10</v>
      </c>
      <c r="I79" s="37">
        <f t="shared" si="4"/>
        <v>0</v>
      </c>
      <c r="J79" s="20">
        <v>60</v>
      </c>
      <c r="K79" s="37">
        <f t="shared" si="6"/>
        <v>0</v>
      </c>
      <c r="L79" s="37">
        <f t="shared" si="7"/>
        <v>0</v>
      </c>
    </row>
    <row r="80" spans="1:12" ht="20" customHeight="1" x14ac:dyDescent="0.2">
      <c r="A80" s="36" t="s">
        <v>185</v>
      </c>
      <c r="B80" s="36" t="s">
        <v>212</v>
      </c>
      <c r="C80" s="20" t="s">
        <v>49</v>
      </c>
      <c r="D80" s="20">
        <v>1</v>
      </c>
      <c r="E80" s="20">
        <v>0</v>
      </c>
      <c r="F80" s="20">
        <v>0</v>
      </c>
      <c r="G80" s="37">
        <f t="shared" si="5"/>
        <v>0</v>
      </c>
      <c r="H80" s="20">
        <v>0</v>
      </c>
      <c r="I80" s="37">
        <f t="shared" si="4"/>
        <v>0</v>
      </c>
      <c r="J80" s="20">
        <v>200</v>
      </c>
      <c r="K80" s="37">
        <f t="shared" si="6"/>
        <v>200</v>
      </c>
      <c r="L80" s="37">
        <f t="shared" si="7"/>
        <v>200</v>
      </c>
    </row>
    <row r="81" spans="1:12" ht="35" customHeight="1" x14ac:dyDescent="0.2">
      <c r="A81" s="36" t="s">
        <v>186</v>
      </c>
      <c r="B81" s="36" t="s">
        <v>214</v>
      </c>
      <c r="C81" s="20" t="s">
        <v>49</v>
      </c>
      <c r="D81" s="20">
        <v>1</v>
      </c>
      <c r="E81" s="20">
        <v>0</v>
      </c>
      <c r="F81" s="20">
        <v>0</v>
      </c>
      <c r="G81" s="37">
        <f t="shared" si="5"/>
        <v>0</v>
      </c>
      <c r="H81" s="20">
        <v>0</v>
      </c>
      <c r="I81" s="37">
        <f t="shared" si="4"/>
        <v>0</v>
      </c>
      <c r="J81" s="20">
        <v>300</v>
      </c>
      <c r="K81" s="37">
        <f t="shared" si="6"/>
        <v>300</v>
      </c>
      <c r="L81" s="37">
        <f t="shared" si="7"/>
        <v>300</v>
      </c>
    </row>
    <row r="82" spans="1:12" x14ac:dyDescent="0.2">
      <c r="A82" s="36" t="s">
        <v>187</v>
      </c>
      <c r="B82" s="36" t="s">
        <v>187</v>
      </c>
      <c r="C82" s="20" t="s">
        <v>49</v>
      </c>
      <c r="D82" s="20">
        <v>0</v>
      </c>
      <c r="E82" s="20">
        <v>0</v>
      </c>
      <c r="F82" s="20">
        <v>0</v>
      </c>
      <c r="G82" s="37">
        <f t="shared" si="5"/>
        <v>0</v>
      </c>
      <c r="H82" s="20">
        <v>0</v>
      </c>
      <c r="I82" s="37">
        <f t="shared" si="4"/>
        <v>0</v>
      </c>
      <c r="J82" s="20">
        <v>100</v>
      </c>
      <c r="K82" s="37">
        <f t="shared" si="6"/>
        <v>0</v>
      </c>
      <c r="L82" s="37">
        <f t="shared" si="7"/>
        <v>0</v>
      </c>
    </row>
    <row r="83" spans="1:12" ht="55" customHeight="1" x14ac:dyDescent="0.2">
      <c r="A83" s="36" t="s">
        <v>188</v>
      </c>
      <c r="B83" s="36" t="s">
        <v>216</v>
      </c>
      <c r="C83" s="20" t="s">
        <v>2</v>
      </c>
      <c r="D83" s="20">
        <v>0</v>
      </c>
      <c r="E83" s="20">
        <v>0</v>
      </c>
      <c r="F83" s="20">
        <v>120</v>
      </c>
      <c r="G83" s="37">
        <f t="shared" si="5"/>
        <v>0</v>
      </c>
      <c r="H83" s="20">
        <v>50</v>
      </c>
      <c r="I83" s="37">
        <f t="shared" si="4"/>
        <v>0</v>
      </c>
      <c r="J83" s="20">
        <v>80</v>
      </c>
      <c r="K83" s="37">
        <f t="shared" si="6"/>
        <v>0</v>
      </c>
      <c r="L83" s="37">
        <f t="shared" si="7"/>
        <v>0</v>
      </c>
    </row>
    <row r="84" spans="1:12" ht="41" customHeight="1" x14ac:dyDescent="0.2">
      <c r="A84" s="36" t="s">
        <v>189</v>
      </c>
      <c r="B84" s="36" t="s">
        <v>217</v>
      </c>
      <c r="C84" s="20" t="s">
        <v>50</v>
      </c>
      <c r="D84" s="20">
        <v>3</v>
      </c>
      <c r="E84" s="20">
        <v>0.05</v>
      </c>
      <c r="F84" s="20">
        <v>65</v>
      </c>
      <c r="G84" s="37">
        <f t="shared" si="5"/>
        <v>204.75</v>
      </c>
      <c r="H84" s="20">
        <v>35</v>
      </c>
      <c r="I84" s="37">
        <f t="shared" si="4"/>
        <v>105</v>
      </c>
      <c r="J84" s="20">
        <v>65</v>
      </c>
      <c r="K84" s="37">
        <f t="shared" si="6"/>
        <v>195</v>
      </c>
      <c r="L84" s="37">
        <f t="shared" si="7"/>
        <v>504.75</v>
      </c>
    </row>
    <row r="85" spans="1:12" ht="37" customHeight="1" x14ac:dyDescent="0.2">
      <c r="A85" s="36" t="s">
        <v>190</v>
      </c>
      <c r="B85" s="36" t="s">
        <v>217</v>
      </c>
      <c r="C85" s="20" t="s">
        <v>49</v>
      </c>
      <c r="D85" s="20">
        <v>0</v>
      </c>
      <c r="E85" s="20">
        <v>0.05</v>
      </c>
      <c r="F85" s="20">
        <v>100</v>
      </c>
      <c r="G85" s="37">
        <f t="shared" si="5"/>
        <v>0</v>
      </c>
      <c r="H85" s="20">
        <v>0</v>
      </c>
      <c r="I85" s="37">
        <f t="shared" si="4"/>
        <v>0</v>
      </c>
      <c r="J85" s="20">
        <v>65</v>
      </c>
      <c r="K85" s="37">
        <f t="shared" si="6"/>
        <v>0</v>
      </c>
      <c r="L85" s="37">
        <f t="shared" si="7"/>
        <v>0</v>
      </c>
    </row>
    <row r="86" spans="1:12" ht="44" customHeight="1" x14ac:dyDescent="0.2">
      <c r="A86" s="36" t="s">
        <v>191</v>
      </c>
      <c r="B86" s="36" t="s">
        <v>218</v>
      </c>
      <c r="C86" s="20" t="s">
        <v>2</v>
      </c>
      <c r="D86" s="20">
        <v>5</v>
      </c>
      <c r="E86" s="20">
        <v>0</v>
      </c>
      <c r="F86" s="20">
        <v>30</v>
      </c>
      <c r="G86" s="37">
        <f t="shared" si="5"/>
        <v>150</v>
      </c>
      <c r="H86" s="20">
        <v>0</v>
      </c>
      <c r="I86" s="37">
        <f t="shared" si="4"/>
        <v>0</v>
      </c>
      <c r="J86" s="20">
        <v>0</v>
      </c>
      <c r="K86" s="37">
        <f t="shared" si="6"/>
        <v>0</v>
      </c>
      <c r="L86" s="37">
        <f t="shared" si="7"/>
        <v>150</v>
      </c>
    </row>
    <row r="87" spans="1:12" ht="42" customHeight="1" x14ac:dyDescent="0.2">
      <c r="A87" s="36" t="s">
        <v>191</v>
      </c>
      <c r="B87" s="36" t="s">
        <v>219</v>
      </c>
      <c r="C87" s="20" t="s">
        <v>2</v>
      </c>
      <c r="D87" s="20">
        <v>1</v>
      </c>
      <c r="E87" s="20">
        <v>0</v>
      </c>
      <c r="F87" s="20">
        <v>50</v>
      </c>
      <c r="G87" s="37">
        <f t="shared" si="5"/>
        <v>50</v>
      </c>
      <c r="H87" s="20">
        <v>0</v>
      </c>
      <c r="I87" s="37">
        <f t="shared" si="4"/>
        <v>0</v>
      </c>
      <c r="J87" s="20">
        <v>0</v>
      </c>
      <c r="K87" s="37">
        <f t="shared" si="6"/>
        <v>0</v>
      </c>
      <c r="L87" s="37">
        <f t="shared" si="7"/>
        <v>50</v>
      </c>
    </row>
    <row r="88" spans="1:12" ht="39" customHeight="1" x14ac:dyDescent="0.2">
      <c r="A88" s="36" t="s">
        <v>228</v>
      </c>
      <c r="B88" s="36" t="s">
        <v>241</v>
      </c>
      <c r="C88" s="20" t="s">
        <v>50</v>
      </c>
      <c r="D88" s="20">
        <v>120</v>
      </c>
      <c r="E88" s="20">
        <v>0.08</v>
      </c>
      <c r="F88" s="20">
        <v>6</v>
      </c>
      <c r="G88" s="37">
        <f t="shared" si="5"/>
        <v>777.6</v>
      </c>
      <c r="H88" s="20">
        <v>6</v>
      </c>
      <c r="I88" s="37">
        <f t="shared" si="4"/>
        <v>720</v>
      </c>
      <c r="J88" s="20">
        <v>6</v>
      </c>
      <c r="K88" s="37">
        <f t="shared" si="6"/>
        <v>720</v>
      </c>
      <c r="L88" s="37">
        <f t="shared" si="7"/>
        <v>2217.6</v>
      </c>
    </row>
    <row r="89" spans="1:12" ht="27" customHeight="1" x14ac:dyDescent="0.2">
      <c r="A89" s="36" t="s">
        <v>229</v>
      </c>
      <c r="B89" s="36" t="s">
        <v>242</v>
      </c>
      <c r="C89" s="20" t="s">
        <v>50</v>
      </c>
      <c r="D89" s="20">
        <v>50</v>
      </c>
      <c r="E89" s="20">
        <v>0.08</v>
      </c>
      <c r="F89" s="20">
        <v>15</v>
      </c>
      <c r="G89" s="37">
        <f t="shared" si="5"/>
        <v>810</v>
      </c>
      <c r="H89" s="20">
        <v>1</v>
      </c>
      <c r="I89" s="37">
        <f t="shared" si="4"/>
        <v>50</v>
      </c>
      <c r="J89" s="20">
        <v>3</v>
      </c>
      <c r="K89" s="37">
        <f t="shared" si="6"/>
        <v>150</v>
      </c>
      <c r="L89" s="37">
        <f t="shared" si="7"/>
        <v>1010</v>
      </c>
    </row>
    <row r="90" spans="1:12" ht="30" x14ac:dyDescent="0.2">
      <c r="A90" s="33" t="s">
        <v>230</v>
      </c>
      <c r="B90" s="33"/>
      <c r="C90" s="34"/>
      <c r="D90" s="34"/>
      <c r="E90" s="34"/>
      <c r="F90" s="34"/>
      <c r="G90" s="38">
        <f t="shared" si="5"/>
        <v>0</v>
      </c>
      <c r="H90" s="34"/>
      <c r="I90" s="38">
        <f t="shared" si="4"/>
        <v>0</v>
      </c>
      <c r="J90" s="34"/>
      <c r="K90" s="34"/>
      <c r="L90" s="34"/>
    </row>
    <row r="91" spans="1:12" ht="39" customHeight="1" x14ac:dyDescent="0.2">
      <c r="A91" s="36" t="s">
        <v>231</v>
      </c>
      <c r="B91" s="36" t="s">
        <v>243</v>
      </c>
      <c r="C91" s="20" t="s">
        <v>22</v>
      </c>
      <c r="D91" s="20">
        <v>1</v>
      </c>
      <c r="E91" s="20"/>
      <c r="F91" s="20">
        <v>300</v>
      </c>
      <c r="G91" s="37">
        <f t="shared" si="5"/>
        <v>300</v>
      </c>
      <c r="H91" s="20"/>
      <c r="I91" s="37">
        <f t="shared" si="4"/>
        <v>0</v>
      </c>
      <c r="J91" s="20"/>
      <c r="K91" s="20"/>
      <c r="L91" s="20"/>
    </row>
    <row r="92" spans="1:12" ht="55" customHeight="1" x14ac:dyDescent="0.2">
      <c r="A92" s="36" t="s">
        <v>232</v>
      </c>
      <c r="B92" s="36" t="s">
        <v>244</v>
      </c>
      <c r="C92" s="20" t="s">
        <v>22</v>
      </c>
      <c r="D92" s="20">
        <v>1</v>
      </c>
      <c r="E92" s="20"/>
      <c r="F92" s="20">
        <v>300</v>
      </c>
      <c r="G92" s="37">
        <f t="shared" si="5"/>
        <v>300</v>
      </c>
      <c r="H92" s="20"/>
      <c r="I92" s="37">
        <f t="shared" si="4"/>
        <v>0</v>
      </c>
      <c r="J92" s="20"/>
      <c r="K92" s="20"/>
      <c r="L92" s="20"/>
    </row>
    <row r="93" spans="1:12" ht="71" customHeight="1" x14ac:dyDescent="0.2">
      <c r="A93" s="36" t="s">
        <v>233</v>
      </c>
      <c r="B93" s="36"/>
      <c r="C93" s="20" t="s">
        <v>22</v>
      </c>
      <c r="D93" s="20">
        <v>1</v>
      </c>
      <c r="E93" s="20"/>
      <c r="F93" s="20">
        <v>1000</v>
      </c>
      <c r="G93" s="37">
        <f t="shared" si="5"/>
        <v>1000</v>
      </c>
      <c r="H93" s="20"/>
      <c r="I93" s="37">
        <f t="shared" si="4"/>
        <v>0</v>
      </c>
      <c r="J93" s="20"/>
      <c r="K93" s="20"/>
      <c r="L93" s="20"/>
    </row>
    <row r="94" spans="1:12" x14ac:dyDescent="0.2">
      <c r="A94" s="33" t="s">
        <v>39</v>
      </c>
      <c r="B94" s="33"/>
      <c r="C94" s="34"/>
      <c r="D94" s="34"/>
      <c r="E94" s="34"/>
      <c r="F94" s="34"/>
      <c r="G94" s="34"/>
      <c r="H94" s="34"/>
      <c r="I94" s="34"/>
      <c r="J94" s="34"/>
      <c r="K94" s="34"/>
      <c r="L94" s="34"/>
    </row>
    <row r="95" spans="1:12" x14ac:dyDescent="0.2">
      <c r="A95" s="36" t="s">
        <v>235</v>
      </c>
      <c r="B95" s="36"/>
      <c r="C95" s="20"/>
      <c r="D95" s="20"/>
      <c r="E95" s="20"/>
      <c r="F95" s="20"/>
      <c r="G95" s="37">
        <f>SUM(G4:G94)</f>
        <v>19168.363000000001</v>
      </c>
      <c r="H95" s="20"/>
      <c r="I95" s="40">
        <f>SUM(I4:I94)</f>
        <v>7364.8099999999995</v>
      </c>
      <c r="J95" s="20"/>
      <c r="K95" s="20"/>
      <c r="L95" s="41">
        <f>SUM(I95,G95)</f>
        <v>26533.173000000003</v>
      </c>
    </row>
    <row r="96" spans="1:12" x14ac:dyDescent="0.2">
      <c r="A96" s="36" t="s">
        <v>38</v>
      </c>
      <c r="B96" s="36"/>
      <c r="C96" s="20"/>
      <c r="D96" s="20"/>
      <c r="E96" s="20"/>
      <c r="F96" s="20"/>
      <c r="G96" s="20"/>
      <c r="H96" s="20"/>
      <c r="I96" s="20"/>
      <c r="J96" s="20"/>
      <c r="K96" s="37">
        <f>SUM(K4:K95)</f>
        <v>18409.61</v>
      </c>
      <c r="L96" s="41">
        <f>SUM(K96)</f>
        <v>18409.61</v>
      </c>
    </row>
    <row r="97" spans="1:12" x14ac:dyDescent="0.2">
      <c r="A97" s="36" t="s">
        <v>237</v>
      </c>
      <c r="B97" s="36" t="s">
        <v>246</v>
      </c>
      <c r="C97" s="20"/>
      <c r="D97" s="20"/>
      <c r="E97" s="20"/>
      <c r="F97" s="20"/>
      <c r="G97" s="20"/>
      <c r="H97" s="20"/>
      <c r="I97" s="20"/>
      <c r="J97" s="20"/>
      <c r="K97" s="20"/>
      <c r="L97" s="41">
        <f>SUM(L95:L96)</f>
        <v>44942.783000000003</v>
      </c>
    </row>
    <row r="98" spans="1:12" x14ac:dyDescent="0.2">
      <c r="A98" s="36" t="s">
        <v>238</v>
      </c>
      <c r="B98" s="42">
        <v>0.05</v>
      </c>
      <c r="C98" s="20"/>
      <c r="D98" s="20">
        <v>0.05</v>
      </c>
      <c r="E98" s="20"/>
      <c r="F98" s="20"/>
      <c r="G98" s="20"/>
      <c r="H98" s="20"/>
      <c r="I98" s="20"/>
      <c r="J98" s="20"/>
      <c r="K98" s="20"/>
      <c r="L98" s="41">
        <f>L97*D98</f>
        <v>2247.1391500000004</v>
      </c>
    </row>
    <row r="99" spans="1:12" x14ac:dyDescent="0.2">
      <c r="A99" s="36" t="s">
        <v>239</v>
      </c>
      <c r="B99" s="36" t="s">
        <v>247</v>
      </c>
      <c r="C99" s="20"/>
      <c r="D99" s="20"/>
      <c r="E99" s="20"/>
      <c r="F99" s="20"/>
      <c r="G99" s="20"/>
      <c r="H99" s="20"/>
      <c r="I99" s="20"/>
      <c r="J99" s="20"/>
      <c r="K99" s="20"/>
      <c r="L99" s="41">
        <f>SUM(L97:L98)</f>
        <v>47189.922150000006</v>
      </c>
    </row>
    <row r="100" spans="1:12" ht="60" x14ac:dyDescent="0.2">
      <c r="A100" s="36" t="s">
        <v>240</v>
      </c>
      <c r="B100" s="36" t="s">
        <v>245</v>
      </c>
      <c r="C100" s="20"/>
      <c r="D100" s="20"/>
      <c r="E100" s="20"/>
      <c r="F100" s="20"/>
      <c r="G100" s="20"/>
      <c r="H100" s="20"/>
      <c r="I100" s="20"/>
      <c r="J100" s="20"/>
      <c r="K100" s="20"/>
      <c r="L100" s="20"/>
    </row>
    <row r="101" spans="1:12" x14ac:dyDescent="0.2">
      <c r="A101" s="1"/>
      <c r="B101" s="1"/>
    </row>
    <row r="102" spans="1:12" x14ac:dyDescent="0.2">
      <c r="A102" s="32" t="s">
        <v>253</v>
      </c>
      <c r="B102" s="32"/>
      <c r="C102" s="32"/>
      <c r="D102" s="32"/>
      <c r="E102" s="32"/>
      <c r="F102" s="32"/>
      <c r="G102" s="32"/>
      <c r="H102" s="32"/>
      <c r="I102" s="32"/>
      <c r="J102" s="32"/>
      <c r="K102" s="32"/>
      <c r="L102" s="32"/>
    </row>
    <row r="103" spans="1:12" x14ac:dyDescent="0.2">
      <c r="A103" s="32" t="s">
        <v>72</v>
      </c>
      <c r="B103" s="32" t="s">
        <v>73</v>
      </c>
      <c r="C103" s="30" t="s">
        <v>31</v>
      </c>
      <c r="D103" s="30" t="s">
        <v>33</v>
      </c>
      <c r="E103" s="30" t="s">
        <v>76</v>
      </c>
      <c r="F103" s="30" t="s">
        <v>77</v>
      </c>
      <c r="G103" s="30"/>
      <c r="H103" s="30" t="s">
        <v>78</v>
      </c>
      <c r="I103" s="30"/>
      <c r="J103" s="30" t="s">
        <v>79</v>
      </c>
      <c r="K103" s="30"/>
      <c r="L103" s="30" t="s">
        <v>86</v>
      </c>
    </row>
    <row r="104" spans="1:12" x14ac:dyDescent="0.2">
      <c r="A104" s="32"/>
      <c r="B104" s="32"/>
      <c r="C104" s="30"/>
      <c r="D104" s="30"/>
      <c r="E104" s="30"/>
      <c r="F104" s="20" t="s">
        <v>80</v>
      </c>
      <c r="G104" s="20" t="s">
        <v>81</v>
      </c>
      <c r="H104" s="20" t="s">
        <v>82</v>
      </c>
      <c r="I104" s="20" t="s">
        <v>83</v>
      </c>
      <c r="J104" s="20" t="s">
        <v>84</v>
      </c>
      <c r="K104" s="20" t="s">
        <v>85</v>
      </c>
      <c r="L104" s="30"/>
    </row>
    <row r="105" spans="1:12" x14ac:dyDescent="0.2">
      <c r="A105" s="43" t="s">
        <v>161</v>
      </c>
      <c r="B105" s="44"/>
      <c r="C105" s="45"/>
      <c r="D105" s="45"/>
      <c r="E105" s="45"/>
      <c r="F105" s="34"/>
      <c r="G105" s="34"/>
      <c r="H105" s="34"/>
      <c r="I105" s="34"/>
      <c r="J105" s="34"/>
      <c r="K105" s="34"/>
      <c r="L105" s="45"/>
    </row>
    <row r="106" spans="1:12" ht="33" customHeight="1" x14ac:dyDescent="0.2">
      <c r="A106" s="36" t="s">
        <v>273</v>
      </c>
      <c r="B106" s="36" t="s">
        <v>263</v>
      </c>
      <c r="C106" s="20" t="s">
        <v>269</v>
      </c>
      <c r="D106" s="20">
        <v>0</v>
      </c>
      <c r="E106" s="20">
        <v>0</v>
      </c>
      <c r="F106" s="20">
        <v>1350</v>
      </c>
      <c r="G106" s="37">
        <f t="shared" ref="G106:G144" si="8">F106*D106*(1+E106)</f>
        <v>0</v>
      </c>
      <c r="H106" s="20">
        <v>50</v>
      </c>
      <c r="I106" s="37">
        <f>H106*D106</f>
        <v>0</v>
      </c>
      <c r="J106" s="20">
        <v>100</v>
      </c>
      <c r="K106" s="37">
        <f t="shared" ref="K106:K144" si="9">J106*D106</f>
        <v>0</v>
      </c>
      <c r="L106" s="37">
        <f t="shared" ref="L106:L144" si="10">G106+I106+K106</f>
        <v>0</v>
      </c>
    </row>
    <row r="107" spans="1:12" ht="43" customHeight="1" x14ac:dyDescent="0.2">
      <c r="A107" s="36" t="s">
        <v>254</v>
      </c>
      <c r="B107" s="36" t="s">
        <v>264</v>
      </c>
      <c r="C107" s="20" t="s">
        <v>50</v>
      </c>
      <c r="D107" s="20">
        <v>22.47</v>
      </c>
      <c r="E107" s="20">
        <v>0.06</v>
      </c>
      <c r="F107" s="20">
        <v>100</v>
      </c>
      <c r="G107" s="37">
        <f t="shared" si="8"/>
        <v>2381.8200000000002</v>
      </c>
      <c r="H107" s="20">
        <v>0</v>
      </c>
      <c r="I107" s="37">
        <f>H107*D107</f>
        <v>0</v>
      </c>
      <c r="J107" s="20">
        <v>0</v>
      </c>
      <c r="K107" s="37">
        <f t="shared" si="9"/>
        <v>0</v>
      </c>
      <c r="L107" s="37">
        <f t="shared" si="10"/>
        <v>2381.8200000000002</v>
      </c>
    </row>
    <row r="108" spans="1:12" ht="40" customHeight="1" x14ac:dyDescent="0.2">
      <c r="A108" s="36" t="s">
        <v>255</v>
      </c>
      <c r="B108" s="36" t="s">
        <v>265</v>
      </c>
      <c r="C108" s="20" t="s">
        <v>6</v>
      </c>
      <c r="D108" s="20">
        <v>26.06</v>
      </c>
      <c r="E108" s="20">
        <v>0.08</v>
      </c>
      <c r="F108" s="20">
        <v>23</v>
      </c>
      <c r="G108" s="37">
        <f t="shared" si="8"/>
        <v>647.33040000000005</v>
      </c>
      <c r="H108" s="20">
        <v>0</v>
      </c>
      <c r="I108" s="37">
        <f t="shared" ref="I108:I144" si="11">H108*D108</f>
        <v>0</v>
      </c>
      <c r="J108" s="20">
        <v>0</v>
      </c>
      <c r="K108" s="37">
        <f t="shared" si="9"/>
        <v>0</v>
      </c>
      <c r="L108" s="37">
        <f t="shared" si="10"/>
        <v>647.33040000000005</v>
      </c>
    </row>
    <row r="109" spans="1:12" ht="52" customHeight="1" x14ac:dyDescent="0.2">
      <c r="A109" s="36" t="s">
        <v>89</v>
      </c>
      <c r="B109" s="36" t="s">
        <v>266</v>
      </c>
      <c r="C109" s="20" t="s">
        <v>50</v>
      </c>
      <c r="D109" s="20">
        <v>4.5999999999999996</v>
      </c>
      <c r="E109" s="20">
        <v>0.08</v>
      </c>
      <c r="F109" s="20">
        <v>90</v>
      </c>
      <c r="G109" s="37">
        <f t="shared" si="8"/>
        <v>447.11999999999995</v>
      </c>
      <c r="H109" s="20">
        <v>0</v>
      </c>
      <c r="I109" s="37">
        <f t="shared" si="11"/>
        <v>0</v>
      </c>
      <c r="J109" s="20">
        <v>0</v>
      </c>
      <c r="K109" s="37">
        <f t="shared" si="9"/>
        <v>0</v>
      </c>
      <c r="L109" s="37">
        <f t="shared" si="10"/>
        <v>447.11999999999995</v>
      </c>
    </row>
    <row r="110" spans="1:12" x14ac:dyDescent="0.2">
      <c r="A110" s="33" t="s">
        <v>260</v>
      </c>
      <c r="B110" s="33"/>
      <c r="C110" s="34"/>
      <c r="D110" s="34"/>
      <c r="E110" s="34"/>
      <c r="F110" s="34"/>
      <c r="G110" s="38">
        <f t="shared" si="8"/>
        <v>0</v>
      </c>
      <c r="H110" s="34"/>
      <c r="I110" s="38">
        <f t="shared" si="11"/>
        <v>0</v>
      </c>
      <c r="J110" s="34"/>
      <c r="K110" s="38">
        <f t="shared" si="9"/>
        <v>0</v>
      </c>
      <c r="L110" s="38">
        <f t="shared" si="10"/>
        <v>0</v>
      </c>
    </row>
    <row r="111" spans="1:12" ht="50" customHeight="1" x14ac:dyDescent="0.2">
      <c r="A111" s="36" t="s">
        <v>261</v>
      </c>
      <c r="B111" s="36" t="s">
        <v>267</v>
      </c>
      <c r="C111" s="20" t="s">
        <v>22</v>
      </c>
      <c r="D111" s="20">
        <v>1</v>
      </c>
      <c r="E111" s="20">
        <v>0</v>
      </c>
      <c r="F111" s="20">
        <v>750</v>
      </c>
      <c r="G111" s="37">
        <f t="shared" si="8"/>
        <v>750</v>
      </c>
      <c r="H111" s="20">
        <v>0</v>
      </c>
      <c r="I111" s="37">
        <f t="shared" si="11"/>
        <v>0</v>
      </c>
      <c r="J111" s="20">
        <v>0</v>
      </c>
      <c r="K111" s="37">
        <f t="shared" si="9"/>
        <v>0</v>
      </c>
      <c r="L111" s="37">
        <f t="shared" si="10"/>
        <v>750</v>
      </c>
    </row>
    <row r="112" spans="1:12" ht="50" customHeight="1" x14ac:dyDescent="0.2">
      <c r="A112" s="36" t="s">
        <v>95</v>
      </c>
      <c r="B112" s="36" t="s">
        <v>266</v>
      </c>
      <c r="C112" s="20" t="s">
        <v>50</v>
      </c>
      <c r="D112" s="20">
        <v>23.4</v>
      </c>
      <c r="E112" s="20">
        <v>0.08</v>
      </c>
      <c r="F112" s="20">
        <v>50</v>
      </c>
      <c r="G112" s="37">
        <f t="shared" si="8"/>
        <v>1263.6000000000001</v>
      </c>
      <c r="H112" s="20">
        <v>0</v>
      </c>
      <c r="I112" s="37">
        <f t="shared" si="11"/>
        <v>0</v>
      </c>
      <c r="J112" s="20">
        <v>0</v>
      </c>
      <c r="K112" s="37">
        <f t="shared" si="9"/>
        <v>0</v>
      </c>
      <c r="L112" s="37">
        <f t="shared" si="10"/>
        <v>1263.6000000000001</v>
      </c>
    </row>
    <row r="113" spans="1:12" ht="58" customHeight="1" x14ac:dyDescent="0.2">
      <c r="A113" s="36" t="s">
        <v>89</v>
      </c>
      <c r="B113" s="36" t="s">
        <v>266</v>
      </c>
      <c r="C113" s="20" t="s">
        <v>50</v>
      </c>
      <c r="D113" s="20">
        <v>5.0999999999999996</v>
      </c>
      <c r="E113" s="20">
        <v>0.08</v>
      </c>
      <c r="F113" s="20">
        <v>50</v>
      </c>
      <c r="G113" s="37">
        <f t="shared" si="8"/>
        <v>275.39999999999998</v>
      </c>
      <c r="H113" s="20">
        <v>0</v>
      </c>
      <c r="I113" s="37">
        <f t="shared" si="11"/>
        <v>0</v>
      </c>
      <c r="J113" s="20">
        <v>0</v>
      </c>
      <c r="K113" s="37">
        <f t="shared" si="9"/>
        <v>0</v>
      </c>
      <c r="L113" s="37">
        <f t="shared" si="10"/>
        <v>275.39999999999998</v>
      </c>
    </row>
    <row r="114" spans="1:12" ht="38" customHeight="1" x14ac:dyDescent="0.2">
      <c r="A114" s="36" t="s">
        <v>275</v>
      </c>
      <c r="B114" s="36" t="s">
        <v>296</v>
      </c>
      <c r="C114" s="20" t="s">
        <v>50</v>
      </c>
      <c r="D114" s="20">
        <v>4.16</v>
      </c>
      <c r="E114" s="20">
        <v>0</v>
      </c>
      <c r="F114" s="20">
        <v>1480</v>
      </c>
      <c r="G114" s="37">
        <f t="shared" si="8"/>
        <v>6156.8</v>
      </c>
      <c r="H114" s="20">
        <v>0</v>
      </c>
      <c r="I114" s="37">
        <f t="shared" si="11"/>
        <v>0</v>
      </c>
      <c r="J114" s="20">
        <v>0</v>
      </c>
      <c r="K114" s="37">
        <f t="shared" si="9"/>
        <v>0</v>
      </c>
      <c r="L114" s="37">
        <f t="shared" si="10"/>
        <v>6156.8</v>
      </c>
    </row>
    <row r="115" spans="1:12" ht="40" customHeight="1" x14ac:dyDescent="0.2">
      <c r="A115" s="36" t="s">
        <v>276</v>
      </c>
      <c r="B115" s="36" t="s">
        <v>298</v>
      </c>
      <c r="C115" s="20" t="s">
        <v>313</v>
      </c>
      <c r="D115" s="20">
        <v>1</v>
      </c>
      <c r="E115" s="20">
        <v>0</v>
      </c>
      <c r="F115" s="20">
        <v>850</v>
      </c>
      <c r="G115" s="37">
        <f t="shared" si="8"/>
        <v>850</v>
      </c>
      <c r="H115" s="20">
        <v>10</v>
      </c>
      <c r="I115" s="37">
        <f t="shared" si="11"/>
        <v>10</v>
      </c>
      <c r="J115" s="20">
        <v>50</v>
      </c>
      <c r="K115" s="37">
        <f t="shared" si="9"/>
        <v>50</v>
      </c>
      <c r="L115" s="37">
        <f t="shared" si="10"/>
        <v>910</v>
      </c>
    </row>
    <row r="116" spans="1:12" ht="40" customHeight="1" x14ac:dyDescent="0.2">
      <c r="A116" s="36" t="s">
        <v>277</v>
      </c>
      <c r="B116" s="36" t="s">
        <v>299</v>
      </c>
      <c r="C116" s="20" t="s">
        <v>314</v>
      </c>
      <c r="D116" s="20">
        <v>2</v>
      </c>
      <c r="E116" s="20">
        <v>0</v>
      </c>
      <c r="F116" s="20">
        <v>25</v>
      </c>
      <c r="G116" s="37">
        <f t="shared" si="8"/>
        <v>50</v>
      </c>
      <c r="H116" s="20">
        <v>2</v>
      </c>
      <c r="I116" s="37">
        <f t="shared" si="11"/>
        <v>4</v>
      </c>
      <c r="J116" s="20">
        <v>2</v>
      </c>
      <c r="K116" s="37">
        <f t="shared" si="9"/>
        <v>4</v>
      </c>
      <c r="L116" s="37">
        <f t="shared" si="10"/>
        <v>58</v>
      </c>
    </row>
    <row r="117" spans="1:12" ht="51" customHeight="1" x14ac:dyDescent="0.2">
      <c r="A117" s="36" t="s">
        <v>278</v>
      </c>
      <c r="B117" s="36" t="s">
        <v>300</v>
      </c>
      <c r="C117" s="20" t="s">
        <v>315</v>
      </c>
      <c r="D117" s="20">
        <v>2</v>
      </c>
      <c r="E117" s="20">
        <v>0</v>
      </c>
      <c r="F117" s="20">
        <v>30</v>
      </c>
      <c r="G117" s="37">
        <f t="shared" si="8"/>
        <v>60</v>
      </c>
      <c r="H117" s="20">
        <v>2</v>
      </c>
      <c r="I117" s="37">
        <f t="shared" si="11"/>
        <v>4</v>
      </c>
      <c r="J117" s="20">
        <v>2</v>
      </c>
      <c r="K117" s="37">
        <f t="shared" si="9"/>
        <v>4</v>
      </c>
      <c r="L117" s="37">
        <f t="shared" si="10"/>
        <v>68</v>
      </c>
    </row>
    <row r="118" spans="1:12" x14ac:dyDescent="0.2">
      <c r="A118" s="33" t="s">
        <v>94</v>
      </c>
      <c r="B118" s="33"/>
      <c r="C118" s="34"/>
      <c r="D118" s="34"/>
      <c r="E118" s="34"/>
      <c r="F118" s="34"/>
      <c r="G118" s="38">
        <f t="shared" si="8"/>
        <v>0</v>
      </c>
      <c r="H118" s="34"/>
      <c r="I118" s="38">
        <f t="shared" si="11"/>
        <v>0</v>
      </c>
      <c r="J118" s="34"/>
      <c r="K118" s="38">
        <f t="shared" si="9"/>
        <v>0</v>
      </c>
      <c r="L118" s="38">
        <f t="shared" si="10"/>
        <v>0</v>
      </c>
    </row>
    <row r="119" spans="1:12" ht="52" customHeight="1" x14ac:dyDescent="0.2">
      <c r="A119" s="36" t="s">
        <v>95</v>
      </c>
      <c r="B119" s="36" t="s">
        <v>266</v>
      </c>
      <c r="C119" s="20" t="s">
        <v>50</v>
      </c>
      <c r="D119" s="20">
        <v>18.38</v>
      </c>
      <c r="E119" s="20">
        <v>0.08</v>
      </c>
      <c r="F119" s="20">
        <v>50</v>
      </c>
      <c r="G119" s="37">
        <f t="shared" si="8"/>
        <v>992.5200000000001</v>
      </c>
      <c r="H119" s="20">
        <v>0</v>
      </c>
      <c r="I119" s="37">
        <f t="shared" si="11"/>
        <v>0</v>
      </c>
      <c r="J119" s="20">
        <v>0</v>
      </c>
      <c r="K119" s="37">
        <f t="shared" si="9"/>
        <v>0</v>
      </c>
      <c r="L119" s="37">
        <f t="shared" si="10"/>
        <v>992.5200000000001</v>
      </c>
    </row>
    <row r="120" spans="1:12" ht="50" customHeight="1" x14ac:dyDescent="0.2">
      <c r="A120" s="36" t="s">
        <v>89</v>
      </c>
      <c r="B120" s="36" t="s">
        <v>266</v>
      </c>
      <c r="C120" s="20" t="s">
        <v>50</v>
      </c>
      <c r="D120" s="20">
        <v>4.4000000000000004</v>
      </c>
      <c r="E120" s="20">
        <v>0.08</v>
      </c>
      <c r="F120" s="20">
        <v>50</v>
      </c>
      <c r="G120" s="37">
        <f t="shared" si="8"/>
        <v>237.60000000000005</v>
      </c>
      <c r="H120" s="20">
        <v>0</v>
      </c>
      <c r="I120" s="37">
        <f t="shared" si="11"/>
        <v>0</v>
      </c>
      <c r="J120" s="20">
        <v>0</v>
      </c>
      <c r="K120" s="37">
        <f t="shared" si="9"/>
        <v>0</v>
      </c>
      <c r="L120" s="37">
        <f t="shared" si="10"/>
        <v>237.60000000000005</v>
      </c>
    </row>
    <row r="121" spans="1:12" ht="38" customHeight="1" x14ac:dyDescent="0.2">
      <c r="A121" s="36" t="s">
        <v>301</v>
      </c>
      <c r="B121" s="36" t="s">
        <v>302</v>
      </c>
      <c r="C121" s="20" t="s">
        <v>22</v>
      </c>
      <c r="D121" s="20">
        <v>1</v>
      </c>
      <c r="E121" s="20">
        <v>0</v>
      </c>
      <c r="F121" s="20">
        <v>1000</v>
      </c>
      <c r="G121" s="37">
        <f t="shared" si="8"/>
        <v>1000</v>
      </c>
      <c r="H121" s="20">
        <v>15</v>
      </c>
      <c r="I121" s="37">
        <f t="shared" si="11"/>
        <v>15</v>
      </c>
      <c r="J121" s="20">
        <v>40</v>
      </c>
      <c r="K121" s="37">
        <f t="shared" si="9"/>
        <v>40</v>
      </c>
      <c r="L121" s="37">
        <f t="shared" si="10"/>
        <v>1055</v>
      </c>
    </row>
    <row r="122" spans="1:12" ht="39" customHeight="1" x14ac:dyDescent="0.2">
      <c r="A122" s="36" t="s">
        <v>282</v>
      </c>
      <c r="B122" s="36" t="s">
        <v>308</v>
      </c>
      <c r="C122" s="20" t="s">
        <v>22</v>
      </c>
      <c r="D122" s="20">
        <v>1</v>
      </c>
      <c r="E122" s="20">
        <v>0</v>
      </c>
      <c r="F122" s="20">
        <v>400</v>
      </c>
      <c r="G122" s="37">
        <f t="shared" si="8"/>
        <v>400</v>
      </c>
      <c r="H122" s="20">
        <v>5</v>
      </c>
      <c r="I122" s="37">
        <f t="shared" si="11"/>
        <v>5</v>
      </c>
      <c r="J122" s="20">
        <v>20</v>
      </c>
      <c r="K122" s="37">
        <f t="shared" si="9"/>
        <v>20</v>
      </c>
      <c r="L122" s="37">
        <f t="shared" si="10"/>
        <v>425</v>
      </c>
    </row>
    <row r="123" spans="1:12" ht="34" customHeight="1" x14ac:dyDescent="0.2">
      <c r="A123" s="36" t="s">
        <v>283</v>
      </c>
      <c r="B123" s="36" t="s">
        <v>306</v>
      </c>
      <c r="C123" s="20" t="s">
        <v>316</v>
      </c>
      <c r="D123" s="20">
        <v>1</v>
      </c>
      <c r="E123" s="20">
        <v>0</v>
      </c>
      <c r="F123" s="20">
        <v>1380</v>
      </c>
      <c r="G123" s="37">
        <f t="shared" si="8"/>
        <v>1380</v>
      </c>
      <c r="H123" s="20">
        <v>10</v>
      </c>
      <c r="I123" s="37">
        <f t="shared" si="11"/>
        <v>10</v>
      </c>
      <c r="J123" s="20">
        <v>50</v>
      </c>
      <c r="K123" s="37">
        <f t="shared" si="9"/>
        <v>50</v>
      </c>
      <c r="L123" s="37">
        <f t="shared" si="10"/>
        <v>1440</v>
      </c>
    </row>
    <row r="124" spans="1:12" ht="36" customHeight="1" x14ac:dyDescent="0.2">
      <c r="A124" s="36" t="s">
        <v>277</v>
      </c>
      <c r="B124" s="36" t="s">
        <v>299</v>
      </c>
      <c r="C124" s="20" t="s">
        <v>314</v>
      </c>
      <c r="D124" s="20">
        <v>3</v>
      </c>
      <c r="E124" s="20">
        <v>0</v>
      </c>
      <c r="F124" s="20">
        <v>25</v>
      </c>
      <c r="G124" s="37">
        <f t="shared" si="8"/>
        <v>75</v>
      </c>
      <c r="H124" s="20">
        <v>2</v>
      </c>
      <c r="I124" s="37">
        <f t="shared" si="11"/>
        <v>6</v>
      </c>
      <c r="J124" s="20">
        <v>5</v>
      </c>
      <c r="K124" s="37">
        <f t="shared" si="9"/>
        <v>15</v>
      </c>
      <c r="L124" s="37">
        <f t="shared" si="10"/>
        <v>96</v>
      </c>
    </row>
    <row r="125" spans="1:12" ht="58" customHeight="1" x14ac:dyDescent="0.2">
      <c r="A125" s="36" t="s">
        <v>278</v>
      </c>
      <c r="B125" s="36" t="s">
        <v>300</v>
      </c>
      <c r="C125" s="20" t="s">
        <v>317</v>
      </c>
      <c r="D125" s="20">
        <v>3</v>
      </c>
      <c r="E125" s="20">
        <v>0</v>
      </c>
      <c r="F125" s="20">
        <v>30</v>
      </c>
      <c r="G125" s="37">
        <f t="shared" si="8"/>
        <v>90</v>
      </c>
      <c r="H125" s="20">
        <v>2</v>
      </c>
      <c r="I125" s="37">
        <f t="shared" si="11"/>
        <v>6</v>
      </c>
      <c r="J125" s="20">
        <v>5</v>
      </c>
      <c r="K125" s="37">
        <f t="shared" si="9"/>
        <v>15</v>
      </c>
      <c r="L125" s="37">
        <f t="shared" si="10"/>
        <v>111</v>
      </c>
    </row>
    <row r="126" spans="1:12" ht="27" customHeight="1" x14ac:dyDescent="0.2">
      <c r="A126" s="36" t="s">
        <v>286</v>
      </c>
      <c r="B126" s="36" t="s">
        <v>304</v>
      </c>
      <c r="C126" s="20" t="s">
        <v>50</v>
      </c>
      <c r="D126" s="20">
        <v>2.6</v>
      </c>
      <c r="E126" s="20">
        <v>0</v>
      </c>
      <c r="F126" s="20">
        <v>300</v>
      </c>
      <c r="G126" s="37">
        <f t="shared" si="8"/>
        <v>780</v>
      </c>
      <c r="H126" s="20">
        <v>0</v>
      </c>
      <c r="I126" s="37">
        <f t="shared" si="11"/>
        <v>0</v>
      </c>
      <c r="J126" s="20">
        <v>0</v>
      </c>
      <c r="K126" s="37">
        <f t="shared" si="9"/>
        <v>0</v>
      </c>
      <c r="L126" s="37">
        <f t="shared" si="10"/>
        <v>780</v>
      </c>
    </row>
    <row r="127" spans="1:12" ht="33" customHeight="1" x14ac:dyDescent="0.2">
      <c r="A127" s="36" t="s">
        <v>287</v>
      </c>
      <c r="B127" s="36" t="s">
        <v>305</v>
      </c>
      <c r="C127" s="20" t="s">
        <v>318</v>
      </c>
      <c r="D127" s="20">
        <v>1.3</v>
      </c>
      <c r="E127" s="20">
        <v>0</v>
      </c>
      <c r="F127" s="20">
        <v>130</v>
      </c>
      <c r="G127" s="37">
        <f t="shared" si="8"/>
        <v>169</v>
      </c>
      <c r="H127" s="20">
        <v>10</v>
      </c>
      <c r="I127" s="37">
        <f t="shared" si="11"/>
        <v>13</v>
      </c>
      <c r="J127" s="20">
        <v>15</v>
      </c>
      <c r="K127" s="37">
        <f t="shared" si="9"/>
        <v>19.5</v>
      </c>
      <c r="L127" s="37">
        <f t="shared" si="10"/>
        <v>201.5</v>
      </c>
    </row>
    <row r="128" spans="1:12" ht="52" customHeight="1" x14ac:dyDescent="0.2">
      <c r="A128" s="36" t="s">
        <v>288</v>
      </c>
      <c r="B128" s="36" t="s">
        <v>307</v>
      </c>
      <c r="C128" s="20" t="s">
        <v>319</v>
      </c>
      <c r="D128" s="20">
        <v>1</v>
      </c>
      <c r="E128" s="20">
        <v>0</v>
      </c>
      <c r="F128" s="20">
        <v>650</v>
      </c>
      <c r="G128" s="37">
        <f t="shared" si="8"/>
        <v>650</v>
      </c>
      <c r="H128" s="20">
        <v>15</v>
      </c>
      <c r="I128" s="37">
        <f t="shared" si="11"/>
        <v>15</v>
      </c>
      <c r="J128" s="20">
        <v>40</v>
      </c>
      <c r="K128" s="37">
        <f t="shared" si="9"/>
        <v>40</v>
      </c>
      <c r="L128" s="37">
        <f t="shared" si="10"/>
        <v>705</v>
      </c>
    </row>
    <row r="129" spans="1:12" ht="58" customHeight="1" x14ac:dyDescent="0.2">
      <c r="A129" s="36" t="s">
        <v>261</v>
      </c>
      <c r="B129" s="36" t="s">
        <v>267</v>
      </c>
      <c r="C129" s="20" t="s">
        <v>22</v>
      </c>
      <c r="D129" s="20">
        <v>1</v>
      </c>
      <c r="E129" s="20">
        <v>0</v>
      </c>
      <c r="F129" s="20">
        <v>750</v>
      </c>
      <c r="G129" s="37">
        <f t="shared" si="8"/>
        <v>750</v>
      </c>
      <c r="H129" s="20"/>
      <c r="I129" s="37">
        <f t="shared" si="11"/>
        <v>0</v>
      </c>
      <c r="J129" s="20">
        <v>0</v>
      </c>
      <c r="K129" s="37">
        <f t="shared" si="9"/>
        <v>0</v>
      </c>
      <c r="L129" s="37">
        <f t="shared" si="10"/>
        <v>750</v>
      </c>
    </row>
    <row r="130" spans="1:12" x14ac:dyDescent="0.2">
      <c r="A130" s="33" t="s">
        <v>56</v>
      </c>
      <c r="B130" s="33"/>
      <c r="C130" s="34"/>
      <c r="D130" s="34"/>
      <c r="E130" s="34"/>
      <c r="F130" s="34"/>
      <c r="G130" s="38">
        <f t="shared" si="8"/>
        <v>0</v>
      </c>
      <c r="H130" s="34"/>
      <c r="I130" s="38">
        <f t="shared" si="11"/>
        <v>0</v>
      </c>
      <c r="J130" s="34"/>
      <c r="K130" s="38">
        <f t="shared" si="9"/>
        <v>0</v>
      </c>
      <c r="L130" s="38">
        <f t="shared" si="10"/>
        <v>0</v>
      </c>
    </row>
    <row r="131" spans="1:12" ht="54" customHeight="1" x14ac:dyDescent="0.2">
      <c r="A131" s="36" t="s">
        <v>261</v>
      </c>
      <c r="B131" s="36" t="s">
        <v>267</v>
      </c>
      <c r="C131" s="20" t="s">
        <v>320</v>
      </c>
      <c r="D131" s="20">
        <v>1</v>
      </c>
      <c r="E131" s="20"/>
      <c r="F131" s="20">
        <v>750</v>
      </c>
      <c r="G131" s="37">
        <f t="shared" si="8"/>
        <v>750</v>
      </c>
      <c r="H131" s="20">
        <v>0</v>
      </c>
      <c r="I131" s="37">
        <f t="shared" si="11"/>
        <v>0</v>
      </c>
      <c r="J131" s="20">
        <v>0</v>
      </c>
      <c r="K131" s="37">
        <f t="shared" si="9"/>
        <v>0</v>
      </c>
      <c r="L131" s="37">
        <f t="shared" si="10"/>
        <v>750</v>
      </c>
    </row>
    <row r="132" spans="1:12" ht="49" customHeight="1" x14ac:dyDescent="0.2">
      <c r="A132" s="36" t="s">
        <v>254</v>
      </c>
      <c r="B132" s="36" t="s">
        <v>264</v>
      </c>
      <c r="C132" s="20" t="s">
        <v>50</v>
      </c>
      <c r="D132" s="20">
        <v>14.04</v>
      </c>
      <c r="E132" s="20">
        <v>0.06</v>
      </c>
      <c r="F132" s="20">
        <v>100</v>
      </c>
      <c r="G132" s="37">
        <f t="shared" si="8"/>
        <v>1488.24</v>
      </c>
      <c r="H132" s="20">
        <v>0</v>
      </c>
      <c r="I132" s="37">
        <f t="shared" si="11"/>
        <v>0</v>
      </c>
      <c r="J132" s="20">
        <v>0</v>
      </c>
      <c r="K132" s="37">
        <f t="shared" si="9"/>
        <v>0</v>
      </c>
      <c r="L132" s="37">
        <f t="shared" si="10"/>
        <v>1488.24</v>
      </c>
    </row>
    <row r="133" spans="1:12" ht="37" customHeight="1" x14ac:dyDescent="0.2">
      <c r="A133" s="36" t="s">
        <v>255</v>
      </c>
      <c r="B133" s="36" t="s">
        <v>265</v>
      </c>
      <c r="C133" s="20" t="s">
        <v>6</v>
      </c>
      <c r="D133" s="20">
        <v>15.62</v>
      </c>
      <c r="E133" s="20">
        <v>0.08</v>
      </c>
      <c r="F133" s="20">
        <v>23</v>
      </c>
      <c r="G133" s="37">
        <f t="shared" si="8"/>
        <v>388.00080000000003</v>
      </c>
      <c r="H133" s="20">
        <v>0</v>
      </c>
      <c r="I133" s="37">
        <f t="shared" si="11"/>
        <v>0</v>
      </c>
      <c r="J133" s="20">
        <v>0</v>
      </c>
      <c r="K133" s="37">
        <f t="shared" si="9"/>
        <v>0</v>
      </c>
      <c r="L133" s="37">
        <f t="shared" si="10"/>
        <v>388.00080000000003</v>
      </c>
    </row>
    <row r="134" spans="1:12" x14ac:dyDescent="0.2">
      <c r="A134" s="33" t="s">
        <v>109</v>
      </c>
      <c r="B134" s="33"/>
      <c r="C134" s="34"/>
      <c r="D134" s="34"/>
      <c r="E134" s="34"/>
      <c r="F134" s="34"/>
      <c r="G134" s="38">
        <f t="shared" si="8"/>
        <v>0</v>
      </c>
      <c r="H134" s="34"/>
      <c r="I134" s="38">
        <f t="shared" si="11"/>
        <v>0</v>
      </c>
      <c r="J134" s="34"/>
      <c r="K134" s="38">
        <f t="shared" si="9"/>
        <v>0</v>
      </c>
      <c r="L134" s="38">
        <f t="shared" si="10"/>
        <v>0</v>
      </c>
    </row>
    <row r="135" spans="1:12" ht="55" customHeight="1" x14ac:dyDescent="0.2">
      <c r="A135" s="36" t="s">
        <v>261</v>
      </c>
      <c r="B135" s="36" t="s">
        <v>267</v>
      </c>
      <c r="C135" s="20" t="s">
        <v>22</v>
      </c>
      <c r="D135" s="20">
        <v>1</v>
      </c>
      <c r="E135" s="20"/>
      <c r="F135" s="20">
        <v>750</v>
      </c>
      <c r="G135" s="37">
        <f t="shared" si="8"/>
        <v>750</v>
      </c>
      <c r="H135" s="20">
        <v>0</v>
      </c>
      <c r="I135" s="37">
        <f t="shared" si="11"/>
        <v>0</v>
      </c>
      <c r="J135" s="20">
        <v>0</v>
      </c>
      <c r="K135" s="37">
        <f t="shared" si="9"/>
        <v>0</v>
      </c>
      <c r="L135" s="37">
        <f t="shared" si="10"/>
        <v>750</v>
      </c>
    </row>
    <row r="136" spans="1:12" ht="39" customHeight="1" x14ac:dyDescent="0.2">
      <c r="A136" s="36" t="s">
        <v>254</v>
      </c>
      <c r="B136" s="36" t="s">
        <v>264</v>
      </c>
      <c r="C136" s="20" t="s">
        <v>50</v>
      </c>
      <c r="D136" s="20">
        <v>14.04</v>
      </c>
      <c r="E136" s="20">
        <v>0.06</v>
      </c>
      <c r="F136" s="20">
        <v>100</v>
      </c>
      <c r="G136" s="37">
        <f t="shared" si="8"/>
        <v>1488.24</v>
      </c>
      <c r="H136" s="20">
        <v>0</v>
      </c>
      <c r="I136" s="37">
        <f t="shared" si="11"/>
        <v>0</v>
      </c>
      <c r="J136" s="20">
        <v>0</v>
      </c>
      <c r="K136" s="37">
        <f t="shared" si="9"/>
        <v>0</v>
      </c>
      <c r="L136" s="37">
        <f t="shared" si="10"/>
        <v>1488.24</v>
      </c>
    </row>
    <row r="137" spans="1:12" ht="36" customHeight="1" x14ac:dyDescent="0.2">
      <c r="A137" s="36" t="s">
        <v>255</v>
      </c>
      <c r="B137" s="36" t="s">
        <v>265</v>
      </c>
      <c r="C137" s="20" t="s">
        <v>321</v>
      </c>
      <c r="D137" s="20">
        <v>15.62</v>
      </c>
      <c r="E137" s="20">
        <v>0.08</v>
      </c>
      <c r="F137" s="20">
        <v>23</v>
      </c>
      <c r="G137" s="37">
        <f t="shared" si="8"/>
        <v>388.00080000000003</v>
      </c>
      <c r="H137" s="20">
        <v>0</v>
      </c>
      <c r="I137" s="37">
        <f t="shared" si="11"/>
        <v>0</v>
      </c>
      <c r="J137" s="20">
        <v>0</v>
      </c>
      <c r="K137" s="37">
        <f t="shared" si="9"/>
        <v>0</v>
      </c>
      <c r="L137" s="37">
        <f t="shared" si="10"/>
        <v>388.00080000000003</v>
      </c>
    </row>
    <row r="138" spans="1:12" x14ac:dyDescent="0.2">
      <c r="A138" s="33" t="s">
        <v>293</v>
      </c>
      <c r="B138" s="33"/>
      <c r="C138" s="34"/>
      <c r="D138" s="34"/>
      <c r="E138" s="34"/>
      <c r="F138" s="34"/>
      <c r="G138" s="38">
        <f t="shared" si="8"/>
        <v>0</v>
      </c>
      <c r="H138" s="34"/>
      <c r="I138" s="38">
        <f t="shared" si="11"/>
        <v>0</v>
      </c>
      <c r="J138" s="34"/>
      <c r="K138" s="38">
        <f t="shared" si="9"/>
        <v>0</v>
      </c>
      <c r="L138" s="38">
        <f t="shared" si="10"/>
        <v>0</v>
      </c>
    </row>
    <row r="139" spans="1:12" ht="51" customHeight="1" x14ac:dyDescent="0.2">
      <c r="A139" s="36" t="s">
        <v>95</v>
      </c>
      <c r="B139" s="36" t="s">
        <v>323</v>
      </c>
      <c r="C139" s="20" t="s">
        <v>50</v>
      </c>
      <c r="D139" s="20">
        <v>17.399999999999999</v>
      </c>
      <c r="E139" s="20">
        <v>0.08</v>
      </c>
      <c r="F139" s="20">
        <v>50</v>
      </c>
      <c r="G139" s="37">
        <f t="shared" si="8"/>
        <v>939.59999999999991</v>
      </c>
      <c r="H139" s="20">
        <v>0</v>
      </c>
      <c r="I139" s="37">
        <f t="shared" si="11"/>
        <v>0</v>
      </c>
      <c r="J139" s="20">
        <v>0</v>
      </c>
      <c r="K139" s="37">
        <f t="shared" si="9"/>
        <v>0</v>
      </c>
      <c r="L139" s="37">
        <f t="shared" si="10"/>
        <v>939.59999999999991</v>
      </c>
    </row>
    <row r="140" spans="1:12" ht="49" customHeight="1" x14ac:dyDescent="0.2">
      <c r="A140" s="36" t="s">
        <v>322</v>
      </c>
      <c r="B140" s="36" t="s">
        <v>323</v>
      </c>
      <c r="C140" s="20" t="s">
        <v>50</v>
      </c>
      <c r="D140" s="20">
        <v>6.22</v>
      </c>
      <c r="E140" s="20">
        <v>0.08</v>
      </c>
      <c r="F140" s="20">
        <v>50</v>
      </c>
      <c r="G140" s="37">
        <f t="shared" si="8"/>
        <v>335.88</v>
      </c>
      <c r="H140" s="20">
        <v>0</v>
      </c>
      <c r="I140" s="37">
        <f t="shared" si="11"/>
        <v>0</v>
      </c>
      <c r="J140" s="20">
        <v>0</v>
      </c>
      <c r="K140" s="37">
        <f t="shared" si="9"/>
        <v>0</v>
      </c>
      <c r="L140" s="37">
        <f t="shared" si="10"/>
        <v>335.88</v>
      </c>
    </row>
    <row r="141" spans="1:12" x14ac:dyDescent="0.2">
      <c r="A141" s="33" t="s">
        <v>326</v>
      </c>
      <c r="B141" s="33"/>
      <c r="C141" s="34"/>
      <c r="D141" s="34"/>
      <c r="E141" s="34"/>
      <c r="F141" s="34"/>
      <c r="G141" s="38">
        <f t="shared" si="8"/>
        <v>0</v>
      </c>
      <c r="H141" s="34"/>
      <c r="I141" s="38">
        <f t="shared" si="11"/>
        <v>0</v>
      </c>
      <c r="J141" s="34"/>
      <c r="K141" s="38">
        <f t="shared" si="9"/>
        <v>0</v>
      </c>
      <c r="L141" s="38">
        <f t="shared" si="10"/>
        <v>0</v>
      </c>
    </row>
    <row r="142" spans="1:12" ht="55" customHeight="1" x14ac:dyDescent="0.2">
      <c r="A142" s="36" t="s">
        <v>327</v>
      </c>
      <c r="B142" s="36" t="s">
        <v>329</v>
      </c>
      <c r="C142" s="20" t="s">
        <v>50</v>
      </c>
      <c r="D142" s="20">
        <v>12</v>
      </c>
      <c r="E142" s="20">
        <v>0</v>
      </c>
      <c r="F142" s="20">
        <v>340</v>
      </c>
      <c r="G142" s="37">
        <f t="shared" si="8"/>
        <v>4080</v>
      </c>
      <c r="H142" s="20">
        <v>0</v>
      </c>
      <c r="I142" s="37">
        <f t="shared" si="11"/>
        <v>0</v>
      </c>
      <c r="J142" s="20">
        <v>0</v>
      </c>
      <c r="K142" s="37">
        <f t="shared" si="9"/>
        <v>0</v>
      </c>
      <c r="L142" s="37">
        <f t="shared" si="10"/>
        <v>4080</v>
      </c>
    </row>
    <row r="143" spans="1:12" ht="48" customHeight="1" x14ac:dyDescent="0.2">
      <c r="A143" s="36" t="s">
        <v>327</v>
      </c>
      <c r="B143" s="36" t="s">
        <v>330</v>
      </c>
      <c r="C143" s="20" t="s">
        <v>50</v>
      </c>
      <c r="D143" s="20">
        <v>3</v>
      </c>
      <c r="E143" s="20">
        <v>0</v>
      </c>
      <c r="F143" s="20">
        <v>420</v>
      </c>
      <c r="G143" s="37">
        <f t="shared" si="8"/>
        <v>1260</v>
      </c>
      <c r="H143" s="20">
        <v>0</v>
      </c>
      <c r="I143" s="37">
        <f t="shared" si="11"/>
        <v>0</v>
      </c>
      <c r="J143" s="20">
        <v>0</v>
      </c>
      <c r="K143" s="37">
        <f t="shared" si="9"/>
        <v>0</v>
      </c>
      <c r="L143" s="37">
        <f t="shared" si="10"/>
        <v>1260</v>
      </c>
    </row>
    <row r="144" spans="1:12" x14ac:dyDescent="0.2">
      <c r="A144" s="33" t="s">
        <v>328</v>
      </c>
      <c r="B144" s="33"/>
      <c r="C144" s="34"/>
      <c r="D144" s="34"/>
      <c r="E144" s="34"/>
      <c r="F144" s="34"/>
      <c r="G144" s="38">
        <f t="shared" si="8"/>
        <v>0</v>
      </c>
      <c r="H144" s="34"/>
      <c r="I144" s="38">
        <f t="shared" si="11"/>
        <v>0</v>
      </c>
      <c r="J144" s="34"/>
      <c r="K144" s="38">
        <f t="shared" si="9"/>
        <v>0</v>
      </c>
      <c r="L144" s="38">
        <f t="shared" si="10"/>
        <v>0</v>
      </c>
    </row>
    <row r="145" spans="1:12" x14ac:dyDescent="0.2">
      <c r="A145" s="36" t="s">
        <v>235</v>
      </c>
      <c r="B145" s="36"/>
      <c r="C145" s="20"/>
      <c r="D145" s="20"/>
      <c r="E145" s="20"/>
      <c r="F145" s="20"/>
      <c r="G145" s="37">
        <f>SUM(G106:G144)</f>
        <v>31274.152000000006</v>
      </c>
      <c r="H145" s="20"/>
      <c r="I145" s="40">
        <f>SUM(I106:I144)</f>
        <v>88</v>
      </c>
      <c r="J145" s="20"/>
      <c r="K145" s="37"/>
      <c r="L145" s="41">
        <f>SUM(I145,G145)</f>
        <v>31362.152000000006</v>
      </c>
    </row>
    <row r="146" spans="1:12" x14ac:dyDescent="0.2">
      <c r="A146" s="36" t="s">
        <v>38</v>
      </c>
      <c r="B146" s="36"/>
      <c r="C146" s="20"/>
      <c r="D146" s="20"/>
      <c r="E146" s="20"/>
      <c r="F146" s="20"/>
      <c r="G146" s="20"/>
      <c r="H146" s="20"/>
      <c r="I146" s="20"/>
      <c r="J146" s="20"/>
      <c r="K146" s="37">
        <f>SUM(K106:K145)</f>
        <v>257.5</v>
      </c>
      <c r="L146" s="41">
        <f>SUM(K146)</f>
        <v>257.5</v>
      </c>
    </row>
    <row r="147" spans="1:12" x14ac:dyDescent="0.2">
      <c r="A147" s="36" t="s">
        <v>237</v>
      </c>
      <c r="B147" s="36" t="s">
        <v>246</v>
      </c>
      <c r="C147" s="20"/>
      <c r="D147" s="20"/>
      <c r="E147" s="20"/>
      <c r="F147" s="20"/>
      <c r="G147" s="20"/>
      <c r="H147" s="20"/>
      <c r="I147" s="20"/>
      <c r="J147" s="20"/>
      <c r="K147" s="20"/>
      <c r="L147" s="41">
        <f>SUM(L145:L146)</f>
        <v>31619.652000000006</v>
      </c>
    </row>
    <row r="148" spans="1:12" x14ac:dyDescent="0.2">
      <c r="A148" s="36" t="s">
        <v>238</v>
      </c>
      <c r="B148" s="42">
        <v>0.05</v>
      </c>
      <c r="C148" s="20"/>
      <c r="D148" s="20">
        <v>0.05</v>
      </c>
      <c r="E148" s="20"/>
      <c r="F148" s="20"/>
      <c r="G148" s="20"/>
      <c r="H148" s="20"/>
      <c r="I148" s="20"/>
      <c r="J148" s="20"/>
      <c r="K148" s="20"/>
      <c r="L148" s="41">
        <f>L147*D148</f>
        <v>1580.9826000000003</v>
      </c>
    </row>
    <row r="149" spans="1:12" x14ac:dyDescent="0.2">
      <c r="A149" s="36" t="s">
        <v>239</v>
      </c>
      <c r="B149" s="36" t="s">
        <v>247</v>
      </c>
      <c r="C149" s="20"/>
      <c r="D149" s="20"/>
      <c r="E149" s="20"/>
      <c r="F149" s="20"/>
      <c r="G149" s="20"/>
      <c r="H149" s="20"/>
      <c r="I149" s="20"/>
      <c r="J149" s="20"/>
      <c r="K149" s="20"/>
      <c r="L149" s="41">
        <f>SUM(L147:L148)</f>
        <v>33200.634600000005</v>
      </c>
    </row>
    <row r="150" spans="1:12" ht="25" customHeight="1" x14ac:dyDescent="0.2">
      <c r="A150" s="36" t="s">
        <v>240</v>
      </c>
      <c r="B150" s="36" t="s">
        <v>245</v>
      </c>
      <c r="C150" s="20"/>
      <c r="D150" s="20"/>
      <c r="E150" s="20"/>
      <c r="F150" s="20"/>
      <c r="G150" s="20"/>
      <c r="H150" s="20"/>
      <c r="I150" s="20"/>
      <c r="J150" s="20"/>
      <c r="K150" s="20"/>
      <c r="L150" s="20"/>
    </row>
    <row r="151" spans="1:12" x14ac:dyDescent="0.2">
      <c r="A151" s="1"/>
      <c r="B151" s="1"/>
      <c r="G151" s="5"/>
      <c r="I151" s="5"/>
      <c r="K151" s="5"/>
      <c r="L151" s="5"/>
    </row>
    <row r="152" spans="1:12" x14ac:dyDescent="0.2">
      <c r="A152" s="33" t="s">
        <v>331</v>
      </c>
      <c r="B152" s="33"/>
      <c r="C152" s="34"/>
      <c r="D152" s="34"/>
      <c r="E152" s="34"/>
      <c r="F152" s="34"/>
      <c r="G152" s="38"/>
      <c r="H152" s="34"/>
      <c r="I152" s="38"/>
      <c r="J152" s="34"/>
      <c r="K152" s="38"/>
      <c r="L152" s="38"/>
    </row>
    <row r="153" spans="1:12" x14ac:dyDescent="0.2">
      <c r="A153" s="36" t="s">
        <v>332</v>
      </c>
      <c r="B153" s="36"/>
      <c r="C153" s="20"/>
      <c r="D153" s="20"/>
      <c r="E153" s="20"/>
      <c r="F153" s="20"/>
      <c r="G153" s="37"/>
      <c r="H153" s="20"/>
      <c r="I153" s="37"/>
      <c r="J153" s="20"/>
      <c r="K153" s="37"/>
      <c r="L153" s="37">
        <f>SUM(L145,L95)</f>
        <v>57895.325000000012</v>
      </c>
    </row>
    <row r="154" spans="1:12" x14ac:dyDescent="0.2">
      <c r="A154" s="36" t="s">
        <v>333</v>
      </c>
      <c r="B154" s="36"/>
      <c r="C154" s="20"/>
      <c r="D154" s="20"/>
      <c r="E154" s="20"/>
      <c r="F154" s="20"/>
      <c r="G154" s="20"/>
      <c r="H154" s="20"/>
      <c r="I154" s="20"/>
      <c r="J154" s="20"/>
      <c r="K154" s="20"/>
      <c r="L154" s="41">
        <f>SUM(L146,L96)</f>
        <v>18667.11</v>
      </c>
    </row>
    <row r="155" spans="1:12" x14ac:dyDescent="0.2">
      <c r="A155" s="36" t="s">
        <v>334</v>
      </c>
      <c r="B155" s="36"/>
      <c r="C155" s="20"/>
      <c r="D155" s="20"/>
      <c r="E155" s="20"/>
      <c r="F155" s="20"/>
      <c r="G155" s="20"/>
      <c r="H155" s="20"/>
      <c r="I155" s="20"/>
      <c r="J155" s="20"/>
      <c r="K155" s="20"/>
      <c r="L155" s="37">
        <f>SUM(L153:L154)</f>
        <v>76562.435000000012</v>
      </c>
    </row>
    <row r="156" spans="1:12" x14ac:dyDescent="0.2">
      <c r="A156" s="36" t="s">
        <v>335</v>
      </c>
      <c r="B156" s="36"/>
      <c r="C156" s="20"/>
      <c r="D156" s="20"/>
      <c r="E156" s="20"/>
      <c r="F156" s="20"/>
      <c r="G156" s="20"/>
      <c r="H156" s="20"/>
      <c r="I156" s="20"/>
      <c r="J156" s="20"/>
      <c r="K156" s="20"/>
      <c r="L156" s="41">
        <f>SUM(L148,L98)</f>
        <v>3828.1217500000007</v>
      </c>
    </row>
    <row r="157" spans="1:12" x14ac:dyDescent="0.2">
      <c r="A157" s="36" t="s">
        <v>337</v>
      </c>
      <c r="B157" s="36"/>
      <c r="C157" s="20"/>
      <c r="D157" s="20"/>
      <c r="E157" s="20"/>
      <c r="F157" s="20"/>
      <c r="G157" s="20"/>
      <c r="H157" s="20"/>
      <c r="I157" s="20"/>
      <c r="J157" s="20"/>
      <c r="K157" s="20"/>
      <c r="L157" s="41">
        <f>SUM(L149,L99)</f>
        <v>80390.556750000018</v>
      </c>
    </row>
  </sheetData>
  <mergeCells count="19">
    <mergeCell ref="F103:G103"/>
    <mergeCell ref="H103:I103"/>
    <mergeCell ref="J103:K103"/>
    <mergeCell ref="L103:L104"/>
    <mergeCell ref="H1:I1"/>
    <mergeCell ref="J1:K1"/>
    <mergeCell ref="L1:L2"/>
    <mergeCell ref="A102:L102"/>
    <mergeCell ref="A103:A104"/>
    <mergeCell ref="B103:B104"/>
    <mergeCell ref="C103:C104"/>
    <mergeCell ref="D103:D104"/>
    <mergeCell ref="E103:E104"/>
    <mergeCell ref="A1:A2"/>
    <mergeCell ref="B1:B2"/>
    <mergeCell ref="C1:C2"/>
    <mergeCell ref="D1:D2"/>
    <mergeCell ref="E1:E2"/>
    <mergeCell ref="F1:G1"/>
  </mergeCells>
  <phoneticPr fontId="1" type="noConversion"/>
  <pageMargins left="0.70000000000000007" right="0.70000000000000007" top="0.75000000000000011" bottom="0.75000000000000011" header="0.30000000000000004" footer="0.30000000000000004"/>
  <pageSetup paperSize="9" orientation="landscape" horizontalDpi="0" verticalDpi="0" copies="2"/>
  <headerFooter>
    <oddFooter>&amp;F&amp;R 第 &amp;P 页</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87"/>
  <sheetViews>
    <sheetView workbookViewId="0">
      <selection activeCell="B3" sqref="B3"/>
    </sheetView>
  </sheetViews>
  <sheetFormatPr baseColWidth="10" defaultRowHeight="15" x14ac:dyDescent="0.2"/>
  <cols>
    <col min="1" max="1" width="23.33203125" customWidth="1"/>
    <col min="2" max="2" width="31.33203125" customWidth="1"/>
    <col min="4" max="4" width="16.5" customWidth="1"/>
    <col min="13" max="13" width="39.5" customWidth="1"/>
  </cols>
  <sheetData>
    <row r="1" spans="1:13" x14ac:dyDescent="0.2">
      <c r="A1" s="8" t="s">
        <v>375</v>
      </c>
    </row>
    <row r="2" spans="1:13" x14ac:dyDescent="0.2">
      <c r="A2" s="7" t="s">
        <v>376</v>
      </c>
    </row>
    <row r="3" spans="1:13" x14ac:dyDescent="0.2">
      <c r="A3" s="15" t="s">
        <v>377</v>
      </c>
    </row>
    <row r="4" spans="1:13" x14ac:dyDescent="0.2">
      <c r="A4" s="7"/>
    </row>
    <row r="5" spans="1:13" x14ac:dyDescent="0.2">
      <c r="A5" s="32" t="s">
        <v>72</v>
      </c>
      <c r="B5" s="32" t="s">
        <v>73</v>
      </c>
      <c r="C5" s="30" t="s">
        <v>74</v>
      </c>
      <c r="D5" s="30" t="s">
        <v>75</v>
      </c>
      <c r="E5" s="30" t="s">
        <v>76</v>
      </c>
      <c r="F5" s="30" t="s">
        <v>77</v>
      </c>
      <c r="G5" s="30"/>
      <c r="H5" s="30" t="s">
        <v>78</v>
      </c>
      <c r="I5" s="30"/>
      <c r="J5" s="30" t="s">
        <v>79</v>
      </c>
      <c r="K5" s="30"/>
      <c r="L5" s="30" t="s">
        <v>86</v>
      </c>
      <c r="M5" s="31" t="s">
        <v>102</v>
      </c>
    </row>
    <row r="6" spans="1:13" s="7" customFormat="1" x14ac:dyDescent="0.2">
      <c r="A6" s="32"/>
      <c r="B6" s="32"/>
      <c r="C6" s="30"/>
      <c r="D6" s="30"/>
      <c r="E6" s="30"/>
      <c r="F6" s="20" t="s">
        <v>80</v>
      </c>
      <c r="G6" s="20" t="s">
        <v>81</v>
      </c>
      <c r="H6" s="20" t="s">
        <v>82</v>
      </c>
      <c r="I6" s="20" t="s">
        <v>83</v>
      </c>
      <c r="J6" s="20" t="s">
        <v>84</v>
      </c>
      <c r="K6" s="20" t="s">
        <v>85</v>
      </c>
      <c r="L6" s="30"/>
      <c r="M6" s="31"/>
    </row>
    <row r="7" spans="1:13" s="7" customFormat="1" x14ac:dyDescent="0.2">
      <c r="A7" s="10" t="s">
        <v>340</v>
      </c>
      <c r="B7" s="10" t="s">
        <v>341</v>
      </c>
      <c r="C7" s="11" t="s">
        <v>342</v>
      </c>
      <c r="D7" s="11">
        <v>9</v>
      </c>
      <c r="E7" s="11">
        <v>0.05</v>
      </c>
      <c r="F7" s="11">
        <v>15</v>
      </c>
      <c r="G7" s="11">
        <f>D7*F7*(1+E7)</f>
        <v>141.75</v>
      </c>
      <c r="H7" s="11">
        <v>0</v>
      </c>
      <c r="I7" s="11">
        <f>D7*H7*(1+E7)</f>
        <v>0</v>
      </c>
      <c r="J7" s="11">
        <v>5</v>
      </c>
      <c r="K7" s="11">
        <f>D7*J7*(1+E7)</f>
        <v>47.25</v>
      </c>
      <c r="L7" s="11">
        <f>G7+I7+K7</f>
        <v>189</v>
      </c>
      <c r="M7" s="10"/>
    </row>
    <row r="8" spans="1:13" s="7" customFormat="1" ht="30" x14ac:dyDescent="0.2">
      <c r="A8" s="12" t="s">
        <v>100</v>
      </c>
      <c r="B8" s="12" t="s">
        <v>118</v>
      </c>
      <c r="C8" s="13" t="s">
        <v>133</v>
      </c>
      <c r="D8" s="13">
        <v>8.66</v>
      </c>
      <c r="E8" s="13">
        <v>0.1</v>
      </c>
      <c r="F8" s="13">
        <v>15</v>
      </c>
      <c r="G8" s="14">
        <f t="shared" ref="G8" si="0">F8*D8*(1+E8)</f>
        <v>142.89000000000001</v>
      </c>
      <c r="H8" s="13">
        <v>3</v>
      </c>
      <c r="I8" s="14">
        <f t="shared" ref="I8" si="1">H8*D8</f>
        <v>25.98</v>
      </c>
      <c r="J8" s="13">
        <v>5</v>
      </c>
      <c r="K8" s="14">
        <f t="shared" ref="K8" si="2">J8*D8</f>
        <v>43.3</v>
      </c>
      <c r="L8" s="14">
        <f t="shared" ref="L8" si="3">G8+I8+K8</f>
        <v>212.17000000000002</v>
      </c>
      <c r="M8" s="12"/>
    </row>
    <row r="9" spans="1:13" s="7" customFormat="1" x14ac:dyDescent="0.2">
      <c r="A9" s="10"/>
      <c r="B9" s="10"/>
      <c r="C9" s="11"/>
      <c r="D9" s="11"/>
      <c r="E9" s="11"/>
      <c r="F9" s="11"/>
      <c r="G9" s="11"/>
      <c r="H9" s="11"/>
      <c r="I9" s="11"/>
      <c r="J9" s="11"/>
      <c r="K9" s="11"/>
      <c r="L9" s="11"/>
      <c r="M9" s="10"/>
    </row>
    <row r="10" spans="1:13" s="7" customFormat="1" ht="30" x14ac:dyDescent="0.2">
      <c r="A10" s="10" t="s">
        <v>0</v>
      </c>
      <c r="B10" s="10" t="s">
        <v>1</v>
      </c>
      <c r="C10" s="11" t="s">
        <v>2</v>
      </c>
      <c r="D10" s="11">
        <v>2</v>
      </c>
      <c r="E10" s="11">
        <v>0</v>
      </c>
      <c r="F10" s="11">
        <v>73</v>
      </c>
      <c r="G10" s="11">
        <f>D10*F10*(1+E10)</f>
        <v>146</v>
      </c>
      <c r="H10" s="11">
        <v>5</v>
      </c>
      <c r="I10" s="11">
        <f>D10*H10*(1+E10)</f>
        <v>10</v>
      </c>
      <c r="J10" s="11">
        <v>15</v>
      </c>
      <c r="K10" s="11">
        <f>D10*J10*(1+E10)</f>
        <v>30</v>
      </c>
      <c r="L10" s="11">
        <f>G10+I10+K10</f>
        <v>186</v>
      </c>
      <c r="M10" s="10" t="s">
        <v>3</v>
      </c>
    </row>
    <row r="11" spans="1:13" s="7" customFormat="1" ht="30" x14ac:dyDescent="0.2">
      <c r="A11" s="12" t="s">
        <v>97</v>
      </c>
      <c r="B11" s="12" t="s">
        <v>120</v>
      </c>
      <c r="C11" s="13" t="s">
        <v>135</v>
      </c>
      <c r="D11" s="13">
        <v>2</v>
      </c>
      <c r="E11" s="13">
        <v>0</v>
      </c>
      <c r="F11" s="13">
        <v>75</v>
      </c>
      <c r="G11" s="14">
        <f t="shared" ref="G11" si="4">F11*D11*(1+E11)</f>
        <v>150</v>
      </c>
      <c r="H11" s="13">
        <v>2</v>
      </c>
      <c r="I11" s="14">
        <f t="shared" ref="I11" si="5">H11*D11</f>
        <v>4</v>
      </c>
      <c r="J11" s="13">
        <v>5</v>
      </c>
      <c r="K11" s="14">
        <f t="shared" ref="K11" si="6">J11*D11</f>
        <v>10</v>
      </c>
      <c r="L11" s="14">
        <f t="shared" ref="L11" si="7">G11+I11+K11</f>
        <v>164</v>
      </c>
      <c r="M11" s="12" t="s">
        <v>124</v>
      </c>
    </row>
    <row r="12" spans="1:13" s="7" customFormat="1" x14ac:dyDescent="0.2">
      <c r="A12" s="11"/>
      <c r="B12" s="11"/>
      <c r="C12" s="11"/>
      <c r="D12" s="11"/>
      <c r="E12" s="11"/>
      <c r="F12" s="11"/>
      <c r="G12" s="11"/>
      <c r="H12" s="11"/>
      <c r="I12" s="11"/>
      <c r="J12" s="11"/>
      <c r="K12" s="11"/>
      <c r="L12" s="11"/>
      <c r="M12" s="11"/>
    </row>
    <row r="13" spans="1:13" s="8" customFormat="1" ht="60" x14ac:dyDescent="0.2">
      <c r="A13" s="10" t="s">
        <v>4</v>
      </c>
      <c r="B13" s="10" t="s">
        <v>5</v>
      </c>
      <c r="C13" s="11" t="s">
        <v>6</v>
      </c>
      <c r="D13" s="11">
        <v>1.5</v>
      </c>
      <c r="E13" s="11">
        <v>0.05</v>
      </c>
      <c r="F13" s="11">
        <v>100</v>
      </c>
      <c r="G13" s="11">
        <f>D13*F13*(1+E13)</f>
        <v>157.5</v>
      </c>
      <c r="H13" s="11">
        <v>28</v>
      </c>
      <c r="I13" s="11">
        <f>D13*H13*(1+E13)</f>
        <v>44.1</v>
      </c>
      <c r="J13" s="11">
        <v>50</v>
      </c>
      <c r="K13" s="11">
        <f>D13*J13*(1+E13)</f>
        <v>78.75</v>
      </c>
      <c r="L13" s="11">
        <f t="shared" ref="L13:L23" si="8">G13+I13+K13</f>
        <v>280.35000000000002</v>
      </c>
      <c r="M13" s="10" t="s">
        <v>7</v>
      </c>
    </row>
    <row r="14" spans="1:13" s="8" customFormat="1" ht="30" x14ac:dyDescent="0.2">
      <c r="A14" s="12" t="s">
        <v>98</v>
      </c>
      <c r="B14" s="12" t="s">
        <v>121</v>
      </c>
      <c r="C14" s="13" t="s">
        <v>159</v>
      </c>
      <c r="D14" s="13">
        <v>1</v>
      </c>
      <c r="E14" s="13">
        <v>0</v>
      </c>
      <c r="F14" s="13">
        <v>130</v>
      </c>
      <c r="G14" s="14">
        <f t="shared" ref="G14" si="9">F14*D14*(1+E14)</f>
        <v>130</v>
      </c>
      <c r="H14" s="13">
        <v>25</v>
      </c>
      <c r="I14" s="14">
        <f t="shared" ref="I14" si="10">H14*D14</f>
        <v>25</v>
      </c>
      <c r="J14" s="13">
        <v>20</v>
      </c>
      <c r="K14" s="14">
        <f t="shared" ref="K14" si="11">J14*D14</f>
        <v>20</v>
      </c>
      <c r="L14" s="14">
        <f t="shared" si="8"/>
        <v>175</v>
      </c>
      <c r="M14" s="12"/>
    </row>
    <row r="15" spans="1:13" s="8" customFormat="1" x14ac:dyDescent="0.2">
      <c r="A15" s="10"/>
      <c r="B15" s="10"/>
      <c r="C15" s="11"/>
      <c r="D15" s="11"/>
      <c r="E15" s="11"/>
      <c r="F15" s="11"/>
      <c r="G15" s="11"/>
      <c r="H15" s="11"/>
      <c r="I15" s="11"/>
      <c r="J15" s="11"/>
      <c r="K15" s="11"/>
      <c r="L15" s="11"/>
      <c r="M15" s="10"/>
    </row>
    <row r="16" spans="1:13" s="8" customFormat="1" ht="30" x14ac:dyDescent="0.2">
      <c r="A16" s="10" t="s">
        <v>8</v>
      </c>
      <c r="B16" s="10" t="s">
        <v>16</v>
      </c>
      <c r="C16" s="11" t="s">
        <v>22</v>
      </c>
      <c r="D16" s="11">
        <v>1</v>
      </c>
      <c r="E16" s="11">
        <v>0</v>
      </c>
      <c r="F16" s="11">
        <v>0</v>
      </c>
      <c r="G16" s="11">
        <f>D16*F16*(1+E16)</f>
        <v>0</v>
      </c>
      <c r="H16" s="11">
        <v>50</v>
      </c>
      <c r="I16" s="11">
        <f>D16*H16*(1+E16)</f>
        <v>50</v>
      </c>
      <c r="J16" s="11">
        <v>50</v>
      </c>
      <c r="K16" s="11">
        <f>D16*J16*(1+E16)</f>
        <v>50</v>
      </c>
      <c r="L16" s="11">
        <f t="shared" si="8"/>
        <v>100</v>
      </c>
      <c r="M16" s="10" t="s">
        <v>40</v>
      </c>
    </row>
    <row r="17" spans="1:14 16384:16384" s="8" customFormat="1" x14ac:dyDescent="0.2">
      <c r="A17" s="12" t="s">
        <v>283</v>
      </c>
      <c r="B17" s="12" t="s">
        <v>306</v>
      </c>
      <c r="C17" s="13" t="s">
        <v>316</v>
      </c>
      <c r="D17" s="13">
        <v>1</v>
      </c>
      <c r="E17" s="13">
        <v>0</v>
      </c>
      <c r="F17" s="13">
        <v>0</v>
      </c>
      <c r="G17" s="14">
        <v>0</v>
      </c>
      <c r="H17" s="13">
        <v>10</v>
      </c>
      <c r="I17" s="14">
        <f t="shared" ref="I17" si="12">H17*D17</f>
        <v>10</v>
      </c>
      <c r="J17" s="13">
        <v>50</v>
      </c>
      <c r="K17" s="14">
        <f t="shared" ref="K17" si="13">J17*D17</f>
        <v>50</v>
      </c>
      <c r="L17" s="14">
        <f t="shared" si="8"/>
        <v>60</v>
      </c>
      <c r="M17" s="12"/>
    </row>
    <row r="18" spans="1:14 16384:16384" s="8" customFormat="1" x14ac:dyDescent="0.2">
      <c r="A18" s="10"/>
      <c r="B18" s="10"/>
      <c r="C18" s="11"/>
      <c r="D18" s="11"/>
      <c r="E18" s="11"/>
      <c r="F18" s="11"/>
      <c r="G18" s="11"/>
      <c r="H18" s="11"/>
      <c r="I18" s="11"/>
      <c r="J18" s="11"/>
      <c r="K18" s="11"/>
      <c r="L18" s="11"/>
      <c r="M18" s="10"/>
    </row>
    <row r="19" spans="1:14 16384:16384" s="7" customFormat="1" ht="68" customHeight="1" x14ac:dyDescent="0.2">
      <c r="A19" s="10" t="s">
        <v>9</v>
      </c>
      <c r="B19" s="10" t="s">
        <v>17</v>
      </c>
      <c r="C19" s="11" t="s">
        <v>22</v>
      </c>
      <c r="D19" s="11">
        <v>1</v>
      </c>
      <c r="E19" s="11">
        <v>0</v>
      </c>
      <c r="F19" s="11">
        <v>0</v>
      </c>
      <c r="G19" s="11">
        <f>D19*F19*(1+E19)</f>
        <v>0</v>
      </c>
      <c r="H19" s="11">
        <v>19</v>
      </c>
      <c r="I19" s="11">
        <f>D19*H19*(1+E19)</f>
        <v>19</v>
      </c>
      <c r="J19" s="11">
        <v>50</v>
      </c>
      <c r="K19" s="11">
        <f>D19*J19*(1+E19)</f>
        <v>50</v>
      </c>
      <c r="L19" s="11">
        <f t="shared" si="8"/>
        <v>69</v>
      </c>
      <c r="M19" s="10" t="s">
        <v>40</v>
      </c>
    </row>
    <row r="20" spans="1:14 16384:16384" s="13" customFormat="1" ht="30" x14ac:dyDescent="0.2">
      <c r="A20" s="12" t="s">
        <v>301</v>
      </c>
      <c r="B20" s="12" t="s">
        <v>302</v>
      </c>
      <c r="C20" s="13" t="s">
        <v>250</v>
      </c>
      <c r="D20" s="13">
        <v>1</v>
      </c>
      <c r="E20" s="13">
        <v>0</v>
      </c>
      <c r="F20" s="13">
        <v>0</v>
      </c>
      <c r="G20" s="14">
        <f t="shared" ref="G20" si="14">F20*D20*(1+E20)</f>
        <v>0</v>
      </c>
      <c r="H20" s="13">
        <v>15</v>
      </c>
      <c r="I20" s="14">
        <f t="shared" ref="I20" si="15">H20*D20</f>
        <v>15</v>
      </c>
      <c r="J20" s="13">
        <v>40</v>
      </c>
      <c r="K20" s="14">
        <f t="shared" ref="K20" si="16">J20*D20</f>
        <v>40</v>
      </c>
      <c r="L20" s="14">
        <f t="shared" si="8"/>
        <v>55</v>
      </c>
      <c r="M20" s="12"/>
      <c r="N20" s="24"/>
    </row>
    <row r="21" spans="1:14 16384:16384" s="7" customFormat="1" x14ac:dyDescent="0.2">
      <c r="A21" s="10"/>
      <c r="B21" s="10"/>
      <c r="C21" s="11"/>
      <c r="D21" s="11"/>
      <c r="E21" s="11"/>
      <c r="F21" s="11"/>
      <c r="G21" s="11"/>
      <c r="H21" s="11"/>
      <c r="I21" s="11"/>
      <c r="J21" s="11"/>
      <c r="K21" s="11"/>
      <c r="L21" s="11"/>
      <c r="M21" s="10"/>
    </row>
    <row r="22" spans="1:14 16384:16384" s="11" customFormat="1" ht="30" x14ac:dyDescent="0.2">
      <c r="A22" s="10" t="s">
        <v>11</v>
      </c>
      <c r="B22" s="10" t="s">
        <v>19</v>
      </c>
      <c r="C22" s="11" t="s">
        <v>25</v>
      </c>
      <c r="D22" s="11">
        <v>1</v>
      </c>
      <c r="E22" s="11">
        <v>0</v>
      </c>
      <c r="F22" s="11">
        <v>0</v>
      </c>
      <c r="G22" s="11">
        <f>D22*F22*(1+E22)</f>
        <v>0</v>
      </c>
      <c r="H22" s="11">
        <v>18</v>
      </c>
      <c r="I22" s="11">
        <f>D22*H22*(1+E22)</f>
        <v>18</v>
      </c>
      <c r="J22" s="11">
        <v>40</v>
      </c>
      <c r="K22" s="11">
        <f>D22*J22*(1+E22)</f>
        <v>40</v>
      </c>
      <c r="L22" s="11">
        <f t="shared" si="8"/>
        <v>58</v>
      </c>
      <c r="M22" s="10" t="s">
        <v>40</v>
      </c>
      <c r="N22" s="25"/>
    </row>
    <row r="23" spans="1:14 16384:16384" s="13" customFormat="1" ht="30" x14ac:dyDescent="0.2">
      <c r="A23" s="12" t="s">
        <v>282</v>
      </c>
      <c r="B23" s="12" t="s">
        <v>308</v>
      </c>
      <c r="C23" s="13" t="s">
        <v>251</v>
      </c>
      <c r="D23" s="13">
        <v>1</v>
      </c>
      <c r="E23" s="13">
        <v>0</v>
      </c>
      <c r="F23" s="13">
        <v>0</v>
      </c>
      <c r="G23" s="14">
        <f t="shared" ref="G23" si="17">F23*D23*(1+E23)</f>
        <v>0</v>
      </c>
      <c r="H23" s="13">
        <v>5</v>
      </c>
      <c r="I23" s="14">
        <f t="shared" ref="I23" si="18">H23*D23</f>
        <v>5</v>
      </c>
      <c r="J23" s="13">
        <v>20</v>
      </c>
      <c r="K23" s="14">
        <f t="shared" ref="K23" si="19">J23*D23</f>
        <v>20</v>
      </c>
      <c r="L23" s="14">
        <f t="shared" si="8"/>
        <v>25</v>
      </c>
      <c r="M23" s="12"/>
      <c r="N23" s="24"/>
    </row>
    <row r="24" spans="1:14 16384:16384" s="18" customFormat="1" x14ac:dyDescent="0.2">
      <c r="A24" s="12"/>
      <c r="B24" s="12"/>
      <c r="C24" s="13"/>
      <c r="D24" s="13"/>
      <c r="E24" s="13"/>
      <c r="F24" s="13"/>
      <c r="G24" s="14"/>
      <c r="H24" s="13"/>
      <c r="I24" s="14"/>
      <c r="J24" s="13"/>
      <c r="K24" s="14"/>
      <c r="L24" s="14"/>
      <c r="M24" s="12"/>
    </row>
    <row r="25" spans="1:14 16384:16384" s="7" customFormat="1" ht="30" x14ac:dyDescent="0.2">
      <c r="A25" s="10" t="s">
        <v>14</v>
      </c>
      <c r="B25" s="10" t="s">
        <v>19</v>
      </c>
      <c r="C25" s="11" t="s">
        <v>25</v>
      </c>
      <c r="D25" s="11">
        <v>1</v>
      </c>
      <c r="E25" s="11">
        <v>0</v>
      </c>
      <c r="F25" s="11">
        <v>0</v>
      </c>
      <c r="G25" s="11">
        <f>D25*F25*(1+E25)</f>
        <v>0</v>
      </c>
      <c r="H25" s="11">
        <v>18</v>
      </c>
      <c r="I25" s="11">
        <f>D25*H25*(1+E25)</f>
        <v>18</v>
      </c>
      <c r="J25" s="11">
        <v>40</v>
      </c>
      <c r="K25" s="11">
        <f>D25*J25*(1+E25)</f>
        <v>40</v>
      </c>
      <c r="L25" s="11">
        <f>G25+I25+K25</f>
        <v>58</v>
      </c>
      <c r="M25" s="10" t="s">
        <v>40</v>
      </c>
      <c r="XFD25" s="7">
        <f>SUM(D25:XFC25)</f>
        <v>175</v>
      </c>
    </row>
    <row r="26" spans="1:14 16384:16384" s="8" customFormat="1" ht="30" x14ac:dyDescent="0.2">
      <c r="A26" s="12" t="s">
        <v>288</v>
      </c>
      <c r="B26" s="12" t="s">
        <v>307</v>
      </c>
      <c r="C26" s="13" t="s">
        <v>319</v>
      </c>
      <c r="D26" s="13">
        <v>1</v>
      </c>
      <c r="E26" s="13">
        <v>0</v>
      </c>
      <c r="F26" s="13">
        <v>0</v>
      </c>
      <c r="G26" s="14">
        <f t="shared" ref="G26" si="20">F26*D26*(1+E26)</f>
        <v>0</v>
      </c>
      <c r="H26" s="13">
        <v>15</v>
      </c>
      <c r="I26" s="14">
        <f t="shared" ref="I26" si="21">H26*D26</f>
        <v>15</v>
      </c>
      <c r="J26" s="13">
        <v>40</v>
      </c>
      <c r="K26" s="14">
        <f t="shared" ref="K26" si="22">J26*D26</f>
        <v>40</v>
      </c>
      <c r="L26" s="14">
        <f t="shared" ref="L26" si="23">G26+I26+K26</f>
        <v>55</v>
      </c>
      <c r="M26" s="12"/>
    </row>
    <row r="27" spans="1:14 16384:16384" s="7" customFormat="1" x14ac:dyDescent="0.2">
      <c r="A27" s="10"/>
      <c r="B27" s="10"/>
      <c r="C27" s="11"/>
      <c r="D27" s="11"/>
      <c r="E27" s="11"/>
      <c r="F27" s="11"/>
      <c r="G27" s="11"/>
      <c r="H27" s="11"/>
      <c r="I27" s="11"/>
      <c r="J27" s="11"/>
      <c r="K27" s="11"/>
      <c r="L27" s="11"/>
      <c r="M27" s="10"/>
    </row>
    <row r="28" spans="1:14 16384:16384" s="7" customFormat="1" ht="45" x14ac:dyDescent="0.2">
      <c r="A28" s="10" t="s">
        <v>45</v>
      </c>
      <c r="B28" s="10" t="s">
        <v>61</v>
      </c>
      <c r="C28" s="11" t="s">
        <v>50</v>
      </c>
      <c r="D28" s="11">
        <v>80.099999999999994</v>
      </c>
      <c r="E28" s="11">
        <v>0.05</v>
      </c>
      <c r="F28" s="11">
        <v>5</v>
      </c>
      <c r="G28" s="11">
        <f>D28*F28*(1+E28)</f>
        <v>420.52500000000003</v>
      </c>
      <c r="H28" s="11">
        <v>1.5</v>
      </c>
      <c r="I28" s="11">
        <v>126.2</v>
      </c>
      <c r="J28" s="11">
        <v>8</v>
      </c>
      <c r="K28" s="11">
        <f>D28*J28*(1+E28)</f>
        <v>672.84</v>
      </c>
      <c r="L28" s="11">
        <f>G28+I28+K28</f>
        <v>1219.5650000000001</v>
      </c>
      <c r="M28" s="10" t="s">
        <v>52</v>
      </c>
    </row>
    <row r="29" spans="1:14 16384:16384" s="8" customFormat="1" ht="30" x14ac:dyDescent="0.2">
      <c r="A29" s="12" t="s">
        <v>110</v>
      </c>
      <c r="B29" s="12" t="s">
        <v>126</v>
      </c>
      <c r="C29" s="13" t="s">
        <v>133</v>
      </c>
      <c r="D29" s="13">
        <v>83.82</v>
      </c>
      <c r="E29" s="13">
        <v>0.08</v>
      </c>
      <c r="F29" s="13">
        <v>4</v>
      </c>
      <c r="G29" s="14">
        <v>362.10239999999999</v>
      </c>
      <c r="H29" s="13">
        <v>2</v>
      </c>
      <c r="I29" s="14">
        <v>167.64</v>
      </c>
      <c r="J29" s="13">
        <v>8</v>
      </c>
      <c r="K29" s="14">
        <v>670.56</v>
      </c>
      <c r="L29" s="14">
        <v>1200.3024</v>
      </c>
      <c r="M29" s="12"/>
    </row>
    <row r="30" spans="1:14 16384:16384" x14ac:dyDescent="0.2">
      <c r="A30" s="20"/>
      <c r="B30" s="20"/>
      <c r="C30" s="20"/>
      <c r="D30" s="20"/>
      <c r="E30" s="20"/>
      <c r="F30" s="20"/>
      <c r="G30" s="20"/>
      <c r="H30" s="20"/>
      <c r="I30" s="20"/>
      <c r="J30" s="20"/>
      <c r="K30" s="20"/>
      <c r="L30" s="20"/>
      <c r="M30" s="20"/>
    </row>
    <row r="31" spans="1:14 16384:16384" s="7" customFormat="1" ht="45" x14ac:dyDescent="0.2">
      <c r="A31" s="10" t="s">
        <v>42</v>
      </c>
      <c r="B31" s="10" t="s">
        <v>62</v>
      </c>
      <c r="C31" s="11" t="s">
        <v>50</v>
      </c>
      <c r="D31" s="11">
        <v>80.099999999999994</v>
      </c>
      <c r="E31" s="11">
        <v>0.05</v>
      </c>
      <c r="F31" s="11">
        <v>10</v>
      </c>
      <c r="G31" s="11">
        <f>D31*F31*(1+E31)</f>
        <v>841.05000000000007</v>
      </c>
      <c r="H31" s="11">
        <v>1.5</v>
      </c>
      <c r="I31" s="11">
        <v>126.2</v>
      </c>
      <c r="J31" s="11">
        <v>8</v>
      </c>
      <c r="K31" s="11">
        <f>D31*J31*(1+E31)</f>
        <v>672.84</v>
      </c>
      <c r="L31" s="11">
        <f>G31+I31+K31</f>
        <v>1640.0900000000001</v>
      </c>
      <c r="M31" s="10" t="s">
        <v>64</v>
      </c>
    </row>
    <row r="32" spans="1:14 16384:16384" ht="45" x14ac:dyDescent="0.2">
      <c r="A32" s="12" t="s">
        <v>105</v>
      </c>
      <c r="B32" s="12" t="s">
        <v>128</v>
      </c>
      <c r="C32" s="13" t="s">
        <v>133</v>
      </c>
      <c r="D32" s="13">
        <v>83.82</v>
      </c>
      <c r="E32" s="13">
        <v>0.08</v>
      </c>
      <c r="F32" s="13">
        <v>12</v>
      </c>
      <c r="G32" s="14">
        <f t="shared" ref="G32" si="24">F32*D32*(1+E32)</f>
        <v>1086.3072</v>
      </c>
      <c r="H32" s="13">
        <v>1</v>
      </c>
      <c r="I32" s="14">
        <f t="shared" ref="I32" si="25">H32*D32</f>
        <v>83.82</v>
      </c>
      <c r="J32" s="13">
        <v>12</v>
      </c>
      <c r="K32" s="14">
        <f t="shared" ref="K32" si="26">J32*D32</f>
        <v>1005.8399999999999</v>
      </c>
      <c r="L32" s="14">
        <f>G32+I32+K32</f>
        <v>2175.9672</v>
      </c>
      <c r="M32" s="12"/>
    </row>
    <row r="33" spans="1:13" s="8" customFormat="1" x14ac:dyDescent="0.2">
      <c r="A33" s="13"/>
      <c r="B33" s="13"/>
      <c r="C33" s="13"/>
      <c r="D33" s="13"/>
      <c r="E33" s="13"/>
      <c r="F33" s="13"/>
      <c r="G33" s="13"/>
      <c r="H33" s="13"/>
      <c r="I33" s="13"/>
      <c r="J33" s="13"/>
      <c r="K33" s="13"/>
      <c r="L33" s="13"/>
      <c r="M33" s="13"/>
    </row>
    <row r="34" spans="1:13" s="7" customFormat="1" ht="45" x14ac:dyDescent="0.2">
      <c r="A34" s="10" t="s">
        <v>345</v>
      </c>
      <c r="B34" s="10" t="s">
        <v>61</v>
      </c>
      <c r="C34" s="11" t="s">
        <v>50</v>
      </c>
      <c r="D34" s="11">
        <v>48.8</v>
      </c>
      <c r="E34" s="11">
        <v>0.05</v>
      </c>
      <c r="F34" s="11">
        <v>5</v>
      </c>
      <c r="G34" s="11">
        <f>D34*F34*(1+E34)</f>
        <v>256.2</v>
      </c>
      <c r="H34" s="11">
        <v>1.5</v>
      </c>
      <c r="I34" s="11">
        <f>D34*H34*(1+E34)</f>
        <v>76.859999999999985</v>
      </c>
      <c r="J34" s="11">
        <v>8</v>
      </c>
      <c r="K34" s="11">
        <f>D34*J34*(1+E34)</f>
        <v>409.92</v>
      </c>
      <c r="L34" s="11">
        <f>G34+I34+K34</f>
        <v>742.98</v>
      </c>
      <c r="M34" s="10" t="s">
        <v>52</v>
      </c>
    </row>
    <row r="35" spans="1:13" ht="30" x14ac:dyDescent="0.2">
      <c r="A35" s="12" t="s">
        <v>346</v>
      </c>
      <c r="B35" s="12" t="s">
        <v>126</v>
      </c>
      <c r="C35" s="13" t="s">
        <v>133</v>
      </c>
      <c r="D35" s="13">
        <v>51.25</v>
      </c>
      <c r="E35" s="13">
        <v>0.08</v>
      </c>
      <c r="F35" s="13">
        <v>4</v>
      </c>
      <c r="G35" s="14">
        <f>F35*D35*(1+E35)</f>
        <v>221.4</v>
      </c>
      <c r="H35" s="13">
        <v>2</v>
      </c>
      <c r="I35" s="14">
        <f>H35*D35</f>
        <v>102.5</v>
      </c>
      <c r="J35" s="13">
        <v>8</v>
      </c>
      <c r="K35" s="14">
        <f>J35*D35</f>
        <v>410</v>
      </c>
      <c r="L35" s="14">
        <f>G35+I35+K35</f>
        <v>733.9</v>
      </c>
      <c r="M35" s="12"/>
    </row>
    <row r="36" spans="1:13" s="8" customFormat="1" x14ac:dyDescent="0.2">
      <c r="A36" s="12"/>
      <c r="B36" s="12"/>
      <c r="C36" s="13"/>
      <c r="D36" s="13"/>
      <c r="E36" s="13"/>
      <c r="F36" s="13"/>
      <c r="G36" s="14"/>
      <c r="H36" s="13"/>
      <c r="I36" s="14"/>
      <c r="J36" s="13"/>
      <c r="K36" s="14"/>
      <c r="L36" s="14"/>
      <c r="M36" s="12"/>
    </row>
    <row r="37" spans="1:13" ht="45" x14ac:dyDescent="0.2">
      <c r="A37" s="10" t="s">
        <v>347</v>
      </c>
      <c r="B37" s="10" t="s">
        <v>62</v>
      </c>
      <c r="C37" s="11" t="s">
        <v>50</v>
      </c>
      <c r="D37" s="11">
        <v>48.8</v>
      </c>
      <c r="E37" s="11">
        <v>0.05</v>
      </c>
      <c r="F37" s="11">
        <v>10</v>
      </c>
      <c r="G37" s="11">
        <f>D37*F37*(1+E37)</f>
        <v>512.4</v>
      </c>
      <c r="H37" s="11">
        <v>1.5</v>
      </c>
      <c r="I37" s="11">
        <f>D37*H37*(1+E37)</f>
        <v>76.859999999999985</v>
      </c>
      <c r="J37" s="11">
        <v>8</v>
      </c>
      <c r="K37" s="11">
        <f>D37*J37*(1+E37)</f>
        <v>409.92</v>
      </c>
      <c r="L37" s="11">
        <f>G37+I37+K37</f>
        <v>999.18000000000006</v>
      </c>
      <c r="M37" s="10" t="s">
        <v>64</v>
      </c>
    </row>
    <row r="38" spans="1:13" ht="45" x14ac:dyDescent="0.2">
      <c r="A38" s="12" t="s">
        <v>348</v>
      </c>
      <c r="B38" s="12" t="s">
        <v>128</v>
      </c>
      <c r="C38" s="13" t="s">
        <v>133</v>
      </c>
      <c r="D38" s="13">
        <v>51.25</v>
      </c>
      <c r="E38" s="13">
        <v>0.08</v>
      </c>
      <c r="F38" s="13">
        <v>12</v>
      </c>
      <c r="G38" s="14">
        <f>F38*D38*(1+E38)</f>
        <v>664.2</v>
      </c>
      <c r="H38" s="13">
        <v>1</v>
      </c>
      <c r="I38" s="14">
        <f>H38*D38</f>
        <v>51.25</v>
      </c>
      <c r="J38" s="13">
        <v>12</v>
      </c>
      <c r="K38" s="14">
        <f>J38*D38</f>
        <v>615</v>
      </c>
      <c r="L38" s="14">
        <f>G38+I38+K38</f>
        <v>1330.45</v>
      </c>
      <c r="M38" s="12"/>
    </row>
    <row r="39" spans="1:13" x14ac:dyDescent="0.2">
      <c r="A39" s="20"/>
      <c r="B39" s="20"/>
      <c r="C39" s="20"/>
      <c r="D39" s="20">
        <f t="shared" ref="D39:L39" si="27">SUM(D1:D38)</f>
        <v>560.09999999999991</v>
      </c>
      <c r="E39" s="20">
        <f t="shared" si="27"/>
        <v>0.72</v>
      </c>
      <c r="F39" s="20">
        <f t="shared" si="27"/>
        <v>470</v>
      </c>
      <c r="G39" s="20">
        <f t="shared" si="27"/>
        <v>5232.3245999999999</v>
      </c>
      <c r="H39" s="20">
        <f t="shared" si="27"/>
        <v>225</v>
      </c>
      <c r="I39" s="20">
        <f t="shared" si="27"/>
        <v>1070.4100000000001</v>
      </c>
      <c r="J39" s="20">
        <f t="shared" si="27"/>
        <v>502</v>
      </c>
      <c r="K39" s="20">
        <f t="shared" si="27"/>
        <v>5426.22</v>
      </c>
      <c r="L39" s="20">
        <f t="shared" si="27"/>
        <v>11728.954600000001</v>
      </c>
      <c r="M39" s="20"/>
    </row>
    <row r="40" spans="1:13" s="7" customFormat="1" x14ac:dyDescent="0.2">
      <c r="A40" s="5"/>
      <c r="B40" s="5"/>
      <c r="C40" s="5"/>
      <c r="D40" s="5"/>
      <c r="E40" s="5"/>
      <c r="F40" s="5"/>
      <c r="G40" s="5"/>
      <c r="H40" s="5"/>
      <c r="I40" s="5"/>
      <c r="J40" s="5"/>
      <c r="K40" s="5"/>
      <c r="L40" s="5"/>
      <c r="M40" s="5"/>
    </row>
    <row r="41" spans="1:13" x14ac:dyDescent="0.2">
      <c r="A41" s="3" t="s">
        <v>362</v>
      </c>
      <c r="B41" s="3"/>
      <c r="C41" s="3"/>
      <c r="D41" s="3"/>
      <c r="E41" s="3"/>
      <c r="F41" s="3"/>
      <c r="G41" s="3"/>
      <c r="H41" s="3"/>
      <c r="I41" s="3"/>
      <c r="J41" s="3"/>
      <c r="K41" s="3"/>
      <c r="L41" s="3"/>
      <c r="M41" s="3"/>
    </row>
    <row r="42" spans="1:13" s="5" customFormat="1" x14ac:dyDescent="0.2">
      <c r="A42" s="7"/>
      <c r="B42" s="7" t="s">
        <v>358</v>
      </c>
      <c r="C42" s="8" t="s">
        <v>359</v>
      </c>
      <c r="D42" s="21" t="s">
        <v>360</v>
      </c>
      <c r="E42" s="7"/>
      <c r="F42" s="7"/>
      <c r="G42" s="7"/>
      <c r="H42" s="7"/>
      <c r="I42" s="7"/>
      <c r="J42" s="7"/>
      <c r="K42" s="7"/>
      <c r="L42" s="7"/>
      <c r="M42" s="7"/>
    </row>
    <row r="43" spans="1:13" x14ac:dyDescent="0.2">
      <c r="A43" s="15" t="s">
        <v>372</v>
      </c>
      <c r="B43" s="7">
        <f>SUM(D7,D10,D13,D16,D19,D22,D25,D28,D31,D34,D37)</f>
        <v>274.3</v>
      </c>
      <c r="C43" s="8">
        <f>SUM(D8,D11,D14,D17,D20,D23,D26,D29,D32,D35,D38)</f>
        <v>285.79999999999995</v>
      </c>
      <c r="D43" s="5">
        <f>B43-C43</f>
        <v>-11.499999999999943</v>
      </c>
      <c r="E43" s="7"/>
      <c r="F43" s="7"/>
      <c r="G43" s="7"/>
      <c r="H43" s="7"/>
      <c r="I43" s="7"/>
      <c r="J43" s="7"/>
      <c r="K43" s="7"/>
      <c r="L43" s="7"/>
      <c r="M43" s="7"/>
    </row>
    <row r="44" spans="1:13" s="7" customFormat="1" x14ac:dyDescent="0.2">
      <c r="A44" s="22" t="s">
        <v>352</v>
      </c>
      <c r="B44" s="23">
        <f>SUM(F7,F10,F13,F16,F19,F22,F25,F28,F31,F34,F37)</f>
        <v>218</v>
      </c>
      <c r="C44" s="9">
        <f>SUM(F38,F35,F32,F29,F26,F23,F20,F17,F14,F11,F8)</f>
        <v>252</v>
      </c>
      <c r="D44" s="5">
        <f>B44-C44</f>
        <v>-34</v>
      </c>
      <c r="E44"/>
      <c r="F44"/>
      <c r="G44"/>
      <c r="H44"/>
      <c r="I44"/>
      <c r="J44"/>
      <c r="K44"/>
      <c r="L44"/>
      <c r="M44"/>
    </row>
    <row r="45" spans="1:13" s="7" customFormat="1" x14ac:dyDescent="0.2">
      <c r="A45" s="22" t="s">
        <v>353</v>
      </c>
      <c r="B45" s="23">
        <f>SUM(G7,G10,G13,G16,G19,G22,G25,G28,G31,G34,G37)</f>
        <v>2475.4250000000002</v>
      </c>
      <c r="C45" s="9">
        <f>SUM(G38,G35,G32,G29,G26,G23,G20,G17,G14,G11,G8)</f>
        <v>2756.8996000000002</v>
      </c>
      <c r="D45" s="5">
        <f t="shared" ref="D45:D51" si="28">B45-C45</f>
        <v>-281.47460000000001</v>
      </c>
      <c r="E45"/>
      <c r="F45"/>
      <c r="G45"/>
      <c r="H45"/>
      <c r="I45"/>
      <c r="J45"/>
      <c r="K45"/>
      <c r="L45"/>
      <c r="M45"/>
    </row>
    <row r="46" spans="1:13" x14ac:dyDescent="0.2">
      <c r="A46" s="22" t="s">
        <v>354</v>
      </c>
      <c r="B46" s="23">
        <f>SUM(H7,H10,H13,H16,H19,H22,H25,H28,H31,H34,H37)</f>
        <v>144</v>
      </c>
      <c r="C46" s="9">
        <f>SUM(H8,H11,H14,H17,H20,H23,H26,H29,H32,H35,H38)</f>
        <v>81</v>
      </c>
      <c r="D46" s="5">
        <f t="shared" si="28"/>
        <v>63</v>
      </c>
    </row>
    <row r="47" spans="1:13" x14ac:dyDescent="0.2">
      <c r="A47" s="22" t="s">
        <v>355</v>
      </c>
      <c r="B47" s="23">
        <f>SUM(I7,I10,I13,I16,I19,I22,I25,I28,I31,I34,I37)</f>
        <v>565.22</v>
      </c>
      <c r="C47" s="9">
        <f>SUM(I8,I11,I14,I17,I20,I23,I26,I29,I32,I35,I38)</f>
        <v>505.19</v>
      </c>
      <c r="D47" s="5">
        <f t="shared" si="28"/>
        <v>60.03000000000003</v>
      </c>
    </row>
    <row r="48" spans="1:13" x14ac:dyDescent="0.2">
      <c r="A48" s="22" t="s">
        <v>357</v>
      </c>
      <c r="B48" s="23">
        <f>SUM(J7,J10,J13,J16,J19,J22,J25,J28,J31,J34,J37)</f>
        <v>282</v>
      </c>
      <c r="C48" s="9">
        <f>SUM(J8,J11,J14,J17,J20,J23,J26,J29,J32,J35,J38)</f>
        <v>220</v>
      </c>
      <c r="D48" s="5">
        <f t="shared" si="28"/>
        <v>62</v>
      </c>
    </row>
    <row r="49" spans="1:13" x14ac:dyDescent="0.2">
      <c r="A49" s="22" t="s">
        <v>356</v>
      </c>
      <c r="B49" s="23">
        <f>SUM(K7,K10,K13,K16,K19,K22,K25,K28,K31,K34,K37)</f>
        <v>2501.52</v>
      </c>
      <c r="C49" s="9">
        <f>SUM(K8,K11,K14,K17,K20,K23,K26,K29,K32,K35,K38)</f>
        <v>2924.7</v>
      </c>
      <c r="D49" s="5">
        <f t="shared" si="28"/>
        <v>-423.17999999999984</v>
      </c>
    </row>
    <row r="50" spans="1:13" x14ac:dyDescent="0.2">
      <c r="A50" s="22" t="s">
        <v>364</v>
      </c>
      <c r="B50" s="23">
        <f>SUM(L7,L10,L13,L16,L19,L22,L25,L28,L31,L34,L37)</f>
        <v>5542.1650000000009</v>
      </c>
      <c r="C50" s="5">
        <f>SUM(L38,L35,L32,L29,L23,L20,L17,L14,L11,L8)</f>
        <v>6131.7896000000001</v>
      </c>
      <c r="D50" s="5">
        <f t="shared" si="28"/>
        <v>-589.62459999999919</v>
      </c>
    </row>
    <row r="51" spans="1:13" x14ac:dyDescent="0.2">
      <c r="A51" s="22" t="s">
        <v>365</v>
      </c>
      <c r="B51" s="23">
        <f>SUM(L7,L10,L13,L16,L19,L22,L25)</f>
        <v>940.35</v>
      </c>
      <c r="C51" s="5">
        <f>SUM(L26,L23,L20,L17,L14,L11,L8)</f>
        <v>746.17000000000007</v>
      </c>
      <c r="D51" s="5">
        <f t="shared" si="28"/>
        <v>194.17999999999995</v>
      </c>
    </row>
    <row r="52" spans="1:13" x14ac:dyDescent="0.2">
      <c r="A52" s="22"/>
      <c r="B52" s="23"/>
      <c r="C52" s="5"/>
      <c r="D52" s="5"/>
    </row>
    <row r="53" spans="1:13" x14ac:dyDescent="0.2">
      <c r="A53" s="22"/>
      <c r="B53" s="23"/>
      <c r="C53" s="5"/>
      <c r="D53" s="5"/>
    </row>
    <row r="54" spans="1:13" x14ac:dyDescent="0.2">
      <c r="A54" s="3" t="s">
        <v>371</v>
      </c>
      <c r="B54" s="3"/>
      <c r="C54" s="3"/>
      <c r="D54" s="3"/>
      <c r="E54" s="3"/>
      <c r="F54" s="3"/>
      <c r="G54" s="3"/>
      <c r="H54" s="3"/>
      <c r="I54" s="3"/>
      <c r="J54" s="3"/>
      <c r="K54" s="3"/>
      <c r="L54" s="3"/>
      <c r="M54" s="3"/>
    </row>
    <row r="55" spans="1:13" ht="30" x14ac:dyDescent="0.2">
      <c r="A55" s="10" t="s">
        <v>60</v>
      </c>
      <c r="B55" s="10" t="s">
        <v>67</v>
      </c>
      <c r="C55" s="11" t="s">
        <v>6</v>
      </c>
      <c r="D55" s="11">
        <v>15</v>
      </c>
      <c r="E55" s="11">
        <v>0.05</v>
      </c>
      <c r="F55" s="11">
        <v>11</v>
      </c>
      <c r="G55" s="11">
        <f>D55*F55*(1+E55)</f>
        <v>173.25</v>
      </c>
      <c r="H55" s="11">
        <v>2</v>
      </c>
      <c r="I55" s="11">
        <f>D55*H55*(1+E55)</f>
        <v>31.5</v>
      </c>
      <c r="J55" s="11">
        <v>3</v>
      </c>
      <c r="K55" s="11">
        <f>D55*J55*(1+E55)</f>
        <v>47.25</v>
      </c>
      <c r="L55" s="11">
        <f>G55+I55+K55</f>
        <v>252</v>
      </c>
      <c r="M55" s="10" t="s">
        <v>68</v>
      </c>
    </row>
    <row r="56" spans="1:13" ht="30" x14ac:dyDescent="0.2">
      <c r="A56" s="12" t="s">
        <v>107</v>
      </c>
      <c r="B56" s="12" t="s">
        <v>130</v>
      </c>
      <c r="C56" s="13" t="s">
        <v>133</v>
      </c>
      <c r="D56" s="13">
        <v>15.6</v>
      </c>
      <c r="E56" s="13">
        <v>0.08</v>
      </c>
      <c r="F56" s="13">
        <v>15</v>
      </c>
      <c r="G56" s="14">
        <f t="shared" ref="G56" si="29">F56*D56*(1+E56)</f>
        <v>252.72000000000003</v>
      </c>
      <c r="H56" s="13">
        <v>0</v>
      </c>
      <c r="I56" s="14">
        <f t="shared" ref="I56" si="30">H56*D56</f>
        <v>0</v>
      </c>
      <c r="J56" s="13">
        <v>0</v>
      </c>
      <c r="K56" s="14">
        <f t="shared" ref="K56" si="31">J56*D56</f>
        <v>0</v>
      </c>
      <c r="L56" s="14">
        <f t="shared" ref="L56" si="32">G56+I56+K56</f>
        <v>252.72000000000003</v>
      </c>
      <c r="M56" s="12" t="s">
        <v>363</v>
      </c>
    </row>
    <row r="57" spans="1:13" x14ac:dyDescent="0.2">
      <c r="A57" s="12"/>
      <c r="B57" s="12"/>
      <c r="C57" s="13"/>
      <c r="D57" s="13"/>
      <c r="E57" s="13"/>
      <c r="F57" s="13"/>
      <c r="G57" s="14"/>
      <c r="H57" s="13"/>
      <c r="I57" s="14"/>
      <c r="J57" s="13"/>
      <c r="K57" s="14"/>
      <c r="L57" s="14"/>
      <c r="M57" s="12"/>
    </row>
    <row r="58" spans="1:13" ht="30" x14ac:dyDescent="0.2">
      <c r="A58" s="10" t="s">
        <v>12</v>
      </c>
      <c r="B58" s="10" t="s">
        <v>20</v>
      </c>
      <c r="C58" s="11" t="s">
        <v>2</v>
      </c>
      <c r="D58" s="11">
        <v>1</v>
      </c>
      <c r="E58" s="11">
        <v>0</v>
      </c>
      <c r="F58" s="11">
        <v>0</v>
      </c>
      <c r="G58" s="11">
        <f>D58*F58*(1+E58)</f>
        <v>0</v>
      </c>
      <c r="H58" s="11">
        <v>10</v>
      </c>
      <c r="I58" s="11">
        <f>D58*H58*(1+E58)</f>
        <v>10</v>
      </c>
      <c r="J58" s="11">
        <v>10</v>
      </c>
      <c r="K58" s="11">
        <f>D58*J58*(1+E58)</f>
        <v>10</v>
      </c>
      <c r="L58" s="11">
        <f>G58+I58+K58</f>
        <v>20</v>
      </c>
      <c r="M58" s="10" t="s">
        <v>40</v>
      </c>
    </row>
    <row r="59" spans="1:13" ht="30" x14ac:dyDescent="0.2">
      <c r="A59" s="12" t="s">
        <v>284</v>
      </c>
      <c r="B59" s="12" t="s">
        <v>303</v>
      </c>
      <c r="C59" s="13" t="s">
        <v>314</v>
      </c>
      <c r="D59" s="13">
        <v>3</v>
      </c>
      <c r="E59" s="13">
        <v>0</v>
      </c>
      <c r="F59" s="13">
        <v>0</v>
      </c>
      <c r="G59" s="14">
        <f t="shared" ref="G59:G60" si="33">F59*D59*(1+E59)</f>
        <v>0</v>
      </c>
      <c r="H59" s="13">
        <v>2</v>
      </c>
      <c r="I59" s="14">
        <f t="shared" ref="I59:I60" si="34">H59*D59</f>
        <v>6</v>
      </c>
      <c r="J59" s="13">
        <v>5</v>
      </c>
      <c r="K59" s="14">
        <f t="shared" ref="K59:K60" si="35">J59*D59</f>
        <v>15</v>
      </c>
      <c r="L59" s="14">
        <f>G59+I59+K59</f>
        <v>21</v>
      </c>
      <c r="M59" s="12"/>
    </row>
    <row r="60" spans="1:13" ht="30" x14ac:dyDescent="0.2">
      <c r="A60" s="12" t="s">
        <v>285</v>
      </c>
      <c r="B60" s="12" t="s">
        <v>311</v>
      </c>
      <c r="C60" s="13" t="s">
        <v>315</v>
      </c>
      <c r="D60" s="13">
        <v>3</v>
      </c>
      <c r="E60" s="13">
        <v>0</v>
      </c>
      <c r="F60" s="13">
        <v>0</v>
      </c>
      <c r="G60" s="14">
        <f t="shared" si="33"/>
        <v>0</v>
      </c>
      <c r="H60" s="13">
        <v>2</v>
      </c>
      <c r="I60" s="14">
        <f t="shared" si="34"/>
        <v>6</v>
      </c>
      <c r="J60" s="13">
        <v>5</v>
      </c>
      <c r="K60" s="14">
        <f t="shared" si="35"/>
        <v>15</v>
      </c>
      <c r="L60" s="14">
        <f>G60+I60+K60</f>
        <v>21</v>
      </c>
      <c r="M60" s="12"/>
    </row>
    <row r="61" spans="1:13" x14ac:dyDescent="0.2">
      <c r="A61" s="17"/>
      <c r="B61" s="17"/>
      <c r="C61" s="18"/>
      <c r="D61" s="18"/>
      <c r="E61" s="18"/>
      <c r="F61" s="18"/>
      <c r="G61" s="19"/>
      <c r="H61" s="18"/>
      <c r="I61" s="19"/>
      <c r="J61" s="18"/>
      <c r="K61" s="19"/>
      <c r="L61" s="19"/>
      <c r="M61" s="17"/>
    </row>
    <row r="62" spans="1:13" x14ac:dyDescent="0.2">
      <c r="A62" s="3" t="s">
        <v>361</v>
      </c>
      <c r="B62" s="3"/>
      <c r="C62" s="3"/>
      <c r="D62" s="3"/>
      <c r="E62" s="3"/>
      <c r="F62" s="3"/>
      <c r="G62" s="3"/>
      <c r="H62" s="3"/>
      <c r="I62" s="3"/>
      <c r="J62" s="3"/>
      <c r="K62" s="3"/>
      <c r="L62" s="3"/>
      <c r="M62" s="3"/>
    </row>
    <row r="63" spans="1:13" x14ac:dyDescent="0.2">
      <c r="A63" s="10" t="s">
        <v>349</v>
      </c>
      <c r="B63" s="20"/>
      <c r="C63" s="20"/>
      <c r="D63" s="20"/>
      <c r="E63" s="20"/>
      <c r="F63" s="20"/>
      <c r="G63" s="20"/>
      <c r="H63" s="20"/>
      <c r="I63" s="20"/>
      <c r="J63" s="20"/>
      <c r="K63" s="20"/>
      <c r="L63" s="20"/>
      <c r="M63" s="20"/>
    </row>
    <row r="64" spans="1:13" s="8" customFormat="1" ht="30" x14ac:dyDescent="0.2">
      <c r="A64" s="12" t="s">
        <v>104</v>
      </c>
      <c r="B64" s="12" t="s">
        <v>127</v>
      </c>
      <c r="C64" s="13" t="s">
        <v>133</v>
      </c>
      <c r="D64" s="13">
        <v>83.82</v>
      </c>
      <c r="E64" s="13">
        <v>0.08</v>
      </c>
      <c r="F64" s="13">
        <v>1</v>
      </c>
      <c r="G64" s="14">
        <v>90.525599999999997</v>
      </c>
      <c r="H64" s="13">
        <v>0.5</v>
      </c>
      <c r="I64" s="14">
        <v>41.91</v>
      </c>
      <c r="J64" s="13">
        <v>5</v>
      </c>
      <c r="K64" s="14">
        <v>419.09999999999997</v>
      </c>
      <c r="L64" s="14">
        <v>551.53559999999993</v>
      </c>
      <c r="M64" s="12"/>
    </row>
    <row r="65" spans="1:13" x14ac:dyDescent="0.2">
      <c r="A65" s="20"/>
      <c r="B65" s="20"/>
      <c r="C65" s="20"/>
      <c r="D65" s="20"/>
      <c r="E65" s="20"/>
      <c r="F65" s="20"/>
      <c r="G65" s="20"/>
      <c r="H65" s="20"/>
      <c r="I65" s="20"/>
      <c r="J65" s="20"/>
      <c r="K65" s="20"/>
      <c r="L65" s="20"/>
      <c r="M65" s="20"/>
    </row>
    <row r="66" spans="1:13" ht="30" x14ac:dyDescent="0.2">
      <c r="A66" s="10" t="s">
        <v>70</v>
      </c>
      <c r="B66" s="10" t="s">
        <v>71</v>
      </c>
      <c r="C66" s="11" t="s">
        <v>6</v>
      </c>
      <c r="D66" s="11">
        <v>1.7</v>
      </c>
      <c r="E66" s="11">
        <v>0</v>
      </c>
      <c r="F66" s="11">
        <v>45</v>
      </c>
      <c r="G66" s="11">
        <f>D66*F66*(1+E66)</f>
        <v>76.5</v>
      </c>
      <c r="H66" s="11">
        <v>13</v>
      </c>
      <c r="I66" s="11">
        <f>D66*H66*(1+E66)</f>
        <v>22.099999999999998</v>
      </c>
      <c r="J66" s="11">
        <v>15</v>
      </c>
      <c r="K66" s="11">
        <f>D66*J66*(1+E66)</f>
        <v>25.5</v>
      </c>
      <c r="L66" s="11">
        <f>G66+I66+K66</f>
        <v>124.1</v>
      </c>
      <c r="M66" s="10" t="s">
        <v>69</v>
      </c>
    </row>
    <row r="67" spans="1:13" s="8" customFormat="1" x14ac:dyDescent="0.2">
      <c r="A67" s="12" t="s">
        <v>343</v>
      </c>
      <c r="B67" s="12"/>
      <c r="C67" s="13"/>
      <c r="D67" s="13"/>
      <c r="E67" s="13"/>
      <c r="F67" s="13"/>
      <c r="G67" s="13"/>
      <c r="H67" s="13"/>
      <c r="I67" s="13"/>
      <c r="J67" s="13"/>
      <c r="K67" s="13"/>
      <c r="L67" s="13"/>
      <c r="M67" s="12"/>
    </row>
    <row r="68" spans="1:13" x14ac:dyDescent="0.2">
      <c r="A68" s="12"/>
      <c r="B68" s="10"/>
      <c r="C68" s="11"/>
      <c r="D68" s="11"/>
      <c r="E68" s="11"/>
      <c r="F68" s="11"/>
      <c r="G68" s="11"/>
      <c r="H68" s="11"/>
      <c r="I68" s="11"/>
      <c r="J68" s="11"/>
      <c r="K68" s="11"/>
      <c r="L68" s="11"/>
      <c r="M68" s="10"/>
    </row>
    <row r="69" spans="1:13" s="7" customFormat="1" ht="30" x14ac:dyDescent="0.2">
      <c r="A69" s="10" t="s">
        <v>10</v>
      </c>
      <c r="B69" s="10" t="s">
        <v>18</v>
      </c>
      <c r="C69" s="11" t="s">
        <v>6</v>
      </c>
      <c r="D69" s="11">
        <v>5</v>
      </c>
      <c r="E69" s="11">
        <v>0</v>
      </c>
      <c r="F69" s="11">
        <v>0</v>
      </c>
      <c r="G69" s="11">
        <f>D69*F69*(1+E69)</f>
        <v>0</v>
      </c>
      <c r="H69" s="11">
        <v>1</v>
      </c>
      <c r="I69" s="11">
        <f>D69*H69*(1+E69)</f>
        <v>5</v>
      </c>
      <c r="J69" s="11">
        <v>18</v>
      </c>
      <c r="K69" s="11">
        <f>D69*J69*(1+E69)</f>
        <v>90</v>
      </c>
      <c r="L69" s="11">
        <f>G69+I69+K69</f>
        <v>95</v>
      </c>
      <c r="M69" s="10" t="s">
        <v>40</v>
      </c>
    </row>
    <row r="70" spans="1:13" s="8" customFormat="1" x14ac:dyDescent="0.2">
      <c r="A70" s="12" t="s">
        <v>343</v>
      </c>
      <c r="B70" s="12"/>
      <c r="C70" s="13"/>
      <c r="D70" s="13"/>
      <c r="E70" s="13"/>
      <c r="F70" s="13"/>
      <c r="G70" s="13"/>
      <c r="H70" s="13"/>
      <c r="I70" s="13"/>
      <c r="J70" s="13"/>
      <c r="K70" s="13"/>
      <c r="L70" s="13"/>
      <c r="M70" s="12"/>
    </row>
    <row r="71" spans="1:13" x14ac:dyDescent="0.2">
      <c r="A71" s="20"/>
      <c r="B71" s="20"/>
      <c r="C71" s="20"/>
      <c r="D71" s="20"/>
      <c r="E71" s="20"/>
      <c r="F71" s="20"/>
      <c r="G71" s="20"/>
      <c r="H71" s="20"/>
      <c r="I71" s="20"/>
      <c r="J71" s="20"/>
      <c r="K71" s="20"/>
      <c r="L71" s="20"/>
      <c r="M71" s="20"/>
    </row>
    <row r="72" spans="1:13" s="7" customFormat="1" ht="30" x14ac:dyDescent="0.2">
      <c r="A72" s="10" t="s">
        <v>13</v>
      </c>
      <c r="B72" s="10" t="s">
        <v>17</v>
      </c>
      <c r="C72" s="11" t="s">
        <v>22</v>
      </c>
      <c r="D72" s="11">
        <v>1</v>
      </c>
      <c r="E72" s="11">
        <v>0</v>
      </c>
      <c r="F72" s="11">
        <v>0</v>
      </c>
      <c r="G72" s="11">
        <f>D72*F72*(1+E72)</f>
        <v>0</v>
      </c>
      <c r="H72" s="11">
        <v>20</v>
      </c>
      <c r="I72" s="11">
        <f>D72*H72*(1+E72)</f>
        <v>20</v>
      </c>
      <c r="J72" s="11">
        <v>50</v>
      </c>
      <c r="K72" s="11">
        <f>D72*J72*(1+E72)</f>
        <v>50</v>
      </c>
      <c r="L72" s="11">
        <f>G72+I72+K72</f>
        <v>70</v>
      </c>
      <c r="M72" s="10" t="s">
        <v>40</v>
      </c>
    </row>
    <row r="73" spans="1:13" x14ac:dyDescent="0.2">
      <c r="A73" s="12" t="s">
        <v>343</v>
      </c>
      <c r="B73" s="12"/>
      <c r="C73" s="13"/>
      <c r="D73" s="13"/>
      <c r="E73" s="13"/>
      <c r="F73" s="13"/>
      <c r="G73" s="13"/>
      <c r="H73" s="13"/>
      <c r="I73" s="13"/>
      <c r="J73" s="13"/>
      <c r="K73" s="13"/>
      <c r="L73" s="13"/>
      <c r="M73" s="12"/>
    </row>
    <row r="74" spans="1:13" x14ac:dyDescent="0.2">
      <c r="A74" s="20"/>
      <c r="B74" s="20"/>
      <c r="C74" s="20"/>
      <c r="D74" s="20"/>
      <c r="E74" s="20"/>
      <c r="F74" s="20"/>
      <c r="G74" s="20"/>
      <c r="H74" s="20"/>
      <c r="I74" s="20"/>
      <c r="J74" s="20"/>
      <c r="K74" s="20"/>
      <c r="L74" s="20"/>
      <c r="M74" s="20"/>
    </row>
    <row r="75" spans="1:13" s="7" customFormat="1" ht="30" x14ac:dyDescent="0.2">
      <c r="A75" s="10" t="s">
        <v>41</v>
      </c>
      <c r="B75" s="10" t="s">
        <v>46</v>
      </c>
      <c r="C75" s="11" t="s">
        <v>49</v>
      </c>
      <c r="D75" s="11">
        <v>1</v>
      </c>
      <c r="E75" s="11">
        <v>0</v>
      </c>
      <c r="F75" s="11">
        <v>0</v>
      </c>
      <c r="G75" s="11">
        <f>D75*F75*(1+E75)</f>
        <v>0</v>
      </c>
      <c r="H75" s="11">
        <v>95</v>
      </c>
      <c r="I75" s="11">
        <v>95</v>
      </c>
      <c r="J75" s="11">
        <v>55</v>
      </c>
      <c r="K75" s="11">
        <f>D75*J75*(1+E75)</f>
        <v>55</v>
      </c>
      <c r="L75" s="11">
        <f>G75+I75+K75</f>
        <v>150</v>
      </c>
      <c r="M75" s="10" t="s">
        <v>51</v>
      </c>
    </row>
    <row r="76" spans="1:13" x14ac:dyDescent="0.2">
      <c r="A76" s="12" t="s">
        <v>343</v>
      </c>
      <c r="B76" s="12"/>
      <c r="C76" s="13"/>
      <c r="D76" s="13"/>
      <c r="E76" s="13"/>
      <c r="F76" s="13"/>
      <c r="G76" s="13"/>
      <c r="H76" s="13"/>
      <c r="I76" s="13"/>
      <c r="J76" s="13"/>
      <c r="K76" s="13"/>
      <c r="L76" s="13"/>
      <c r="M76" s="12"/>
    </row>
    <row r="77" spans="1:13" x14ac:dyDescent="0.2">
      <c r="A77" s="20"/>
      <c r="B77" s="20"/>
      <c r="C77" s="20"/>
      <c r="D77" s="20"/>
      <c r="E77" s="20"/>
      <c r="F77" s="20"/>
      <c r="G77" s="20"/>
      <c r="H77" s="20"/>
      <c r="I77" s="20"/>
      <c r="J77" s="20"/>
      <c r="K77" s="20"/>
      <c r="L77" s="20"/>
      <c r="M77" s="20"/>
    </row>
    <row r="78" spans="1:13" s="7" customFormat="1" x14ac:dyDescent="0.2">
      <c r="A78" s="10" t="s">
        <v>57</v>
      </c>
      <c r="B78" s="10" t="s">
        <v>63</v>
      </c>
      <c r="C78" s="11" t="s">
        <v>49</v>
      </c>
      <c r="D78" s="11">
        <v>1</v>
      </c>
      <c r="E78" s="11">
        <v>0</v>
      </c>
      <c r="F78" s="11">
        <v>85</v>
      </c>
      <c r="G78" s="11">
        <f>D78*F78*(1+E78)</f>
        <v>85</v>
      </c>
      <c r="H78" s="11">
        <v>45</v>
      </c>
      <c r="I78" s="11">
        <f>D78*H78*(1+E78)</f>
        <v>45</v>
      </c>
      <c r="J78" s="11">
        <v>55</v>
      </c>
      <c r="K78" s="11">
        <f>D78*J78*(1+E78)</f>
        <v>55</v>
      </c>
      <c r="L78" s="11">
        <f>G78+I78+K78</f>
        <v>185</v>
      </c>
      <c r="M78" s="10"/>
    </row>
    <row r="79" spans="1:13" x14ac:dyDescent="0.2">
      <c r="A79" s="12" t="s">
        <v>343</v>
      </c>
      <c r="B79" s="12"/>
      <c r="C79" s="13"/>
      <c r="D79" s="13"/>
      <c r="E79" s="13"/>
      <c r="F79" s="13"/>
      <c r="G79" s="13"/>
      <c r="H79" s="13"/>
      <c r="I79" s="13"/>
      <c r="J79" s="13"/>
      <c r="K79" s="13"/>
      <c r="L79" s="13"/>
      <c r="M79" s="12"/>
    </row>
    <row r="81" spans="1:1" s="26" customFormat="1" x14ac:dyDescent="0.2">
      <c r="A81" s="27" t="s">
        <v>366</v>
      </c>
    </row>
    <row r="82" spans="1:1" x14ac:dyDescent="0.2">
      <c r="A82" s="8" t="s">
        <v>367</v>
      </c>
    </row>
    <row r="83" spans="1:1" x14ac:dyDescent="0.2">
      <c r="A83" s="8" t="s">
        <v>368</v>
      </c>
    </row>
    <row r="84" spans="1:1" x14ac:dyDescent="0.2">
      <c r="A84" s="8" t="s">
        <v>373</v>
      </c>
    </row>
    <row r="85" spans="1:1" x14ac:dyDescent="0.2">
      <c r="A85" s="16" t="s">
        <v>369</v>
      </c>
    </row>
    <row r="86" spans="1:1" x14ac:dyDescent="0.2">
      <c r="A86" s="16" t="s">
        <v>370</v>
      </c>
    </row>
    <row r="87" spans="1:1" x14ac:dyDescent="0.2">
      <c r="A87" s="16" t="s">
        <v>374</v>
      </c>
    </row>
  </sheetData>
  <mergeCells count="10">
    <mergeCell ref="H5:I5"/>
    <mergeCell ref="J5:K5"/>
    <mergeCell ref="L5:L6"/>
    <mergeCell ref="M5:M6"/>
    <mergeCell ref="A5:A6"/>
    <mergeCell ref="B5:B6"/>
    <mergeCell ref="C5:C6"/>
    <mergeCell ref="D5:D6"/>
    <mergeCell ref="E5:E6"/>
    <mergeCell ref="F5:G5"/>
  </mergeCells>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4</vt:i4>
      </vt:variant>
    </vt:vector>
  </HeadingPairs>
  <TitlesOfParts>
    <vt:vector size="4" baseType="lpstr">
      <vt:lpstr>皓鸣</vt:lpstr>
      <vt:lpstr>魔艺</vt:lpstr>
      <vt:lpstr>打印版</vt:lpstr>
      <vt:lpstr>对比</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kinghy</dc:creator>
  <cp:lastModifiedBy>Microsoft Office 用户</cp:lastModifiedBy>
  <cp:lastPrinted>2016-09-18T09:54:34Z</cp:lastPrinted>
  <dcterms:created xsi:type="dcterms:W3CDTF">2016-09-17T02:56:14Z</dcterms:created>
  <dcterms:modified xsi:type="dcterms:W3CDTF">2016-09-18T09:57:24Z</dcterms:modified>
</cp:coreProperties>
</file>