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120" yWindow="40" windowWidth="24020" windowHeight="15340"/>
  </bookViews>
  <sheets>
    <sheet name="Income Data.xlsx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4" i="1"/>
  <c r="E3" i="1"/>
  <c r="E4" i="1"/>
  <c r="E5" i="1"/>
  <c r="E6" i="1"/>
  <c r="E7" i="1"/>
  <c r="E8" i="1"/>
  <c r="E9" i="1"/>
  <c r="E10" i="1"/>
  <c r="E11" i="1"/>
  <c r="E12" i="1"/>
  <c r="E14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J14" i="1"/>
  <c r="K3" i="1"/>
  <c r="K4" i="1"/>
  <c r="K5" i="1"/>
  <c r="K6" i="1"/>
  <c r="K7" i="1"/>
  <c r="K8" i="1"/>
  <c r="K9" i="1"/>
  <c r="K10" i="1"/>
  <c r="K11" i="1"/>
  <c r="K12" i="1"/>
  <c r="K14" i="1"/>
  <c r="K16" i="1"/>
  <c r="K17" i="1"/>
  <c r="K18" i="1"/>
  <c r="L2" i="1"/>
  <c r="M2" i="1"/>
  <c r="N2" i="1"/>
  <c r="L3" i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N14" i="1"/>
  <c r="D14" i="1"/>
  <c r="O2" i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P14" i="1"/>
  <c r="K21" i="1"/>
  <c r="M14" i="1"/>
  <c r="O14" i="1"/>
  <c r="F12" i="1"/>
  <c r="F11" i="1"/>
  <c r="F10" i="1"/>
  <c r="F9" i="1"/>
  <c r="F8" i="1"/>
  <c r="F7" i="1"/>
  <c r="F6" i="1"/>
  <c r="F5" i="1"/>
  <c r="F4" i="1"/>
  <c r="F3" i="1"/>
  <c r="C14" i="1"/>
  <c r="F14" i="1"/>
</calcChain>
</file>

<file path=xl/sharedStrings.xml><?xml version="1.0" encoding="utf-8"?>
<sst xmlns="http://schemas.openxmlformats.org/spreadsheetml/2006/main" count="21" uniqueCount="21">
  <si>
    <t>Year</t>
  </si>
  <si>
    <t>t</t>
  </si>
  <si>
    <t>Gross income xt</t>
  </si>
  <si>
    <t>Net income yt</t>
  </si>
  <si>
    <t>log(xt)</t>
  </si>
  <si>
    <t>log(yt)</t>
  </si>
  <si>
    <t>log(t)</t>
  </si>
  <si>
    <t>*</t>
  </si>
  <si>
    <t>^2</t>
  </si>
  <si>
    <t>beta1</t>
  </si>
  <si>
    <t>log(beta2)</t>
  </si>
  <si>
    <t>beta2</t>
  </si>
  <si>
    <t>yt predicted</t>
  </si>
  <si>
    <t>yt-yt predicted</t>
  </si>
  <si>
    <t>R^2</t>
  </si>
  <si>
    <t>(yt-yt predicted)^2</t>
  </si>
  <si>
    <t>log(t)-mean(log(t))</t>
  </si>
  <si>
    <t>log(yt)-mean(log(y))</t>
  </si>
  <si>
    <t>yt-ymean</t>
  </si>
  <si>
    <t>(yt-ymean)^2</t>
  </si>
  <si>
    <t xml:space="preserve">mean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</si>
</sst>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horizontal="justify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Advertencia" xfId="14" builtinId="11" customBuiltin="1"/>
    <cellStyle name="Calcular" xfId="11" builtinId="22" customBuiltin="1"/>
    <cellStyle name="Celda comprob." xfId="13" builtinId="23" customBuiltin="1"/>
    <cellStyle name="Celda vinculada" xfId="12" builtinId="24" customBuiltin="1"/>
    <cellStyle name="Correcto" xfId="6" builtinId="26" customBuiltin="1"/>
    <cellStyle name="Encabez. 1" xfId="2" builtinId="16" customBuiltin="1"/>
    <cellStyle name="Encabez. 2" xfId="3" builtinId="17" customBuiltin="1"/>
    <cellStyle name="Encabezado 3" xfId="4" builtinId="18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xplicación" xfId="16" builtinId="53" customBuiltin="1"/>
    <cellStyle name="Incorrecto" xfId="7" builtinId="27" customBuiltin="1"/>
    <cellStyle name="Neutral" xfId="8" builtinId="28" customBuiltin="1"/>
    <cellStyle name="Normal" xfId="0" builtinId="0"/>
    <cellStyle name="Nota" xfId="15" builtinId="10" customBuiltin="1"/>
    <cellStyle name="Salida" xfId="10" builtinId="21" customBuiltin="1"/>
    <cellStyle name="Título" xfId="1" builtinId="15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'Income Data.xlsx'!$C$1</c:f>
              <c:strCache>
                <c:ptCount val="1"/>
                <c:pt idx="0">
                  <c:v>Gross income xt</c:v>
                </c:pt>
              </c:strCache>
            </c:strRef>
          </c:tx>
          <c:cat>
            <c:numRef>
              <c:f>'Income Data.xlsx'!$B$2:$B$12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'Income Data.xlsx'!$C$2:$C$12</c:f>
              <c:numCache>
                <c:formatCode>General</c:formatCode>
                <c:ptCount val="11"/>
                <c:pt idx="0">
                  <c:v>0.0</c:v>
                </c:pt>
                <c:pt idx="1">
                  <c:v>0.627</c:v>
                </c:pt>
                <c:pt idx="2">
                  <c:v>1.247</c:v>
                </c:pt>
                <c:pt idx="3">
                  <c:v>1.702</c:v>
                </c:pt>
                <c:pt idx="4">
                  <c:v>2.408</c:v>
                </c:pt>
                <c:pt idx="5">
                  <c:v>3.188</c:v>
                </c:pt>
                <c:pt idx="6">
                  <c:v>3.866</c:v>
                </c:pt>
                <c:pt idx="7">
                  <c:v>4.201</c:v>
                </c:pt>
                <c:pt idx="8">
                  <c:v>4.84</c:v>
                </c:pt>
                <c:pt idx="9">
                  <c:v>5.855</c:v>
                </c:pt>
                <c:pt idx="10">
                  <c:v>7.625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'Income Data.xlsx'!$D$1</c:f>
              <c:strCache>
                <c:ptCount val="1"/>
                <c:pt idx="0">
                  <c:v>Net income yt</c:v>
                </c:pt>
              </c:strCache>
            </c:strRef>
          </c:tx>
          <c:cat>
            <c:numRef>
              <c:f>'Income Data.xlsx'!$B$2:$B$12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'Income Data.xlsx'!$D$2:$D$12</c:f>
              <c:numCache>
                <c:formatCode>General</c:formatCode>
                <c:ptCount val="11"/>
                <c:pt idx="0">
                  <c:v>0.0</c:v>
                </c:pt>
                <c:pt idx="1">
                  <c:v>0.486</c:v>
                </c:pt>
                <c:pt idx="2">
                  <c:v>0.973</c:v>
                </c:pt>
                <c:pt idx="3">
                  <c:v>1.323</c:v>
                </c:pt>
                <c:pt idx="4">
                  <c:v>1.867</c:v>
                </c:pt>
                <c:pt idx="5">
                  <c:v>2.568</c:v>
                </c:pt>
                <c:pt idx="6">
                  <c:v>3.022</c:v>
                </c:pt>
                <c:pt idx="7">
                  <c:v>3.259</c:v>
                </c:pt>
                <c:pt idx="8">
                  <c:v>3.663</c:v>
                </c:pt>
                <c:pt idx="9">
                  <c:v>4.321</c:v>
                </c:pt>
                <c:pt idx="10">
                  <c:v>5.482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'Income Data.xlsx'!$M$1</c:f>
              <c:strCache>
                <c:ptCount val="1"/>
                <c:pt idx="0">
                  <c:v>yt-yt predicted</c:v>
                </c:pt>
              </c:strCache>
            </c:strRef>
          </c:tx>
          <c:val>
            <c:numRef>
              <c:f>'Income Data.xlsx'!$M$2:$M$12</c:f>
              <c:numCache>
                <c:formatCode>General</c:formatCode>
                <c:ptCount val="11"/>
                <c:pt idx="0">
                  <c:v>0.0</c:v>
                </c:pt>
                <c:pt idx="1">
                  <c:v>0.0159581558865496</c:v>
                </c:pt>
                <c:pt idx="2">
                  <c:v>0.0201493372320067</c:v>
                </c:pt>
                <c:pt idx="3">
                  <c:v>-0.117598634773025</c:v>
                </c:pt>
                <c:pt idx="4">
                  <c:v>-0.0645820429771466</c:v>
                </c:pt>
                <c:pt idx="5">
                  <c:v>0.143014583483525</c:v>
                </c:pt>
                <c:pt idx="6">
                  <c:v>0.101674116003104</c:v>
                </c:pt>
                <c:pt idx="7">
                  <c:v>-0.158283063133046</c:v>
                </c:pt>
                <c:pt idx="8">
                  <c:v>-0.252628476253912</c:v>
                </c:pt>
                <c:pt idx="9">
                  <c:v>-0.0941908016278603</c:v>
                </c:pt>
                <c:pt idx="10">
                  <c:v>0.566163271275186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'Income Data.xlsx'!$L$1</c:f>
              <c:strCache>
                <c:ptCount val="1"/>
                <c:pt idx="0">
                  <c:v>yt predicted</c:v>
                </c:pt>
              </c:strCache>
            </c:strRef>
          </c:tx>
          <c:val>
            <c:numRef>
              <c:f>'Income Data.xlsx'!$L$2:$L$12</c:f>
              <c:numCache>
                <c:formatCode>General</c:formatCode>
                <c:ptCount val="11"/>
                <c:pt idx="0">
                  <c:v>0.0</c:v>
                </c:pt>
                <c:pt idx="1">
                  <c:v>0.47004184411345</c:v>
                </c:pt>
                <c:pt idx="2">
                  <c:v>0.952850662767993</c:v>
                </c:pt>
                <c:pt idx="3">
                  <c:v>1.440598634773025</c:v>
                </c:pt>
                <c:pt idx="4">
                  <c:v>1.931582042977147</c:v>
                </c:pt>
                <c:pt idx="5">
                  <c:v>2.424985416516475</c:v>
                </c:pt>
                <c:pt idx="6">
                  <c:v>2.920325883996895</c:v>
                </c:pt>
                <c:pt idx="7">
                  <c:v>3.417283063133046</c:v>
                </c:pt>
                <c:pt idx="8">
                  <c:v>3.915628476253912</c:v>
                </c:pt>
                <c:pt idx="9">
                  <c:v>4.41519080162786</c:v>
                </c:pt>
                <c:pt idx="10">
                  <c:v>4.915836728724814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857208"/>
        <c:axId val="2107840520"/>
      </c:lineChart>
      <c:catAx>
        <c:axId val="2107857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7840520"/>
        <c:crosses val="autoZero"/>
        <c:auto val="1"/>
        <c:lblAlgn val="ctr"/>
        <c:lblOffset val="100"/>
        <c:noMultiLvlLbl val="0"/>
      </c:catAx>
      <c:valAx>
        <c:axId val="2107840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857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15</xdr:row>
      <xdr:rowOff>119062</xdr:rowOff>
    </xdr:from>
    <xdr:to>
      <xdr:col>8</xdr:col>
      <xdr:colOff>466725</xdr:colOff>
      <xdr:row>42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pane ySplit="1" topLeftCell="A2" activePane="bottomLeft" state="frozen"/>
      <selection pane="bottomLeft" activeCell="K21" sqref="K21"/>
    </sheetView>
  </sheetViews>
  <sheetFormatPr baseColWidth="10" defaultRowHeight="14" x14ac:dyDescent="0"/>
  <cols>
    <col min="1" max="1" width="7" bestFit="1" customWidth="1"/>
    <col min="2" max="2" width="3" bestFit="1" customWidth="1"/>
    <col min="3" max="3" width="10.83203125" customWidth="1"/>
    <col min="4" max="4" width="9.6640625" customWidth="1"/>
    <col min="5" max="5" width="11.83203125" bestFit="1" customWidth="1"/>
    <col min="8" max="9" width="13.5" customWidth="1"/>
    <col min="10" max="10" width="9.83203125" customWidth="1"/>
    <col min="11" max="11" width="10" customWidth="1"/>
    <col min="12" max="12" width="9.5" customWidth="1"/>
    <col min="14" max="14" width="12.6640625" customWidth="1"/>
    <col min="15" max="16" width="11.83203125" bestFit="1" customWidth="1"/>
  </cols>
  <sheetData>
    <row r="1" spans="1:16" s="1" customFormat="1" ht="28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4</v>
      </c>
      <c r="G1" s="1" t="s">
        <v>5</v>
      </c>
      <c r="H1" s="1" t="s">
        <v>16</v>
      </c>
      <c r="I1" s="1" t="s">
        <v>17</v>
      </c>
      <c r="J1" s="1" t="s">
        <v>7</v>
      </c>
      <c r="K1" s="1" t="s">
        <v>8</v>
      </c>
      <c r="L1" s="1" t="s">
        <v>12</v>
      </c>
      <c r="M1" s="1" t="s">
        <v>13</v>
      </c>
      <c r="N1" s="1" t="s">
        <v>15</v>
      </c>
      <c r="O1" s="1" t="s">
        <v>18</v>
      </c>
      <c r="P1" s="1" t="s">
        <v>19</v>
      </c>
    </row>
    <row r="2" spans="1:16">
      <c r="A2">
        <v>1960</v>
      </c>
      <c r="B2">
        <v>0</v>
      </c>
      <c r="C2">
        <v>0</v>
      </c>
      <c r="D2">
        <v>0</v>
      </c>
      <c r="L2">
        <f>+$K$18*POWER(B2,$K$16)</f>
        <v>0</v>
      </c>
      <c r="M2">
        <f>+D2-L2</f>
        <v>0</v>
      </c>
      <c r="N2">
        <f>+M2*M2</f>
        <v>0</v>
      </c>
      <c r="O2">
        <f>+D2-$D$14</f>
        <v>-2.6963999999999997</v>
      </c>
      <c r="P2">
        <f>+O2*O2</f>
        <v>7.2705729599999982</v>
      </c>
    </row>
    <row r="3" spans="1:16">
      <c r="A3">
        <v>1961</v>
      </c>
      <c r="B3">
        <v>1</v>
      </c>
      <c r="C3">
        <v>0.627</v>
      </c>
      <c r="D3">
        <v>0.48599999999999999</v>
      </c>
      <c r="E3">
        <f>+LN(B3)</f>
        <v>0</v>
      </c>
      <c r="F3">
        <f>+LN(C3)</f>
        <v>-0.46680873834921638</v>
      </c>
      <c r="G3">
        <f>+LN(D3)</f>
        <v>-0.72154665508164328</v>
      </c>
      <c r="H3">
        <f>+E3-$E$14</f>
        <v>-1.5104412573075519</v>
      </c>
      <c r="I3">
        <f>+G3-$G$14</f>
        <v>-1.5064489436791817</v>
      </c>
      <c r="J3">
        <f>+H3*I3</f>
        <v>2.2754026365604165</v>
      </c>
      <c r="K3">
        <f>+H3*H3</f>
        <v>2.281432791776818</v>
      </c>
      <c r="L3">
        <f t="shared" ref="L3:L12" si="0">+$K$18*POWER(B3,$K$16)</f>
        <v>0.4700418441134504</v>
      </c>
      <c r="M3">
        <f t="shared" ref="M3:M12" si="1">+D3-L3</f>
        <v>1.5958155886549585E-2</v>
      </c>
      <c r="N3">
        <f t="shared" ref="N3:N12" si="2">+M3*M3</f>
        <v>2.5466273929941716E-4</v>
      </c>
      <c r="O3">
        <f t="shared" ref="O3:O12" si="3">+D3-$D$14</f>
        <v>-2.2103999999999999</v>
      </c>
      <c r="P3">
        <f t="shared" ref="P3:P12" si="4">+O3*O3</f>
        <v>4.8858681599999993</v>
      </c>
    </row>
    <row r="4" spans="1:16">
      <c r="A4">
        <v>1962</v>
      </c>
      <c r="B4">
        <v>2</v>
      </c>
      <c r="C4">
        <v>1.2470000000000001</v>
      </c>
      <c r="D4">
        <v>0.97299999999999998</v>
      </c>
      <c r="E4">
        <f t="shared" ref="E4:E12" si="5">+LN(B4)</f>
        <v>0.69314718055994529</v>
      </c>
      <c r="F4">
        <f t="shared" ref="F4:F12" si="6">+LN(C4)</f>
        <v>0.22074066669789949</v>
      </c>
      <c r="G4">
        <f t="shared" ref="G4:G12" si="7">+LN(D4)</f>
        <v>-2.7371196796132015E-2</v>
      </c>
      <c r="H4">
        <f t="shared" ref="H4:H12" si="8">+E4-$E$14</f>
        <v>-0.81729407674760657</v>
      </c>
      <c r="I4">
        <f t="shared" ref="I4:I12" si="9">+G4-$G$14</f>
        <v>-0.81227348539367028</v>
      </c>
      <c r="J4">
        <f t="shared" ref="J4:J12" si="10">+H4*I4</f>
        <v>0.66386630831138027</v>
      </c>
      <c r="K4">
        <f t="shared" ref="K4:K12" si="11">+H4*H4</f>
        <v>0.66796960788672266</v>
      </c>
      <c r="L4">
        <f t="shared" si="0"/>
        <v>0.95285066276799324</v>
      </c>
      <c r="M4">
        <f t="shared" si="1"/>
        <v>2.0149337232006737E-2</v>
      </c>
      <c r="N4">
        <f t="shared" si="2"/>
        <v>4.0599579088913292E-4</v>
      </c>
      <c r="O4">
        <f t="shared" si="3"/>
        <v>-1.7233999999999998</v>
      </c>
      <c r="P4">
        <f t="shared" si="4"/>
        <v>2.9701075599999993</v>
      </c>
    </row>
    <row r="5" spans="1:16">
      <c r="A5">
        <v>1963</v>
      </c>
      <c r="B5">
        <v>3</v>
      </c>
      <c r="C5">
        <v>1.702</v>
      </c>
      <c r="D5">
        <v>1.323</v>
      </c>
      <c r="E5">
        <f t="shared" si="5"/>
        <v>1.0986122886681098</v>
      </c>
      <c r="F5">
        <f t="shared" si="6"/>
        <v>0.53180403015118238</v>
      </c>
      <c r="G5">
        <f t="shared" si="7"/>
        <v>0.27990188513281861</v>
      </c>
      <c r="H5">
        <f t="shared" si="8"/>
        <v>-0.41182896863944207</v>
      </c>
      <c r="I5">
        <f t="shared" si="9"/>
        <v>-0.50500040346471975</v>
      </c>
      <c r="J5">
        <f t="shared" si="10"/>
        <v>0.20797379532137766</v>
      </c>
      <c r="K5">
        <f t="shared" si="11"/>
        <v>0.16960309941062657</v>
      </c>
      <c r="L5">
        <f t="shared" si="0"/>
        <v>1.4405986347730249</v>
      </c>
      <c r="M5">
        <f t="shared" si="1"/>
        <v>-0.1175986347730249</v>
      </c>
      <c r="N5">
        <f t="shared" si="2"/>
        <v>1.3829438900479302E-2</v>
      </c>
      <c r="O5">
        <f t="shared" si="3"/>
        <v>-1.3733999999999997</v>
      </c>
      <c r="P5">
        <f t="shared" si="4"/>
        <v>1.8862275599999994</v>
      </c>
    </row>
    <row r="6" spans="1:16">
      <c r="A6">
        <v>1964</v>
      </c>
      <c r="B6">
        <v>4</v>
      </c>
      <c r="C6">
        <v>2.4079999999999999</v>
      </c>
      <c r="D6">
        <v>1.867</v>
      </c>
      <c r="E6">
        <f t="shared" si="5"/>
        <v>1.3862943611198906</v>
      </c>
      <c r="F6">
        <f t="shared" si="6"/>
        <v>0.87879652744657455</v>
      </c>
      <c r="G6">
        <f t="shared" si="7"/>
        <v>0.62433286455958559</v>
      </c>
      <c r="H6">
        <f t="shared" si="8"/>
        <v>-0.12414689618766128</v>
      </c>
      <c r="I6">
        <f t="shared" si="9"/>
        <v>-0.16056942403795271</v>
      </c>
      <c r="J6">
        <f t="shared" si="10"/>
        <v>1.9934195616952279E-2</v>
      </c>
      <c r="K6">
        <f t="shared" si="11"/>
        <v>1.5412451833029948E-2</v>
      </c>
      <c r="L6">
        <f t="shared" si="0"/>
        <v>1.9315820429771466</v>
      </c>
      <c r="M6">
        <f t="shared" si="1"/>
        <v>-6.4582042977146648E-2</v>
      </c>
      <c r="N6">
        <f t="shared" si="2"/>
        <v>4.170840275102017E-3</v>
      </c>
      <c r="O6">
        <f t="shared" si="3"/>
        <v>-0.82939999999999969</v>
      </c>
      <c r="P6">
        <f t="shared" si="4"/>
        <v>0.68790435999999944</v>
      </c>
    </row>
    <row r="7" spans="1:16">
      <c r="A7">
        <v>1965</v>
      </c>
      <c r="B7">
        <v>5</v>
      </c>
      <c r="C7">
        <v>3.1880000000000002</v>
      </c>
      <c r="D7">
        <v>2.5680000000000001</v>
      </c>
      <c r="E7">
        <f t="shared" si="5"/>
        <v>1.6094379124341003</v>
      </c>
      <c r="F7">
        <f t="shared" si="6"/>
        <v>1.1593937609279688</v>
      </c>
      <c r="G7">
        <f t="shared" si="7"/>
        <v>0.94312738582771471</v>
      </c>
      <c r="H7">
        <f t="shared" si="8"/>
        <v>9.8996655126548427E-2</v>
      </c>
      <c r="I7">
        <f t="shared" si="9"/>
        <v>0.15822509723017641</v>
      </c>
      <c r="J7">
        <f t="shared" si="10"/>
        <v>1.5663755382860366E-2</v>
      </c>
      <c r="K7">
        <f t="shared" si="11"/>
        <v>9.8003377262447667E-3</v>
      </c>
      <c r="L7">
        <f t="shared" si="0"/>
        <v>2.4249854165164755</v>
      </c>
      <c r="M7">
        <f t="shared" si="1"/>
        <v>0.14301458348352458</v>
      </c>
      <c r="N7">
        <f t="shared" si="2"/>
        <v>2.0453171088966021E-2</v>
      </c>
      <c r="O7">
        <f t="shared" si="3"/>
        <v>-0.12839999999999963</v>
      </c>
      <c r="P7">
        <f t="shared" si="4"/>
        <v>1.6486559999999904E-2</v>
      </c>
    </row>
    <row r="8" spans="1:16">
      <c r="A8">
        <v>1966</v>
      </c>
      <c r="B8">
        <v>6</v>
      </c>
      <c r="C8">
        <v>3.8660000000000001</v>
      </c>
      <c r="D8">
        <v>3.0219999999999998</v>
      </c>
      <c r="E8">
        <f t="shared" si="5"/>
        <v>1.791759469228055</v>
      </c>
      <c r="F8">
        <f t="shared" si="6"/>
        <v>1.3522203807861393</v>
      </c>
      <c r="G8">
        <f t="shared" si="7"/>
        <v>1.1059188638505477</v>
      </c>
      <c r="H8">
        <f t="shared" si="8"/>
        <v>0.2813182119205031</v>
      </c>
      <c r="I8">
        <f t="shared" si="9"/>
        <v>0.32101657525300942</v>
      </c>
      <c r="J8">
        <f t="shared" si="10"/>
        <v>9.0307808947020229E-2</v>
      </c>
      <c r="K8">
        <f t="shared" si="11"/>
        <v>7.9139936358149088E-2</v>
      </c>
      <c r="L8">
        <f t="shared" si="0"/>
        <v>2.9203258839968953</v>
      </c>
      <c r="M8">
        <f t="shared" si="1"/>
        <v>0.1016741160031045</v>
      </c>
      <c r="N8">
        <f t="shared" si="2"/>
        <v>1.033762586501275E-2</v>
      </c>
      <c r="O8">
        <f t="shared" si="3"/>
        <v>0.32560000000000011</v>
      </c>
      <c r="P8">
        <f t="shared" si="4"/>
        <v>0.10601536000000007</v>
      </c>
    </row>
    <row r="9" spans="1:16">
      <c r="A9">
        <v>1967</v>
      </c>
      <c r="B9">
        <v>7</v>
      </c>
      <c r="C9">
        <v>4.2009999999999996</v>
      </c>
      <c r="D9">
        <v>3.2589999999999999</v>
      </c>
      <c r="E9">
        <f t="shared" si="5"/>
        <v>1.9459101490553132</v>
      </c>
      <c r="F9">
        <f t="shared" si="6"/>
        <v>1.435322592187245</v>
      </c>
      <c r="G9">
        <f t="shared" si="7"/>
        <v>1.1814203998554245</v>
      </c>
      <c r="H9">
        <f t="shared" si="8"/>
        <v>0.43546889174776138</v>
      </c>
      <c r="I9">
        <f t="shared" si="9"/>
        <v>0.39651811125788616</v>
      </c>
      <c r="J9">
        <f t="shared" si="10"/>
        <v>0.17267130246738724</v>
      </c>
      <c r="K9">
        <f t="shared" si="11"/>
        <v>0.18963315568002351</v>
      </c>
      <c r="L9">
        <f t="shared" si="0"/>
        <v>3.4172830631330462</v>
      </c>
      <c r="M9">
        <f t="shared" si="1"/>
        <v>-0.1582830631330463</v>
      </c>
      <c r="N9">
        <f t="shared" si="2"/>
        <v>2.505352807477992E-2</v>
      </c>
      <c r="O9">
        <f t="shared" si="3"/>
        <v>0.56260000000000021</v>
      </c>
      <c r="P9">
        <f t="shared" si="4"/>
        <v>0.31651876000000023</v>
      </c>
    </row>
    <row r="10" spans="1:16">
      <c r="A10">
        <v>1968</v>
      </c>
      <c r="B10">
        <v>8</v>
      </c>
      <c r="C10">
        <v>4.84</v>
      </c>
      <c r="D10">
        <v>3.6629999999999998</v>
      </c>
      <c r="E10">
        <f t="shared" si="5"/>
        <v>2.0794415416798357</v>
      </c>
      <c r="F10">
        <f t="shared" si="6"/>
        <v>1.5769147207285403</v>
      </c>
      <c r="G10">
        <f t="shared" si="7"/>
        <v>1.2982824837966773</v>
      </c>
      <c r="H10">
        <f t="shared" si="8"/>
        <v>0.56900028437228389</v>
      </c>
      <c r="I10">
        <f t="shared" si="9"/>
        <v>0.51338019519913902</v>
      </c>
      <c r="J10">
        <f t="shared" si="10"/>
        <v>0.29211347705940871</v>
      </c>
      <c r="K10">
        <f t="shared" si="11"/>
        <v>0.32376132361573995</v>
      </c>
      <c r="L10">
        <f t="shared" si="0"/>
        <v>3.9156284762539117</v>
      </c>
      <c r="M10">
        <f t="shared" si="1"/>
        <v>-0.25262847625391194</v>
      </c>
      <c r="N10">
        <f t="shared" si="2"/>
        <v>6.3821147014373344E-2</v>
      </c>
      <c r="O10">
        <f t="shared" si="3"/>
        <v>0.96660000000000013</v>
      </c>
      <c r="P10">
        <f t="shared" si="4"/>
        <v>0.93431556000000027</v>
      </c>
    </row>
    <row r="11" spans="1:16">
      <c r="A11">
        <v>1969</v>
      </c>
      <c r="B11">
        <v>9</v>
      </c>
      <c r="C11">
        <v>5.8550000000000004</v>
      </c>
      <c r="D11">
        <v>4.3209999999999997</v>
      </c>
      <c r="E11">
        <f t="shared" si="5"/>
        <v>2.1972245773362196</v>
      </c>
      <c r="F11">
        <f t="shared" si="6"/>
        <v>1.7672959970496807</v>
      </c>
      <c r="G11">
        <f t="shared" si="7"/>
        <v>1.4634868569497961</v>
      </c>
      <c r="H11">
        <f t="shared" si="8"/>
        <v>0.68678332002866771</v>
      </c>
      <c r="I11">
        <f t="shared" si="9"/>
        <v>0.67858456835225778</v>
      </c>
      <c r="J11">
        <f t="shared" si="10"/>
        <v>0.46604056277318401</v>
      </c>
      <c r="K11">
        <f t="shared" si="11"/>
        <v>0.47167132866959943</v>
      </c>
      <c r="L11">
        <f t="shared" si="0"/>
        <v>4.41519080162786</v>
      </c>
      <c r="M11">
        <f t="shared" si="1"/>
        <v>-9.419080162786031E-2</v>
      </c>
      <c r="N11">
        <f t="shared" si="2"/>
        <v>8.8719071112989319E-3</v>
      </c>
      <c r="O11">
        <f t="shared" si="3"/>
        <v>1.6246</v>
      </c>
      <c r="P11">
        <f t="shared" si="4"/>
        <v>2.6393251600000003</v>
      </c>
    </row>
    <row r="12" spans="1:16">
      <c r="A12">
        <v>1970</v>
      </c>
      <c r="B12">
        <v>10</v>
      </c>
      <c r="C12">
        <v>7.625</v>
      </c>
      <c r="D12">
        <v>5.4820000000000002</v>
      </c>
      <c r="E12">
        <f t="shared" si="5"/>
        <v>2.3025850929940459</v>
      </c>
      <c r="F12">
        <f t="shared" si="6"/>
        <v>2.0314323224934752</v>
      </c>
      <c r="G12">
        <f t="shared" si="7"/>
        <v>1.7014699978805941</v>
      </c>
      <c r="H12">
        <f t="shared" si="8"/>
        <v>0.79214383568649405</v>
      </c>
      <c r="I12">
        <f t="shared" si="9"/>
        <v>0.91656770928305575</v>
      </c>
      <c r="J12">
        <f t="shared" si="10"/>
        <v>0.72605346089786316</v>
      </c>
      <c r="K12">
        <f t="shared" si="11"/>
        <v>0.62749185641611127</v>
      </c>
      <c r="L12">
        <f t="shared" si="0"/>
        <v>4.9158367287248144</v>
      </c>
      <c r="M12">
        <f t="shared" si="1"/>
        <v>0.56616327127518584</v>
      </c>
      <c r="N12">
        <f t="shared" si="2"/>
        <v>0.32054084974101965</v>
      </c>
      <c r="O12">
        <f t="shared" si="3"/>
        <v>2.7856000000000005</v>
      </c>
      <c r="P12">
        <f t="shared" si="4"/>
        <v>7.7595673600000028</v>
      </c>
    </row>
    <row r="14" spans="1:16">
      <c r="A14" t="s">
        <v>20</v>
      </c>
      <c r="C14">
        <f>SUM(C3:C12)/COUNT(C3:C12)</f>
        <v>3.5558999999999998</v>
      </c>
      <c r="D14">
        <f>SUM(D3:D12)/COUNT(D3:D12)</f>
        <v>2.6963999999999997</v>
      </c>
      <c r="E14">
        <f>SUM(E3:E12)/COUNT(E3:E12)</f>
        <v>1.5104412573075519</v>
      </c>
      <c r="F14">
        <f>SUM(F3:F12)/COUNT(F3:F12)</f>
        <v>1.0487112260119489</v>
      </c>
      <c r="G14">
        <f>SUM(G3:G12)/COUNT(G3:G12)</f>
        <v>0.7849022885975383</v>
      </c>
      <c r="J14">
        <f>SUM(J3:J12)</f>
        <v>4.9300273033378508</v>
      </c>
      <c r="K14">
        <f>SUM(K3:K12)</f>
        <v>4.8359158893730658</v>
      </c>
      <c r="M14">
        <f>SUMSQ(M2:M12)</f>
        <v>0.4677391666012205</v>
      </c>
      <c r="N14">
        <f>SUM(N2:N12)</f>
        <v>0.4677391666012205</v>
      </c>
      <c r="O14">
        <f>SUMSQ(O2:O12)</f>
        <v>29.472909359999999</v>
      </c>
      <c r="P14">
        <f>SUM(P2:P12)</f>
        <v>29.472909359999999</v>
      </c>
    </row>
    <row r="16" spans="1:16">
      <c r="J16" t="s">
        <v>9</v>
      </c>
      <c r="K16">
        <f>+J14/K14</f>
        <v>1.0194609286260736</v>
      </c>
    </row>
    <row r="17" spans="10:11">
      <c r="J17" t="s">
        <v>10</v>
      </c>
      <c r="K17">
        <f>+G14-K16*E14</f>
        <v>-0.75493355821235264</v>
      </c>
    </row>
    <row r="18" spans="10:11">
      <c r="J18" t="s">
        <v>11</v>
      </c>
      <c r="K18">
        <f>EXP(K17)</f>
        <v>0.4700418441134504</v>
      </c>
    </row>
    <row r="21" spans="10:11">
      <c r="J21" t="s">
        <v>14</v>
      </c>
      <c r="K21">
        <f>1-N14/P14</f>
        <v>0.98412986105687872</v>
      </c>
    </row>
  </sheetData>
  <pageMargins left="0.7" right="0.7" top="0.75" bottom="0.75" header="0.3" footer="0.3"/>
  <pageSetup paperSize="9" orientation="portrait" horizontalDpi="0" verticalDpi="0"/>
  <ignoredErrors>
    <ignoredError sqref="O2:P12" formula="1"/>
    <ignoredError sqref="C14:D14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Income Data.xlsx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chema Sanjose</dc:creator>
  <cp:lastModifiedBy>Chema San José</cp:lastModifiedBy>
  <dcterms:created xsi:type="dcterms:W3CDTF">2013-10-21T20:59:54Z</dcterms:created>
  <dcterms:modified xsi:type="dcterms:W3CDTF">2015-12-24T12:43:10Z</dcterms:modified>
</cp:coreProperties>
</file>