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Projet_Synthese\C61\sprint0\"/>
    </mc:Choice>
  </mc:AlternateContent>
  <xr:revisionPtr revIDLastSave="0" documentId="13_ncr:1_{AC252290-11A9-4157-A6E4-93AE3E71897D}" xr6:coauthVersionLast="36" xr6:coauthVersionMax="47" xr10:uidLastSave="{00000000-0000-0000-0000-000000000000}"/>
  <bookViews>
    <workbookView xWindow="-120" yWindow="-120" windowWidth="29040" windowHeight="15720" activeTab="4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  <sheet name="Somaire" sheetId="6" r:id="rId5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6" l="1"/>
  <c r="I14" i="6" l="1"/>
  <c r="F14" i="6" s="1"/>
  <c r="F17" i="6" s="1"/>
  <c r="F16" i="6"/>
  <c r="F15" i="6"/>
  <c r="L16" i="6"/>
  <c r="K16" i="6"/>
  <c r="J16" i="6"/>
  <c r="I16" i="6"/>
  <c r="J15" i="6"/>
  <c r="I15" i="6"/>
  <c r="L15" i="6"/>
  <c r="K15" i="6"/>
  <c r="L14" i="6"/>
  <c r="K14" i="6"/>
  <c r="J14" i="6"/>
  <c r="D17" i="6"/>
  <c r="E16" i="6"/>
  <c r="E15" i="6"/>
  <c r="F101" i="4"/>
  <c r="K127" i="4"/>
  <c r="E126" i="4"/>
  <c r="E125" i="4"/>
  <c r="E124" i="4"/>
  <c r="E123" i="4"/>
  <c r="E122" i="4"/>
  <c r="E121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99" i="4"/>
  <c r="F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110" i="4" s="1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8" i="4"/>
  <c r="E96" i="4" s="1"/>
  <c r="J25" i="4"/>
  <c r="P24" i="4"/>
  <c r="E24" i="4"/>
  <c r="P23" i="4"/>
  <c r="E23" i="4"/>
  <c r="P22" i="4"/>
  <c r="E22" i="4"/>
  <c r="P21" i="4"/>
  <c r="E21" i="4"/>
  <c r="E20" i="4"/>
  <c r="P20" i="4" s="1"/>
  <c r="E19" i="4"/>
  <c r="P19" i="4" s="1"/>
  <c r="K16" i="4"/>
  <c r="P15" i="4"/>
  <c r="E15" i="4"/>
  <c r="P14" i="4"/>
  <c r="E14" i="4"/>
  <c r="E13" i="4"/>
  <c r="P13" i="4" s="1"/>
  <c r="Q13" i="4" s="1" a="1"/>
  <c r="Q13" i="4" s="1"/>
  <c r="B2" i="4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8" i="3"/>
  <c r="E106" i="3" s="1"/>
  <c r="E37" i="3"/>
  <c r="E105" i="3" s="1"/>
  <c r="E36" i="3"/>
  <c r="E104" i="3" s="1"/>
  <c r="E35" i="3"/>
  <c r="E103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8" i="3"/>
  <c r="E96" i="3" s="1"/>
  <c r="J25" i="3"/>
  <c r="P24" i="3"/>
  <c r="E24" i="3"/>
  <c r="P23" i="3"/>
  <c r="E23" i="3"/>
  <c r="P22" i="3"/>
  <c r="E22" i="3"/>
  <c r="P21" i="3"/>
  <c r="E21" i="3"/>
  <c r="E19" i="3"/>
  <c r="P19" i="3" s="1"/>
  <c r="K16" i="3"/>
  <c r="P15" i="3"/>
  <c r="E15" i="3"/>
  <c r="P14" i="3"/>
  <c r="E14" i="3"/>
  <c r="E13" i="3"/>
  <c r="P13" i="3" s="1"/>
  <c r="Q13" i="3" s="1" a="1"/>
  <c r="Q13" i="3" s="1"/>
  <c r="B2" i="3"/>
  <c r="K127" i="2"/>
  <c r="E126" i="2"/>
  <c r="E125" i="2"/>
  <c r="E124" i="2"/>
  <c r="E123" i="2"/>
  <c r="E122" i="2"/>
  <c r="E121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4" i="2"/>
  <c r="E112" i="2" s="1"/>
  <c r="E43" i="2"/>
  <c r="E111" i="2" s="1"/>
  <c r="E42" i="2"/>
  <c r="E110" i="2" s="1"/>
  <c r="E41" i="2"/>
  <c r="E109" i="2" s="1"/>
  <c r="E40" i="2"/>
  <c r="E108" i="2" s="1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8" i="2"/>
  <c r="E96" i="2" s="1"/>
  <c r="J25" i="2"/>
  <c r="P24" i="2"/>
  <c r="E24" i="2"/>
  <c r="P23" i="2"/>
  <c r="E23" i="2"/>
  <c r="P22" i="2"/>
  <c r="E22" i="2"/>
  <c r="P21" i="2"/>
  <c r="E21" i="2"/>
  <c r="E20" i="2"/>
  <c r="P20" i="2" s="1"/>
  <c r="E19" i="2"/>
  <c r="P19" i="2" s="1"/>
  <c r="K16" i="2"/>
  <c r="P15" i="2"/>
  <c r="E15" i="2"/>
  <c r="P14" i="2"/>
  <c r="E14" i="2"/>
  <c r="E13" i="2"/>
  <c r="P13" i="2" s="1"/>
  <c r="B2" i="2"/>
  <c r="Q19" i="4" l="1" a="1"/>
  <c r="Q19" i="4" s="1"/>
  <c r="Q19" i="2" a="1"/>
  <c r="Q19" i="2" s="1"/>
  <c r="E20" i="3"/>
  <c r="P20" i="3" s="1"/>
  <c r="Q19" i="3" s="1" a="1"/>
  <c r="Q19" i="3" s="1"/>
  <c r="Q13" i="2" a="1"/>
  <c r="Q13" i="2" s="1"/>
  <c r="E29" i="4"/>
  <c r="E29" i="3"/>
  <c r="E97" i="3" s="1"/>
  <c r="E29" i="2"/>
  <c r="E97" i="4" l="1"/>
  <c r="E31" i="4"/>
  <c r="E99" i="4" s="1"/>
  <c r="E30" i="4"/>
  <c r="E98" i="4" s="1"/>
  <c r="E30" i="3"/>
  <c r="E98" i="3" s="1"/>
  <c r="E97" i="2"/>
  <c r="E30" i="2"/>
  <c r="E98" i="2" s="1"/>
  <c r="E31" i="3" l="1"/>
  <c r="E99" i="3" s="1"/>
  <c r="E32" i="4"/>
  <c r="E100" i="4" s="1"/>
  <c r="E31" i="2"/>
  <c r="E99" i="2" l="1"/>
  <c r="E32" i="3"/>
  <c r="E100" i="3" s="1"/>
  <c r="E32" i="2"/>
  <c r="E100" i="2" s="1"/>
  <c r="E33" i="3" l="1"/>
  <c r="E101" i="3" s="1"/>
  <c r="E33" i="2"/>
  <c r="E34" i="3" l="1"/>
  <c r="E102" i="3" s="1"/>
  <c r="E101" i="2"/>
  <c r="E34" i="2"/>
  <c r="E102" i="2" l="1"/>
  <c r="E35" i="2"/>
  <c r="E103" i="2" l="1"/>
  <c r="E36" i="2"/>
  <c r="E104" i="2" l="1"/>
  <c r="E37" i="2"/>
  <c r="E105" i="2" l="1"/>
  <c r="E38" i="2"/>
  <c r="E106" i="2" l="1"/>
  <c r="E39" i="2"/>
  <c r="E107" i="2" l="1"/>
  <c r="E45" i="2"/>
  <c r="E113" i="2" s="1"/>
</calcChain>
</file>

<file path=xl/sharedStrings.xml><?xml version="1.0" encoding="utf-8"?>
<sst xmlns="http://schemas.openxmlformats.org/spreadsheetml/2006/main" count="168" uniqueCount="89">
  <si>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</si>
  <si>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</si>
  <si>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</si>
  <si>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</si>
  <si>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</si>
  <si>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</si>
  <si>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</si>
  <si>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</si>
  <si>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</si>
  <si>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</si>
  <si>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</si>
  <si>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</si>
  <si>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</si>
  <si>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</si>
  <si>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</si>
  <si>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</si>
  <si>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</si>
  <si>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</si>
  <si>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</si>
  <si>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</si>
  <si>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</si>
  <si>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</si>
  <si>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</si>
  <si>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</si>
  <si>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</si>
  <si>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</si>
  <si>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</si>
  <si>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</si>
  <si>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</si>
  <si>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</si>
  <si>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</si>
  <si>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</si>
  <si>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</si>
  <si>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</si>
  <si>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</si>
  <si>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</si>
  <si>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</si>
  <si>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</si>
  <si>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>C’est un projet basé sur Notion s’appelant PlanMe. Il consiste à construire son propre « planner » modulable. L’utilisateur peut ajouter et modifier des blocs, appelées modules, parmi un vaste choix disponible pour organiser tout aspect de sa vie et de partager avec ses contacts !</t>
  </si>
  <si>
    <t>6e semaine</t>
  </si>
  <si>
    <t>8e semaine</t>
  </si>
  <si>
    <t>9e semaine</t>
  </si>
  <si>
    <t>11e semaine</t>
  </si>
  <si>
    <t>12e semaine</t>
  </si>
  <si>
    <t>15e semaine</t>
  </si>
  <si>
    <t>créer page enregistrement | loggin</t>
  </si>
  <si>
    <t xml:space="preserve">créer et lier la base de donnée </t>
  </si>
  <si>
    <t>créer page interface main</t>
  </si>
  <si>
    <t>créer page modules plug-in ( calandar)</t>
  </si>
  <si>
    <t>mis en place de modules plug-in modifiable</t>
  </si>
  <si>
    <t>mis en place d'un algorithme d'amitiée</t>
  </si>
  <si>
    <t>créer un module liste :</t>
  </si>
  <si>
    <t xml:space="preserve">option liste pointer, numeroté ou autre characteres separatifs </t>
  </si>
  <si>
    <t>implémenter algorithme de recommendation amitié</t>
  </si>
  <si>
    <t>implémenter ajout remove amis</t>
  </si>
  <si>
    <t>implémenter fonction ajouter_module()</t>
  </si>
  <si>
    <t>implémenter fonction enlever_module()</t>
  </si>
  <si>
    <t>implémenter fonction modifier()</t>
  </si>
  <si>
    <t>créer module texte vide</t>
  </si>
  <si>
    <t>fonction creer_user()</t>
  </si>
  <si>
    <t>fonction supprimer_user()</t>
  </si>
  <si>
    <t>fonction modifier_user()</t>
  </si>
  <si>
    <t>implementation knn similitude entre usagers</t>
  </si>
  <si>
    <t>implementation module budget</t>
  </si>
  <si>
    <t>implementation de projection depences futures</t>
  </si>
  <si>
    <t>ajout themes differents</t>
  </si>
  <si>
    <t>ajout banque d'icon profiles</t>
  </si>
  <si>
    <t xml:space="preserve">mis en place de l'interface  </t>
  </si>
  <si>
    <t>gestion d'utilisateur</t>
  </si>
  <si>
    <t>debuter le code mis en place d'interfaces</t>
  </si>
  <si>
    <t>implementation d'algorithmes et de modules</t>
  </si>
  <si>
    <t>implementation de budget management</t>
  </si>
  <si>
    <t>maths and budget</t>
  </si>
  <si>
    <t>venir a bout du projet</t>
  </si>
  <si>
    <t>installer node et react</t>
  </si>
  <si>
    <t>Nombre de taches</t>
  </si>
  <si>
    <t>Temps total</t>
  </si>
  <si>
    <t>Difficultée moyenne</t>
  </si>
  <si>
    <t>sprint 1</t>
  </si>
  <si>
    <t>sprint2</t>
  </si>
  <si>
    <t>sprint3</t>
  </si>
  <si>
    <t>Total</t>
  </si>
  <si>
    <t>33h</t>
  </si>
  <si>
    <t>Nb Facile</t>
  </si>
  <si>
    <t>nb moyenne</t>
  </si>
  <si>
    <t xml:space="preserve">nb difficile </t>
  </si>
  <si>
    <t>nb incertain</t>
  </si>
  <si>
    <t>valeur difficultees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</si>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</sst>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 applyProtection="1">
      <alignment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0" borderId="0" xfId="0" applyFill="1"/>
    <xf numFmtId="0" fontId="0" fillId="0" borderId="10" xfId="0" applyFill="1" applyBorder="1"/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3" borderId="0" xfId="0" applyFill="1" applyAlignment="1" applyProtection="1">
      <alignment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4" fillId="4" borderId="0" xfId="0" applyFont="1" applyFill="1" applyAlignment="1" applyProtection="1">
      <alignment horizontal="left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6" fillId="6" borderId="0" xfId="0" applyFont="1" applyFill="1" applyAlignment="1" applyProtection="1">
      <alignment horizontal="center" vertical="center"/>
      <protection hidden="1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0" xfId="0" applyFill="1" applyAlignment="1" applyProtection="1">
      <alignment vertical="center"/>
      <protection locked="0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2" fillId="7" borderId="0" xfId="0" applyFont="1" applyFill="1" applyAlignment="1" applyProtection="1">
      <alignment horizontal="left" vertical="center"/>
      <protection hidden="1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  <xf numFmtId="164" fontId="0" fillId="0" borderId="0" xfId="0" applyNumberFormat="1"/>
    <xf numFmtId="0" fontId="0" fillId="0" borderId="10" xfId="0" applyBorder="1"/>
    <xf numFmtId="0" fontId="17" fillId="0" borderId="10" xfId="0" applyFont="1" applyFill="1" applyBorder="1"/>
    <xf numFmtId="164" fontId="17" fillId="0" borderId="10" xfId="2" applyNumberFormat="1" applyFont="1" applyFill="1" applyBorder="1"/>
    <xf numFmtId="164" fontId="17" fillId="0" borderId="10" xfId="0" applyNumberFormat="1" applyFont="1" applyFill="1" applyBorder="1"/>
    <xf numFmtId="0" fontId="17" fillId="0" borderId="11" xfId="0" applyFont="1" applyFill="1" applyBorder="1"/>
    <xf numFmtId="0" fontId="17" fillId="0" borderId="12" xfId="0" applyFont="1" applyFill="1" applyBorder="1"/>
    <xf numFmtId="0" fontId="17" fillId="0" borderId="13" xfId="0" applyFont="1" applyFill="1" applyBorder="1"/>
    <xf numFmtId="0" fontId="17" fillId="0" borderId="14" xfId="0" applyFont="1" applyFill="1" applyBorder="1"/>
    <xf numFmtId="2" fontId="17" fillId="0" borderId="15" xfId="0" applyNumberFormat="1" applyFont="1" applyFill="1" applyBorder="1"/>
    <xf numFmtId="0" fontId="17" fillId="0" borderId="16" xfId="0" applyFont="1" applyFill="1" applyBorder="1"/>
    <xf numFmtId="0" fontId="17" fillId="0" borderId="17" xfId="0" applyFont="1" applyFill="1" applyBorder="1"/>
    <xf numFmtId="164" fontId="17" fillId="0" borderId="17" xfId="0" applyNumberFormat="1" applyFont="1" applyFill="1" applyBorder="1"/>
    <xf numFmtId="2" fontId="17" fillId="0" borderId="18" xfId="0" applyNumberFormat="1" applyFont="1" applyFill="1" applyBorder="1"/>
  </cellXfs>
  <cellStyles count="3">
    <cellStyle name="Monétaire" xfId="2" builtinId="4"/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opLeftCell="B2" workbookViewId="0">
      <selection activeCell="B14" sqref="B14:B23"/>
    </sheetView>
  </sheetViews>
  <sheetFormatPr baseColWidth="10" defaultColWidth="11.42578125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7" t="s">
        <v>38</v>
      </c>
    </row>
    <row r="15" spans="1:10" ht="15.75">
      <c r="A15" s="39"/>
      <c r="B15" s="48"/>
    </row>
    <row r="16" spans="1:10" ht="15.75">
      <c r="A16" s="39"/>
      <c r="B16" s="48"/>
    </row>
    <row r="17" spans="1:2" ht="15.75">
      <c r="A17" s="39"/>
      <c r="B17" s="48"/>
    </row>
    <row r="18" spans="1:2" ht="15.75">
      <c r="A18" s="39"/>
      <c r="B18" s="48"/>
    </row>
    <row r="19" spans="1:2" ht="15.75">
      <c r="A19" s="39"/>
      <c r="B19" s="48"/>
    </row>
    <row r="20" spans="1:2" ht="15.75">
      <c r="A20" s="39"/>
      <c r="B20" s="48"/>
    </row>
    <row r="21" spans="1:2" ht="15.75">
      <c r="A21" s="39"/>
      <c r="B21" s="48"/>
    </row>
    <row r="22" spans="1:2" ht="15.75">
      <c r="A22" s="39"/>
      <c r="B22" s="48"/>
    </row>
    <row r="23" spans="1:2" ht="15.75">
      <c r="A23" s="40"/>
      <c r="B23" s="49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opLeftCell="A34" workbookViewId="0">
      <selection activeCell="M30" sqref="M30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53" t="str">
        <f>"Sprint 1   |   " &amp;'Description du projet'!$C$2</f>
        <v xml:space="preserve">Sprint 1   |   </v>
      </c>
      <c r="C2" s="53"/>
      <c r="D2" s="53"/>
      <c r="E2" s="53"/>
      <c r="F2" s="53"/>
      <c r="G2" s="53"/>
      <c r="H2" s="53"/>
      <c r="I2" s="53"/>
      <c r="J2" s="53"/>
      <c r="K2" s="53"/>
    </row>
    <row r="3" spans="2:17" ht="2.65" customHeight="1">
      <c r="B3" s="54" t="s">
        <v>8</v>
      </c>
      <c r="C3" s="54"/>
      <c r="D3" s="54"/>
      <c r="E3" s="54"/>
      <c r="F3" s="54"/>
      <c r="G3" s="54"/>
      <c r="H3" s="54"/>
      <c r="I3" s="54"/>
      <c r="J3" s="54"/>
      <c r="K3" s="54"/>
    </row>
    <row r="4" spans="2:17" ht="18" customHeight="1"/>
    <row r="5" spans="2:17" ht="14.65" customHeight="1">
      <c r="B5" s="5" t="s">
        <v>9</v>
      </c>
      <c r="C5" s="5"/>
      <c r="D5" s="5"/>
      <c r="E5" s="5"/>
      <c r="F5" s="55" t="s">
        <v>39</v>
      </c>
      <c r="G5" s="55"/>
      <c r="H5" s="55"/>
      <c r="I5" s="55"/>
      <c r="J5" s="55"/>
      <c r="K5" s="55"/>
    </row>
    <row r="6" spans="2:17" ht="7.7" customHeight="1"/>
    <row r="7" spans="2:17" ht="14.65" customHeight="1">
      <c r="B7" s="56" t="s">
        <v>10</v>
      </c>
      <c r="C7" s="56"/>
      <c r="D7" s="56"/>
      <c r="E7" s="56"/>
      <c r="F7" s="55" t="s">
        <v>40</v>
      </c>
      <c r="G7" s="55"/>
      <c r="H7" s="55"/>
      <c r="I7" s="55"/>
      <c r="J7" s="55"/>
      <c r="K7" s="55"/>
    </row>
    <row r="8" spans="2:17" ht="18" customHeight="1"/>
    <row r="9" spans="2:17" ht="8.65" customHeight="1">
      <c r="B9" s="57">
        <v>1</v>
      </c>
      <c r="C9" s="54"/>
      <c r="D9" s="54"/>
      <c r="E9" s="54"/>
      <c r="F9" s="54"/>
      <c r="G9" s="54"/>
      <c r="H9" s="54"/>
      <c r="I9" s="54"/>
      <c r="J9" s="54"/>
      <c r="K9" s="54"/>
    </row>
    <row r="10" spans="2:17" ht="18.75">
      <c r="B10" s="57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8" t="s">
        <v>14</v>
      </c>
      <c r="E12" s="58"/>
      <c r="F12" s="58"/>
      <c r="G12" s="58"/>
      <c r="H12" s="58"/>
      <c r="I12" s="58"/>
      <c r="J12" s="58"/>
      <c r="K12" s="58"/>
    </row>
    <row r="13" spans="2:17">
      <c r="E13" s="8">
        <f>IF(ISBLANK(F13), "", 1)</f>
        <v>1</v>
      </c>
      <c r="F13" s="50" t="s">
        <v>69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debuter le code mi…</v>
      </c>
      <c r="Q13" s="3" t="str">
        <f t="array" ref="Q13">_xlfn.UNIQUE(_xlfn._xlws.FILTER($P$13:$P$15,NOT(ISBLANK($P$13:$P$15))))</f>
        <v>1 - debuter le code mi…</v>
      </c>
    </row>
    <row r="14" spans="2:17">
      <c r="E14" s="9" t="str">
        <f>IF(ISBLANK(F14), "", MAX($E$13:E13)+1)</f>
        <v/>
      </c>
      <c r="F14" s="59"/>
      <c r="G14" s="59"/>
      <c r="H14" s="59"/>
      <c r="I14" s="59"/>
      <c r="J14" s="59"/>
      <c r="K14" s="59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0" t="s">
        <v>16</v>
      </c>
      <c r="K18" s="60"/>
    </row>
    <row r="19" spans="4:17">
      <c r="E19" s="8">
        <f>IF(ISBLANK(F19), "", 1)</f>
        <v>1</v>
      </c>
      <c r="F19" s="50" t="s">
        <v>67</v>
      </c>
      <c r="G19" s="50"/>
      <c r="H19" s="50"/>
      <c r="I19" s="50"/>
      <c r="J19" s="51"/>
      <c r="K19" s="52"/>
      <c r="P19" s="3" t="str">
        <f t="shared" ref="P19:P24" si="0">IF(ISBLANK(F19),"", E19&amp; " - " &amp;IF(LEN(F19)&lt;$P$11,F19,LEFT(F19,$P$11) &amp; "…"))</f>
        <v>1 - mis en place de l'…</v>
      </c>
      <c r="Q19" s="3" t="str">
        <f t="array" ref="Q19">_xlfn.UNIQUE(_xlfn._xlws.FILTER($P$19:$P$24,NOT(ISBLANK($P$19:$P$24))))</f>
        <v>1 - mis en place de l'…</v>
      </c>
    </row>
    <row r="20" spans="4:17">
      <c r="E20" s="9">
        <f>IF(ISBLANK(F20), "", MAX($E$19:E19)+1)</f>
        <v>2</v>
      </c>
      <c r="F20" s="59" t="s">
        <v>68</v>
      </c>
      <c r="G20" s="59"/>
      <c r="H20" s="59"/>
      <c r="I20" s="59"/>
      <c r="J20" s="61"/>
      <c r="K20" s="62"/>
      <c r="P20" s="3" t="str">
        <f t="shared" si="0"/>
        <v>2 - gestion d'utilisat…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51"/>
      <c r="K21" s="52"/>
      <c r="P21" s="3" t="str">
        <f t="shared" si="0"/>
        <v/>
      </c>
    </row>
    <row r="22" spans="4:17">
      <c r="E22" s="9" t="str">
        <f>IF(ISBLANK(F22), "", MAX($E$19:E21)+1)</f>
        <v/>
      </c>
      <c r="F22" s="59"/>
      <c r="G22" s="59"/>
      <c r="H22" s="59"/>
      <c r="I22" s="59"/>
      <c r="J22" s="61"/>
      <c r="K22" s="62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51"/>
      <c r="K23" s="52"/>
      <c r="P23" s="3" t="str">
        <f t="shared" si="0"/>
        <v/>
      </c>
    </row>
    <row r="24" spans="4:17">
      <c r="E24" s="9" t="str">
        <f>IF(ISBLANK(F24), "", MAX($E$19:E23)+1)</f>
        <v/>
      </c>
      <c r="F24" s="59"/>
      <c r="G24" s="59"/>
      <c r="H24" s="59"/>
      <c r="I24" s="59"/>
      <c r="J24" s="61"/>
      <c r="K24" s="62"/>
      <c r="P24" s="3" t="str">
        <f t="shared" si="0"/>
        <v/>
      </c>
    </row>
    <row r="25" spans="4:17">
      <c r="J25" s="63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3"/>
    </row>
    <row r="27" spans="4:17" ht="15.75">
      <c r="D27" s="58" t="s">
        <v>17</v>
      </c>
      <c r="E27" s="58"/>
      <c r="F27" s="58"/>
      <c r="G27" s="13" t="s">
        <v>18</v>
      </c>
      <c r="H27" s="60" t="s">
        <v>19</v>
      </c>
      <c r="I27" s="60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IF(ISBLANK(F30), "", 1)</f>
        <v>1</v>
      </c>
      <c r="F28" s="3" t="s">
        <v>74</v>
      </c>
      <c r="G28" s="17"/>
      <c r="H28" s="18"/>
      <c r="I28" s="18"/>
      <c r="J28" s="19">
        <v>2.0833333333333332E-2</v>
      </c>
      <c r="K28" s="20" t="s">
        <v>22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IF(ISBLANK(F35), "", MAX($E$28:E29)+1)</f>
        <v>3</v>
      </c>
      <c r="F30" s="16" t="s">
        <v>45</v>
      </c>
      <c r="G30" s="17"/>
      <c r="H30" s="18"/>
      <c r="I30" s="18"/>
      <c r="J30" s="19">
        <v>8.3333333333333329E-2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IF(ISBLANK(F36), "", MAX($E$28:E30)+1)</f>
        <v>4</v>
      </c>
      <c r="F31" s="34" t="s">
        <v>59</v>
      </c>
      <c r="G31" s="22"/>
      <c r="H31" s="23"/>
      <c r="I31" s="23"/>
      <c r="J31" s="24">
        <v>6.2499999999999993E-2</v>
      </c>
      <c r="K31" s="25" t="s">
        <v>23</v>
      </c>
      <c r="P31" s="14">
        <f t="shared" si="1"/>
        <v>4.1666666666666664E-2</v>
      </c>
    </row>
    <row r="32" spans="4:17">
      <c r="E32" s="8">
        <f>IF(ISBLANK(F37), "", MAX($E$28:E31)+1)</f>
        <v>5</v>
      </c>
      <c r="F32" s="43" t="s">
        <v>60</v>
      </c>
      <c r="G32" s="17"/>
      <c r="H32" s="18"/>
      <c r="I32" s="18"/>
      <c r="J32" s="19">
        <v>4.1666666666666664E-2</v>
      </c>
      <c r="K32" s="20" t="s">
        <v>23</v>
      </c>
      <c r="P32" s="14">
        <f t="shared" si="1"/>
        <v>5.2083333333333329E-2</v>
      </c>
    </row>
    <row r="33" spans="5:16">
      <c r="E33" s="9">
        <f>IF(ISBLANK(F38), "", MAX($E$28:E32)+1)</f>
        <v>6</v>
      </c>
      <c r="F33" s="34" t="s">
        <v>61</v>
      </c>
      <c r="G33" s="22"/>
      <c r="H33" s="23"/>
      <c r="I33" s="23"/>
      <c r="J33" s="24">
        <v>4.1666666666666664E-2</v>
      </c>
      <c r="K33" s="25" t="s">
        <v>23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46</v>
      </c>
      <c r="G34" s="17"/>
      <c r="H34" s="18"/>
      <c r="I34" s="18"/>
      <c r="J34" s="19">
        <v>8.3333333333333329E-2</v>
      </c>
      <c r="K34" s="20" t="s">
        <v>25</v>
      </c>
      <c r="P34" s="14">
        <f t="shared" si="1"/>
        <v>7.2916666666666657E-2</v>
      </c>
    </row>
    <row r="35" spans="5:16">
      <c r="E35" s="9">
        <f>IF(ISBLANK(F39), "", MAX($E$28:E34)+1)</f>
        <v>8</v>
      </c>
      <c r="F35" s="16" t="s">
        <v>47</v>
      </c>
      <c r="G35" s="22"/>
      <c r="H35" s="23"/>
      <c r="I35" s="23"/>
      <c r="J35" s="24">
        <v>8.3333333333333329E-2</v>
      </c>
      <c r="K35" s="25" t="s">
        <v>24</v>
      </c>
      <c r="P35" s="14">
        <f t="shared" si="1"/>
        <v>8.3333333333333329E-2</v>
      </c>
    </row>
    <row r="36" spans="5:16">
      <c r="E36" s="8">
        <f>IF(ISBLANK(#REF!), "", MAX($E$28:E35)+1)</f>
        <v>9</v>
      </c>
      <c r="F36" s="21" t="s">
        <v>55</v>
      </c>
      <c r="G36" s="17"/>
      <c r="H36" s="18"/>
      <c r="I36" s="18"/>
      <c r="J36" s="19">
        <v>0.20833333333333326</v>
      </c>
      <c r="K36" s="20" t="s">
        <v>24</v>
      </c>
      <c r="P36" s="14">
        <f t="shared" si="1"/>
        <v>9.375E-2</v>
      </c>
    </row>
    <row r="37" spans="5:16">
      <c r="E37" s="9">
        <f>IF(ISBLANK(#REF!), "", MAX($E$28:E36)+1)</f>
        <v>10</v>
      </c>
      <c r="F37" s="16" t="s">
        <v>56</v>
      </c>
      <c r="G37" s="22"/>
      <c r="H37" s="23"/>
      <c r="I37" s="23"/>
      <c r="J37" s="24">
        <v>8.3333333333333329E-2</v>
      </c>
      <c r="K37" s="25" t="s">
        <v>23</v>
      </c>
      <c r="P37" s="14">
        <f t="shared" si="1"/>
        <v>0.10416666666666667</v>
      </c>
    </row>
    <row r="38" spans="5:16">
      <c r="E38" s="8">
        <f>IF(ISBLANK(#REF!), "", MAX($E$28:E37)+1)</f>
        <v>11</v>
      </c>
      <c r="F38" s="21" t="s">
        <v>57</v>
      </c>
      <c r="G38" s="17"/>
      <c r="H38" s="18"/>
      <c r="I38" s="18"/>
      <c r="J38" s="19">
        <v>8.3333333333333329E-2</v>
      </c>
      <c r="K38" s="20" t="s">
        <v>24</v>
      </c>
      <c r="P38" s="14">
        <f t="shared" si="1"/>
        <v>0.11458333333333334</v>
      </c>
    </row>
    <row r="39" spans="5:16">
      <c r="E39" s="9">
        <f>IF(ISBLANK(#REF!), "", MAX($E$28:E38)+1)</f>
        <v>12</v>
      </c>
      <c r="F39" s="21" t="s">
        <v>58</v>
      </c>
      <c r="G39" s="22"/>
      <c r="H39" s="23"/>
      <c r="I39" s="23"/>
      <c r="J39" s="24">
        <v>4.1666666666666664E-2</v>
      </c>
      <c r="K39" s="25" t="s">
        <v>22</v>
      </c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>
        <f>IF(ISBLANK(#REF!), "", MAX($E$28:E44)+1)</f>
        <v>13</v>
      </c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IF(COUNTA(F30:F39)&lt;4, "Attention, vous devez définir au moins quatre tâches.", COUNTA(F30:F39)&amp;IF(COUNTA(F30:F39)&gt;1," objectifs ont été déterminées"," objectif a été déterminée"))</f>
        <v>10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7">
        <v>2</v>
      </c>
      <c r="C49" s="54"/>
      <c r="D49" s="54"/>
      <c r="E49" s="54"/>
      <c r="F49" s="54"/>
      <c r="G49" s="54"/>
      <c r="H49" s="54"/>
      <c r="I49" s="54"/>
      <c r="J49" s="54"/>
      <c r="K49" s="54"/>
      <c r="P49" s="14"/>
    </row>
    <row r="50" spans="2:16" ht="18.75">
      <c r="B50" s="57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6"/>
      <c r="G53" s="50"/>
      <c r="H53" s="50"/>
      <c r="I53" s="50"/>
      <c r="J53" s="67"/>
      <c r="K53" s="28"/>
      <c r="P53" s="29"/>
    </row>
    <row r="54" spans="2:16">
      <c r="E54" s="9" t="str">
        <f>IF(ISBLANK(F54), "", MAX($E$53:E53)+1)</f>
        <v/>
      </c>
      <c r="F54" s="64"/>
      <c r="G54" s="59"/>
      <c r="H54" s="59"/>
      <c r="I54" s="59"/>
      <c r="J54" s="65"/>
      <c r="K54" s="30"/>
      <c r="P54" s="14"/>
    </row>
    <row r="55" spans="2:16">
      <c r="E55" s="9" t="str">
        <f>IF(ISBLANK(F55), "", MAX($E$53:E54)+1)</f>
        <v/>
      </c>
      <c r="F55" s="66"/>
      <c r="G55" s="50"/>
      <c r="H55" s="50"/>
      <c r="I55" s="50"/>
      <c r="J55" s="67"/>
      <c r="K55" s="28"/>
      <c r="P55" s="14"/>
    </row>
    <row r="56" spans="2:16">
      <c r="E56" s="9" t="str">
        <f>IF(ISBLANK(F56), "", MAX($E$53:E55)+1)</f>
        <v/>
      </c>
      <c r="F56" s="64"/>
      <c r="G56" s="59"/>
      <c r="H56" s="59"/>
      <c r="I56" s="59"/>
      <c r="J56" s="65"/>
      <c r="K56" s="30"/>
      <c r="P56" s="14"/>
    </row>
    <row r="57" spans="2:16">
      <c r="E57" s="9" t="str">
        <f>IF(ISBLANK(F57), "", MAX($E$53:E56)+1)</f>
        <v/>
      </c>
      <c r="F57" s="66"/>
      <c r="G57" s="50"/>
      <c r="H57" s="50"/>
      <c r="I57" s="50"/>
      <c r="J57" s="67"/>
      <c r="K57" s="28"/>
      <c r="P57" s="14"/>
    </row>
    <row r="58" spans="2:16">
      <c r="E58" s="9" t="str">
        <f>IF(ISBLANK(F58), "", MAX($E$53:E57)+1)</f>
        <v/>
      </c>
      <c r="F58" s="64"/>
      <c r="G58" s="59"/>
      <c r="H58" s="59"/>
      <c r="I58" s="59"/>
      <c r="J58" s="65"/>
      <c r="K58" s="30"/>
      <c r="P58" s="14"/>
    </row>
    <row r="59" spans="2:16">
      <c r="E59" s="9" t="str">
        <f>IF(ISBLANK(F59), "", MAX($E$53:E58)+1)</f>
        <v/>
      </c>
      <c r="F59" s="66"/>
      <c r="G59" s="50"/>
      <c r="H59" s="50"/>
      <c r="I59" s="50"/>
      <c r="J59" s="67"/>
      <c r="K59" s="28"/>
      <c r="P59" s="14"/>
    </row>
    <row r="60" spans="2:16">
      <c r="E60" s="9" t="str">
        <f>IF(ISBLANK(F60), "", MAX($E$53:E59)+1)</f>
        <v/>
      </c>
      <c r="F60" s="64"/>
      <c r="G60" s="59"/>
      <c r="H60" s="59"/>
      <c r="I60" s="59"/>
      <c r="J60" s="65"/>
      <c r="K60" s="30"/>
      <c r="P60" s="14"/>
    </row>
    <row r="61" spans="2:16">
      <c r="E61" s="9" t="str">
        <f>IF(ISBLANK(F61), "", MAX($E$53:E60)+1)</f>
        <v/>
      </c>
      <c r="F61" s="66"/>
      <c r="G61" s="50"/>
      <c r="H61" s="50"/>
      <c r="I61" s="50"/>
      <c r="J61" s="67"/>
      <c r="K61" s="28"/>
      <c r="P61" s="14"/>
    </row>
    <row r="62" spans="2:16">
      <c r="E62" s="9" t="str">
        <f>IF(ISBLANK(F62), "", MAX($E$53:E61)+1)</f>
        <v/>
      </c>
      <c r="F62" s="64"/>
      <c r="G62" s="59"/>
      <c r="H62" s="59"/>
      <c r="I62" s="59"/>
      <c r="J62" s="65"/>
      <c r="K62" s="30"/>
      <c r="P62" s="14"/>
    </row>
    <row r="63" spans="2:16">
      <c r="E63" s="9" t="str">
        <f>IF(ISBLANK(F63), "", MAX($E$53:E62)+1)</f>
        <v/>
      </c>
      <c r="F63" s="66"/>
      <c r="G63" s="50"/>
      <c r="H63" s="50"/>
      <c r="I63" s="50"/>
      <c r="J63" s="67"/>
      <c r="K63" s="28"/>
      <c r="P63" s="14"/>
    </row>
    <row r="64" spans="2:16">
      <c r="E64" s="9" t="str">
        <f>IF(ISBLANK(F64), "", MAX($E$53:E63)+1)</f>
        <v/>
      </c>
      <c r="F64" s="64"/>
      <c r="G64" s="59"/>
      <c r="H64" s="59"/>
      <c r="I64" s="59"/>
      <c r="J64" s="65"/>
      <c r="K64" s="30"/>
      <c r="P64" s="14"/>
    </row>
    <row r="65" spans="5:16">
      <c r="E65" s="9" t="str">
        <f>IF(ISBLANK(F65), "", MAX($E$53:E64)+1)</f>
        <v/>
      </c>
      <c r="F65" s="66"/>
      <c r="G65" s="50"/>
      <c r="H65" s="50"/>
      <c r="I65" s="50"/>
      <c r="J65" s="67"/>
      <c r="K65" s="28"/>
      <c r="P65" s="14"/>
    </row>
    <row r="66" spans="5:16">
      <c r="E66" s="9" t="str">
        <f>IF(ISBLANK(F66), "", MAX($E$53:E65)+1)</f>
        <v/>
      </c>
      <c r="F66" s="64"/>
      <c r="G66" s="59"/>
      <c r="H66" s="59"/>
      <c r="I66" s="59"/>
      <c r="J66" s="65"/>
      <c r="K66" s="30"/>
      <c r="P66" s="14"/>
    </row>
    <row r="67" spans="5:16">
      <c r="E67" s="9" t="str">
        <f>IF(ISBLANK(F67), "", MAX($E$53:E66)+1)</f>
        <v/>
      </c>
      <c r="F67" s="66"/>
      <c r="G67" s="50"/>
      <c r="H67" s="50"/>
      <c r="I67" s="50"/>
      <c r="J67" s="67"/>
      <c r="K67" s="28"/>
      <c r="P67" s="14"/>
    </row>
    <row r="68" spans="5:16">
      <c r="E68" s="9" t="str">
        <f>IF(ISBLANK(F68), "", MAX($E$53:E67)+1)</f>
        <v/>
      </c>
      <c r="F68" s="64"/>
      <c r="G68" s="59"/>
      <c r="H68" s="59"/>
      <c r="I68" s="59"/>
      <c r="J68" s="65"/>
      <c r="K68" s="30"/>
      <c r="P68" s="14"/>
    </row>
    <row r="69" spans="5:16">
      <c r="E69" s="9" t="str">
        <f>IF(ISBLANK(F69), "", MAX($E$53:E68)+1)</f>
        <v/>
      </c>
      <c r="F69" s="66"/>
      <c r="G69" s="50"/>
      <c r="H69" s="50"/>
      <c r="I69" s="50"/>
      <c r="J69" s="67"/>
      <c r="K69" s="28"/>
      <c r="P69" s="14"/>
    </row>
    <row r="70" spans="5:16">
      <c r="E70" s="9" t="str">
        <f>IF(ISBLANK(F70), "", MAX($E$53:E69)+1)</f>
        <v/>
      </c>
      <c r="F70" s="64"/>
      <c r="G70" s="59"/>
      <c r="H70" s="59"/>
      <c r="I70" s="59"/>
      <c r="J70" s="65"/>
      <c r="K70" s="30"/>
      <c r="P70" s="14"/>
    </row>
    <row r="71" spans="5:16">
      <c r="E71" s="9" t="str">
        <f>IF(ISBLANK(F71), "", MAX($E$53:E70)+1)</f>
        <v/>
      </c>
      <c r="F71" s="66"/>
      <c r="G71" s="50"/>
      <c r="H71" s="50"/>
      <c r="I71" s="50"/>
      <c r="J71" s="67"/>
      <c r="K71" s="28"/>
      <c r="P71" s="14"/>
    </row>
    <row r="72" spans="5:16">
      <c r="E72" s="9" t="str">
        <f>IF(ISBLANK(F72), "", MAX($E$53:E71)+1)</f>
        <v/>
      </c>
      <c r="F72" s="64"/>
      <c r="G72" s="59"/>
      <c r="H72" s="59"/>
      <c r="I72" s="59"/>
      <c r="J72" s="65"/>
      <c r="K72" s="30"/>
      <c r="P72" s="14"/>
    </row>
    <row r="73" spans="5:16">
      <c r="E73" s="9" t="str">
        <f>IF(ISBLANK(F73), "", MAX($E$53:E72)+1)</f>
        <v/>
      </c>
      <c r="F73" s="66"/>
      <c r="G73" s="50"/>
      <c r="H73" s="50"/>
      <c r="I73" s="50"/>
      <c r="J73" s="67"/>
      <c r="K73" s="28"/>
      <c r="P73" s="14"/>
    </row>
    <row r="74" spans="5:16">
      <c r="E74" s="9" t="str">
        <f>IF(ISBLANK(F74), "", MAX($E$53:E73)+1)</f>
        <v/>
      </c>
      <c r="F74" s="64"/>
      <c r="G74" s="59"/>
      <c r="H74" s="59"/>
      <c r="I74" s="59"/>
      <c r="J74" s="65"/>
      <c r="K74" s="30"/>
      <c r="P74" s="14"/>
    </row>
    <row r="75" spans="5:16">
      <c r="E75" s="9" t="str">
        <f>IF(ISBLANK(F75), "", MAX($E$53:E74)+1)</f>
        <v/>
      </c>
      <c r="F75" s="66"/>
      <c r="G75" s="50"/>
      <c r="H75" s="50"/>
      <c r="I75" s="50"/>
      <c r="J75" s="67"/>
      <c r="K75" s="28"/>
      <c r="P75" s="14"/>
    </row>
    <row r="76" spans="5:16">
      <c r="E76" s="9" t="str">
        <f>IF(ISBLANK(F76), "", MAX($E$53:E75)+1)</f>
        <v/>
      </c>
      <c r="F76" s="64"/>
      <c r="G76" s="59"/>
      <c r="H76" s="59"/>
      <c r="I76" s="59"/>
      <c r="J76" s="65"/>
      <c r="K76" s="30"/>
      <c r="P76" s="14"/>
    </row>
    <row r="77" spans="5:16">
      <c r="E77" s="9" t="str">
        <f>IF(ISBLANK(F77), "", MAX($E$53:E76)+1)</f>
        <v/>
      </c>
      <c r="F77" s="66"/>
      <c r="G77" s="50"/>
      <c r="H77" s="50"/>
      <c r="I77" s="50"/>
      <c r="J77" s="67"/>
      <c r="K77" s="28"/>
      <c r="P77" s="14"/>
    </row>
    <row r="78" spans="5:16">
      <c r="E78" s="9" t="str">
        <f>IF(ISBLANK(F78), "", MAX($E$53:E77)+1)</f>
        <v/>
      </c>
      <c r="F78" s="64"/>
      <c r="G78" s="59"/>
      <c r="H78" s="59"/>
      <c r="I78" s="59"/>
      <c r="J78" s="65"/>
      <c r="K78" s="30"/>
      <c r="P78" s="14"/>
    </row>
    <row r="79" spans="5:16">
      <c r="E79" s="9" t="str">
        <f>IF(ISBLANK(F79), "", MAX($E$53:E78)+1)</f>
        <v/>
      </c>
      <c r="F79" s="66"/>
      <c r="G79" s="50"/>
      <c r="H79" s="50"/>
      <c r="I79" s="50"/>
      <c r="J79" s="67"/>
      <c r="K79" s="28"/>
      <c r="P79" s="14"/>
    </row>
    <row r="80" spans="5:16">
      <c r="E80" s="9" t="str">
        <f>IF(ISBLANK(F80), "", MAX($E$53:E79)+1)</f>
        <v/>
      </c>
      <c r="F80" s="64"/>
      <c r="G80" s="59"/>
      <c r="H80" s="59"/>
      <c r="I80" s="59"/>
      <c r="J80" s="65"/>
      <c r="K80" s="30"/>
      <c r="P80" s="14"/>
    </row>
    <row r="81" spans="2:16">
      <c r="E81" s="9" t="str">
        <f>IF(ISBLANK(F81), "", MAX($E$53:E80)+1)</f>
        <v/>
      </c>
      <c r="F81" s="66"/>
      <c r="G81" s="50"/>
      <c r="H81" s="50"/>
      <c r="I81" s="50"/>
      <c r="J81" s="67"/>
      <c r="K81" s="28"/>
      <c r="P81" s="14"/>
    </row>
    <row r="82" spans="2:16">
      <c r="E82" s="9" t="str">
        <f>IF(ISBLANK(F82), "", MAX($E$53:E81)+1)</f>
        <v/>
      </c>
      <c r="F82" s="64"/>
      <c r="G82" s="59"/>
      <c r="H82" s="59"/>
      <c r="I82" s="59"/>
      <c r="J82" s="65"/>
      <c r="K82" s="30"/>
      <c r="P82" s="14"/>
    </row>
    <row r="83" spans="2:16">
      <c r="E83" s="9" t="str">
        <f>IF(ISBLANK(F83), "", MAX($E$53:E82)+1)</f>
        <v/>
      </c>
      <c r="F83" s="66"/>
      <c r="G83" s="50"/>
      <c r="H83" s="50"/>
      <c r="I83" s="50"/>
      <c r="J83" s="67"/>
      <c r="K83" s="28"/>
      <c r="P83" s="14"/>
    </row>
    <row r="84" spans="2:16">
      <c r="E84" s="9" t="str">
        <f>IF(ISBLANK(F84), "", MAX($E$53:E83)+1)</f>
        <v/>
      </c>
      <c r="F84" s="64"/>
      <c r="G84" s="59"/>
      <c r="H84" s="59"/>
      <c r="I84" s="59"/>
      <c r="J84" s="65"/>
      <c r="K84" s="30"/>
      <c r="P84" s="14"/>
    </row>
    <row r="85" spans="2:16">
      <c r="E85" s="9" t="str">
        <f>IF(ISBLANK(F85), "", MAX($E$53:E84)+1)</f>
        <v/>
      </c>
      <c r="F85" s="66"/>
      <c r="G85" s="50"/>
      <c r="H85" s="50"/>
      <c r="I85" s="50"/>
      <c r="J85" s="67"/>
      <c r="K85" s="28"/>
      <c r="P85" s="14"/>
    </row>
    <row r="86" spans="2:16">
      <c r="E86" s="9" t="str">
        <f>IF(ISBLANK(F86), "", MAX($E$53:E85)+1)</f>
        <v/>
      </c>
      <c r="F86" s="64"/>
      <c r="G86" s="59"/>
      <c r="H86" s="59"/>
      <c r="I86" s="59"/>
      <c r="J86" s="65"/>
      <c r="K86" s="30"/>
      <c r="P86" s="14"/>
    </row>
    <row r="87" spans="2:16">
      <c r="E87" s="9" t="str">
        <f>IF(ISBLANK(F87), "", MAX($E$53:E86)+1)</f>
        <v/>
      </c>
      <c r="F87" s="66"/>
      <c r="G87" s="50"/>
      <c r="H87" s="50"/>
      <c r="I87" s="50"/>
      <c r="J87" s="67"/>
      <c r="K87" s="28"/>
      <c r="P87" s="14"/>
    </row>
    <row r="88" spans="2:16">
      <c r="E88" s="9" t="str">
        <f>IF(ISBLANK(F88), "", MAX($E$53:E87)+1)</f>
        <v/>
      </c>
      <c r="F88" s="64"/>
      <c r="G88" s="59"/>
      <c r="H88" s="59"/>
      <c r="I88" s="59"/>
      <c r="J88" s="65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7">
        <v>3</v>
      </c>
      <c r="C92" s="54"/>
      <c r="D92" s="54"/>
      <c r="E92" s="54"/>
      <c r="F92" s="54"/>
      <c r="G92" s="54"/>
      <c r="H92" s="54"/>
      <c r="I92" s="54"/>
      <c r="J92" s="54"/>
      <c r="K92" s="54"/>
    </row>
    <row r="93" spans="2:16" ht="18.75">
      <c r="B93" s="57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9" t="s">
        <v>33</v>
      </c>
      <c r="H95" s="69"/>
      <c r="I95" s="69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IF(ISBLANK(F30),"",F30)</f>
        <v>créer page enregistrement | loggin</v>
      </c>
      <c r="G96" s="66"/>
      <c r="H96" s="50"/>
      <c r="I96" s="68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créer et lier la base de donnée </v>
      </c>
      <c r="G97" s="64"/>
      <c r="H97" s="59"/>
      <c r="I97" s="70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IF(ISBLANK(F35),"",F35)</f>
        <v>créer page interface main</v>
      </c>
      <c r="G98" s="66"/>
      <c r="H98" s="50"/>
      <c r="I98" s="68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IF(ISBLANK(F36),"",F36)</f>
        <v>implémenter fonction ajouter_module()</v>
      </c>
      <c r="G99" s="64"/>
      <c r="H99" s="59"/>
      <c r="I99" s="70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>IF(ISBLANK(F37),"",F37)</f>
        <v>implémenter fonction enlever_module()</v>
      </c>
      <c r="G100" s="66"/>
      <c r="H100" s="50"/>
      <c r="I100" s="68"/>
      <c r="J100" s="32"/>
      <c r="K100" s="33"/>
      <c r="P100" s="15">
        <v>0.4</v>
      </c>
    </row>
    <row r="101" spans="5:16">
      <c r="E101" s="9">
        <f t="shared" si="2"/>
        <v>6</v>
      </c>
      <c r="F101" s="34" t="str">
        <f>IF(ISBLANK(F38),"",F38)</f>
        <v>implémenter fonction modifier()</v>
      </c>
      <c r="G101" s="64"/>
      <c r="H101" s="59"/>
      <c r="I101" s="70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66"/>
      <c r="H102" s="50"/>
      <c r="I102" s="68"/>
      <c r="J102" s="32"/>
      <c r="K102" s="33"/>
      <c r="P102" s="15">
        <v>0.6</v>
      </c>
    </row>
    <row r="103" spans="5:16">
      <c r="E103" s="9">
        <f t="shared" si="2"/>
        <v>8</v>
      </c>
      <c r="F103" s="34" t="str">
        <f>IF(ISBLANK(F39),"",F39)</f>
        <v>créer module texte vide</v>
      </c>
      <c r="G103" s="64"/>
      <c r="H103" s="59"/>
      <c r="I103" s="70"/>
      <c r="J103" s="35"/>
      <c r="K103" s="36"/>
      <c r="P103" s="15">
        <v>0.7</v>
      </c>
    </row>
    <row r="104" spans="5:16">
      <c r="E104" s="8">
        <f t="shared" si="2"/>
        <v>9</v>
      </c>
      <c r="F104" s="31" t="e">
        <f>IF(ISBLANK(#REF!),"",#REF!)</f>
        <v>#REF!</v>
      </c>
      <c r="G104" s="66"/>
      <c r="H104" s="50"/>
      <c r="I104" s="68"/>
      <c r="J104" s="32"/>
      <c r="K104" s="33"/>
      <c r="P104" s="15">
        <v>0.8</v>
      </c>
    </row>
    <row r="105" spans="5:16">
      <c r="E105" s="9">
        <f t="shared" si="2"/>
        <v>10</v>
      </c>
      <c r="F105" s="34" t="e">
        <f>IF(ISBLANK(#REF!),"",#REF!)</f>
        <v>#REF!</v>
      </c>
      <c r="G105" s="64"/>
      <c r="H105" s="59"/>
      <c r="I105" s="70"/>
      <c r="J105" s="35"/>
      <c r="K105" s="36"/>
      <c r="P105" s="15">
        <v>0.9</v>
      </c>
    </row>
    <row r="106" spans="5:16">
      <c r="E106" s="8">
        <f t="shared" si="2"/>
        <v>11</v>
      </c>
      <c r="F106" s="31" t="e">
        <f>IF(ISBLANK(#REF!),"",#REF!)</f>
        <v>#REF!</v>
      </c>
      <c r="G106" s="66"/>
      <c r="H106" s="50"/>
      <c r="I106" s="68"/>
      <c r="J106" s="32"/>
      <c r="K106" s="33"/>
      <c r="P106" s="15">
        <v>1</v>
      </c>
    </row>
    <row r="107" spans="5:16">
      <c r="E107" s="9">
        <f t="shared" si="2"/>
        <v>12</v>
      </c>
      <c r="F107" s="34" t="e">
        <f>IF(ISBLANK(#REF!),"",#REF!)</f>
        <v>#REF!</v>
      </c>
      <c r="G107" s="64"/>
      <c r="H107" s="59"/>
      <c r="I107" s="70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6"/>
      <c r="H108" s="50"/>
      <c r="I108" s="68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4"/>
      <c r="H109" s="59"/>
      <c r="I109" s="70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6"/>
      <c r="H110" s="50"/>
      <c r="I110" s="68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4"/>
      <c r="H111" s="59"/>
      <c r="I111" s="70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6"/>
      <c r="H112" s="50"/>
      <c r="I112" s="68"/>
      <c r="J112" s="32"/>
      <c r="K112" s="33"/>
    </row>
    <row r="113" spans="4:11">
      <c r="E113" s="9">
        <f t="shared" si="3"/>
        <v>13</v>
      </c>
      <c r="F113" s="34" t="e">
        <f>IF(ISBLANK(#REF!),"",#REF!)</f>
        <v>#REF!</v>
      </c>
      <c r="G113" s="64"/>
      <c r="H113" s="59"/>
      <c r="I113" s="70"/>
      <c r="J113" s="35"/>
      <c r="K113" s="36"/>
    </row>
    <row r="114" spans="4:11">
      <c r="K114" s="10"/>
    </row>
    <row r="116" spans="4:11" ht="15.75">
      <c r="E116" s="58" t="s">
        <v>36</v>
      </c>
      <c r="F116" s="58"/>
      <c r="G116" s="58"/>
      <c r="H116" s="58"/>
      <c r="I116" s="58"/>
      <c r="J116" s="58"/>
      <c r="K116" s="58"/>
    </row>
    <row r="117" spans="4:11" ht="101.65" customHeight="1">
      <c r="E117" s="71"/>
      <c r="F117" s="71"/>
      <c r="G117" s="71"/>
      <c r="H117" s="71"/>
      <c r="I117" s="71"/>
      <c r="J117" s="71"/>
      <c r="K117" s="71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59"/>
      <c r="G122" s="59"/>
      <c r="H122" s="59"/>
      <c r="I122" s="59"/>
      <c r="J122" s="59"/>
      <c r="K122" s="59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59"/>
      <c r="G124" s="59"/>
      <c r="H124" s="59"/>
      <c r="I124" s="59"/>
      <c r="J124" s="59"/>
      <c r="K124" s="59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59"/>
      <c r="G126" s="59"/>
      <c r="H126" s="59"/>
      <c r="I126" s="59"/>
      <c r="J126" s="59"/>
      <c r="K126" s="59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4" priority="5" operator="equal">
      <formula>"incertain"</formula>
    </cfRule>
    <cfRule type="cellIs" dxfId="23" priority="6" operator="equal">
      <formula>"difficile"</formula>
    </cfRule>
    <cfRule type="cellIs" dxfId="22" priority="7" operator="equal">
      <formula>"moyenne"</formula>
    </cfRule>
    <cfRule type="cellIs" dxfId="2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20" priority="2">
      <formula>COUNTA(F111:F113)=0</formula>
    </cfRule>
  </conditionalFormatting>
  <conditionalFormatting sqref="K127">
    <cfRule type="expression" dxfId="19" priority="1">
      <formula>COUNTA(F121:F126)&lt;2</formula>
    </cfRule>
  </conditionalFormatting>
  <conditionalFormatting sqref="K46">
    <cfRule type="expression" dxfId="18" priority="18">
      <formula>COUNTA($F$30:$F$39)&lt;4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  <dataValidation allowBlank="1" showInputMessage="1" showErrorMessage="1" promptTitle="Définition d'une tâche" prompt="Veuillez définir une tâche importante pour ce sprint. Soyez précis et concis." sqref="F30 F34:F44" xr:uid="{27D2B11F-8469-4F09-8C3F-321E2C67DCC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topLeftCell="A22" workbookViewId="0">
      <selection activeCell="F41" sqref="F4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53" t="str">
        <f>"Sprint 2   |   " &amp;'Description du projet'!$C$2</f>
        <v xml:space="preserve">Sprint 2   |   </v>
      </c>
      <c r="C2" s="53"/>
      <c r="D2" s="53"/>
      <c r="E2" s="53"/>
      <c r="F2" s="53"/>
      <c r="G2" s="53"/>
      <c r="H2" s="53"/>
      <c r="I2" s="53"/>
      <c r="J2" s="53"/>
      <c r="K2" s="53"/>
    </row>
    <row r="3" spans="2:17" ht="2.65" customHeigh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2:17" ht="18" customHeight="1"/>
    <row r="5" spans="2:17" ht="14.65" customHeight="1">
      <c r="B5" s="5" t="s">
        <v>9</v>
      </c>
      <c r="C5" s="5"/>
      <c r="D5" s="5"/>
      <c r="E5" s="5"/>
      <c r="F5" s="55" t="s">
        <v>41</v>
      </c>
      <c r="G5" s="55"/>
      <c r="H5" s="55"/>
      <c r="I5" s="55"/>
      <c r="J5" s="55"/>
      <c r="K5" s="55"/>
    </row>
    <row r="6" spans="2:17" ht="7.7" customHeight="1"/>
    <row r="7" spans="2:17" ht="14.65" customHeight="1">
      <c r="B7" s="56" t="s">
        <v>10</v>
      </c>
      <c r="C7" s="56"/>
      <c r="D7" s="56"/>
      <c r="E7" s="56"/>
      <c r="F7" s="55" t="s">
        <v>42</v>
      </c>
      <c r="G7" s="55"/>
      <c r="H7" s="55"/>
      <c r="I7" s="55"/>
      <c r="J7" s="55"/>
      <c r="K7" s="55"/>
    </row>
    <row r="8" spans="2:17" ht="18" customHeight="1"/>
    <row r="9" spans="2:17" ht="8.65" customHeight="1">
      <c r="B9" s="57">
        <v>1</v>
      </c>
      <c r="C9" s="54"/>
      <c r="D9" s="54"/>
      <c r="E9" s="54"/>
      <c r="F9" s="54"/>
      <c r="G9" s="54"/>
      <c r="H9" s="54"/>
      <c r="I9" s="54"/>
      <c r="J9" s="54"/>
      <c r="K9" s="54"/>
    </row>
    <row r="10" spans="2:17" ht="18.75">
      <c r="B10" s="57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8" t="s">
        <v>14</v>
      </c>
      <c r="E12" s="58"/>
      <c r="F12" s="58"/>
      <c r="G12" s="58"/>
      <c r="H12" s="58"/>
      <c r="I12" s="58"/>
      <c r="J12" s="58"/>
      <c r="K12" s="58"/>
    </row>
    <row r="13" spans="2:17">
      <c r="E13" s="8">
        <f>IF(ISBLANK(F13), "", 1)</f>
        <v>1</v>
      </c>
      <c r="F13" s="50" t="s">
        <v>70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implementation d'a…</v>
      </c>
      <c r="Q13" s="3" t="str">
        <f t="array" ref="Q13">_xlfn.UNIQUE(_xlfn._xlws.FILTER($P$13:$P$15,NOT(ISBLANK($P$13:$P$15))))</f>
        <v>1 - implementation d'a…</v>
      </c>
    </row>
    <row r="14" spans="2:17">
      <c r="E14" s="9" t="str">
        <f>IF(ISBLANK(F14), "", MAX($E$13:E13)+1)</f>
        <v/>
      </c>
      <c r="F14" s="59"/>
      <c r="G14" s="59"/>
      <c r="H14" s="59"/>
      <c r="I14" s="59"/>
      <c r="J14" s="59"/>
      <c r="K14" s="59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0" t="s">
        <v>16</v>
      </c>
      <c r="K18" s="60"/>
    </row>
    <row r="19" spans="4:17">
      <c r="E19" s="8">
        <f>IF(ISBLANK(F19), "", 1)</f>
        <v>1</v>
      </c>
      <c r="F19" s="50" t="s">
        <v>49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mis en place de mo…</v>
      </c>
      <c r="Q19" s="3" t="str">
        <f t="array" ref="Q19">_xlfn.UNIQUE(_xlfn._xlws.FILTER($P$19:$P$24,NOT(ISBLANK($P$19:$P$24))))</f>
        <v>1 - mis en place de mo…</v>
      </c>
    </row>
    <row r="20" spans="4:17">
      <c r="E20" s="9">
        <f>IF(ISBLANK(F20), "", MAX($E$19:E19)+1)</f>
        <v>2</v>
      </c>
      <c r="F20" s="59" t="s">
        <v>50</v>
      </c>
      <c r="G20" s="59"/>
      <c r="H20" s="59"/>
      <c r="I20" s="59"/>
      <c r="J20" s="74"/>
      <c r="K20" s="75"/>
      <c r="P20" s="3" t="str">
        <f t="shared" si="0"/>
        <v>2 - mis en place d'un 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2"/>
      <c r="K21" s="73"/>
      <c r="P21" s="3" t="str">
        <f t="shared" si="0"/>
        <v/>
      </c>
    </row>
    <row r="22" spans="4:17">
      <c r="E22" s="9" t="str">
        <f>IF(ISBLANK(F22), "", MAX($E$19:E21)+1)</f>
        <v/>
      </c>
      <c r="F22" s="59"/>
      <c r="G22" s="59"/>
      <c r="H22" s="59"/>
      <c r="I22" s="59"/>
      <c r="J22" s="74"/>
      <c r="K22" s="75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2"/>
      <c r="K23" s="73"/>
      <c r="P23" s="3" t="str">
        <f t="shared" si="0"/>
        <v/>
      </c>
    </row>
    <row r="24" spans="4:17">
      <c r="E24" s="9" t="str">
        <f>IF(ISBLANK(F24), "", MAX($E$19:E23)+1)</f>
        <v/>
      </c>
      <c r="F24" s="59"/>
      <c r="G24" s="59"/>
      <c r="H24" s="59"/>
      <c r="I24" s="59"/>
      <c r="J24" s="74"/>
      <c r="K24" s="75"/>
      <c r="P24" s="3" t="str">
        <f t="shared" si="0"/>
        <v/>
      </c>
    </row>
    <row r="25" spans="4:17">
      <c r="J25" s="63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3"/>
    </row>
    <row r="27" spans="4:17" ht="15.75">
      <c r="D27" s="58" t="s">
        <v>17</v>
      </c>
      <c r="E27" s="58"/>
      <c r="F27" s="58"/>
      <c r="G27" s="13" t="s">
        <v>18</v>
      </c>
      <c r="H27" s="60" t="s">
        <v>19</v>
      </c>
      <c r="I27" s="60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IF(ISBLANK(F33), "", 1)</f>
        <v>1</v>
      </c>
      <c r="F28" s="16" t="s">
        <v>54</v>
      </c>
      <c r="G28" s="17"/>
      <c r="H28" s="18"/>
      <c r="I28" s="18"/>
      <c r="J28" s="19">
        <v>4.1666666666666664E-2</v>
      </c>
      <c r="K28" s="20" t="s">
        <v>23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F29" s="21" t="s">
        <v>53</v>
      </c>
      <c r="G29" s="22"/>
      <c r="H29" s="23"/>
      <c r="I29" s="23"/>
      <c r="J29" s="24">
        <v>8.3333333333333329E-2</v>
      </c>
      <c r="K29" s="25" t="s">
        <v>24</v>
      </c>
      <c r="P29" s="14">
        <f>P28+$P$27</f>
        <v>2.0833333333333332E-2</v>
      </c>
      <c r="Q29" s="15" t="s">
        <v>24</v>
      </c>
    </row>
    <row r="30" spans="4:17">
      <c r="E30" s="8">
        <f>IF(ISBLANK(F28), "", MAX($E$28:E29)+1)</f>
        <v>3</v>
      </c>
      <c r="F30" s="44" t="s">
        <v>62</v>
      </c>
      <c r="G30" s="17"/>
      <c r="H30" s="18"/>
      <c r="I30" s="18"/>
      <c r="J30" s="19">
        <v>0.125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IF(ISBLANK(F29), "", MAX($E$28:E30)+1)</f>
        <v>4</v>
      </c>
      <c r="F31" s="34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48</v>
      </c>
      <c r="G32" s="17"/>
      <c r="H32" s="18"/>
      <c r="I32" s="18"/>
      <c r="J32" s="19">
        <v>6.2499999999999993E-2</v>
      </c>
      <c r="K32" s="20" t="s">
        <v>23</v>
      </c>
      <c r="P32" s="14">
        <f t="shared" si="1"/>
        <v>5.2083333333333329E-2</v>
      </c>
    </row>
    <row r="33" spans="5:16">
      <c r="E33" s="9">
        <f>IF(ISBLANK(#REF!), "", MAX($E$28:E32)+1)</f>
        <v>6</v>
      </c>
      <c r="F33" s="16" t="s">
        <v>51</v>
      </c>
      <c r="G33" s="22"/>
      <c r="H33" s="23"/>
      <c r="I33" s="23"/>
      <c r="J33" s="24">
        <v>4.1666666666666664E-2</v>
      </c>
      <c r="K33" s="25" t="s">
        <v>22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52</v>
      </c>
      <c r="G34" s="17"/>
      <c r="H34" s="18"/>
      <c r="I34" s="18"/>
      <c r="J34" s="19">
        <v>4.1666666666666664E-2</v>
      </c>
      <c r="K34" s="20" t="s">
        <v>22</v>
      </c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6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7">
        <v>2</v>
      </c>
      <c r="C49" s="54"/>
      <c r="D49" s="54"/>
      <c r="E49" s="54"/>
      <c r="F49" s="54"/>
      <c r="G49" s="54"/>
      <c r="H49" s="54"/>
      <c r="I49" s="54"/>
      <c r="J49" s="54"/>
      <c r="K49" s="54"/>
      <c r="P49" s="14"/>
    </row>
    <row r="50" spans="2:16" ht="18.75">
      <c r="B50" s="57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6"/>
      <c r="G53" s="50"/>
      <c r="H53" s="50"/>
      <c r="I53" s="50"/>
      <c r="J53" s="67"/>
      <c r="K53" s="28"/>
      <c r="P53" s="29"/>
    </row>
    <row r="54" spans="2:16">
      <c r="E54" s="9" t="str">
        <f>IF(ISBLANK(F54), "", MAX($E$53:E53)+1)</f>
        <v/>
      </c>
      <c r="F54" s="64"/>
      <c r="G54" s="59"/>
      <c r="H54" s="59"/>
      <c r="I54" s="59"/>
      <c r="J54" s="65"/>
      <c r="K54" s="30"/>
      <c r="P54" s="14"/>
    </row>
    <row r="55" spans="2:16">
      <c r="E55" s="9" t="str">
        <f>IF(ISBLANK(F55), "", MAX($E$53:E54)+1)</f>
        <v/>
      </c>
      <c r="F55" s="66"/>
      <c r="G55" s="50"/>
      <c r="H55" s="50"/>
      <c r="I55" s="50"/>
      <c r="J55" s="67"/>
      <c r="K55" s="28"/>
      <c r="P55" s="14"/>
    </row>
    <row r="56" spans="2:16">
      <c r="E56" s="9" t="str">
        <f>IF(ISBLANK(F56), "", MAX($E$53:E55)+1)</f>
        <v/>
      </c>
      <c r="F56" s="64"/>
      <c r="G56" s="59"/>
      <c r="H56" s="59"/>
      <c r="I56" s="59"/>
      <c r="J56" s="65"/>
      <c r="K56" s="30"/>
      <c r="P56" s="14"/>
    </row>
    <row r="57" spans="2:16">
      <c r="E57" s="9" t="str">
        <f>IF(ISBLANK(F57), "", MAX($E$53:E56)+1)</f>
        <v/>
      </c>
      <c r="F57" s="66"/>
      <c r="G57" s="50"/>
      <c r="H57" s="50"/>
      <c r="I57" s="50"/>
      <c r="J57" s="67"/>
      <c r="K57" s="28"/>
      <c r="P57" s="14"/>
    </row>
    <row r="58" spans="2:16">
      <c r="E58" s="9" t="str">
        <f>IF(ISBLANK(F58), "", MAX($E$53:E57)+1)</f>
        <v/>
      </c>
      <c r="F58" s="64"/>
      <c r="G58" s="59"/>
      <c r="H58" s="59"/>
      <c r="I58" s="59"/>
      <c r="J58" s="65"/>
      <c r="K58" s="30"/>
      <c r="P58" s="14"/>
    </row>
    <row r="59" spans="2:16">
      <c r="E59" s="9" t="str">
        <f>IF(ISBLANK(F59), "", MAX($E$53:E58)+1)</f>
        <v/>
      </c>
      <c r="F59" s="66"/>
      <c r="G59" s="50"/>
      <c r="H59" s="50"/>
      <c r="I59" s="50"/>
      <c r="J59" s="67"/>
      <c r="K59" s="28"/>
      <c r="P59" s="14"/>
    </row>
    <row r="60" spans="2:16">
      <c r="E60" s="9" t="str">
        <f>IF(ISBLANK(F60), "", MAX($E$53:E59)+1)</f>
        <v/>
      </c>
      <c r="F60" s="64"/>
      <c r="G60" s="59"/>
      <c r="H60" s="59"/>
      <c r="I60" s="59"/>
      <c r="J60" s="65"/>
      <c r="K60" s="30"/>
      <c r="P60" s="14"/>
    </row>
    <row r="61" spans="2:16">
      <c r="E61" s="9" t="str">
        <f>IF(ISBLANK(F61), "", MAX($E$53:E60)+1)</f>
        <v/>
      </c>
      <c r="F61" s="66"/>
      <c r="G61" s="50"/>
      <c r="H61" s="50"/>
      <c r="I61" s="50"/>
      <c r="J61" s="67"/>
      <c r="K61" s="28"/>
      <c r="P61" s="14"/>
    </row>
    <row r="62" spans="2:16">
      <c r="E62" s="9" t="str">
        <f>IF(ISBLANK(F62), "", MAX($E$53:E61)+1)</f>
        <v/>
      </c>
      <c r="F62" s="64"/>
      <c r="G62" s="59"/>
      <c r="H62" s="59"/>
      <c r="I62" s="59"/>
      <c r="J62" s="65"/>
      <c r="K62" s="30"/>
      <c r="P62" s="14"/>
    </row>
    <row r="63" spans="2:16">
      <c r="E63" s="9" t="str">
        <f>IF(ISBLANK(F63), "", MAX($E$53:E62)+1)</f>
        <v/>
      </c>
      <c r="F63" s="66"/>
      <c r="G63" s="50"/>
      <c r="H63" s="50"/>
      <c r="I63" s="50"/>
      <c r="J63" s="67"/>
      <c r="K63" s="28"/>
      <c r="P63" s="14"/>
    </row>
    <row r="64" spans="2:16">
      <c r="E64" s="9" t="str">
        <f>IF(ISBLANK(F64), "", MAX($E$53:E63)+1)</f>
        <v/>
      </c>
      <c r="F64" s="64"/>
      <c r="G64" s="59"/>
      <c r="H64" s="59"/>
      <c r="I64" s="59"/>
      <c r="J64" s="65"/>
      <c r="K64" s="30"/>
      <c r="P64" s="14"/>
    </row>
    <row r="65" spans="5:16">
      <c r="E65" s="9" t="str">
        <f>IF(ISBLANK(F65), "", MAX($E$53:E64)+1)</f>
        <v/>
      </c>
      <c r="F65" s="66"/>
      <c r="G65" s="50"/>
      <c r="H65" s="50"/>
      <c r="I65" s="50"/>
      <c r="J65" s="67"/>
      <c r="K65" s="28"/>
      <c r="P65" s="14"/>
    </row>
    <row r="66" spans="5:16">
      <c r="E66" s="9" t="str">
        <f>IF(ISBLANK(F66), "", MAX($E$53:E65)+1)</f>
        <v/>
      </c>
      <c r="F66" s="64"/>
      <c r="G66" s="59"/>
      <c r="H66" s="59"/>
      <c r="I66" s="59"/>
      <c r="J66" s="65"/>
      <c r="K66" s="30"/>
      <c r="P66" s="14"/>
    </row>
    <row r="67" spans="5:16">
      <c r="E67" s="9" t="str">
        <f>IF(ISBLANK(F67), "", MAX($E$53:E66)+1)</f>
        <v/>
      </c>
      <c r="F67" s="66"/>
      <c r="G67" s="50"/>
      <c r="H67" s="50"/>
      <c r="I67" s="50"/>
      <c r="J67" s="67"/>
      <c r="K67" s="28"/>
      <c r="P67" s="14"/>
    </row>
    <row r="68" spans="5:16">
      <c r="E68" s="9" t="str">
        <f>IF(ISBLANK(F68), "", MAX($E$53:E67)+1)</f>
        <v/>
      </c>
      <c r="F68" s="64"/>
      <c r="G68" s="59"/>
      <c r="H68" s="59"/>
      <c r="I68" s="59"/>
      <c r="J68" s="65"/>
      <c r="K68" s="30"/>
      <c r="P68" s="14"/>
    </row>
    <row r="69" spans="5:16">
      <c r="E69" s="9" t="str">
        <f>IF(ISBLANK(F69), "", MAX($E$53:E68)+1)</f>
        <v/>
      </c>
      <c r="F69" s="66"/>
      <c r="G69" s="50"/>
      <c r="H69" s="50"/>
      <c r="I69" s="50"/>
      <c r="J69" s="67"/>
      <c r="K69" s="28"/>
      <c r="P69" s="14"/>
    </row>
    <row r="70" spans="5:16">
      <c r="E70" s="9" t="str">
        <f>IF(ISBLANK(F70), "", MAX($E$53:E69)+1)</f>
        <v/>
      </c>
      <c r="F70" s="64"/>
      <c r="G70" s="59"/>
      <c r="H70" s="59"/>
      <c r="I70" s="59"/>
      <c r="J70" s="65"/>
      <c r="K70" s="30"/>
      <c r="P70" s="14"/>
    </row>
    <row r="71" spans="5:16">
      <c r="E71" s="9" t="str">
        <f>IF(ISBLANK(F71), "", MAX($E$53:E70)+1)</f>
        <v/>
      </c>
      <c r="F71" s="66"/>
      <c r="G71" s="50"/>
      <c r="H71" s="50"/>
      <c r="I71" s="50"/>
      <c r="J71" s="67"/>
      <c r="K71" s="28"/>
      <c r="P71" s="14"/>
    </row>
    <row r="72" spans="5:16">
      <c r="E72" s="9" t="str">
        <f>IF(ISBLANK(F72), "", MAX($E$53:E71)+1)</f>
        <v/>
      </c>
      <c r="F72" s="64"/>
      <c r="G72" s="59"/>
      <c r="H72" s="59"/>
      <c r="I72" s="59"/>
      <c r="J72" s="65"/>
      <c r="K72" s="30"/>
      <c r="P72" s="14"/>
    </row>
    <row r="73" spans="5:16">
      <c r="E73" s="9" t="str">
        <f>IF(ISBLANK(F73), "", MAX($E$53:E72)+1)</f>
        <v/>
      </c>
      <c r="F73" s="66"/>
      <c r="G73" s="50"/>
      <c r="H73" s="50"/>
      <c r="I73" s="50"/>
      <c r="J73" s="67"/>
      <c r="K73" s="28"/>
      <c r="P73" s="14"/>
    </row>
    <row r="74" spans="5:16">
      <c r="E74" s="9" t="str">
        <f>IF(ISBLANK(F74), "", MAX($E$53:E73)+1)</f>
        <v/>
      </c>
      <c r="F74" s="64"/>
      <c r="G74" s="59"/>
      <c r="H74" s="59"/>
      <c r="I74" s="59"/>
      <c r="J74" s="65"/>
      <c r="K74" s="30"/>
      <c r="P74" s="14"/>
    </row>
    <row r="75" spans="5:16">
      <c r="E75" s="9" t="str">
        <f>IF(ISBLANK(F75), "", MAX($E$53:E74)+1)</f>
        <v/>
      </c>
      <c r="F75" s="66"/>
      <c r="G75" s="50"/>
      <c r="H75" s="50"/>
      <c r="I75" s="50"/>
      <c r="J75" s="67"/>
      <c r="K75" s="28"/>
      <c r="P75" s="14"/>
    </row>
    <row r="76" spans="5:16">
      <c r="E76" s="9" t="str">
        <f>IF(ISBLANK(F76), "", MAX($E$53:E75)+1)</f>
        <v/>
      </c>
      <c r="F76" s="64"/>
      <c r="G76" s="59"/>
      <c r="H76" s="59"/>
      <c r="I76" s="59"/>
      <c r="J76" s="65"/>
      <c r="K76" s="30"/>
      <c r="P76" s="14"/>
    </row>
    <row r="77" spans="5:16">
      <c r="E77" s="9" t="str">
        <f>IF(ISBLANK(F77), "", MAX($E$53:E76)+1)</f>
        <v/>
      </c>
      <c r="F77" s="66"/>
      <c r="G77" s="50"/>
      <c r="H77" s="50"/>
      <c r="I77" s="50"/>
      <c r="J77" s="67"/>
      <c r="K77" s="28"/>
      <c r="P77" s="14"/>
    </row>
    <row r="78" spans="5:16">
      <c r="E78" s="9" t="str">
        <f>IF(ISBLANK(F78), "", MAX($E$53:E77)+1)</f>
        <v/>
      </c>
      <c r="F78" s="64"/>
      <c r="G78" s="59"/>
      <c r="H78" s="59"/>
      <c r="I78" s="59"/>
      <c r="J78" s="65"/>
      <c r="K78" s="30"/>
      <c r="P78" s="14"/>
    </row>
    <row r="79" spans="5:16">
      <c r="E79" s="9" t="str">
        <f>IF(ISBLANK(F79), "", MAX($E$53:E78)+1)</f>
        <v/>
      </c>
      <c r="F79" s="66"/>
      <c r="G79" s="50"/>
      <c r="H79" s="50"/>
      <c r="I79" s="50"/>
      <c r="J79" s="67"/>
      <c r="K79" s="28"/>
      <c r="P79" s="14"/>
    </row>
    <row r="80" spans="5:16">
      <c r="E80" s="9" t="str">
        <f>IF(ISBLANK(F80), "", MAX($E$53:E79)+1)</f>
        <v/>
      </c>
      <c r="F80" s="64"/>
      <c r="G80" s="59"/>
      <c r="H80" s="59"/>
      <c r="I80" s="59"/>
      <c r="J80" s="65"/>
      <c r="K80" s="30"/>
      <c r="P80" s="14"/>
    </row>
    <row r="81" spans="2:16">
      <c r="E81" s="9" t="str">
        <f>IF(ISBLANK(F81), "", MAX($E$53:E80)+1)</f>
        <v/>
      </c>
      <c r="F81" s="66"/>
      <c r="G81" s="50"/>
      <c r="H81" s="50"/>
      <c r="I81" s="50"/>
      <c r="J81" s="67"/>
      <c r="K81" s="28"/>
      <c r="P81" s="14"/>
    </row>
    <row r="82" spans="2:16">
      <c r="E82" s="9" t="str">
        <f>IF(ISBLANK(F82), "", MAX($E$53:E81)+1)</f>
        <v/>
      </c>
      <c r="F82" s="64"/>
      <c r="G82" s="59"/>
      <c r="H82" s="59"/>
      <c r="I82" s="59"/>
      <c r="J82" s="65"/>
      <c r="K82" s="30"/>
      <c r="P82" s="14"/>
    </row>
    <row r="83" spans="2:16">
      <c r="E83" s="9" t="str">
        <f>IF(ISBLANK(F83), "", MAX($E$53:E82)+1)</f>
        <v/>
      </c>
      <c r="F83" s="66"/>
      <c r="G83" s="50"/>
      <c r="H83" s="50"/>
      <c r="I83" s="50"/>
      <c r="J83" s="67"/>
      <c r="K83" s="28"/>
      <c r="P83" s="14"/>
    </row>
    <row r="84" spans="2:16">
      <c r="E84" s="9" t="str">
        <f>IF(ISBLANK(F84), "", MAX($E$53:E83)+1)</f>
        <v/>
      </c>
      <c r="F84" s="64"/>
      <c r="G84" s="59"/>
      <c r="H84" s="59"/>
      <c r="I84" s="59"/>
      <c r="J84" s="65"/>
      <c r="K84" s="30"/>
      <c r="P84" s="14"/>
    </row>
    <row r="85" spans="2:16">
      <c r="E85" s="9" t="str">
        <f>IF(ISBLANK(F85), "", MAX($E$53:E84)+1)</f>
        <v/>
      </c>
      <c r="F85" s="66"/>
      <c r="G85" s="50"/>
      <c r="H85" s="50"/>
      <c r="I85" s="50"/>
      <c r="J85" s="67"/>
      <c r="K85" s="28"/>
      <c r="P85" s="14"/>
    </row>
    <row r="86" spans="2:16">
      <c r="E86" s="9" t="str">
        <f>IF(ISBLANK(F86), "", MAX($E$53:E85)+1)</f>
        <v/>
      </c>
      <c r="F86" s="64"/>
      <c r="G86" s="59"/>
      <c r="H86" s="59"/>
      <c r="I86" s="59"/>
      <c r="J86" s="65"/>
      <c r="K86" s="30"/>
      <c r="P86" s="14"/>
    </row>
    <row r="87" spans="2:16">
      <c r="E87" s="9" t="str">
        <f>IF(ISBLANK(F87), "", MAX($E$53:E86)+1)</f>
        <v/>
      </c>
      <c r="F87" s="66"/>
      <c r="G87" s="50"/>
      <c r="H87" s="50"/>
      <c r="I87" s="50"/>
      <c r="J87" s="67"/>
      <c r="K87" s="28"/>
      <c r="P87" s="14"/>
    </row>
    <row r="88" spans="2:16">
      <c r="E88" s="9" t="str">
        <f>IF(ISBLANK(F88), "", MAX($E$53:E87)+1)</f>
        <v/>
      </c>
      <c r="F88" s="64"/>
      <c r="G88" s="59"/>
      <c r="H88" s="59"/>
      <c r="I88" s="59"/>
      <c r="J88" s="65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7">
        <v>3</v>
      </c>
      <c r="C92" s="54"/>
      <c r="D92" s="54"/>
      <c r="E92" s="54"/>
      <c r="F92" s="54"/>
      <c r="G92" s="54"/>
      <c r="H92" s="54"/>
      <c r="I92" s="54"/>
      <c r="J92" s="54"/>
      <c r="K92" s="54"/>
    </row>
    <row r="93" spans="2:16" ht="18.75">
      <c r="B93" s="57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9" t="s">
        <v>33</v>
      </c>
      <c r="H95" s="69"/>
      <c r="I95" s="69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IF(ISBLANK(F33),"",F33)</f>
        <v>créer un module liste :</v>
      </c>
      <c r="G96" s="66"/>
      <c r="H96" s="50"/>
      <c r="I96" s="68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option liste pointer, numeroté ou autre characteres separatifs </v>
      </c>
      <c r="G97" s="64"/>
      <c r="H97" s="59"/>
      <c r="I97" s="70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IF(ISBLANK(F28),"",F28)</f>
        <v>implémenter ajout remove amis</v>
      </c>
      <c r="G98" s="66"/>
      <c r="H98" s="50"/>
      <c r="I98" s="68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IF(ISBLANK(F29),"",F29)</f>
        <v>implémenter algorithme de recommendation amitié</v>
      </c>
      <c r="G99" s="64"/>
      <c r="H99" s="59"/>
      <c r="I99" s="70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créer page modules plug-in ( calandar)</v>
      </c>
      <c r="G100" s="66"/>
      <c r="H100" s="50"/>
      <c r="I100" s="68"/>
      <c r="J100" s="32"/>
      <c r="K100" s="33"/>
      <c r="P100" s="15">
        <v>0.4</v>
      </c>
    </row>
    <row r="101" spans="5:16">
      <c r="E101" s="9">
        <f t="shared" si="2"/>
        <v>6</v>
      </c>
      <c r="F101" s="34" t="e">
        <f>IF(ISBLANK(#REF!),"",#REF!)</f>
        <v>#REF!</v>
      </c>
      <c r="G101" s="64"/>
      <c r="H101" s="59"/>
      <c r="I101" s="70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66"/>
      <c r="H102" s="50"/>
      <c r="I102" s="68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64"/>
      <c r="H103" s="59"/>
      <c r="I103" s="70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66"/>
      <c r="H104" s="50"/>
      <c r="I104" s="68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64"/>
      <c r="H105" s="59"/>
      <c r="I105" s="70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66"/>
      <c r="H106" s="50"/>
      <c r="I106" s="68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64"/>
      <c r="H107" s="59"/>
      <c r="I107" s="70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6"/>
      <c r="H108" s="50"/>
      <c r="I108" s="68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4"/>
      <c r="H109" s="59"/>
      <c r="I109" s="70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6"/>
      <c r="H110" s="50"/>
      <c r="I110" s="68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4"/>
      <c r="H111" s="59"/>
      <c r="I111" s="70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6"/>
      <c r="H112" s="50"/>
      <c r="I112" s="68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64"/>
      <c r="H113" s="59"/>
      <c r="I113" s="70"/>
      <c r="J113" s="35"/>
      <c r="K113" s="36"/>
    </row>
    <row r="114" spans="4:11">
      <c r="K114" s="10"/>
    </row>
    <row r="116" spans="4:11" ht="15.75">
      <c r="E116" s="58" t="s">
        <v>36</v>
      </c>
      <c r="F116" s="58"/>
      <c r="G116" s="58"/>
      <c r="H116" s="58"/>
      <c r="I116" s="58"/>
      <c r="J116" s="58"/>
      <c r="K116" s="58"/>
    </row>
    <row r="117" spans="4:11" ht="101.65" customHeight="1">
      <c r="E117" s="71"/>
      <c r="F117" s="71"/>
      <c r="G117" s="71"/>
      <c r="H117" s="71"/>
      <c r="I117" s="71"/>
      <c r="J117" s="71"/>
      <c r="K117" s="71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59"/>
      <c r="G122" s="59"/>
      <c r="H122" s="59"/>
      <c r="I122" s="59"/>
      <c r="J122" s="59"/>
      <c r="K122" s="59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59"/>
      <c r="G124" s="59"/>
      <c r="H124" s="59"/>
      <c r="I124" s="59"/>
      <c r="J124" s="59"/>
      <c r="K124" s="59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59"/>
      <c r="G126" s="59"/>
      <c r="H126" s="59"/>
      <c r="I126" s="59"/>
      <c r="J126" s="59"/>
      <c r="K126" s="59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5" priority="5" operator="equal">
      <formula>"incertain"</formula>
    </cfRule>
    <cfRule type="cellIs" dxfId="14" priority="6" operator="equal">
      <formula>"difficile"</formula>
    </cfRule>
    <cfRule type="cellIs" dxfId="13" priority="7" operator="equal">
      <formula>"moyenne"</formula>
    </cfRule>
    <cfRule type="cellIs" dxfId="1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1" priority="2">
      <formula>COUNTA(F111:F113)=0</formula>
    </cfRule>
  </conditionalFormatting>
  <conditionalFormatting sqref="K127">
    <cfRule type="expression" dxfId="10" priority="1">
      <formula>COUNTA(F121:F126)&lt;2</formula>
    </cfRule>
  </conditionalFormatting>
  <conditionalFormatting sqref="K46">
    <cfRule type="expression" dxfId="9" priority="17">
      <formula>COUNTA($F$28:$F$39)&lt;4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  <dataValidation allowBlank="1" showInputMessage="1" showErrorMessage="1" promptTitle="Définition d'une tâche" prompt="Veuillez définir une tâche importante pour ce sprint. Soyez précis et concis." sqref="F32:F45 F28:F29" xr:uid="{5ACE8D9B-5F77-46EF-8941-A2F10E18F84C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opLeftCell="A10" workbookViewId="0">
      <selection activeCell="K31" sqref="K3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53" t="str">
        <f>"Sprint 3  |   " &amp;'Description du projet'!$C$2</f>
        <v xml:space="preserve">Sprint 3  |   </v>
      </c>
      <c r="C2" s="53"/>
      <c r="D2" s="53"/>
      <c r="E2" s="53"/>
      <c r="F2" s="53"/>
      <c r="G2" s="53"/>
      <c r="H2" s="53"/>
      <c r="I2" s="53"/>
      <c r="J2" s="53"/>
      <c r="K2" s="53"/>
    </row>
    <row r="3" spans="2:17" ht="2.65" customHeigh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2:17" ht="18" customHeight="1"/>
    <row r="5" spans="2:17" ht="14.65" customHeight="1">
      <c r="B5" s="5" t="s">
        <v>9</v>
      </c>
      <c r="C5" s="5"/>
      <c r="D5" s="5"/>
      <c r="E5" s="5"/>
      <c r="F5" s="55" t="s">
        <v>43</v>
      </c>
      <c r="G5" s="55"/>
      <c r="H5" s="55"/>
      <c r="I5" s="55"/>
      <c r="J5" s="55"/>
      <c r="K5" s="55"/>
    </row>
    <row r="6" spans="2:17" ht="7.7" customHeight="1"/>
    <row r="7" spans="2:17" ht="14.65" customHeight="1">
      <c r="B7" s="56" t="s">
        <v>10</v>
      </c>
      <c r="C7" s="56"/>
      <c r="D7" s="56"/>
      <c r="E7" s="56"/>
      <c r="F7" s="55" t="s">
        <v>44</v>
      </c>
      <c r="G7" s="55"/>
      <c r="H7" s="55"/>
      <c r="I7" s="55"/>
      <c r="J7" s="55"/>
      <c r="K7" s="55"/>
    </row>
    <row r="8" spans="2:17" ht="18" customHeight="1"/>
    <row r="9" spans="2:17" ht="8.65" customHeight="1">
      <c r="B9" s="57">
        <v>1</v>
      </c>
      <c r="C9" s="54"/>
      <c r="D9" s="54"/>
      <c r="E9" s="54"/>
      <c r="F9" s="54"/>
      <c r="G9" s="54"/>
      <c r="H9" s="54"/>
      <c r="I9" s="54"/>
      <c r="J9" s="54"/>
      <c r="K9" s="54"/>
    </row>
    <row r="10" spans="2:17" ht="18.75">
      <c r="B10" s="57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8" t="s">
        <v>14</v>
      </c>
      <c r="E12" s="58"/>
      <c r="F12" s="58"/>
      <c r="G12" s="58"/>
      <c r="H12" s="58"/>
      <c r="I12" s="58"/>
      <c r="J12" s="58"/>
      <c r="K12" s="58"/>
    </row>
    <row r="13" spans="2:17">
      <c r="E13" s="8">
        <f>IF(ISBLANK(F13), "", 1)</f>
        <v>1</v>
      </c>
      <c r="F13" s="50" t="s">
        <v>72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maths and budget</v>
      </c>
      <c r="Q13" s="3" t="str">
        <f t="array" ref="Q13">_xlfn.UNIQUE(_xlfn._xlws.FILTER($P$13:$P$15,NOT(ISBLANK($P$13:$P$15))))</f>
        <v>1 - maths and budget</v>
      </c>
    </row>
    <row r="14" spans="2:17">
      <c r="E14" s="9" t="str">
        <f>IF(ISBLANK(F14), "", MAX($E$13:E13)+1)</f>
        <v/>
      </c>
      <c r="F14" s="59"/>
      <c r="G14" s="59"/>
      <c r="H14" s="59"/>
      <c r="I14" s="59"/>
      <c r="J14" s="59"/>
      <c r="K14" s="59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0" t="s">
        <v>16</v>
      </c>
      <c r="K18" s="60"/>
    </row>
    <row r="19" spans="4:17">
      <c r="E19" s="8">
        <f>IF(ISBLANK(F19), "", 1)</f>
        <v>1</v>
      </c>
      <c r="F19" s="50" t="s">
        <v>71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implementation de …</v>
      </c>
      <c r="Q19" s="3" t="str">
        <f t="array" ref="Q19">_xlfn.UNIQUE(_xlfn._xlws.FILTER($P$19:$P$24,NOT(ISBLANK($P$19:$P$24))))</f>
        <v>1 - implementation de …</v>
      </c>
    </row>
    <row r="20" spans="4:17">
      <c r="E20" s="9">
        <f>IF(ISBLANK(F20), "", MAX($E$19:E19)+1)</f>
        <v>2</v>
      </c>
      <c r="F20" s="59" t="s">
        <v>73</v>
      </c>
      <c r="G20" s="59"/>
      <c r="H20" s="59"/>
      <c r="I20" s="59"/>
      <c r="J20" s="74"/>
      <c r="K20" s="75"/>
      <c r="P20" s="3" t="str">
        <f t="shared" si="0"/>
        <v>2 - venir a bout du pr…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6"/>
      <c r="K21" s="77"/>
      <c r="P21" s="3" t="str">
        <f t="shared" si="0"/>
        <v/>
      </c>
    </row>
    <row r="22" spans="4:17">
      <c r="E22" s="9" t="str">
        <f>IF(ISBLANK(F22), "", MAX($E$19:E21)+1)</f>
        <v/>
      </c>
      <c r="F22" s="59"/>
      <c r="G22" s="59"/>
      <c r="H22" s="59"/>
      <c r="I22" s="59"/>
      <c r="J22" s="78"/>
      <c r="K22" s="79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6"/>
      <c r="K23" s="77"/>
      <c r="P23" s="3" t="str">
        <f t="shared" si="0"/>
        <v/>
      </c>
    </row>
    <row r="24" spans="4:17">
      <c r="E24" s="9" t="str">
        <f>IF(ISBLANK(F24), "", MAX($E$19:E23)+1)</f>
        <v/>
      </c>
      <c r="F24" s="59"/>
      <c r="G24" s="59"/>
      <c r="H24" s="59"/>
      <c r="I24" s="59"/>
      <c r="J24" s="78"/>
      <c r="K24" s="79"/>
      <c r="P24" s="3" t="str">
        <f t="shared" si="0"/>
        <v/>
      </c>
    </row>
    <row r="25" spans="4:17">
      <c r="J25" s="63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3"/>
    </row>
    <row r="27" spans="4:17" ht="15.75">
      <c r="D27" s="58" t="s">
        <v>17</v>
      </c>
      <c r="E27" s="58"/>
      <c r="F27" s="58"/>
      <c r="G27" s="13" t="s">
        <v>18</v>
      </c>
      <c r="H27" s="60" t="s">
        <v>19</v>
      </c>
      <c r="I27" s="60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63</v>
      </c>
      <c r="G28" s="17"/>
      <c r="H28" s="18"/>
      <c r="I28" s="18"/>
      <c r="J28" s="19">
        <v>6.2499999999999993E-2</v>
      </c>
      <c r="K28" s="20" t="s">
        <v>24</v>
      </c>
      <c r="P28" s="14">
        <v>1.0416666666666666E-2</v>
      </c>
      <c r="Q28" s="15" t="s">
        <v>23</v>
      </c>
    </row>
    <row r="29" spans="4:17">
      <c r="E29" s="9">
        <f>IF(ISBLANK(F29), "", MAX($E$28:E28)+1)</f>
        <v>2</v>
      </c>
      <c r="F29" s="21" t="s">
        <v>64</v>
      </c>
      <c r="G29" s="22"/>
      <c r="H29" s="23"/>
      <c r="I29" s="23"/>
      <c r="J29" s="24">
        <v>4.1666666666666664E-2</v>
      </c>
      <c r="K29" s="25" t="s">
        <v>23</v>
      </c>
      <c r="P29" s="14">
        <f>P28+$P$27</f>
        <v>2.0833333333333332E-2</v>
      </c>
      <c r="Q29" s="15" t="s">
        <v>24</v>
      </c>
    </row>
    <row r="30" spans="4:17">
      <c r="E30" s="8">
        <f>IF(ISBLANK(F30), "", MAX($E$28:E29)+1)</f>
        <v>3</v>
      </c>
      <c r="F30" s="16" t="s">
        <v>65</v>
      </c>
      <c r="G30" s="17"/>
      <c r="H30" s="18"/>
      <c r="I30" s="18"/>
      <c r="J30" s="19">
        <v>2.0833333333333332E-2</v>
      </c>
      <c r="K30" s="20" t="s">
        <v>22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IF(ISBLANK(F31), "", MAX($E$28:E30)+1)</f>
        <v>4</v>
      </c>
      <c r="F31" s="21" t="s">
        <v>66</v>
      </c>
      <c r="G31" s="22"/>
      <c r="H31" s="23"/>
      <c r="I31" s="23"/>
      <c r="J31" s="24">
        <v>2.0833333333333332E-2</v>
      </c>
      <c r="K31" s="25" t="s">
        <v>22</v>
      </c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4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7">
        <v>2</v>
      </c>
      <c r="C49" s="54"/>
      <c r="D49" s="54"/>
      <c r="E49" s="54"/>
      <c r="F49" s="54"/>
      <c r="G49" s="54"/>
      <c r="H49" s="54"/>
      <c r="I49" s="54"/>
      <c r="J49" s="54"/>
      <c r="K49" s="54"/>
      <c r="P49" s="14"/>
    </row>
    <row r="50" spans="2:16" ht="18.75">
      <c r="B50" s="57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6"/>
      <c r="G53" s="50"/>
      <c r="H53" s="50"/>
      <c r="I53" s="50"/>
      <c r="J53" s="67"/>
      <c r="K53" s="28"/>
      <c r="P53" s="29"/>
    </row>
    <row r="54" spans="2:16">
      <c r="E54" s="9" t="str">
        <f>IF(ISBLANK(F54), "", MAX($E$53:E53)+1)</f>
        <v/>
      </c>
      <c r="F54" s="64"/>
      <c r="G54" s="59"/>
      <c r="H54" s="59"/>
      <c r="I54" s="59"/>
      <c r="J54" s="65"/>
      <c r="K54" s="30"/>
      <c r="P54" s="14"/>
    </row>
    <row r="55" spans="2:16">
      <c r="E55" s="9" t="str">
        <f>IF(ISBLANK(F55), "", MAX($E$53:E54)+1)</f>
        <v/>
      </c>
      <c r="F55" s="66"/>
      <c r="G55" s="50"/>
      <c r="H55" s="50"/>
      <c r="I55" s="50"/>
      <c r="J55" s="67"/>
      <c r="K55" s="28"/>
      <c r="P55" s="14"/>
    </row>
    <row r="56" spans="2:16">
      <c r="E56" s="9" t="str">
        <f>IF(ISBLANK(F56), "", MAX($E$53:E55)+1)</f>
        <v/>
      </c>
      <c r="F56" s="64"/>
      <c r="G56" s="59"/>
      <c r="H56" s="59"/>
      <c r="I56" s="59"/>
      <c r="J56" s="65"/>
      <c r="K56" s="30"/>
      <c r="P56" s="14"/>
    </row>
    <row r="57" spans="2:16">
      <c r="E57" s="9" t="str">
        <f>IF(ISBLANK(F57), "", MAX($E$53:E56)+1)</f>
        <v/>
      </c>
      <c r="F57" s="66"/>
      <c r="G57" s="50"/>
      <c r="H57" s="50"/>
      <c r="I57" s="50"/>
      <c r="J57" s="67"/>
      <c r="K57" s="28"/>
      <c r="P57" s="14"/>
    </row>
    <row r="58" spans="2:16">
      <c r="E58" s="9" t="str">
        <f>IF(ISBLANK(F58), "", MAX($E$53:E57)+1)</f>
        <v/>
      </c>
      <c r="F58" s="64"/>
      <c r="G58" s="59"/>
      <c r="H58" s="59"/>
      <c r="I58" s="59"/>
      <c r="J58" s="65"/>
      <c r="K58" s="30"/>
      <c r="P58" s="14"/>
    </row>
    <row r="59" spans="2:16">
      <c r="E59" s="9" t="str">
        <f>IF(ISBLANK(F59), "", MAX($E$53:E58)+1)</f>
        <v/>
      </c>
      <c r="F59" s="66"/>
      <c r="G59" s="50"/>
      <c r="H59" s="50"/>
      <c r="I59" s="50"/>
      <c r="J59" s="67"/>
      <c r="K59" s="28"/>
      <c r="P59" s="14"/>
    </row>
    <row r="60" spans="2:16">
      <c r="E60" s="9" t="str">
        <f>IF(ISBLANK(F60), "", MAX($E$53:E59)+1)</f>
        <v/>
      </c>
      <c r="F60" s="64"/>
      <c r="G60" s="59"/>
      <c r="H60" s="59"/>
      <c r="I60" s="59"/>
      <c r="J60" s="65"/>
      <c r="K60" s="30"/>
      <c r="P60" s="14"/>
    </row>
    <row r="61" spans="2:16">
      <c r="E61" s="9" t="str">
        <f>IF(ISBLANK(F61), "", MAX($E$53:E60)+1)</f>
        <v/>
      </c>
      <c r="F61" s="66"/>
      <c r="G61" s="50"/>
      <c r="H61" s="50"/>
      <c r="I61" s="50"/>
      <c r="J61" s="67"/>
      <c r="K61" s="28"/>
      <c r="P61" s="14"/>
    </row>
    <row r="62" spans="2:16">
      <c r="E62" s="9" t="str">
        <f>IF(ISBLANK(F62), "", MAX($E$53:E61)+1)</f>
        <v/>
      </c>
      <c r="F62" s="64"/>
      <c r="G62" s="59"/>
      <c r="H62" s="59"/>
      <c r="I62" s="59"/>
      <c r="J62" s="65"/>
      <c r="K62" s="30"/>
      <c r="P62" s="14"/>
    </row>
    <row r="63" spans="2:16">
      <c r="E63" s="9" t="str">
        <f>IF(ISBLANK(F63), "", MAX($E$53:E62)+1)</f>
        <v/>
      </c>
      <c r="F63" s="66"/>
      <c r="G63" s="50"/>
      <c r="H63" s="50"/>
      <c r="I63" s="50"/>
      <c r="J63" s="67"/>
      <c r="K63" s="28"/>
      <c r="P63" s="14"/>
    </row>
    <row r="64" spans="2:16">
      <c r="E64" s="9" t="str">
        <f>IF(ISBLANK(F64), "", MAX($E$53:E63)+1)</f>
        <v/>
      </c>
      <c r="F64" s="64"/>
      <c r="G64" s="59"/>
      <c r="H64" s="59"/>
      <c r="I64" s="59"/>
      <c r="J64" s="65"/>
      <c r="K64" s="30"/>
      <c r="P64" s="14"/>
    </row>
    <row r="65" spans="5:16">
      <c r="E65" s="9" t="str">
        <f>IF(ISBLANK(F65), "", MAX($E$53:E64)+1)</f>
        <v/>
      </c>
      <c r="F65" s="66"/>
      <c r="G65" s="50"/>
      <c r="H65" s="50"/>
      <c r="I65" s="50"/>
      <c r="J65" s="67"/>
      <c r="K65" s="28"/>
      <c r="P65" s="14"/>
    </row>
    <row r="66" spans="5:16">
      <c r="E66" s="9" t="str">
        <f>IF(ISBLANK(F66), "", MAX($E$53:E65)+1)</f>
        <v/>
      </c>
      <c r="F66" s="64"/>
      <c r="G66" s="59"/>
      <c r="H66" s="59"/>
      <c r="I66" s="59"/>
      <c r="J66" s="65"/>
      <c r="K66" s="30"/>
      <c r="P66" s="14"/>
    </row>
    <row r="67" spans="5:16">
      <c r="E67" s="9" t="str">
        <f>IF(ISBLANK(F67), "", MAX($E$53:E66)+1)</f>
        <v/>
      </c>
      <c r="F67" s="66"/>
      <c r="G67" s="50"/>
      <c r="H67" s="50"/>
      <c r="I67" s="50"/>
      <c r="J67" s="67"/>
      <c r="K67" s="28"/>
      <c r="P67" s="14"/>
    </row>
    <row r="68" spans="5:16">
      <c r="E68" s="9" t="str">
        <f>IF(ISBLANK(F68), "", MAX($E$53:E67)+1)</f>
        <v/>
      </c>
      <c r="F68" s="64"/>
      <c r="G68" s="59"/>
      <c r="H68" s="59"/>
      <c r="I68" s="59"/>
      <c r="J68" s="65"/>
      <c r="K68" s="30"/>
      <c r="P68" s="14"/>
    </row>
    <row r="69" spans="5:16">
      <c r="E69" s="9" t="str">
        <f>IF(ISBLANK(F69), "", MAX($E$53:E68)+1)</f>
        <v/>
      </c>
      <c r="F69" s="66"/>
      <c r="G69" s="50"/>
      <c r="H69" s="50"/>
      <c r="I69" s="50"/>
      <c r="J69" s="67"/>
      <c r="K69" s="28"/>
      <c r="P69" s="14"/>
    </row>
    <row r="70" spans="5:16">
      <c r="E70" s="9" t="str">
        <f>IF(ISBLANK(F70), "", MAX($E$53:E69)+1)</f>
        <v/>
      </c>
      <c r="F70" s="64"/>
      <c r="G70" s="59"/>
      <c r="H70" s="59"/>
      <c r="I70" s="59"/>
      <c r="J70" s="65"/>
      <c r="K70" s="30"/>
      <c r="P70" s="14"/>
    </row>
    <row r="71" spans="5:16">
      <c r="E71" s="9" t="str">
        <f>IF(ISBLANK(F71), "", MAX($E$53:E70)+1)</f>
        <v/>
      </c>
      <c r="F71" s="66"/>
      <c r="G71" s="50"/>
      <c r="H71" s="50"/>
      <c r="I71" s="50"/>
      <c r="J71" s="67"/>
      <c r="K71" s="28"/>
      <c r="P71" s="14"/>
    </row>
    <row r="72" spans="5:16">
      <c r="E72" s="9" t="str">
        <f>IF(ISBLANK(F72), "", MAX($E$53:E71)+1)</f>
        <v/>
      </c>
      <c r="F72" s="64"/>
      <c r="G72" s="59"/>
      <c r="H72" s="59"/>
      <c r="I72" s="59"/>
      <c r="J72" s="65"/>
      <c r="K72" s="30"/>
      <c r="P72" s="14"/>
    </row>
    <row r="73" spans="5:16">
      <c r="E73" s="9" t="str">
        <f>IF(ISBLANK(F73), "", MAX($E$53:E72)+1)</f>
        <v/>
      </c>
      <c r="F73" s="66"/>
      <c r="G73" s="50"/>
      <c r="H73" s="50"/>
      <c r="I73" s="50"/>
      <c r="J73" s="67"/>
      <c r="K73" s="28"/>
      <c r="P73" s="14"/>
    </row>
    <row r="74" spans="5:16">
      <c r="E74" s="9" t="str">
        <f>IF(ISBLANK(F74), "", MAX($E$53:E73)+1)</f>
        <v/>
      </c>
      <c r="F74" s="64"/>
      <c r="G74" s="59"/>
      <c r="H74" s="59"/>
      <c r="I74" s="59"/>
      <c r="J74" s="65"/>
      <c r="K74" s="30"/>
      <c r="P74" s="14"/>
    </row>
    <row r="75" spans="5:16">
      <c r="E75" s="9" t="str">
        <f>IF(ISBLANK(F75), "", MAX($E$53:E74)+1)</f>
        <v/>
      </c>
      <c r="F75" s="66"/>
      <c r="G75" s="50"/>
      <c r="H75" s="50"/>
      <c r="I75" s="50"/>
      <c r="J75" s="67"/>
      <c r="K75" s="28"/>
      <c r="P75" s="14"/>
    </row>
    <row r="76" spans="5:16">
      <c r="E76" s="9" t="str">
        <f>IF(ISBLANK(F76), "", MAX($E$53:E75)+1)</f>
        <v/>
      </c>
      <c r="F76" s="64"/>
      <c r="G76" s="59"/>
      <c r="H76" s="59"/>
      <c r="I76" s="59"/>
      <c r="J76" s="65"/>
      <c r="K76" s="30"/>
      <c r="P76" s="14"/>
    </row>
    <row r="77" spans="5:16">
      <c r="E77" s="9" t="str">
        <f>IF(ISBLANK(F77), "", MAX($E$53:E76)+1)</f>
        <v/>
      </c>
      <c r="F77" s="66"/>
      <c r="G77" s="50"/>
      <c r="H77" s="50"/>
      <c r="I77" s="50"/>
      <c r="J77" s="67"/>
      <c r="K77" s="28"/>
      <c r="P77" s="14"/>
    </row>
    <row r="78" spans="5:16">
      <c r="E78" s="9" t="str">
        <f>IF(ISBLANK(F78), "", MAX($E$53:E77)+1)</f>
        <v/>
      </c>
      <c r="F78" s="64"/>
      <c r="G78" s="59"/>
      <c r="H78" s="59"/>
      <c r="I78" s="59"/>
      <c r="J78" s="65"/>
      <c r="K78" s="30"/>
      <c r="P78" s="14"/>
    </row>
    <row r="79" spans="5:16">
      <c r="E79" s="9" t="str">
        <f>IF(ISBLANK(F79), "", MAX($E$53:E78)+1)</f>
        <v/>
      </c>
      <c r="F79" s="66"/>
      <c r="G79" s="50"/>
      <c r="H79" s="50"/>
      <c r="I79" s="50"/>
      <c r="J79" s="67"/>
      <c r="K79" s="28"/>
      <c r="P79" s="14"/>
    </row>
    <row r="80" spans="5:16">
      <c r="E80" s="9" t="str">
        <f>IF(ISBLANK(F80), "", MAX($E$53:E79)+1)</f>
        <v/>
      </c>
      <c r="F80" s="64"/>
      <c r="G80" s="59"/>
      <c r="H80" s="59"/>
      <c r="I80" s="59"/>
      <c r="J80" s="65"/>
      <c r="K80" s="30"/>
      <c r="P80" s="14"/>
    </row>
    <row r="81" spans="2:16">
      <c r="E81" s="9" t="str">
        <f>IF(ISBLANK(F81), "", MAX($E$53:E80)+1)</f>
        <v/>
      </c>
      <c r="F81" s="66"/>
      <c r="G81" s="50"/>
      <c r="H81" s="50"/>
      <c r="I81" s="50"/>
      <c r="J81" s="67"/>
      <c r="K81" s="28"/>
      <c r="P81" s="14"/>
    </row>
    <row r="82" spans="2:16">
      <c r="E82" s="9" t="str">
        <f>IF(ISBLANK(F82), "", MAX($E$53:E81)+1)</f>
        <v/>
      </c>
      <c r="F82" s="64"/>
      <c r="G82" s="59"/>
      <c r="H82" s="59"/>
      <c r="I82" s="59"/>
      <c r="J82" s="65"/>
      <c r="K82" s="30"/>
      <c r="P82" s="14"/>
    </row>
    <row r="83" spans="2:16">
      <c r="E83" s="9" t="str">
        <f>IF(ISBLANK(F83), "", MAX($E$53:E82)+1)</f>
        <v/>
      </c>
      <c r="F83" s="66"/>
      <c r="G83" s="50"/>
      <c r="H83" s="50"/>
      <c r="I83" s="50"/>
      <c r="J83" s="67"/>
      <c r="K83" s="28"/>
      <c r="P83" s="14"/>
    </row>
    <row r="84" spans="2:16">
      <c r="E84" s="9" t="str">
        <f>IF(ISBLANK(F84), "", MAX($E$53:E83)+1)</f>
        <v/>
      </c>
      <c r="F84" s="64"/>
      <c r="G84" s="59"/>
      <c r="H84" s="59"/>
      <c r="I84" s="59"/>
      <c r="J84" s="65"/>
      <c r="K84" s="30"/>
      <c r="P84" s="14"/>
    </row>
    <row r="85" spans="2:16">
      <c r="E85" s="9" t="str">
        <f>IF(ISBLANK(F85), "", MAX($E$53:E84)+1)</f>
        <v/>
      </c>
      <c r="F85" s="66"/>
      <c r="G85" s="50"/>
      <c r="H85" s="50"/>
      <c r="I85" s="50"/>
      <c r="J85" s="67"/>
      <c r="K85" s="28"/>
      <c r="P85" s="14"/>
    </row>
    <row r="86" spans="2:16">
      <c r="E86" s="9" t="str">
        <f>IF(ISBLANK(F86), "", MAX($E$53:E85)+1)</f>
        <v/>
      </c>
      <c r="F86" s="64"/>
      <c r="G86" s="59"/>
      <c r="H86" s="59"/>
      <c r="I86" s="59"/>
      <c r="J86" s="65"/>
      <c r="K86" s="30"/>
      <c r="P86" s="14"/>
    </row>
    <row r="87" spans="2:16">
      <c r="E87" s="9" t="str">
        <f>IF(ISBLANK(F87), "", MAX($E$53:E86)+1)</f>
        <v/>
      </c>
      <c r="F87" s="66"/>
      <c r="G87" s="50"/>
      <c r="H87" s="50"/>
      <c r="I87" s="50"/>
      <c r="J87" s="67"/>
      <c r="K87" s="28"/>
      <c r="P87" s="14"/>
    </row>
    <row r="88" spans="2:16">
      <c r="E88" s="9" t="str">
        <f>IF(ISBLANK(F88), "", MAX($E$53:E87)+1)</f>
        <v/>
      </c>
      <c r="F88" s="64"/>
      <c r="G88" s="59"/>
      <c r="H88" s="59"/>
      <c r="I88" s="59"/>
      <c r="J88" s="65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7">
        <v>3</v>
      </c>
      <c r="C92" s="54"/>
      <c r="D92" s="54"/>
      <c r="E92" s="54"/>
      <c r="F92" s="54"/>
      <c r="G92" s="54"/>
      <c r="H92" s="54"/>
      <c r="I92" s="54"/>
      <c r="J92" s="54"/>
      <c r="K92" s="54"/>
    </row>
    <row r="93" spans="2:16" ht="18.75">
      <c r="B93" s="57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9" t="s">
        <v>33</v>
      </c>
      <c r="H95" s="69"/>
      <c r="I95" s="69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implementation module budget</v>
      </c>
      <c r="G96" s="66"/>
      <c r="H96" s="50"/>
      <c r="I96" s="68"/>
      <c r="J96" s="32"/>
      <c r="K96" s="33"/>
      <c r="P96" s="15">
        <v>0</v>
      </c>
    </row>
    <row r="97" spans="5:16">
      <c r="E97" s="9">
        <f t="shared" si="2"/>
        <v>2</v>
      </c>
      <c r="F97" s="34" t="str">
        <f t="shared" si="2"/>
        <v>implementation de projection depences futures</v>
      </c>
      <c r="G97" s="64"/>
      <c r="H97" s="59"/>
      <c r="I97" s="70"/>
      <c r="J97" s="35"/>
      <c r="K97" s="36"/>
      <c r="P97" s="15">
        <v>0.1</v>
      </c>
    </row>
    <row r="98" spans="5:16">
      <c r="E98" s="8">
        <f t="shared" si="2"/>
        <v>3</v>
      </c>
      <c r="F98" s="31" t="str">
        <f t="shared" si="2"/>
        <v>ajout themes differents</v>
      </c>
      <c r="G98" s="66"/>
      <c r="H98" s="50"/>
      <c r="I98" s="68"/>
      <c r="J98" s="32"/>
      <c r="K98" s="33"/>
      <c r="P98" s="15">
        <v>0.2</v>
      </c>
    </row>
    <row r="99" spans="5:16">
      <c r="E99" s="9">
        <f t="shared" si="2"/>
        <v>4</v>
      </c>
      <c r="F99" s="34" t="str">
        <f t="shared" si="2"/>
        <v>ajout banque d'icon profiles</v>
      </c>
      <c r="G99" s="64"/>
      <c r="H99" s="59"/>
      <c r="I99" s="70"/>
      <c r="J99" s="35"/>
      <c r="K99" s="36"/>
      <c r="P99" s="15">
        <v>0.3</v>
      </c>
    </row>
    <row r="100" spans="5:16">
      <c r="E100" s="8" t="str">
        <f t="shared" si="2"/>
        <v/>
      </c>
      <c r="F100" s="31"/>
      <c r="G100" s="66"/>
      <c r="H100" s="50"/>
      <c r="I100" s="68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>IF(ISBLANK(F33),"",F33)</f>
        <v/>
      </c>
      <c r="G101" s="64"/>
      <c r="H101" s="59"/>
      <c r="I101" s="70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66"/>
      <c r="H102" s="50"/>
      <c r="I102" s="68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64"/>
      <c r="H103" s="59"/>
      <c r="I103" s="70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66"/>
      <c r="H104" s="50"/>
      <c r="I104" s="68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64"/>
      <c r="H105" s="59"/>
      <c r="I105" s="70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66"/>
      <c r="H106" s="50"/>
      <c r="I106" s="68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64"/>
      <c r="H107" s="59"/>
      <c r="I107" s="70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6"/>
      <c r="H108" s="50"/>
      <c r="I108" s="68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4"/>
      <c r="H109" s="59"/>
      <c r="I109" s="70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6"/>
      <c r="H110" s="50"/>
      <c r="I110" s="68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4"/>
      <c r="H111" s="59"/>
      <c r="I111" s="70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6"/>
      <c r="H112" s="50"/>
      <c r="I112" s="68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64"/>
      <c r="H113" s="59"/>
      <c r="I113" s="70"/>
      <c r="J113" s="35"/>
      <c r="K113" s="36"/>
    </row>
    <row r="114" spans="4:11">
      <c r="K114" s="10"/>
    </row>
    <row r="116" spans="4:11" ht="15.75">
      <c r="E116" s="58" t="s">
        <v>36</v>
      </c>
      <c r="F116" s="58"/>
      <c r="G116" s="58"/>
      <c r="H116" s="58"/>
      <c r="I116" s="58"/>
      <c r="J116" s="58"/>
      <c r="K116" s="58"/>
    </row>
    <row r="117" spans="4:11" ht="101.65" customHeight="1">
      <c r="E117" s="71"/>
      <c r="F117" s="71"/>
      <c r="G117" s="71"/>
      <c r="H117" s="71"/>
      <c r="I117" s="71"/>
      <c r="J117" s="71"/>
      <c r="K117" s="71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59"/>
      <c r="G122" s="59"/>
      <c r="H122" s="59"/>
      <c r="I122" s="59"/>
      <c r="J122" s="59"/>
      <c r="K122" s="59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59"/>
      <c r="G124" s="59"/>
      <c r="H124" s="59"/>
      <c r="I124" s="59"/>
      <c r="J124" s="59"/>
      <c r="K124" s="59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59"/>
      <c r="G126" s="59"/>
      <c r="H126" s="59"/>
      <c r="I126" s="59"/>
      <c r="J126" s="59"/>
      <c r="K126" s="59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64F-E39C-495F-A4DA-B9EE4DC4AE4D}">
  <dimension ref="C9:N18"/>
  <sheetViews>
    <sheetView tabSelected="1" zoomScaleNormal="100" workbookViewId="0">
      <selection activeCell="D9" sqref="D9"/>
    </sheetView>
  </sheetViews>
  <sheetFormatPr baseColWidth="10" defaultRowHeight="15"/>
  <cols>
    <col min="2" max="2" width="17.140625" customWidth="1"/>
    <col min="3" max="3" width="11.85546875" bestFit="1" customWidth="1"/>
    <col min="4" max="4" width="27.42578125" bestFit="1" customWidth="1"/>
    <col min="5" max="5" width="18.140625" bestFit="1" customWidth="1"/>
    <col min="6" max="6" width="30.28515625" bestFit="1" customWidth="1"/>
    <col min="8" max="8" width="18.7109375" customWidth="1"/>
    <col min="9" max="13" width="0" hidden="1" customWidth="1"/>
    <col min="14" max="14" width="17.28515625" hidden="1" customWidth="1"/>
  </cols>
  <sheetData>
    <row r="9" spans="3:14">
      <c r="D9" t="s">
        <v>88</v>
      </c>
    </row>
    <row r="12" spans="3:14" ht="15.75" thickBot="1">
      <c r="C12" s="45"/>
      <c r="D12" s="45"/>
      <c r="E12" s="45"/>
      <c r="F12" s="45"/>
    </row>
    <row r="13" spans="3:14" ht="23.25">
      <c r="C13" s="85"/>
      <c r="D13" s="86" t="s">
        <v>75</v>
      </c>
      <c r="E13" s="86" t="s">
        <v>76</v>
      </c>
      <c r="F13" s="87" t="s">
        <v>77</v>
      </c>
      <c r="I13" s="46" t="s">
        <v>83</v>
      </c>
      <c r="J13" s="46" t="s">
        <v>84</v>
      </c>
      <c r="K13" s="46" t="s">
        <v>85</v>
      </c>
      <c r="L13" s="46" t="s">
        <v>86</v>
      </c>
      <c r="N13" s="81" t="s">
        <v>87</v>
      </c>
    </row>
    <row r="14" spans="3:14" ht="23.25">
      <c r="C14" s="88" t="s">
        <v>78</v>
      </c>
      <c r="D14" s="82">
        <v>11</v>
      </c>
      <c r="E14" s="83">
        <f>SUM('Sprint 1'!J28:J39)</f>
        <v>0.83333333333333326</v>
      </c>
      <c r="F14" s="89">
        <f>(I14 * N14 + J14*N15+K14*N16+L14*N17)/ 20</f>
        <v>3.4750000000000001</v>
      </c>
      <c r="I14" s="81">
        <f>COUNTIF('Sprint 1'!K28:K39,"facile")</f>
        <v>2</v>
      </c>
      <c r="J14" s="81">
        <f>COUNTIF('Sprint 1'!K28:K39,"moyenne")</f>
        <v>4</v>
      </c>
      <c r="K14" s="81">
        <f>COUNTIF('Sprint 1'!K28:K39,"difficile")</f>
        <v>4</v>
      </c>
      <c r="L14" s="81">
        <f>COUNTIF('Sprint 1'!K28:K39,"incertain")</f>
        <v>1</v>
      </c>
      <c r="N14" s="81">
        <v>1</v>
      </c>
    </row>
    <row r="15" spans="3:14" ht="23.25">
      <c r="C15" s="88" t="s">
        <v>79</v>
      </c>
      <c r="D15" s="82">
        <v>7</v>
      </c>
      <c r="E15" s="84">
        <f>SUM('Sprint 2'!J28:J34)</f>
        <v>0.39583333333333337</v>
      </c>
      <c r="F15" s="89">
        <f>(I15 * N14 + J15*N15+K15*N16+L15*N17)/ 9.5</f>
        <v>3.3684210526315788</v>
      </c>
      <c r="I15" s="81">
        <f>COUNTIF('Sprint 2'!K28:K34,"facile")</f>
        <v>2</v>
      </c>
      <c r="J15" s="81">
        <f>COUNTIF('Sprint 2'!K28:K34,"moyenne")</f>
        <v>2</v>
      </c>
      <c r="K15" s="81">
        <f>COUNTIF('Sprint 2'!K28:K34,"difficile")</f>
        <v>2</v>
      </c>
      <c r="L15" s="81">
        <f>COUNTIF('Sprint 2'!K28:K34,"incertain")</f>
        <v>0</v>
      </c>
      <c r="N15" s="81">
        <v>5</v>
      </c>
    </row>
    <row r="16" spans="3:14" ht="23.25">
      <c r="C16" s="88" t="s">
        <v>80</v>
      </c>
      <c r="D16" s="82">
        <v>4</v>
      </c>
      <c r="E16" s="84">
        <f>SUM('Sprint 3'!J28:J31)</f>
        <v>0.14583333333333331</v>
      </c>
      <c r="F16" s="89">
        <f>(I16 * N14 + J16*N15+K16*N16+L16*N17)/ 9.5</f>
        <v>1.7894736842105263</v>
      </c>
      <c r="I16" s="81">
        <f>COUNTIF('Sprint 3'!K28:K31,"facile")</f>
        <v>2</v>
      </c>
      <c r="J16" s="81">
        <f>COUNTIF('Sprint 3'!K28:K31,"moyenne")</f>
        <v>1</v>
      </c>
      <c r="K16" s="81">
        <f>COUNTIF('Sprint 3'!K28:K31,"difficile")</f>
        <v>1</v>
      </c>
      <c r="L16" s="81">
        <f>COUNTIF('Sprint 3'!K28:K31,"incertain")</f>
        <v>0</v>
      </c>
      <c r="N16" s="81">
        <v>10</v>
      </c>
    </row>
    <row r="17" spans="3:14" ht="24" thickBot="1">
      <c r="C17" s="90" t="s">
        <v>81</v>
      </c>
      <c r="D17" s="91">
        <f>SUM(D14:D16)</f>
        <v>22</v>
      </c>
      <c r="E17" s="92" t="s">
        <v>82</v>
      </c>
      <c r="F17" s="93">
        <f>AVERAGE(F14:F16)</f>
        <v>2.8776315789473679</v>
      </c>
      <c r="N17" s="81">
        <v>7.5</v>
      </c>
    </row>
    <row r="18" spans="3:14">
      <c r="E18" s="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Description du projet</vt:lpstr>
      <vt:lpstr>Sprint 1</vt:lpstr>
      <vt:lpstr>Sprint 2</vt:lpstr>
      <vt:lpstr>Sprint 3</vt:lpstr>
      <vt:lpstr>Somaire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2023-02-23T21:31:31Z</dcterms:created>
  <dcterms:modified xsi:type="dcterms:W3CDTF">2023-03-02T18:41:20Z</dcterms:modified>
</cp:coreProperties>
</file>