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zadania matura 2015\"/>
    </mc:Choice>
  </mc:AlternateContent>
  <xr:revisionPtr revIDLastSave="0" documentId="13_ncr:1_{9054B55A-3596-4D78-967F-6D8B20293E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raina" sheetId="2" r:id="rId1"/>
    <sheet name="Arkusz2" sheetId="3" r:id="rId2"/>
  </sheets>
  <definedNames>
    <definedName name="DaneZewnętrzne_1" localSheetId="0" hidden="1">kraina!$A$1:$E$51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2" l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A4" i="2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A5" i="2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A6" i="2"/>
  <c r="AB6" i="2"/>
  <c r="AC6" i="2" s="1"/>
  <c r="AD6" i="2" s="1"/>
  <c r="AE6" i="2" s="1"/>
  <c r="AF6" i="2" s="1"/>
  <c r="AG6" i="2" s="1"/>
  <c r="AH6" i="2" s="1"/>
  <c r="AI6" i="2" s="1"/>
  <c r="AJ6" i="2" s="1"/>
  <c r="AK6" i="2" s="1"/>
  <c r="AA7" i="2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A8" i="2"/>
  <c r="AB8" i="2"/>
  <c r="AC8" i="2"/>
  <c r="AD8" i="2" s="1"/>
  <c r="AE8" i="2" s="1"/>
  <c r="AF8" i="2" s="1"/>
  <c r="AG8" i="2" s="1"/>
  <c r="AH8" i="2" s="1"/>
  <c r="AI8" i="2" s="1"/>
  <c r="AJ8" i="2" s="1"/>
  <c r="AK8" i="2" s="1"/>
  <c r="AA9" i="2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A10" i="2"/>
  <c r="AB10" i="2"/>
  <c r="AC10" i="2"/>
  <c r="AD10" i="2" s="1"/>
  <c r="AE10" i="2" s="1"/>
  <c r="AF10" i="2" s="1"/>
  <c r="AG10" i="2" s="1"/>
  <c r="AH10" i="2" s="1"/>
  <c r="AI10" i="2" s="1"/>
  <c r="AJ10" i="2" s="1"/>
  <c r="AK10" i="2" s="1"/>
  <c r="AA11" i="2"/>
  <c r="AB11" i="2"/>
  <c r="AC11" i="2" s="1"/>
  <c r="AD11" i="2" s="1"/>
  <c r="AE11" i="2" s="1"/>
  <c r="AF11" i="2" s="1"/>
  <c r="AG11" i="2" s="1"/>
  <c r="AH11" i="2" s="1"/>
  <c r="AI11" i="2" s="1"/>
  <c r="AJ11" i="2" s="1"/>
  <c r="AK11" i="2" s="1"/>
  <c r="AA12" i="2"/>
  <c r="AB12" i="2"/>
  <c r="AC12" i="2" s="1"/>
  <c r="AD12" i="2" s="1"/>
  <c r="AE12" i="2" s="1"/>
  <c r="AF12" i="2" s="1"/>
  <c r="AG12" i="2" s="1"/>
  <c r="AH12" i="2" s="1"/>
  <c r="AI12" i="2" s="1"/>
  <c r="AJ12" i="2" s="1"/>
  <c r="AK12" i="2" s="1"/>
  <c r="AA13" i="2"/>
  <c r="AB13" i="2"/>
  <c r="AC13" i="2" s="1"/>
  <c r="AD13" i="2" s="1"/>
  <c r="AE13" i="2" s="1"/>
  <c r="AF13" i="2" s="1"/>
  <c r="AG13" i="2" s="1"/>
  <c r="AH13" i="2" s="1"/>
  <c r="AI13" i="2" s="1"/>
  <c r="AJ13" i="2" s="1"/>
  <c r="AK13" i="2" s="1"/>
  <c r="AA14" i="2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A15" i="2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A16" i="2"/>
  <c r="AB16" i="2" s="1"/>
  <c r="AC16" i="2" s="1"/>
  <c r="AD16" i="2" s="1"/>
  <c r="AE16" i="2" s="1"/>
  <c r="AF16" i="2" s="1"/>
  <c r="AG16" i="2" s="1"/>
  <c r="AH16" i="2" s="1"/>
  <c r="AI16" i="2" s="1"/>
  <c r="AJ16" i="2" s="1"/>
  <c r="AK16" i="2" s="1"/>
  <c r="AA17" i="2"/>
  <c r="AB17" i="2"/>
  <c r="AC17" i="2" s="1"/>
  <c r="AD17" i="2" s="1"/>
  <c r="AE17" i="2" s="1"/>
  <c r="AF17" i="2" s="1"/>
  <c r="AG17" i="2" s="1"/>
  <c r="AH17" i="2" s="1"/>
  <c r="AI17" i="2" s="1"/>
  <c r="AJ17" i="2" s="1"/>
  <c r="AK17" i="2" s="1"/>
  <c r="AA18" i="2"/>
  <c r="AB18" i="2"/>
  <c r="AC18" i="2" s="1"/>
  <c r="AD18" i="2" s="1"/>
  <c r="AE18" i="2" s="1"/>
  <c r="AF18" i="2" s="1"/>
  <c r="AG18" i="2" s="1"/>
  <c r="AH18" i="2" s="1"/>
  <c r="AI18" i="2" s="1"/>
  <c r="AJ18" i="2" s="1"/>
  <c r="AK18" i="2" s="1"/>
  <c r="AA19" i="2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A20" i="2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A21" i="2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A22" i="2"/>
  <c r="AB22" i="2"/>
  <c r="AC22" i="2" s="1"/>
  <c r="AD22" i="2" s="1"/>
  <c r="AE22" i="2" s="1"/>
  <c r="AF22" i="2" s="1"/>
  <c r="AG22" i="2" s="1"/>
  <c r="AH22" i="2" s="1"/>
  <c r="AI22" i="2" s="1"/>
  <c r="AJ22" i="2" s="1"/>
  <c r="AK22" i="2" s="1"/>
  <c r="AA23" i="2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A24" i="2"/>
  <c r="AB24" i="2"/>
  <c r="AC24" i="2"/>
  <c r="AD24" i="2" s="1"/>
  <c r="AE24" i="2" s="1"/>
  <c r="AF24" i="2" s="1"/>
  <c r="AG24" i="2" s="1"/>
  <c r="AH24" i="2" s="1"/>
  <c r="AI24" i="2" s="1"/>
  <c r="AJ24" i="2" s="1"/>
  <c r="AK24" i="2" s="1"/>
  <c r="AA25" i="2"/>
  <c r="AB25" i="2" s="1"/>
  <c r="AC25" i="2" s="1"/>
  <c r="AD25" i="2" s="1"/>
  <c r="AE25" i="2" s="1"/>
  <c r="AF25" i="2" s="1"/>
  <c r="AG25" i="2" s="1"/>
  <c r="AH25" i="2" s="1"/>
  <c r="AI25" i="2" s="1"/>
  <c r="AJ25" i="2" s="1"/>
  <c r="AK25" i="2" s="1"/>
  <c r="AA26" i="2"/>
  <c r="AB26" i="2"/>
  <c r="AC26" i="2"/>
  <c r="AD26" i="2" s="1"/>
  <c r="AE26" i="2" s="1"/>
  <c r="AF26" i="2" s="1"/>
  <c r="AG26" i="2" s="1"/>
  <c r="AH26" i="2" s="1"/>
  <c r="AI26" i="2" s="1"/>
  <c r="AJ26" i="2" s="1"/>
  <c r="AK26" i="2" s="1"/>
  <c r="AA27" i="2"/>
  <c r="AB27" i="2"/>
  <c r="AC27" i="2" s="1"/>
  <c r="AD27" i="2" s="1"/>
  <c r="AE27" i="2" s="1"/>
  <c r="AF27" i="2" s="1"/>
  <c r="AG27" i="2" s="1"/>
  <c r="AH27" i="2" s="1"/>
  <c r="AI27" i="2" s="1"/>
  <c r="AJ27" i="2" s="1"/>
  <c r="AK27" i="2" s="1"/>
  <c r="AA28" i="2"/>
  <c r="AB28" i="2"/>
  <c r="AC28" i="2" s="1"/>
  <c r="AD28" i="2" s="1"/>
  <c r="AE28" i="2" s="1"/>
  <c r="AF28" i="2" s="1"/>
  <c r="AG28" i="2" s="1"/>
  <c r="AH28" i="2" s="1"/>
  <c r="AI28" i="2" s="1"/>
  <c r="AJ28" i="2" s="1"/>
  <c r="AK28" i="2" s="1"/>
  <c r="AA29" i="2"/>
  <c r="AB29" i="2"/>
  <c r="AC29" i="2" s="1"/>
  <c r="AD29" i="2" s="1"/>
  <c r="AE29" i="2" s="1"/>
  <c r="AF29" i="2" s="1"/>
  <c r="AG29" i="2" s="1"/>
  <c r="AH29" i="2" s="1"/>
  <c r="AI29" i="2" s="1"/>
  <c r="AJ29" i="2" s="1"/>
  <c r="AK29" i="2" s="1"/>
  <c r="AA30" i="2"/>
  <c r="AB30" i="2" s="1"/>
  <c r="AC30" i="2" s="1"/>
  <c r="AD30" i="2" s="1"/>
  <c r="AE30" i="2" s="1"/>
  <c r="AF30" i="2" s="1"/>
  <c r="AG30" i="2" s="1"/>
  <c r="AH30" i="2" s="1"/>
  <c r="AI30" i="2" s="1"/>
  <c r="AJ30" i="2" s="1"/>
  <c r="AK30" i="2" s="1"/>
  <c r="AA31" i="2"/>
  <c r="AB31" i="2" s="1"/>
  <c r="AC31" i="2" s="1"/>
  <c r="AD31" i="2" s="1"/>
  <c r="AE31" i="2" s="1"/>
  <c r="AF31" i="2" s="1"/>
  <c r="AG31" i="2" s="1"/>
  <c r="AH31" i="2" s="1"/>
  <c r="AI31" i="2" s="1"/>
  <c r="AJ31" i="2" s="1"/>
  <c r="AK31" i="2" s="1"/>
  <c r="AA32" i="2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A33" i="2"/>
  <c r="AB33" i="2"/>
  <c r="AC33" i="2" s="1"/>
  <c r="AD33" i="2" s="1"/>
  <c r="AE33" i="2" s="1"/>
  <c r="AF33" i="2" s="1"/>
  <c r="AG33" i="2" s="1"/>
  <c r="AH33" i="2" s="1"/>
  <c r="AI33" i="2" s="1"/>
  <c r="AJ33" i="2" s="1"/>
  <c r="AK33" i="2" s="1"/>
  <c r="AA34" i="2"/>
  <c r="AB34" i="2"/>
  <c r="AC34" i="2" s="1"/>
  <c r="AD34" i="2" s="1"/>
  <c r="AE34" i="2" s="1"/>
  <c r="AF34" i="2" s="1"/>
  <c r="AG34" i="2" s="1"/>
  <c r="AH34" i="2" s="1"/>
  <c r="AI34" i="2" s="1"/>
  <c r="AJ34" i="2" s="1"/>
  <c r="AK34" i="2" s="1"/>
  <c r="AA35" i="2"/>
  <c r="AB35" i="2" s="1"/>
  <c r="AC35" i="2" s="1"/>
  <c r="AD35" i="2" s="1"/>
  <c r="AE35" i="2" s="1"/>
  <c r="AF35" i="2" s="1"/>
  <c r="AG35" i="2" s="1"/>
  <c r="AH35" i="2" s="1"/>
  <c r="AI35" i="2" s="1"/>
  <c r="AJ35" i="2" s="1"/>
  <c r="AK35" i="2" s="1"/>
  <c r="AA36" i="2"/>
  <c r="AB36" i="2" s="1"/>
  <c r="AC36" i="2" s="1"/>
  <c r="AD36" i="2" s="1"/>
  <c r="AE36" i="2" s="1"/>
  <c r="AF36" i="2" s="1"/>
  <c r="AG36" i="2" s="1"/>
  <c r="AH36" i="2" s="1"/>
  <c r="AI36" i="2" s="1"/>
  <c r="AJ36" i="2" s="1"/>
  <c r="AK36" i="2" s="1"/>
  <c r="AA37" i="2"/>
  <c r="AB37" i="2" s="1"/>
  <c r="AC37" i="2" s="1"/>
  <c r="AD37" i="2" s="1"/>
  <c r="AE37" i="2" s="1"/>
  <c r="AF37" i="2" s="1"/>
  <c r="AG37" i="2" s="1"/>
  <c r="AH37" i="2" s="1"/>
  <c r="AI37" i="2" s="1"/>
  <c r="AJ37" i="2" s="1"/>
  <c r="AK37" i="2" s="1"/>
  <c r="AA38" i="2"/>
  <c r="AB38" i="2"/>
  <c r="AC38" i="2" s="1"/>
  <c r="AD38" i="2" s="1"/>
  <c r="AE38" i="2" s="1"/>
  <c r="AF38" i="2" s="1"/>
  <c r="AG38" i="2" s="1"/>
  <c r="AH38" i="2" s="1"/>
  <c r="AI38" i="2" s="1"/>
  <c r="AJ38" i="2" s="1"/>
  <c r="AK38" i="2" s="1"/>
  <c r="AA39" i="2"/>
  <c r="AB39" i="2" s="1"/>
  <c r="AC39" i="2" s="1"/>
  <c r="AD39" i="2" s="1"/>
  <c r="AE39" i="2" s="1"/>
  <c r="AF39" i="2" s="1"/>
  <c r="AG39" i="2" s="1"/>
  <c r="AH39" i="2" s="1"/>
  <c r="AI39" i="2" s="1"/>
  <c r="AJ39" i="2" s="1"/>
  <c r="AK39" i="2" s="1"/>
  <c r="AA40" i="2"/>
  <c r="AB40" i="2"/>
  <c r="AC40" i="2"/>
  <c r="AD40" i="2" s="1"/>
  <c r="AE40" i="2" s="1"/>
  <c r="AF40" i="2" s="1"/>
  <c r="AG40" i="2" s="1"/>
  <c r="AH40" i="2" s="1"/>
  <c r="AI40" i="2" s="1"/>
  <c r="AJ40" i="2" s="1"/>
  <c r="AK40" i="2" s="1"/>
  <c r="AA41" i="2"/>
  <c r="AB41" i="2" s="1"/>
  <c r="AC41" i="2" s="1"/>
  <c r="AD41" i="2" s="1"/>
  <c r="AE41" i="2" s="1"/>
  <c r="AF41" i="2" s="1"/>
  <c r="AG41" i="2" s="1"/>
  <c r="AH41" i="2" s="1"/>
  <c r="AI41" i="2" s="1"/>
  <c r="AJ41" i="2" s="1"/>
  <c r="AK41" i="2" s="1"/>
  <c r="AA42" i="2"/>
  <c r="AB42" i="2"/>
  <c r="AC42" i="2"/>
  <c r="AD42" i="2"/>
  <c r="AE42" i="2" s="1"/>
  <c r="AF42" i="2" s="1"/>
  <c r="AG42" i="2" s="1"/>
  <c r="AH42" i="2" s="1"/>
  <c r="AI42" i="2" s="1"/>
  <c r="AJ42" i="2" s="1"/>
  <c r="AK42" i="2" s="1"/>
  <c r="AA43" i="2"/>
  <c r="AB43" i="2"/>
  <c r="AC43" i="2" s="1"/>
  <c r="AD43" i="2" s="1"/>
  <c r="AE43" i="2" s="1"/>
  <c r="AF43" i="2" s="1"/>
  <c r="AG43" i="2" s="1"/>
  <c r="AH43" i="2" s="1"/>
  <c r="AI43" i="2" s="1"/>
  <c r="AJ43" i="2" s="1"/>
  <c r="AK43" i="2" s="1"/>
  <c r="AA44" i="2"/>
  <c r="AB44" i="2"/>
  <c r="AC44" i="2" s="1"/>
  <c r="AD44" i="2" s="1"/>
  <c r="AE44" i="2" s="1"/>
  <c r="AF44" i="2" s="1"/>
  <c r="AG44" i="2" s="1"/>
  <c r="AH44" i="2" s="1"/>
  <c r="AI44" i="2" s="1"/>
  <c r="AJ44" i="2" s="1"/>
  <c r="AK44" i="2" s="1"/>
  <c r="AA45" i="2"/>
  <c r="AB45" i="2"/>
  <c r="AC45" i="2"/>
  <c r="AD45" i="2" s="1"/>
  <c r="AE45" i="2" s="1"/>
  <c r="AF45" i="2" s="1"/>
  <c r="AG45" i="2" s="1"/>
  <c r="AH45" i="2" s="1"/>
  <c r="AI45" i="2" s="1"/>
  <c r="AJ45" i="2" s="1"/>
  <c r="AK45" i="2" s="1"/>
  <c r="AA46" i="2"/>
  <c r="AB46" i="2" s="1"/>
  <c r="AC46" i="2" s="1"/>
  <c r="AD46" i="2" s="1"/>
  <c r="AE46" i="2" s="1"/>
  <c r="AF46" i="2" s="1"/>
  <c r="AG46" i="2" s="1"/>
  <c r="AH46" i="2" s="1"/>
  <c r="AI46" i="2" s="1"/>
  <c r="AJ46" i="2" s="1"/>
  <c r="AK46" i="2" s="1"/>
  <c r="AA47" i="2"/>
  <c r="AB47" i="2" s="1"/>
  <c r="AC47" i="2" s="1"/>
  <c r="AD47" i="2" s="1"/>
  <c r="AE47" i="2" s="1"/>
  <c r="AF47" i="2" s="1"/>
  <c r="AG47" i="2" s="1"/>
  <c r="AH47" i="2" s="1"/>
  <c r="AI47" i="2" s="1"/>
  <c r="AJ47" i="2" s="1"/>
  <c r="AK47" i="2" s="1"/>
  <c r="AA48" i="2"/>
  <c r="AB48" i="2"/>
  <c r="AC48" i="2" s="1"/>
  <c r="AD48" i="2" s="1"/>
  <c r="AE48" i="2" s="1"/>
  <c r="AF48" i="2" s="1"/>
  <c r="AG48" i="2" s="1"/>
  <c r="AH48" i="2" s="1"/>
  <c r="AI48" i="2" s="1"/>
  <c r="AJ48" i="2" s="1"/>
  <c r="AK48" i="2" s="1"/>
  <c r="AA49" i="2"/>
  <c r="AB49" i="2"/>
  <c r="AC49" i="2" s="1"/>
  <c r="AD49" i="2" s="1"/>
  <c r="AE49" i="2" s="1"/>
  <c r="AF49" i="2" s="1"/>
  <c r="AG49" i="2" s="1"/>
  <c r="AH49" i="2" s="1"/>
  <c r="AI49" i="2" s="1"/>
  <c r="AJ49" i="2" s="1"/>
  <c r="AK49" i="2" s="1"/>
  <c r="AA50" i="2"/>
  <c r="AB50" i="2"/>
  <c r="AC50" i="2" s="1"/>
  <c r="AD50" i="2" s="1"/>
  <c r="AE50" i="2" s="1"/>
  <c r="AF50" i="2" s="1"/>
  <c r="AG50" i="2" s="1"/>
  <c r="AH50" i="2" s="1"/>
  <c r="AI50" i="2" s="1"/>
  <c r="AJ50" i="2" s="1"/>
  <c r="AK50" i="2" s="1"/>
  <c r="AA51" i="2"/>
  <c r="AB51" i="2" s="1"/>
  <c r="AC51" i="2" s="1"/>
  <c r="AD51" i="2" s="1"/>
  <c r="AE51" i="2" s="1"/>
  <c r="AF51" i="2" s="1"/>
  <c r="AG51" i="2" s="1"/>
  <c r="AH51" i="2" s="1"/>
  <c r="AI51" i="2" s="1"/>
  <c r="AJ51" i="2" s="1"/>
  <c r="AK51" i="2" s="1"/>
  <c r="AB2" i="2"/>
  <c r="AC2" i="2" s="1"/>
  <c r="AD2" i="2" s="1"/>
  <c r="AE2" i="2" s="1"/>
  <c r="AF2" i="2" s="1"/>
  <c r="AG2" i="2" s="1"/>
  <c r="AH2" i="2" s="1"/>
  <c r="AI2" i="2" s="1"/>
  <c r="AJ2" i="2" s="1"/>
  <c r="AK2" i="2" s="1"/>
  <c r="AA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2" i="2"/>
  <c r="W51" i="2"/>
  <c r="X51" i="2" s="1"/>
  <c r="W3" i="2"/>
  <c r="X3" i="2" s="1"/>
  <c r="W4" i="2"/>
  <c r="X4" i="2" s="1"/>
  <c r="W5" i="2"/>
  <c r="X5" i="2" s="1"/>
  <c r="W6" i="2"/>
  <c r="X6" i="2" s="1"/>
  <c r="W7" i="2"/>
  <c r="X7" i="2" s="1"/>
  <c r="W8" i="2"/>
  <c r="X8" i="2" s="1"/>
  <c r="W9" i="2"/>
  <c r="X9" i="2" s="1"/>
  <c r="W10" i="2"/>
  <c r="X10" i="2" s="1"/>
  <c r="W11" i="2"/>
  <c r="X11" i="2" s="1"/>
  <c r="W12" i="2"/>
  <c r="X12" i="2" s="1"/>
  <c r="W13" i="2"/>
  <c r="X13" i="2" s="1"/>
  <c r="W14" i="2"/>
  <c r="X14" i="2" s="1"/>
  <c r="W15" i="2"/>
  <c r="X15" i="2" s="1"/>
  <c r="W16" i="2"/>
  <c r="X16" i="2" s="1"/>
  <c r="W17" i="2"/>
  <c r="X17" i="2" s="1"/>
  <c r="W18" i="2"/>
  <c r="X18" i="2" s="1"/>
  <c r="W19" i="2"/>
  <c r="X19" i="2" s="1"/>
  <c r="W20" i="2"/>
  <c r="X20" i="2" s="1"/>
  <c r="W21" i="2"/>
  <c r="X21" i="2" s="1"/>
  <c r="W22" i="2"/>
  <c r="X22" i="2" s="1"/>
  <c r="W23" i="2"/>
  <c r="X23" i="2" s="1"/>
  <c r="W24" i="2"/>
  <c r="X24" i="2" s="1"/>
  <c r="W25" i="2"/>
  <c r="X25" i="2" s="1"/>
  <c r="W26" i="2"/>
  <c r="X26" i="2" s="1"/>
  <c r="W27" i="2"/>
  <c r="X27" i="2" s="1"/>
  <c r="W28" i="2"/>
  <c r="X28" i="2" s="1"/>
  <c r="W29" i="2"/>
  <c r="X29" i="2" s="1"/>
  <c r="W30" i="2"/>
  <c r="X30" i="2" s="1"/>
  <c r="W31" i="2"/>
  <c r="X31" i="2" s="1"/>
  <c r="W32" i="2"/>
  <c r="X32" i="2" s="1"/>
  <c r="W33" i="2"/>
  <c r="X33" i="2" s="1"/>
  <c r="W34" i="2"/>
  <c r="X34" i="2" s="1"/>
  <c r="W35" i="2"/>
  <c r="X35" i="2" s="1"/>
  <c r="W36" i="2"/>
  <c r="X36" i="2" s="1"/>
  <c r="W37" i="2"/>
  <c r="X37" i="2" s="1"/>
  <c r="W38" i="2"/>
  <c r="X38" i="2" s="1"/>
  <c r="W39" i="2"/>
  <c r="X39" i="2" s="1"/>
  <c r="W40" i="2"/>
  <c r="X40" i="2" s="1"/>
  <c r="W41" i="2"/>
  <c r="X41" i="2" s="1"/>
  <c r="W42" i="2"/>
  <c r="X42" i="2" s="1"/>
  <c r="W43" i="2"/>
  <c r="X43" i="2" s="1"/>
  <c r="W44" i="2"/>
  <c r="X44" i="2" s="1"/>
  <c r="W45" i="2"/>
  <c r="X45" i="2" s="1"/>
  <c r="W46" i="2"/>
  <c r="X46" i="2" s="1"/>
  <c r="W47" i="2"/>
  <c r="X47" i="2" s="1"/>
  <c r="W48" i="2"/>
  <c r="X48" i="2" s="1"/>
  <c r="W49" i="2"/>
  <c r="X49" i="2" s="1"/>
  <c r="W50" i="2"/>
  <c r="X50" i="2" s="1"/>
  <c r="W2" i="2"/>
  <c r="X2" i="2" s="1"/>
  <c r="P2" i="2"/>
  <c r="U2" i="2" s="1"/>
  <c r="T30" i="2"/>
  <c r="T33" i="2"/>
  <c r="T46" i="2"/>
  <c r="Q14" i="2"/>
  <c r="P51" i="2"/>
  <c r="Q51" i="2" s="1"/>
  <c r="P3" i="2"/>
  <c r="R3" i="2" s="1"/>
  <c r="P4" i="2"/>
  <c r="S4" i="2" s="1"/>
  <c r="P5" i="2"/>
  <c r="T5" i="2" s="1"/>
  <c r="P6" i="2"/>
  <c r="U6" i="2" s="1"/>
  <c r="P7" i="2"/>
  <c r="U7" i="2" s="1"/>
  <c r="P8" i="2"/>
  <c r="U8" i="2" s="1"/>
  <c r="P9" i="2"/>
  <c r="U9" i="2" s="1"/>
  <c r="P10" i="2"/>
  <c r="U10" i="2" s="1"/>
  <c r="P11" i="2"/>
  <c r="Q11" i="2" s="1"/>
  <c r="P12" i="2"/>
  <c r="U12" i="2" s="1"/>
  <c r="P13" i="2"/>
  <c r="U13" i="2" s="1"/>
  <c r="P14" i="2"/>
  <c r="R14" i="2" s="1"/>
  <c r="P15" i="2"/>
  <c r="T15" i="2" s="1"/>
  <c r="P16" i="2"/>
  <c r="T16" i="2" s="1"/>
  <c r="P17" i="2"/>
  <c r="T17" i="2" s="1"/>
  <c r="P18" i="2"/>
  <c r="Q18" i="2" s="1"/>
  <c r="P19" i="2"/>
  <c r="R19" i="2" s="1"/>
  <c r="P20" i="2"/>
  <c r="S20" i="2" s="1"/>
  <c r="P21" i="2"/>
  <c r="T21" i="2" s="1"/>
  <c r="P22" i="2"/>
  <c r="U22" i="2" s="1"/>
  <c r="P23" i="2"/>
  <c r="U23" i="2" s="1"/>
  <c r="P24" i="2"/>
  <c r="U24" i="2" s="1"/>
  <c r="P25" i="2"/>
  <c r="U25" i="2" s="1"/>
  <c r="P26" i="2"/>
  <c r="U26" i="2" s="1"/>
  <c r="P27" i="2"/>
  <c r="Q27" i="2" s="1"/>
  <c r="P28" i="2"/>
  <c r="U28" i="2" s="1"/>
  <c r="P29" i="2"/>
  <c r="U29" i="2" s="1"/>
  <c r="P30" i="2"/>
  <c r="S30" i="2" s="1"/>
  <c r="P31" i="2"/>
  <c r="S31" i="2" s="1"/>
  <c r="P32" i="2"/>
  <c r="U32" i="2" s="1"/>
  <c r="P33" i="2"/>
  <c r="U33" i="2" s="1"/>
  <c r="P34" i="2"/>
  <c r="U34" i="2" s="1"/>
  <c r="P35" i="2"/>
  <c r="R35" i="2" s="1"/>
  <c r="P36" i="2"/>
  <c r="S36" i="2" s="1"/>
  <c r="P37" i="2"/>
  <c r="T37" i="2" s="1"/>
  <c r="P38" i="2"/>
  <c r="U38" i="2" s="1"/>
  <c r="P39" i="2"/>
  <c r="U39" i="2" s="1"/>
  <c r="P40" i="2"/>
  <c r="U40" i="2" s="1"/>
  <c r="P41" i="2"/>
  <c r="U41" i="2" s="1"/>
  <c r="P42" i="2"/>
  <c r="U42" i="2" s="1"/>
  <c r="P43" i="2"/>
  <c r="Q43" i="2" s="1"/>
  <c r="P44" i="2"/>
  <c r="U44" i="2" s="1"/>
  <c r="P45" i="2"/>
  <c r="U45" i="2" s="1"/>
  <c r="P46" i="2"/>
  <c r="R46" i="2" s="1"/>
  <c r="P47" i="2"/>
  <c r="T47" i="2" s="1"/>
  <c r="P48" i="2"/>
  <c r="T48" i="2" s="1"/>
  <c r="P49" i="2"/>
  <c r="T49" i="2" s="1"/>
  <c r="P50" i="2"/>
  <c r="Q50" i="2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T20" i="2" l="1"/>
  <c r="T14" i="2"/>
  <c r="U50" i="2"/>
  <c r="U21" i="2"/>
  <c r="U3" i="2"/>
  <c r="R44" i="2"/>
  <c r="R34" i="2"/>
  <c r="R31" i="2"/>
  <c r="R28" i="2"/>
  <c r="S51" i="2"/>
  <c r="S19" i="2"/>
  <c r="T36" i="2"/>
  <c r="R12" i="2"/>
  <c r="T4" i="2"/>
  <c r="R11" i="2"/>
  <c r="T3" i="2"/>
  <c r="S48" i="2"/>
  <c r="U47" i="2"/>
  <c r="S35" i="2"/>
  <c r="U35" i="2"/>
  <c r="Q49" i="2"/>
  <c r="S33" i="2"/>
  <c r="U31" i="2"/>
  <c r="Q46" i="2"/>
  <c r="S28" i="2"/>
  <c r="U30" i="2"/>
  <c r="Q31" i="2"/>
  <c r="Q30" i="2"/>
  <c r="S16" i="2"/>
  <c r="U18" i="2"/>
  <c r="Q17" i="2"/>
  <c r="S3" i="2"/>
  <c r="U15" i="2"/>
  <c r="R43" i="2"/>
  <c r="Q48" i="2"/>
  <c r="Q16" i="2"/>
  <c r="R33" i="2"/>
  <c r="S50" i="2"/>
  <c r="S18" i="2"/>
  <c r="T35" i="2"/>
  <c r="U20" i="2"/>
  <c r="Q47" i="2"/>
  <c r="Q15" i="2"/>
  <c r="R32" i="2"/>
  <c r="S49" i="2"/>
  <c r="S17" i="2"/>
  <c r="T34" i="2"/>
  <c r="U51" i="2"/>
  <c r="U19" i="2"/>
  <c r="Q45" i="2"/>
  <c r="Q13" i="2"/>
  <c r="R30" i="2"/>
  <c r="S47" i="2"/>
  <c r="S15" i="2"/>
  <c r="T32" i="2"/>
  <c r="U49" i="2"/>
  <c r="U17" i="2"/>
  <c r="Q44" i="2"/>
  <c r="Q12" i="2"/>
  <c r="R29" i="2"/>
  <c r="S46" i="2"/>
  <c r="S14" i="2"/>
  <c r="T31" i="2"/>
  <c r="U48" i="2"/>
  <c r="U16" i="2"/>
  <c r="Q42" i="2"/>
  <c r="Q10" i="2"/>
  <c r="S45" i="2"/>
  <c r="S13" i="2"/>
  <c r="K2" i="2"/>
  <c r="Q34" i="2"/>
  <c r="R51" i="2"/>
  <c r="R27" i="2"/>
  <c r="S44" i="2"/>
  <c r="S12" i="2"/>
  <c r="T29" i="2"/>
  <c r="U46" i="2"/>
  <c r="U14" i="2"/>
  <c r="Q33" i="2"/>
  <c r="R50" i="2"/>
  <c r="R18" i="2"/>
  <c r="U37" i="2"/>
  <c r="U5" i="2"/>
  <c r="L2" i="2"/>
  <c r="Q32" i="2"/>
  <c r="R49" i="2"/>
  <c r="R17" i="2"/>
  <c r="S34" i="2"/>
  <c r="T51" i="2"/>
  <c r="T19" i="2"/>
  <c r="U36" i="2"/>
  <c r="U4" i="2"/>
  <c r="R48" i="2"/>
  <c r="R16" i="2"/>
  <c r="T50" i="2"/>
  <c r="T18" i="2"/>
  <c r="M2" i="2"/>
  <c r="R47" i="2"/>
  <c r="R15" i="2"/>
  <c r="S32" i="2"/>
  <c r="Q29" i="2"/>
  <c r="N2" i="2"/>
  <c r="Q28" i="2"/>
  <c r="R45" i="2"/>
  <c r="R13" i="2"/>
  <c r="Q26" i="2"/>
  <c r="S29" i="2"/>
  <c r="T45" i="2"/>
  <c r="T13" i="2"/>
  <c r="Q41" i="2"/>
  <c r="Q25" i="2"/>
  <c r="Q9" i="2"/>
  <c r="R42" i="2"/>
  <c r="R26" i="2"/>
  <c r="R10" i="2"/>
  <c r="S43" i="2"/>
  <c r="S27" i="2"/>
  <c r="S11" i="2"/>
  <c r="T44" i="2"/>
  <c r="T28" i="2"/>
  <c r="T12" i="2"/>
  <c r="Q40" i="2"/>
  <c r="Q24" i="2"/>
  <c r="Q8" i="2"/>
  <c r="R41" i="2"/>
  <c r="R25" i="2"/>
  <c r="R9" i="2"/>
  <c r="S42" i="2"/>
  <c r="S26" i="2"/>
  <c r="S10" i="2"/>
  <c r="T43" i="2"/>
  <c r="T27" i="2"/>
  <c r="T11" i="2"/>
  <c r="Q39" i="2"/>
  <c r="Q23" i="2"/>
  <c r="Q7" i="2"/>
  <c r="R40" i="2"/>
  <c r="R24" i="2"/>
  <c r="R8" i="2"/>
  <c r="S41" i="2"/>
  <c r="S25" i="2"/>
  <c r="S9" i="2"/>
  <c r="T42" i="2"/>
  <c r="T26" i="2"/>
  <c r="T10" i="2"/>
  <c r="U43" i="2"/>
  <c r="U27" i="2"/>
  <c r="U11" i="2"/>
  <c r="Q38" i="2"/>
  <c r="Q22" i="2"/>
  <c r="Q6" i="2"/>
  <c r="R39" i="2"/>
  <c r="R23" i="2"/>
  <c r="R7" i="2"/>
  <c r="S40" i="2"/>
  <c r="S24" i="2"/>
  <c r="S8" i="2"/>
  <c r="T41" i="2"/>
  <c r="T25" i="2"/>
  <c r="T9" i="2"/>
  <c r="Q37" i="2"/>
  <c r="Q21" i="2"/>
  <c r="Q5" i="2"/>
  <c r="R38" i="2"/>
  <c r="R22" i="2"/>
  <c r="R6" i="2"/>
  <c r="S39" i="2"/>
  <c r="S23" i="2"/>
  <c r="S7" i="2"/>
  <c r="T40" i="2"/>
  <c r="T24" i="2"/>
  <c r="T8" i="2"/>
  <c r="Q2" i="2"/>
  <c r="Q36" i="2"/>
  <c r="Q20" i="2"/>
  <c r="Q4" i="2"/>
  <c r="R37" i="2"/>
  <c r="R21" i="2"/>
  <c r="R5" i="2"/>
  <c r="S38" i="2"/>
  <c r="S22" i="2"/>
  <c r="S6" i="2"/>
  <c r="T39" i="2"/>
  <c r="T23" i="2"/>
  <c r="T7" i="2"/>
  <c r="Q35" i="2"/>
  <c r="Q19" i="2"/>
  <c r="Q3" i="2"/>
  <c r="R36" i="2"/>
  <c r="R20" i="2"/>
  <c r="R4" i="2"/>
  <c r="S37" i="2"/>
  <c r="S21" i="2"/>
  <c r="S5" i="2"/>
  <c r="T38" i="2"/>
  <c r="T22" i="2"/>
  <c r="T6" i="2"/>
  <c r="R2" i="2"/>
  <c r="S2" i="2"/>
  <c r="T2" i="2"/>
  <c r="U1" i="2" l="1"/>
  <c r="Q1" i="2"/>
  <c r="T1" i="2"/>
  <c r="S1" i="2"/>
  <c r="R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kraina" description="Połączenie z zapytaniem „kraina” w skoroszycie." type="5" refreshedVersion="7" background="1" saveData="1">
    <dbPr connection="Provider=Microsoft.Mashup.OleDb.1;Data Source=$Workbook$;Location=kraina;Extended Properties=&quot;&quot;" command="SELECT * FROM [kraina]"/>
  </connection>
</connections>
</file>

<file path=xl/sharedStrings.xml><?xml version="1.0" encoding="utf-8"?>
<sst xmlns="http://schemas.openxmlformats.org/spreadsheetml/2006/main" count="66" uniqueCount="66">
  <si>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</si>
  <si>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</si>
  <si>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</si>
  <si>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</si>
  <si>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</si>
  <si>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</si>
  <si>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</si>
  <si>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</si>
  <si>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</si>
  <si>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</si>
  <si>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</si>
  <si>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</si>
  <si>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</si>
  <si>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</si>
  <si>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</si>
  <si>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</si>
  <si>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</si>
  <si>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</si>
  <si>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</si>
  <si>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</si>
  <si>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</si>
  <si>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</si>
  <si>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</si>
  <si>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</si>
  <si>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</si>
  <si>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</si>
  <si>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</si>
  <si>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</si>
  <si>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</si>
  <si>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</si>
  <si>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</si>
  <si>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</si>
  <si>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</si>
  <si>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</si>
  <si>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</si>
  <si>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</si>
  <si>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</si>
  <si>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</si>
  <si>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</si>
  <si>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</si>
  <si>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</si>
  <si>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</si>
  <si>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</si>
  <si>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</si>
  <si>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</si>
  <si>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</si>
  <si>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</si>
  <si>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</si>
  <si>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</si>
  <si>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</si>
  <si>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nazwa województwa</t>
  </si>
  <si>
    <t>liczba kobiet w 2013 roku</t>
  </si>
  <si>
    <t>liczba mężczyzn w 2013</t>
  </si>
  <si>
    <t>liczba kobiet w 2014 roku</t>
  </si>
  <si>
    <t>liczba mężczyzn w 2014 roku</t>
  </si>
  <si>
    <t xml:space="preserve">suma A </t>
  </si>
  <si>
    <t>suma B</t>
  </si>
  <si>
    <t>suma c</t>
  </si>
  <si>
    <t>suma d</t>
  </si>
  <si>
    <t>Kolumna1</t>
  </si>
  <si>
    <t>A</t>
  </si>
  <si>
    <t>B</t>
  </si>
  <si>
    <t>C</t>
  </si>
  <si>
    <t>D</t>
  </si>
  <si>
    <t>tempo wzrostu = ludnosc 2014 / ludnosc 2013</t>
  </si>
  <si>
    <t>zaokrąglone t.w.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</si>
</sst>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1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ludnosci w 2013 roku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kraina!$K$1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kraina!$K$2</c:f>
              <c:numCache>
                <c:formatCode>General</c:formatCode>
                <c:ptCount val="1"/>
                <c:pt idx="0">
                  <c:v>33929579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C-4260-8770-E7D858A9C1B8}"/>
            </c:ext>
          </c:extLst>
        </c:ser>
        <c:ser>
          <c:idx val="1"/>
          <c:order val="1"/>
          <c:tx>
            <c:strRef>
              <c:f>kraina!$L$1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kraina!$L$2</c:f>
              <c:numCache>
                <c:formatCode>General</c:formatCode>
                <c:ptCount val="1"/>
                <c:pt idx="0">
                  <c:v>41736619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4C-4260-8770-E7D858A9C1B8}"/>
            </c:ext>
          </c:extLst>
        </c:ser>
        <c:ser>
          <c:idx val="2"/>
          <c:order val="2"/>
          <c:tx>
            <c:strRef>
              <c:f>kraina!$M$1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kraina!$M$2</c:f>
              <c:numCache>
                <c:formatCode>General</c:formatCode>
                <c:ptCount val="1"/>
                <c:pt idx="0">
                  <c:v>57649017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4C-4260-8770-E7D858A9C1B8}"/>
            </c:ext>
          </c:extLst>
        </c:ser>
        <c:ser>
          <c:idx val="3"/>
          <c:order val="3"/>
          <c:tx>
            <c:strRef>
              <c:f>kraina!$N$1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kraina!$N$2</c:f>
              <c:numCache>
                <c:formatCode>General</c:formatCode>
                <c:ptCount val="1"/>
                <c:pt idx="0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4C-4260-8770-E7D858A9C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6917136"/>
        <c:axId val="1436922128"/>
      </c:barChart>
      <c:catAx>
        <c:axId val="143691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regiony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6922128"/>
        <c:crosses val="autoZero"/>
        <c:auto val="1"/>
        <c:lblAlgn val="ctr"/>
        <c:lblOffset val="100"/>
        <c:noMultiLvlLbl val="0"/>
      </c:catAx>
      <c:valAx>
        <c:axId val="143692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ludności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691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338235</xdr:colOff>
      <xdr:row>12</xdr:row>
      <xdr:rowOff>8553</xdr:rowOff>
    </xdr:from>
    <xdr:to>
      <xdr:col>7</xdr:col>
      <xdr:colOff>828092</xdr:colOff>
      <xdr:row>26</xdr:row>
      <xdr:rowOff>30324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E79ED4A-5969-408F-AAE8-CFFC2DCC3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6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0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raina" displayName="kraina" ref="A1:K51" tableType="queryTable" totalsRowShown="0" dataDxfId="11">
  <autoFilter ref="A1:K51" xr:uid="{00000000-0009-0000-0100-000001000000}"/>
  <tableColumns count="11">
    <tableColumn id="1" xr3:uid="{00000000-0010-0000-0000-000001000000}" uniqueName="1" name="nazwa województwa" queryTableFieldId="1" dataDxfId="10"/>
    <tableColumn id="2" xr3:uid="{00000000-0010-0000-0000-000002000000}" uniqueName="2" name="liczba kobiet w 2013 roku" queryTableFieldId="2" dataDxfId="9"/>
    <tableColumn id="3" xr3:uid="{00000000-0010-0000-0000-000003000000}" uniqueName="3" name="liczba mężczyzn w 2013" queryTableFieldId="3" dataDxfId="8"/>
    <tableColumn id="4" xr3:uid="{00000000-0010-0000-0000-000004000000}" uniqueName="4" name="liczba kobiet w 2014 roku" queryTableFieldId="4" dataDxfId="7"/>
    <tableColumn id="5" xr3:uid="{00000000-0010-0000-0000-000005000000}" uniqueName="5" name="liczba mężczyzn w 2014 roku" queryTableFieldId="5" dataDxfId="6"/>
    <tableColumn id="10" xr3:uid="{00000000-0010-0000-0000-00000A000000}" uniqueName="10" name="Kolumna1" queryTableFieldId="10" dataDxfId="5"/>
    <tableColumn id="6" xr3:uid="{00000000-0010-0000-0000-000006000000}" uniqueName="6" name="suma A " queryTableFieldId="6" dataDxfId="4">
      <calculatedColumnFormula>IF(RIGHT($A2,1)="A",$B2+$C2,0)</calculatedColumnFormula>
    </tableColumn>
    <tableColumn id="7" xr3:uid="{00000000-0010-0000-0000-000007000000}" uniqueName="7" name="suma B" queryTableFieldId="7" dataDxfId="3">
      <calculatedColumnFormula>IF(RIGHT($A2,1)="B",$B2+$C2,0)</calculatedColumnFormula>
    </tableColumn>
    <tableColumn id="8" xr3:uid="{00000000-0010-0000-0000-000008000000}" uniqueName="8" name="suma c" queryTableFieldId="8" dataDxfId="2">
      <calculatedColumnFormula>IF(RIGHT($A2,1)="C",$B2+$C2,0)</calculatedColumnFormula>
    </tableColumn>
    <tableColumn id="9" xr3:uid="{00000000-0010-0000-0000-000009000000}" uniqueName="9" name="suma d" queryTableFieldId="9" dataDxfId="1">
      <calculatedColumnFormula>IF(RIGHT($A2,1)="D",$B2+$C2,0)</calculatedColumnFormula>
    </tableColumn>
    <tableColumn id="11" xr3:uid="{00000000-0010-0000-0000-00000B000000}" uniqueName="11" name="A" queryTableFieldId="11" dataDxfId="0">
      <calculatedColumnFormula>SUM(G2:G51)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3"/>
  <sheetViews>
    <sheetView tabSelected="1" topLeftCell="U1" zoomScale="98" zoomScaleNormal="98" workbookViewId="0">
      <selection activeCell="AA2" sqref="AA2"/>
    </sheetView>
  </sheetViews>
  <sheetFormatPr defaultRowHeight="15" x14ac:dyDescent="0.25"/>
  <cols>
    <col min="1" max="1" width="22.7109375" customWidth="1"/>
    <col min="2" max="2" width="25.28515625" customWidth="1"/>
    <col min="3" max="3" width="24" customWidth="1"/>
    <col min="4" max="4" width="25.140625" customWidth="1"/>
    <col min="5" max="5" width="28.42578125" customWidth="1"/>
    <col min="6" max="6" width="17.7109375" customWidth="1"/>
    <col min="7" max="7" width="15" customWidth="1"/>
    <col min="8" max="8" width="16.5703125" customWidth="1"/>
    <col min="9" max="9" width="15.5703125" customWidth="1"/>
    <col min="10" max="10" width="16" customWidth="1"/>
    <col min="23" max="23" width="27.42578125" customWidth="1"/>
    <col min="24" max="26" width="16.28515625" customWidth="1"/>
    <col min="27" max="27" width="9.85546875" bestFit="1" customWidth="1"/>
    <col min="37" max="37" width="8.85546875" customWidth="1"/>
    <col min="38" max="39" width="12.28515625" bestFit="1" customWidth="1"/>
    <col min="40" max="40" width="15.85546875" customWidth="1"/>
  </cols>
  <sheetData>
    <row r="1" spans="1:49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59</v>
      </c>
      <c r="G1" s="2" t="s">
        <v>55</v>
      </c>
      <c r="H1" s="2" t="s">
        <v>56</v>
      </c>
      <c r="I1" s="2" t="s">
        <v>57</v>
      </c>
      <c r="J1" s="2" t="s">
        <v>58</v>
      </c>
      <c r="K1" t="s">
        <v>60</v>
      </c>
      <c r="L1" t="s">
        <v>61</v>
      </c>
      <c r="M1" t="s">
        <v>62</v>
      </c>
      <c r="N1" t="s">
        <v>63</v>
      </c>
      <c r="Q1">
        <f>SUM(Q2:Q51)</f>
        <v>19</v>
      </c>
      <c r="R1">
        <f>SUM(R2:R51)</f>
        <v>3</v>
      </c>
      <c r="S1">
        <f t="shared" ref="S1:U1" si="0">SUM(S2:S51)</f>
        <v>4</v>
      </c>
      <c r="T1">
        <f t="shared" si="0"/>
        <v>8</v>
      </c>
      <c r="U1">
        <f t="shared" si="0"/>
        <v>4</v>
      </c>
      <c r="W1" s="4" t="s">
        <v>64</v>
      </c>
      <c r="X1" s="3" t="s">
        <v>65</v>
      </c>
      <c r="Y1" s="3">
        <v>2013</v>
      </c>
      <c r="Z1" s="3">
        <v>2014</v>
      </c>
      <c r="AA1">
        <v>2015</v>
      </c>
      <c r="AB1" s="3">
        <v>2016</v>
      </c>
      <c r="AC1">
        <v>2017</v>
      </c>
      <c r="AD1" s="3">
        <v>2018</v>
      </c>
      <c r="AE1">
        <v>2019</v>
      </c>
      <c r="AF1" s="3">
        <v>2020</v>
      </c>
      <c r="AG1">
        <v>2021</v>
      </c>
      <c r="AH1" s="3">
        <v>2022</v>
      </c>
      <c r="AI1">
        <v>2023</v>
      </c>
      <c r="AJ1" s="3">
        <v>2024</v>
      </c>
      <c r="AK1">
        <v>2025</v>
      </c>
      <c r="AO1" s="3"/>
      <c r="AQ1" s="3"/>
      <c r="AS1" s="3"/>
      <c r="AU1" s="3"/>
      <c r="AW1" s="3"/>
    </row>
    <row r="2" spans="1:49" x14ac:dyDescent="0.25">
      <c r="A2" s="1" t="s">
        <v>0</v>
      </c>
      <c r="B2" s="2">
        <v>1415007</v>
      </c>
      <c r="C2" s="2">
        <v>1397195</v>
      </c>
      <c r="D2" s="2">
        <v>1499070</v>
      </c>
      <c r="E2" s="2">
        <v>1481105</v>
      </c>
      <c r="F2" s="2"/>
      <c r="G2" s="2">
        <f t="shared" ref="G2:G33" si="1">IF(RIGHT($A2,1)="A",$B2+$C2,0)</f>
        <v>0</v>
      </c>
      <c r="H2" s="2">
        <f t="shared" ref="H2:H33" si="2">IF(RIGHT($A2,1)="B",$B2+$C2,0)</f>
        <v>0</v>
      </c>
      <c r="I2" s="2">
        <f t="shared" ref="I2:I33" si="3">IF(RIGHT($A2,1)="C",$B2+$C2,0)</f>
        <v>0</v>
      </c>
      <c r="J2" s="2">
        <f t="shared" ref="J2:J33" si="4">IF(RIGHT($A2,1)="D",$B2+$C2,0)</f>
        <v>2812202</v>
      </c>
      <c r="K2" s="1">
        <f t="shared" ref="K2" si="5">SUM(G2:G51)</f>
        <v>33929579</v>
      </c>
      <c r="L2" s="1">
        <f t="shared" ref="L2" si="6">SUM(H2:H51)</f>
        <v>41736619</v>
      </c>
      <c r="M2" s="1">
        <f t="shared" ref="M2:N2" si="7">SUM(I2:I51)</f>
        <v>57649017</v>
      </c>
      <c r="N2" s="1">
        <f t="shared" si="7"/>
        <v>36530387</v>
      </c>
      <c r="P2" t="str">
        <f>IF(AND(D2&gt;B2,E2&gt;C2),A2,"")</f>
        <v>w01D</v>
      </c>
      <c r="Q2">
        <f>IF(P2&lt;&gt;"",1,"")</f>
        <v>1</v>
      </c>
      <c r="R2" t="str">
        <f>IF(RIGHT($P2,1)="A",1,"")</f>
        <v/>
      </c>
      <c r="S2" t="str">
        <f>IF(RIGHT($P2,1)="B",1,"")</f>
        <v/>
      </c>
      <c r="T2" t="str">
        <f>IF(RIGHT($P2,1)="C",1,"")</f>
        <v/>
      </c>
      <c r="U2">
        <f>IF(RIGHT($P2,1)="D",1,"")</f>
        <v>1</v>
      </c>
      <c r="W2" s="3">
        <f>(E2+D2)/(B2+C2)</f>
        <v>1.0597300620652428</v>
      </c>
      <c r="X2" s="3">
        <f>ROUNDDOWN(W2,4)</f>
        <v>1.0597000000000001</v>
      </c>
      <c r="Y2" s="3">
        <f>B2+C2</f>
        <v>2812202</v>
      </c>
      <c r="Z2" s="3">
        <f>D2+E2</f>
        <v>2980175</v>
      </c>
      <c r="AA2">
        <f>IF(Z2&gt;2*$Y2,Z2,ROUNDDOWN(Z2*$X2,0))</f>
        <v>3158091</v>
      </c>
      <c r="AB2">
        <f t="shared" ref="AB2:AK2" si="8">IF(AA2&gt;2*$Y2,AA2,ROUNDDOWN(AA2*$X2,0))</f>
        <v>3346629</v>
      </c>
      <c r="AC2">
        <f t="shared" si="8"/>
        <v>3546422</v>
      </c>
      <c r="AD2">
        <f t="shared" si="8"/>
        <v>3758143</v>
      </c>
      <c r="AE2">
        <f t="shared" si="8"/>
        <v>3982504</v>
      </c>
      <c r="AF2">
        <f t="shared" si="8"/>
        <v>4220259</v>
      </c>
      <c r="AG2">
        <f t="shared" si="8"/>
        <v>4472208</v>
      </c>
      <c r="AH2">
        <f t="shared" si="8"/>
        <v>4739198</v>
      </c>
      <c r="AI2">
        <f t="shared" si="8"/>
        <v>5022128</v>
      </c>
      <c r="AJ2">
        <f t="shared" si="8"/>
        <v>5321949</v>
      </c>
      <c r="AK2">
        <f t="shared" si="8"/>
        <v>5639669</v>
      </c>
    </row>
    <row r="3" spans="1:49" x14ac:dyDescent="0.25">
      <c r="A3" s="1" t="s">
        <v>1</v>
      </c>
      <c r="B3" s="2">
        <v>1711390</v>
      </c>
      <c r="C3" s="2">
        <v>1641773</v>
      </c>
      <c r="D3" s="2">
        <v>1522030</v>
      </c>
      <c r="E3" s="2">
        <v>1618733</v>
      </c>
      <c r="F3" s="2"/>
      <c r="G3" s="2">
        <f t="shared" si="1"/>
        <v>0</v>
      </c>
      <c r="H3" s="2">
        <f t="shared" si="2"/>
        <v>0</v>
      </c>
      <c r="I3" s="2">
        <f t="shared" si="3"/>
        <v>0</v>
      </c>
      <c r="J3" s="2">
        <f t="shared" si="4"/>
        <v>3353163</v>
      </c>
      <c r="K3" s="1"/>
      <c r="P3" t="str">
        <f t="shared" ref="P3:P50" si="9">IF(AND(D3&gt;B3,E3&gt;C3),A3,"")</f>
        <v/>
      </c>
      <c r="Q3" t="str">
        <f t="shared" ref="Q3:Q51" si="10">IF(P3&lt;&gt;"",1,"")</f>
        <v/>
      </c>
      <c r="R3" t="str">
        <f t="shared" ref="R3:R51" si="11">IF(RIGHT(P3,1)="A",1,"")</f>
        <v/>
      </c>
      <c r="S3" t="str">
        <f t="shared" ref="S3:S51" si="12">IF(RIGHT($P3,1)="B",1,"")</f>
        <v/>
      </c>
      <c r="T3" t="str">
        <f t="shared" ref="T3:T51" si="13">IF(RIGHT($P3,1)="C",1,"")</f>
        <v/>
      </c>
      <c r="U3" t="str">
        <f t="shared" ref="U3:U51" si="14">IF(RIGHT($P3,1)="D",1,"")</f>
        <v/>
      </c>
      <c r="W3" s="3">
        <f t="shared" ref="W3:W51" si="15">(E3+D3)/(B3+C3)</f>
        <v>0.93665682223023461</v>
      </c>
      <c r="X3" s="3">
        <f t="shared" ref="X3:X51" si="16">ROUNDDOWN(W3,4)</f>
        <v>0.93659999999999999</v>
      </c>
      <c r="Y3" s="3">
        <f t="shared" ref="Y3:Y51" si="17">B3+C3</f>
        <v>3353163</v>
      </c>
      <c r="Z3" s="3">
        <f t="shared" ref="Z3:Z51" si="18">D3+E3</f>
        <v>3140763</v>
      </c>
      <c r="AA3">
        <f t="shared" ref="AA3:AK3" si="19">IF(Z3&gt;2*$Y3,Z3,ROUNDDOWN(Z3*$X3,0))</f>
        <v>2941638</v>
      </c>
      <c r="AB3">
        <f t="shared" si="19"/>
        <v>2755138</v>
      </c>
      <c r="AC3">
        <f t="shared" si="19"/>
        <v>2580462</v>
      </c>
      <c r="AD3">
        <f t="shared" si="19"/>
        <v>2416860</v>
      </c>
      <c r="AE3">
        <f t="shared" si="19"/>
        <v>2263631</v>
      </c>
      <c r="AF3">
        <f t="shared" si="19"/>
        <v>2120116</v>
      </c>
      <c r="AG3">
        <f t="shared" si="19"/>
        <v>1985700</v>
      </c>
      <c r="AH3">
        <f t="shared" si="19"/>
        <v>1859806</v>
      </c>
      <c r="AI3">
        <f t="shared" si="19"/>
        <v>1741894</v>
      </c>
      <c r="AJ3">
        <f t="shared" si="19"/>
        <v>1631457</v>
      </c>
      <c r="AK3">
        <f t="shared" si="19"/>
        <v>1528022</v>
      </c>
    </row>
    <row r="4" spans="1:49" x14ac:dyDescent="0.25">
      <c r="A4" s="1" t="s">
        <v>2</v>
      </c>
      <c r="B4" s="2">
        <v>1165105</v>
      </c>
      <c r="C4" s="2">
        <v>1278732</v>
      </c>
      <c r="D4" s="2">
        <v>1299953</v>
      </c>
      <c r="E4" s="2">
        <v>1191621</v>
      </c>
      <c r="F4" s="2"/>
      <c r="G4" s="2">
        <f t="shared" si="1"/>
        <v>0</v>
      </c>
      <c r="H4" s="2">
        <f t="shared" si="2"/>
        <v>0</v>
      </c>
      <c r="I4" s="2">
        <f t="shared" si="3"/>
        <v>2443837</v>
      </c>
      <c r="J4" s="2">
        <f t="shared" si="4"/>
        <v>0</v>
      </c>
      <c r="K4" s="1"/>
      <c r="P4" t="str">
        <f t="shared" si="9"/>
        <v/>
      </c>
      <c r="Q4" t="str">
        <f t="shared" si="10"/>
        <v/>
      </c>
      <c r="R4" t="str">
        <f t="shared" si="11"/>
        <v/>
      </c>
      <c r="S4" t="str">
        <f t="shared" si="12"/>
        <v/>
      </c>
      <c r="T4" t="str">
        <f t="shared" si="13"/>
        <v/>
      </c>
      <c r="U4" t="str">
        <f t="shared" si="14"/>
        <v/>
      </c>
      <c r="W4" s="3">
        <f t="shared" si="15"/>
        <v>1.0195336268335409</v>
      </c>
      <c r="X4" s="3">
        <f t="shared" si="16"/>
        <v>1.0195000000000001</v>
      </c>
      <c r="Y4" s="3">
        <f t="shared" si="17"/>
        <v>2443837</v>
      </c>
      <c r="Z4" s="3">
        <f t="shared" si="18"/>
        <v>2491574</v>
      </c>
      <c r="AA4">
        <f t="shared" ref="AA4:AK4" si="20">IF(Z4&gt;2*$Y4,Z4,ROUNDDOWN(Z4*$X4,0))</f>
        <v>2540159</v>
      </c>
      <c r="AB4">
        <f t="shared" si="20"/>
        <v>2589692</v>
      </c>
      <c r="AC4">
        <f t="shared" si="20"/>
        <v>2640190</v>
      </c>
      <c r="AD4">
        <f t="shared" si="20"/>
        <v>2691673</v>
      </c>
      <c r="AE4">
        <f t="shared" si="20"/>
        <v>2744160</v>
      </c>
      <c r="AF4">
        <f t="shared" si="20"/>
        <v>2797671</v>
      </c>
      <c r="AG4">
        <f t="shared" si="20"/>
        <v>2852225</v>
      </c>
      <c r="AH4">
        <f t="shared" si="20"/>
        <v>2907843</v>
      </c>
      <c r="AI4">
        <f t="shared" si="20"/>
        <v>2964545</v>
      </c>
      <c r="AJ4">
        <f t="shared" si="20"/>
        <v>3022353</v>
      </c>
      <c r="AK4">
        <f t="shared" si="20"/>
        <v>3081288</v>
      </c>
    </row>
    <row r="5" spans="1:49" x14ac:dyDescent="0.25">
      <c r="A5" s="1" t="s">
        <v>3</v>
      </c>
      <c r="B5" s="2">
        <v>949065</v>
      </c>
      <c r="C5" s="2">
        <v>1026050</v>
      </c>
      <c r="D5" s="2">
        <v>688027</v>
      </c>
      <c r="E5" s="2">
        <v>723233</v>
      </c>
      <c r="F5" s="2"/>
      <c r="G5" s="2">
        <f t="shared" si="1"/>
        <v>0</v>
      </c>
      <c r="H5" s="2">
        <f t="shared" si="2"/>
        <v>0</v>
      </c>
      <c r="I5" s="2">
        <f t="shared" si="3"/>
        <v>0</v>
      </c>
      <c r="J5" s="2">
        <f t="shared" si="4"/>
        <v>1975115</v>
      </c>
      <c r="K5" s="1"/>
      <c r="P5" t="str">
        <f t="shared" si="9"/>
        <v/>
      </c>
      <c r="Q5" t="str">
        <f t="shared" si="10"/>
        <v/>
      </c>
      <c r="R5" t="str">
        <f t="shared" si="11"/>
        <v/>
      </c>
      <c r="S5" t="str">
        <f t="shared" si="12"/>
        <v/>
      </c>
      <c r="T5" t="str">
        <f t="shared" si="13"/>
        <v/>
      </c>
      <c r="U5" t="str">
        <f t="shared" si="14"/>
        <v/>
      </c>
      <c r="W5" s="3">
        <f t="shared" si="15"/>
        <v>0.71452042032995544</v>
      </c>
      <c r="X5" s="3">
        <f t="shared" si="16"/>
        <v>0.71450000000000002</v>
      </c>
      <c r="Y5" s="3">
        <f t="shared" si="17"/>
        <v>1975115</v>
      </c>
      <c r="Z5" s="3">
        <f t="shared" si="18"/>
        <v>1411260</v>
      </c>
      <c r="AA5">
        <f t="shared" ref="AA5:AK5" si="21">IF(Z5&gt;2*$Y5,Z5,ROUNDDOWN(Z5*$X5,0))</f>
        <v>1008345</v>
      </c>
      <c r="AB5">
        <f t="shared" si="21"/>
        <v>720462</v>
      </c>
      <c r="AC5">
        <f t="shared" si="21"/>
        <v>514770</v>
      </c>
      <c r="AD5">
        <f t="shared" si="21"/>
        <v>367803</v>
      </c>
      <c r="AE5">
        <f t="shared" si="21"/>
        <v>262795</v>
      </c>
      <c r="AF5">
        <f t="shared" si="21"/>
        <v>187767</v>
      </c>
      <c r="AG5">
        <f t="shared" si="21"/>
        <v>134159</v>
      </c>
      <c r="AH5">
        <f t="shared" si="21"/>
        <v>95856</v>
      </c>
      <c r="AI5">
        <f t="shared" si="21"/>
        <v>68489</v>
      </c>
      <c r="AJ5">
        <f t="shared" si="21"/>
        <v>48935</v>
      </c>
      <c r="AK5">
        <f t="shared" si="21"/>
        <v>34964</v>
      </c>
    </row>
    <row r="6" spans="1:49" x14ac:dyDescent="0.25">
      <c r="A6" s="1" t="s">
        <v>4</v>
      </c>
      <c r="B6" s="2">
        <v>2436107</v>
      </c>
      <c r="C6" s="2">
        <v>2228622</v>
      </c>
      <c r="D6" s="2">
        <v>1831600</v>
      </c>
      <c r="E6" s="2">
        <v>1960624</v>
      </c>
      <c r="F6" s="2"/>
      <c r="G6" s="2">
        <f t="shared" si="1"/>
        <v>4664729</v>
      </c>
      <c r="H6" s="2">
        <f t="shared" si="2"/>
        <v>0</v>
      </c>
      <c r="I6" s="2">
        <f t="shared" si="3"/>
        <v>0</v>
      </c>
      <c r="J6" s="2">
        <f t="shared" si="4"/>
        <v>0</v>
      </c>
      <c r="K6" s="1"/>
      <c r="P6" t="str">
        <f t="shared" si="9"/>
        <v/>
      </c>
      <c r="Q6" t="str">
        <f t="shared" si="10"/>
        <v/>
      </c>
      <c r="R6" t="str">
        <f t="shared" si="11"/>
        <v/>
      </c>
      <c r="S6" t="str">
        <f t="shared" si="12"/>
        <v/>
      </c>
      <c r="T6" t="str">
        <f t="shared" si="13"/>
        <v/>
      </c>
      <c r="U6" t="str">
        <f t="shared" si="14"/>
        <v/>
      </c>
      <c r="W6" s="3">
        <f t="shared" si="15"/>
        <v>0.81295697992316385</v>
      </c>
      <c r="X6" s="3">
        <f t="shared" si="16"/>
        <v>0.81289999999999996</v>
      </c>
      <c r="Y6" s="3">
        <f t="shared" si="17"/>
        <v>4664729</v>
      </c>
      <c r="Z6" s="3">
        <f t="shared" si="18"/>
        <v>3792224</v>
      </c>
      <c r="AA6">
        <f t="shared" ref="AA6:AK6" si="22">IF(Z6&gt;2*$Y6,Z6,ROUNDDOWN(Z6*$X6,0))</f>
        <v>3082698</v>
      </c>
      <c r="AB6">
        <f t="shared" si="22"/>
        <v>2505925</v>
      </c>
      <c r="AC6">
        <f t="shared" si="22"/>
        <v>2037066</v>
      </c>
      <c r="AD6">
        <f t="shared" si="22"/>
        <v>1655930</v>
      </c>
      <c r="AE6">
        <f t="shared" si="22"/>
        <v>1346105</v>
      </c>
      <c r="AF6">
        <f t="shared" si="22"/>
        <v>1094248</v>
      </c>
      <c r="AG6">
        <f t="shared" si="22"/>
        <v>889514</v>
      </c>
      <c r="AH6">
        <f t="shared" si="22"/>
        <v>723085</v>
      </c>
      <c r="AI6">
        <f t="shared" si="22"/>
        <v>587795</v>
      </c>
      <c r="AJ6">
        <f t="shared" si="22"/>
        <v>477818</v>
      </c>
      <c r="AK6">
        <f t="shared" si="22"/>
        <v>388418</v>
      </c>
    </row>
    <row r="7" spans="1:49" x14ac:dyDescent="0.25">
      <c r="A7" s="1" t="s">
        <v>5</v>
      </c>
      <c r="B7" s="2">
        <v>1846928</v>
      </c>
      <c r="C7" s="2">
        <v>1851433</v>
      </c>
      <c r="D7" s="2">
        <v>2125113</v>
      </c>
      <c r="E7" s="2">
        <v>2028635</v>
      </c>
      <c r="F7" s="2"/>
      <c r="G7" s="2">
        <f t="shared" si="1"/>
        <v>0</v>
      </c>
      <c r="H7" s="2">
        <f t="shared" si="2"/>
        <v>0</v>
      </c>
      <c r="I7" s="2">
        <f t="shared" si="3"/>
        <v>0</v>
      </c>
      <c r="J7" s="2">
        <f t="shared" si="4"/>
        <v>3698361</v>
      </c>
      <c r="K7" s="1"/>
      <c r="P7" t="str">
        <f t="shared" si="9"/>
        <v>w06D</v>
      </c>
      <c r="Q7">
        <f t="shared" si="10"/>
        <v>1</v>
      </c>
      <c r="R7" t="str">
        <f t="shared" si="11"/>
        <v/>
      </c>
      <c r="S7" t="str">
        <f t="shared" si="12"/>
        <v/>
      </c>
      <c r="T7" t="str">
        <f t="shared" si="13"/>
        <v/>
      </c>
      <c r="U7">
        <f t="shared" si="14"/>
        <v>1</v>
      </c>
      <c r="W7" s="3">
        <f t="shared" si="15"/>
        <v>1.1231321117651847</v>
      </c>
      <c r="X7" s="3">
        <f t="shared" si="16"/>
        <v>1.1231</v>
      </c>
      <c r="Y7" s="3">
        <f t="shared" si="17"/>
        <v>3698361</v>
      </c>
      <c r="Z7" s="3">
        <f t="shared" si="18"/>
        <v>4153748</v>
      </c>
      <c r="AA7">
        <f t="shared" ref="AA7:AK7" si="23">IF(Z7&gt;2*$Y7,Z7,ROUNDDOWN(Z7*$X7,0))</f>
        <v>4665074</v>
      </c>
      <c r="AB7">
        <f t="shared" si="23"/>
        <v>5239344</v>
      </c>
      <c r="AC7">
        <f t="shared" si="23"/>
        <v>5884307</v>
      </c>
      <c r="AD7">
        <f t="shared" si="23"/>
        <v>6608665</v>
      </c>
      <c r="AE7">
        <f t="shared" si="23"/>
        <v>7422191</v>
      </c>
      <c r="AF7">
        <f t="shared" si="23"/>
        <v>7422191</v>
      </c>
      <c r="AG7">
        <f t="shared" si="23"/>
        <v>7422191</v>
      </c>
      <c r="AH7">
        <f t="shared" si="23"/>
        <v>7422191</v>
      </c>
      <c r="AI7">
        <f t="shared" si="23"/>
        <v>7422191</v>
      </c>
      <c r="AJ7">
        <f t="shared" si="23"/>
        <v>7422191</v>
      </c>
      <c r="AK7">
        <f t="shared" si="23"/>
        <v>7422191</v>
      </c>
    </row>
    <row r="8" spans="1:49" x14ac:dyDescent="0.25">
      <c r="A8" s="1" t="s">
        <v>6</v>
      </c>
      <c r="B8" s="2">
        <v>3841577</v>
      </c>
      <c r="C8" s="2">
        <v>3848394</v>
      </c>
      <c r="D8" s="2">
        <v>3595975</v>
      </c>
      <c r="E8" s="2">
        <v>3123039</v>
      </c>
      <c r="F8" s="2"/>
      <c r="G8" s="2">
        <f t="shared" si="1"/>
        <v>0</v>
      </c>
      <c r="H8" s="2">
        <f t="shared" si="2"/>
        <v>7689971</v>
      </c>
      <c r="I8" s="2">
        <f t="shared" si="3"/>
        <v>0</v>
      </c>
      <c r="J8" s="2">
        <f t="shared" si="4"/>
        <v>0</v>
      </c>
      <c r="K8" s="1"/>
      <c r="P8" t="str">
        <f t="shared" si="9"/>
        <v/>
      </c>
      <c r="Q8" t="str">
        <f t="shared" si="10"/>
        <v/>
      </c>
      <c r="R8" t="str">
        <f t="shared" si="11"/>
        <v/>
      </c>
      <c r="S8" t="str">
        <f t="shared" si="12"/>
        <v/>
      </c>
      <c r="T8" t="str">
        <f t="shared" si="13"/>
        <v/>
      </c>
      <c r="U8" t="str">
        <f t="shared" si="14"/>
        <v/>
      </c>
      <c r="W8" s="3">
        <f t="shared" si="15"/>
        <v>0.87373723515992452</v>
      </c>
      <c r="X8" s="3">
        <f t="shared" si="16"/>
        <v>0.87370000000000003</v>
      </c>
      <c r="Y8" s="3">
        <f t="shared" si="17"/>
        <v>7689971</v>
      </c>
      <c r="Z8" s="3">
        <f t="shared" si="18"/>
        <v>6719014</v>
      </c>
      <c r="AA8">
        <f t="shared" ref="AA8:AK8" si="24">IF(Z8&gt;2*$Y8,Z8,ROUNDDOWN(Z8*$X8,0))</f>
        <v>5870402</v>
      </c>
      <c r="AB8">
        <f t="shared" si="24"/>
        <v>5128970</v>
      </c>
      <c r="AC8">
        <f t="shared" si="24"/>
        <v>4481181</v>
      </c>
      <c r="AD8">
        <f t="shared" si="24"/>
        <v>3915207</v>
      </c>
      <c r="AE8">
        <f t="shared" si="24"/>
        <v>3420716</v>
      </c>
      <c r="AF8">
        <f t="shared" si="24"/>
        <v>2988679</v>
      </c>
      <c r="AG8">
        <f t="shared" si="24"/>
        <v>2611208</v>
      </c>
      <c r="AH8">
        <f t="shared" si="24"/>
        <v>2281412</v>
      </c>
      <c r="AI8">
        <f t="shared" si="24"/>
        <v>1993269</v>
      </c>
      <c r="AJ8">
        <f t="shared" si="24"/>
        <v>1741519</v>
      </c>
      <c r="AK8">
        <f t="shared" si="24"/>
        <v>1521565</v>
      </c>
    </row>
    <row r="9" spans="1:49" x14ac:dyDescent="0.25">
      <c r="A9" s="1" t="s">
        <v>7</v>
      </c>
      <c r="B9" s="2">
        <v>679557</v>
      </c>
      <c r="C9" s="2">
        <v>655500</v>
      </c>
      <c r="D9" s="2">
        <v>1012012</v>
      </c>
      <c r="E9" s="2">
        <v>1067022</v>
      </c>
      <c r="F9" s="2"/>
      <c r="G9" s="2">
        <f t="shared" si="1"/>
        <v>1335057</v>
      </c>
      <c r="H9" s="2">
        <f t="shared" si="2"/>
        <v>0</v>
      </c>
      <c r="I9" s="2">
        <f t="shared" si="3"/>
        <v>0</v>
      </c>
      <c r="J9" s="2">
        <f t="shared" si="4"/>
        <v>0</v>
      </c>
      <c r="K9" s="1"/>
      <c r="P9" t="str">
        <f t="shared" si="9"/>
        <v>w08A</v>
      </c>
      <c r="Q9">
        <f t="shared" si="10"/>
        <v>1</v>
      </c>
      <c r="R9">
        <f t="shared" si="11"/>
        <v>1</v>
      </c>
      <c r="S9" t="str">
        <f t="shared" si="12"/>
        <v/>
      </c>
      <c r="T9" t="str">
        <f t="shared" si="13"/>
        <v/>
      </c>
      <c r="U9" t="str">
        <f t="shared" si="14"/>
        <v/>
      </c>
      <c r="W9" s="3">
        <f t="shared" si="15"/>
        <v>1.5572623490982034</v>
      </c>
      <c r="X9" s="3">
        <f t="shared" si="16"/>
        <v>1.5571999999999999</v>
      </c>
      <c r="Y9" s="3">
        <f t="shared" si="17"/>
        <v>1335057</v>
      </c>
      <c r="Z9" s="3">
        <f t="shared" si="18"/>
        <v>2079034</v>
      </c>
      <c r="AA9">
        <f t="shared" ref="AA9:AK9" si="25">IF(Z9&gt;2*$Y9,Z9,ROUNDDOWN(Z9*$X9,0))</f>
        <v>3237471</v>
      </c>
      <c r="AB9">
        <f t="shared" si="25"/>
        <v>3237471</v>
      </c>
      <c r="AC9">
        <f t="shared" si="25"/>
        <v>3237471</v>
      </c>
      <c r="AD9">
        <f t="shared" si="25"/>
        <v>3237471</v>
      </c>
      <c r="AE9">
        <f t="shared" si="25"/>
        <v>3237471</v>
      </c>
      <c r="AF9">
        <f t="shared" si="25"/>
        <v>3237471</v>
      </c>
      <c r="AG9">
        <f t="shared" si="25"/>
        <v>3237471</v>
      </c>
      <c r="AH9">
        <f t="shared" si="25"/>
        <v>3237471</v>
      </c>
      <c r="AI9">
        <f t="shared" si="25"/>
        <v>3237471</v>
      </c>
      <c r="AJ9">
        <f t="shared" si="25"/>
        <v>3237471</v>
      </c>
      <c r="AK9">
        <f t="shared" si="25"/>
        <v>3237471</v>
      </c>
    </row>
    <row r="10" spans="1:49" x14ac:dyDescent="0.25">
      <c r="A10" s="1" t="s">
        <v>8</v>
      </c>
      <c r="B10" s="2">
        <v>1660998</v>
      </c>
      <c r="C10" s="2">
        <v>1630345</v>
      </c>
      <c r="D10" s="2">
        <v>1130119</v>
      </c>
      <c r="E10" s="2">
        <v>1080238</v>
      </c>
      <c r="F10" s="2"/>
      <c r="G10" s="2">
        <f t="shared" si="1"/>
        <v>0</v>
      </c>
      <c r="H10" s="2">
        <f t="shared" si="2"/>
        <v>0</v>
      </c>
      <c r="I10" s="2">
        <f t="shared" si="3"/>
        <v>3291343</v>
      </c>
      <c r="J10" s="2">
        <f t="shared" si="4"/>
        <v>0</v>
      </c>
      <c r="K10" s="1"/>
      <c r="P10" t="str">
        <f t="shared" si="9"/>
        <v/>
      </c>
      <c r="Q10" t="str">
        <f t="shared" si="10"/>
        <v/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W10" s="3">
        <f t="shared" si="15"/>
        <v>0.67156689533725289</v>
      </c>
      <c r="X10" s="3">
        <f t="shared" si="16"/>
        <v>0.67149999999999999</v>
      </c>
      <c r="Y10" s="3">
        <f t="shared" si="17"/>
        <v>3291343</v>
      </c>
      <c r="Z10" s="3">
        <f t="shared" si="18"/>
        <v>2210357</v>
      </c>
      <c r="AA10">
        <f t="shared" ref="AA10:AK10" si="26">IF(Z10&gt;2*$Y10,Z10,ROUNDDOWN(Z10*$X10,0))</f>
        <v>1484254</v>
      </c>
      <c r="AB10">
        <f t="shared" si="26"/>
        <v>996676</v>
      </c>
      <c r="AC10">
        <f t="shared" si="26"/>
        <v>669267</v>
      </c>
      <c r="AD10">
        <f t="shared" si="26"/>
        <v>449412</v>
      </c>
      <c r="AE10">
        <f t="shared" si="26"/>
        <v>301780</v>
      </c>
      <c r="AF10">
        <f t="shared" si="26"/>
        <v>202645</v>
      </c>
      <c r="AG10">
        <f t="shared" si="26"/>
        <v>136076</v>
      </c>
      <c r="AH10">
        <f t="shared" si="26"/>
        <v>91375</v>
      </c>
      <c r="AI10">
        <f t="shared" si="26"/>
        <v>61358</v>
      </c>
      <c r="AJ10">
        <f t="shared" si="26"/>
        <v>41201</v>
      </c>
      <c r="AK10">
        <f t="shared" si="26"/>
        <v>27666</v>
      </c>
    </row>
    <row r="11" spans="1:49" x14ac:dyDescent="0.25">
      <c r="A11" s="1" t="s">
        <v>9</v>
      </c>
      <c r="B11" s="2">
        <v>1157622</v>
      </c>
      <c r="C11" s="2">
        <v>1182345</v>
      </c>
      <c r="D11" s="2">
        <v>830785</v>
      </c>
      <c r="E11" s="2">
        <v>833779</v>
      </c>
      <c r="F11" s="2"/>
      <c r="G11" s="2">
        <f t="shared" si="1"/>
        <v>0</v>
      </c>
      <c r="H11" s="2">
        <f t="shared" si="2"/>
        <v>0</v>
      </c>
      <c r="I11" s="2">
        <f t="shared" si="3"/>
        <v>2339967</v>
      </c>
      <c r="J11" s="2">
        <f t="shared" si="4"/>
        <v>0</v>
      </c>
      <c r="K11" s="1"/>
      <c r="P11" t="str">
        <f t="shared" si="9"/>
        <v/>
      </c>
      <c r="Q11" t="str">
        <f t="shared" si="10"/>
        <v/>
      </c>
      <c r="R11" t="str">
        <f t="shared" si="11"/>
        <v/>
      </c>
      <c r="S11" t="str">
        <f t="shared" si="12"/>
        <v/>
      </c>
      <c r="T11" t="str">
        <f t="shared" si="13"/>
        <v/>
      </c>
      <c r="U11" t="str">
        <f t="shared" si="14"/>
        <v/>
      </c>
      <c r="W11" s="3">
        <f t="shared" si="15"/>
        <v>0.71136216878272218</v>
      </c>
      <c r="X11" s="3">
        <f t="shared" si="16"/>
        <v>0.71130000000000004</v>
      </c>
      <c r="Y11" s="3">
        <f t="shared" si="17"/>
        <v>2339967</v>
      </c>
      <c r="Z11" s="3">
        <f t="shared" si="18"/>
        <v>1664564</v>
      </c>
      <c r="AA11">
        <f t="shared" ref="AA11:AK11" si="27">IF(Z11&gt;2*$Y11,Z11,ROUNDDOWN(Z11*$X11,0))</f>
        <v>1184004</v>
      </c>
      <c r="AB11">
        <f t="shared" si="27"/>
        <v>842182</v>
      </c>
      <c r="AC11">
        <f t="shared" si="27"/>
        <v>599044</v>
      </c>
      <c r="AD11">
        <f t="shared" si="27"/>
        <v>426099</v>
      </c>
      <c r="AE11">
        <f t="shared" si="27"/>
        <v>303084</v>
      </c>
      <c r="AF11">
        <f t="shared" si="27"/>
        <v>215583</v>
      </c>
      <c r="AG11">
        <f t="shared" si="27"/>
        <v>153344</v>
      </c>
      <c r="AH11">
        <f t="shared" si="27"/>
        <v>109073</v>
      </c>
      <c r="AI11">
        <f t="shared" si="27"/>
        <v>77583</v>
      </c>
      <c r="AJ11">
        <f t="shared" si="27"/>
        <v>55184</v>
      </c>
      <c r="AK11">
        <f t="shared" si="27"/>
        <v>39252</v>
      </c>
    </row>
    <row r="12" spans="1:49" x14ac:dyDescent="0.25">
      <c r="A12" s="1" t="s">
        <v>10</v>
      </c>
      <c r="B12" s="2">
        <v>1987047</v>
      </c>
      <c r="C12" s="2">
        <v>1996208</v>
      </c>
      <c r="D12" s="2">
        <v>2053892</v>
      </c>
      <c r="E12" s="2">
        <v>1697247</v>
      </c>
      <c r="F12" s="2"/>
      <c r="G12" s="2">
        <f t="shared" si="1"/>
        <v>0</v>
      </c>
      <c r="H12" s="2">
        <f t="shared" si="2"/>
        <v>0</v>
      </c>
      <c r="I12" s="2">
        <f t="shared" si="3"/>
        <v>0</v>
      </c>
      <c r="J12" s="2">
        <f t="shared" si="4"/>
        <v>3983255</v>
      </c>
      <c r="K12" s="1"/>
      <c r="P12" t="str">
        <f t="shared" si="9"/>
        <v/>
      </c>
      <c r="Q12" t="str">
        <f t="shared" si="10"/>
        <v/>
      </c>
      <c r="R12" t="str">
        <f t="shared" si="11"/>
        <v/>
      </c>
      <c r="S12" t="str">
        <f t="shared" si="12"/>
        <v/>
      </c>
      <c r="T12" t="str">
        <f t="shared" si="13"/>
        <v/>
      </c>
      <c r="U12" t="str">
        <f t="shared" si="14"/>
        <v/>
      </c>
      <c r="W12" s="3">
        <f t="shared" si="15"/>
        <v>0.94172705488350605</v>
      </c>
      <c r="X12" s="3">
        <f t="shared" si="16"/>
        <v>0.94169999999999998</v>
      </c>
      <c r="Y12" s="3">
        <f t="shared" si="17"/>
        <v>3983255</v>
      </c>
      <c r="Z12" s="3">
        <f t="shared" si="18"/>
        <v>3751139</v>
      </c>
      <c r="AA12">
        <f t="shared" ref="AA12:AK12" si="28">IF(Z12&gt;2*$Y12,Z12,ROUNDDOWN(Z12*$X12,0))</f>
        <v>3532447</v>
      </c>
      <c r="AB12">
        <f t="shared" si="28"/>
        <v>3326505</v>
      </c>
      <c r="AC12">
        <f t="shared" si="28"/>
        <v>3132569</v>
      </c>
      <c r="AD12">
        <f t="shared" si="28"/>
        <v>2949940</v>
      </c>
      <c r="AE12">
        <f t="shared" si="28"/>
        <v>2777958</v>
      </c>
      <c r="AF12">
        <f t="shared" si="28"/>
        <v>2616003</v>
      </c>
      <c r="AG12">
        <f t="shared" si="28"/>
        <v>2463490</v>
      </c>
      <c r="AH12">
        <f t="shared" si="28"/>
        <v>2319868</v>
      </c>
      <c r="AI12">
        <f t="shared" si="28"/>
        <v>2184619</v>
      </c>
      <c r="AJ12">
        <f t="shared" si="28"/>
        <v>2057255</v>
      </c>
      <c r="AK12">
        <f t="shared" si="28"/>
        <v>1937317</v>
      </c>
    </row>
    <row r="13" spans="1:49" x14ac:dyDescent="0.25">
      <c r="A13" s="1" t="s">
        <v>11</v>
      </c>
      <c r="B13" s="2">
        <v>3997724</v>
      </c>
      <c r="C13" s="2">
        <v>3690756</v>
      </c>
      <c r="D13" s="2">
        <v>4339393</v>
      </c>
      <c r="E13" s="2">
        <v>4639643</v>
      </c>
      <c r="F13" s="2"/>
      <c r="G13" s="2">
        <f t="shared" si="1"/>
        <v>0</v>
      </c>
      <c r="H13" s="2">
        <f t="shared" si="2"/>
        <v>0</v>
      </c>
      <c r="I13" s="2">
        <f t="shared" si="3"/>
        <v>7688480</v>
      </c>
      <c r="J13" s="2">
        <f t="shared" si="4"/>
        <v>0</v>
      </c>
      <c r="K13" s="1"/>
      <c r="P13" t="str">
        <f t="shared" si="9"/>
        <v>w12C</v>
      </c>
      <c r="Q13">
        <f t="shared" si="10"/>
        <v>1</v>
      </c>
      <c r="R13" t="str">
        <f t="shared" si="11"/>
        <v/>
      </c>
      <c r="S13" t="str">
        <f t="shared" si="12"/>
        <v/>
      </c>
      <c r="T13">
        <f t="shared" si="13"/>
        <v>1</v>
      </c>
      <c r="U13" t="str">
        <f t="shared" si="14"/>
        <v/>
      </c>
      <c r="W13" s="3">
        <f t="shared" si="15"/>
        <v>1.1678558050485921</v>
      </c>
      <c r="X13" s="3">
        <f t="shared" si="16"/>
        <v>1.1677999999999999</v>
      </c>
      <c r="Y13" s="3">
        <f t="shared" si="17"/>
        <v>7688480</v>
      </c>
      <c r="Z13" s="3">
        <f t="shared" si="18"/>
        <v>8979036</v>
      </c>
      <c r="AA13">
        <f t="shared" ref="AA13:AK13" si="29">IF(Z13&gt;2*$Y13,Z13,ROUNDDOWN(Z13*$X13,0))</f>
        <v>10485718</v>
      </c>
      <c r="AB13">
        <f t="shared" si="29"/>
        <v>12245221</v>
      </c>
      <c r="AC13">
        <f t="shared" si="29"/>
        <v>14299969</v>
      </c>
      <c r="AD13">
        <f t="shared" si="29"/>
        <v>16699503</v>
      </c>
      <c r="AE13">
        <f t="shared" si="29"/>
        <v>16699503</v>
      </c>
      <c r="AF13">
        <f t="shared" si="29"/>
        <v>16699503</v>
      </c>
      <c r="AG13">
        <f t="shared" si="29"/>
        <v>16699503</v>
      </c>
      <c r="AH13">
        <f t="shared" si="29"/>
        <v>16699503</v>
      </c>
      <c r="AI13">
        <f t="shared" si="29"/>
        <v>16699503</v>
      </c>
      <c r="AJ13">
        <f t="shared" si="29"/>
        <v>16699503</v>
      </c>
      <c r="AK13">
        <f t="shared" si="29"/>
        <v>16699503</v>
      </c>
    </row>
    <row r="14" spans="1:49" x14ac:dyDescent="0.25">
      <c r="A14" s="1" t="s">
        <v>12</v>
      </c>
      <c r="B14" s="2">
        <v>996113</v>
      </c>
      <c r="C14" s="2">
        <v>964279</v>
      </c>
      <c r="D14" s="2">
        <v>1012487</v>
      </c>
      <c r="E14" s="2">
        <v>1128940</v>
      </c>
      <c r="F14" s="2"/>
      <c r="G14" s="2">
        <f t="shared" si="1"/>
        <v>1960392</v>
      </c>
      <c r="H14" s="2">
        <f t="shared" si="2"/>
        <v>0</v>
      </c>
      <c r="I14" s="2">
        <f t="shared" si="3"/>
        <v>0</v>
      </c>
      <c r="J14" s="2">
        <f t="shared" si="4"/>
        <v>0</v>
      </c>
      <c r="K14" s="1"/>
      <c r="P14" t="str">
        <f t="shared" si="9"/>
        <v>w13A</v>
      </c>
      <c r="Q14">
        <f t="shared" si="10"/>
        <v>1</v>
      </c>
      <c r="R14">
        <f t="shared" si="11"/>
        <v>1</v>
      </c>
      <c r="S14" t="str">
        <f t="shared" si="12"/>
        <v/>
      </c>
      <c r="T14" t="str">
        <f t="shared" si="13"/>
        <v/>
      </c>
      <c r="U14" t="str">
        <f t="shared" si="14"/>
        <v/>
      </c>
      <c r="W14" s="3">
        <f t="shared" si="15"/>
        <v>1.0923463266530367</v>
      </c>
      <c r="X14" s="3">
        <f t="shared" si="16"/>
        <v>1.0923</v>
      </c>
      <c r="Y14" s="3">
        <f t="shared" si="17"/>
        <v>1960392</v>
      </c>
      <c r="Z14" s="3">
        <f t="shared" si="18"/>
        <v>2141427</v>
      </c>
      <c r="AA14">
        <f t="shared" ref="AA14:AK14" si="30">IF(Z14&gt;2*$Y14,Z14,ROUNDDOWN(Z14*$X14,0))</f>
        <v>2339080</v>
      </c>
      <c r="AB14">
        <f t="shared" si="30"/>
        <v>2554977</v>
      </c>
      <c r="AC14">
        <f t="shared" si="30"/>
        <v>2790801</v>
      </c>
      <c r="AD14">
        <f t="shared" si="30"/>
        <v>3048391</v>
      </c>
      <c r="AE14">
        <f t="shared" si="30"/>
        <v>3329757</v>
      </c>
      <c r="AF14">
        <f t="shared" si="30"/>
        <v>3637093</v>
      </c>
      <c r="AG14">
        <f t="shared" si="30"/>
        <v>3972796</v>
      </c>
      <c r="AH14">
        <f t="shared" si="30"/>
        <v>3972796</v>
      </c>
      <c r="AI14">
        <f t="shared" si="30"/>
        <v>3972796</v>
      </c>
      <c r="AJ14">
        <f t="shared" si="30"/>
        <v>3972796</v>
      </c>
      <c r="AK14">
        <f t="shared" si="30"/>
        <v>3972796</v>
      </c>
    </row>
    <row r="15" spans="1:49" x14ac:dyDescent="0.25">
      <c r="A15" s="1" t="s">
        <v>13</v>
      </c>
      <c r="B15" s="2">
        <v>1143634</v>
      </c>
      <c r="C15" s="2">
        <v>1033836</v>
      </c>
      <c r="D15" s="2">
        <v>909534</v>
      </c>
      <c r="E15" s="2">
        <v>856349</v>
      </c>
      <c r="F15" s="2"/>
      <c r="G15" s="2">
        <f t="shared" si="1"/>
        <v>2177470</v>
      </c>
      <c r="H15" s="2">
        <f t="shared" si="2"/>
        <v>0</v>
      </c>
      <c r="I15" s="2">
        <f t="shared" si="3"/>
        <v>0</v>
      </c>
      <c r="J15" s="2">
        <f t="shared" si="4"/>
        <v>0</v>
      </c>
      <c r="K15" s="1"/>
      <c r="P15" t="str">
        <f t="shared" si="9"/>
        <v/>
      </c>
      <c r="Q15" t="str">
        <f t="shared" si="10"/>
        <v/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W15" s="3">
        <f t="shared" si="15"/>
        <v>0.81097925574175533</v>
      </c>
      <c r="X15" s="3">
        <f t="shared" si="16"/>
        <v>0.81089999999999995</v>
      </c>
      <c r="Y15" s="3">
        <f t="shared" si="17"/>
        <v>2177470</v>
      </c>
      <c r="Z15" s="3">
        <f t="shared" si="18"/>
        <v>1765883</v>
      </c>
      <c r="AA15">
        <f t="shared" ref="AA15:AK15" si="31">IF(Z15&gt;2*$Y15,Z15,ROUNDDOWN(Z15*$X15,0))</f>
        <v>1431954</v>
      </c>
      <c r="AB15">
        <f t="shared" si="31"/>
        <v>1161171</v>
      </c>
      <c r="AC15">
        <f t="shared" si="31"/>
        <v>941593</v>
      </c>
      <c r="AD15">
        <f t="shared" si="31"/>
        <v>763537</v>
      </c>
      <c r="AE15">
        <f t="shared" si="31"/>
        <v>619152</v>
      </c>
      <c r="AF15">
        <f t="shared" si="31"/>
        <v>502070</v>
      </c>
      <c r="AG15">
        <f t="shared" si="31"/>
        <v>407128</v>
      </c>
      <c r="AH15">
        <f t="shared" si="31"/>
        <v>330140</v>
      </c>
      <c r="AI15">
        <f t="shared" si="31"/>
        <v>267710</v>
      </c>
      <c r="AJ15">
        <f t="shared" si="31"/>
        <v>217086</v>
      </c>
      <c r="AK15">
        <f t="shared" si="31"/>
        <v>176035</v>
      </c>
    </row>
    <row r="16" spans="1:49" x14ac:dyDescent="0.25">
      <c r="A16" s="1" t="s">
        <v>14</v>
      </c>
      <c r="B16" s="2">
        <v>2549276</v>
      </c>
      <c r="C16" s="2">
        <v>2584751</v>
      </c>
      <c r="D16" s="2">
        <v>2033079</v>
      </c>
      <c r="E16" s="2">
        <v>2066918</v>
      </c>
      <c r="F16" s="2"/>
      <c r="G16" s="2">
        <f t="shared" si="1"/>
        <v>5134027</v>
      </c>
      <c r="H16" s="2">
        <f t="shared" si="2"/>
        <v>0</v>
      </c>
      <c r="I16" s="2">
        <f t="shared" si="3"/>
        <v>0</v>
      </c>
      <c r="J16" s="2">
        <f t="shared" si="4"/>
        <v>0</v>
      </c>
      <c r="K16" s="1"/>
      <c r="P16" t="str">
        <f t="shared" si="9"/>
        <v/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W16" s="3">
        <f t="shared" si="15"/>
        <v>0.79859280054429005</v>
      </c>
      <c r="X16" s="3">
        <f t="shared" si="16"/>
        <v>0.79849999999999999</v>
      </c>
      <c r="Y16" s="3">
        <f t="shared" si="17"/>
        <v>5134027</v>
      </c>
      <c r="Z16" s="3">
        <f t="shared" si="18"/>
        <v>4099997</v>
      </c>
      <c r="AA16">
        <f t="shared" ref="AA16:AK16" si="32">IF(Z16&gt;2*$Y16,Z16,ROUNDDOWN(Z16*$X16,0))</f>
        <v>3273847</v>
      </c>
      <c r="AB16">
        <f t="shared" si="32"/>
        <v>2614166</v>
      </c>
      <c r="AC16">
        <f t="shared" si="32"/>
        <v>2087411</v>
      </c>
      <c r="AD16">
        <f t="shared" si="32"/>
        <v>1666797</v>
      </c>
      <c r="AE16">
        <f t="shared" si="32"/>
        <v>1330937</v>
      </c>
      <c r="AF16">
        <f t="shared" si="32"/>
        <v>1062753</v>
      </c>
      <c r="AG16">
        <f t="shared" si="32"/>
        <v>848608</v>
      </c>
      <c r="AH16">
        <f t="shared" si="32"/>
        <v>677613</v>
      </c>
      <c r="AI16">
        <f t="shared" si="32"/>
        <v>541073</v>
      </c>
      <c r="AJ16">
        <f t="shared" si="32"/>
        <v>432046</v>
      </c>
      <c r="AK16">
        <f t="shared" si="32"/>
        <v>344988</v>
      </c>
    </row>
    <row r="17" spans="1:37" x14ac:dyDescent="0.25">
      <c r="A17" s="1" t="s">
        <v>15</v>
      </c>
      <c r="B17" s="2">
        <v>1367212</v>
      </c>
      <c r="C17" s="2">
        <v>1361389</v>
      </c>
      <c r="D17" s="2">
        <v>1572320</v>
      </c>
      <c r="E17" s="2">
        <v>1836258</v>
      </c>
      <c r="F17" s="2"/>
      <c r="G17" s="2">
        <f t="shared" si="1"/>
        <v>0</v>
      </c>
      <c r="H17" s="2">
        <f t="shared" si="2"/>
        <v>0</v>
      </c>
      <c r="I17" s="2">
        <f t="shared" si="3"/>
        <v>2728601</v>
      </c>
      <c r="J17" s="2">
        <f t="shared" si="4"/>
        <v>0</v>
      </c>
      <c r="K17" s="1"/>
      <c r="P17" t="str">
        <f t="shared" si="9"/>
        <v>w16C</v>
      </c>
      <c r="Q17">
        <f t="shared" si="10"/>
        <v>1</v>
      </c>
      <c r="R17" t="str">
        <f t="shared" si="11"/>
        <v/>
      </c>
      <c r="S17" t="str">
        <f t="shared" si="12"/>
        <v/>
      </c>
      <c r="T17">
        <f t="shared" si="13"/>
        <v>1</v>
      </c>
      <c r="U17" t="str">
        <f t="shared" si="14"/>
        <v/>
      </c>
      <c r="W17" s="3">
        <f t="shared" si="15"/>
        <v>1.2492035295743129</v>
      </c>
      <c r="X17" s="3">
        <f t="shared" si="16"/>
        <v>1.2492000000000001</v>
      </c>
      <c r="Y17" s="3">
        <f t="shared" si="17"/>
        <v>2728601</v>
      </c>
      <c r="Z17" s="3">
        <f t="shared" si="18"/>
        <v>3408578</v>
      </c>
      <c r="AA17">
        <f t="shared" ref="AA17:AK17" si="33">IF(Z17&gt;2*$Y17,Z17,ROUNDDOWN(Z17*$X17,0))</f>
        <v>4257995</v>
      </c>
      <c r="AB17">
        <f t="shared" si="33"/>
        <v>5319087</v>
      </c>
      <c r="AC17">
        <f t="shared" si="33"/>
        <v>6644603</v>
      </c>
      <c r="AD17">
        <f t="shared" si="33"/>
        <v>6644603</v>
      </c>
      <c r="AE17">
        <f t="shared" si="33"/>
        <v>6644603</v>
      </c>
      <c r="AF17">
        <f t="shared" si="33"/>
        <v>6644603</v>
      </c>
      <c r="AG17">
        <f t="shared" si="33"/>
        <v>6644603</v>
      </c>
      <c r="AH17">
        <f t="shared" si="33"/>
        <v>6644603</v>
      </c>
      <c r="AI17">
        <f t="shared" si="33"/>
        <v>6644603</v>
      </c>
      <c r="AJ17">
        <f t="shared" si="33"/>
        <v>6644603</v>
      </c>
      <c r="AK17">
        <f t="shared" si="33"/>
        <v>6644603</v>
      </c>
    </row>
    <row r="18" spans="1:37" x14ac:dyDescent="0.25">
      <c r="A18" s="1" t="s">
        <v>16</v>
      </c>
      <c r="B18" s="2">
        <v>2567464</v>
      </c>
      <c r="C18" s="2">
        <v>2441857</v>
      </c>
      <c r="D18" s="2">
        <v>1524132</v>
      </c>
      <c r="E18" s="2">
        <v>1496810</v>
      </c>
      <c r="F18" s="2"/>
      <c r="G18" s="2">
        <f t="shared" si="1"/>
        <v>5009321</v>
      </c>
      <c r="H18" s="2">
        <f t="shared" si="2"/>
        <v>0</v>
      </c>
      <c r="I18" s="2">
        <f t="shared" si="3"/>
        <v>0</v>
      </c>
      <c r="J18" s="2">
        <f t="shared" si="4"/>
        <v>0</v>
      </c>
      <c r="K18" s="1"/>
      <c r="P18" t="str">
        <f t="shared" si="9"/>
        <v/>
      </c>
      <c r="Q18" t="str">
        <f t="shared" si="10"/>
        <v/>
      </c>
      <c r="R18" t="str">
        <f t="shared" si="11"/>
        <v/>
      </c>
      <c r="S18" t="str">
        <f t="shared" si="12"/>
        <v/>
      </c>
      <c r="T18" t="str">
        <f t="shared" si="13"/>
        <v/>
      </c>
      <c r="U18" t="str">
        <f t="shared" si="14"/>
        <v/>
      </c>
      <c r="W18" s="3">
        <f t="shared" si="15"/>
        <v>0.60306416777842742</v>
      </c>
      <c r="X18" s="3">
        <f t="shared" si="16"/>
        <v>0.60299999999999998</v>
      </c>
      <c r="Y18" s="3">
        <f t="shared" si="17"/>
        <v>5009321</v>
      </c>
      <c r="Z18" s="3">
        <f t="shared" si="18"/>
        <v>3020942</v>
      </c>
      <c r="AA18">
        <f t="shared" ref="AA18:AK18" si="34">IF(Z18&gt;2*$Y18,Z18,ROUNDDOWN(Z18*$X18,0))</f>
        <v>1821628</v>
      </c>
      <c r="AB18">
        <f t="shared" si="34"/>
        <v>1098441</v>
      </c>
      <c r="AC18">
        <f t="shared" si="34"/>
        <v>662359</v>
      </c>
      <c r="AD18">
        <f t="shared" si="34"/>
        <v>399402</v>
      </c>
      <c r="AE18">
        <f t="shared" si="34"/>
        <v>240839</v>
      </c>
      <c r="AF18">
        <f t="shared" si="34"/>
        <v>145225</v>
      </c>
      <c r="AG18">
        <f t="shared" si="34"/>
        <v>87570</v>
      </c>
      <c r="AH18">
        <f t="shared" si="34"/>
        <v>52804</v>
      </c>
      <c r="AI18">
        <f t="shared" si="34"/>
        <v>31840</v>
      </c>
      <c r="AJ18">
        <f t="shared" si="34"/>
        <v>19199</v>
      </c>
      <c r="AK18">
        <f t="shared" si="34"/>
        <v>11576</v>
      </c>
    </row>
    <row r="19" spans="1:37" x14ac:dyDescent="0.25">
      <c r="A19" s="1" t="s">
        <v>17</v>
      </c>
      <c r="B19" s="2">
        <v>1334060</v>
      </c>
      <c r="C19" s="2">
        <v>1395231</v>
      </c>
      <c r="D19" s="2">
        <v>578655</v>
      </c>
      <c r="E19" s="2">
        <v>677663</v>
      </c>
      <c r="F19" s="2"/>
      <c r="G19" s="2">
        <f t="shared" si="1"/>
        <v>0</v>
      </c>
      <c r="H19" s="2">
        <f t="shared" si="2"/>
        <v>0</v>
      </c>
      <c r="I19" s="2">
        <f t="shared" si="3"/>
        <v>0</v>
      </c>
      <c r="J19" s="2">
        <f t="shared" si="4"/>
        <v>2729291</v>
      </c>
      <c r="K19" s="1"/>
      <c r="P19" t="str">
        <f t="shared" si="9"/>
        <v/>
      </c>
      <c r="Q19" t="str">
        <f t="shared" si="10"/>
        <v/>
      </c>
      <c r="R19" t="str">
        <f t="shared" si="11"/>
        <v/>
      </c>
      <c r="S19" t="str">
        <f t="shared" si="12"/>
        <v/>
      </c>
      <c r="T19" t="str">
        <f t="shared" si="13"/>
        <v/>
      </c>
      <c r="U19" t="str">
        <f t="shared" si="14"/>
        <v/>
      </c>
      <c r="W19" s="3">
        <f t="shared" si="15"/>
        <v>0.4603092891157447</v>
      </c>
      <c r="X19" s="3">
        <f t="shared" si="16"/>
        <v>0.46029999999999999</v>
      </c>
      <c r="Y19" s="3">
        <f t="shared" si="17"/>
        <v>2729291</v>
      </c>
      <c r="Z19" s="3">
        <f t="shared" si="18"/>
        <v>1256318</v>
      </c>
      <c r="AA19">
        <f t="shared" ref="AA19:AK19" si="35">IF(Z19&gt;2*$Y19,Z19,ROUNDDOWN(Z19*$X19,0))</f>
        <v>578283</v>
      </c>
      <c r="AB19">
        <f t="shared" si="35"/>
        <v>266183</v>
      </c>
      <c r="AC19">
        <f t="shared" si="35"/>
        <v>122524</v>
      </c>
      <c r="AD19">
        <f t="shared" si="35"/>
        <v>56397</v>
      </c>
      <c r="AE19">
        <f t="shared" si="35"/>
        <v>25959</v>
      </c>
      <c r="AF19">
        <f t="shared" si="35"/>
        <v>11948</v>
      </c>
      <c r="AG19">
        <f t="shared" si="35"/>
        <v>5499</v>
      </c>
      <c r="AH19">
        <f t="shared" si="35"/>
        <v>2531</v>
      </c>
      <c r="AI19">
        <f t="shared" si="35"/>
        <v>1165</v>
      </c>
      <c r="AJ19">
        <f t="shared" si="35"/>
        <v>536</v>
      </c>
      <c r="AK19">
        <f t="shared" si="35"/>
        <v>246</v>
      </c>
    </row>
    <row r="20" spans="1:37" x14ac:dyDescent="0.25">
      <c r="A20" s="1" t="s">
        <v>18</v>
      </c>
      <c r="B20" s="2">
        <v>2976209</v>
      </c>
      <c r="C20" s="2">
        <v>3199665</v>
      </c>
      <c r="D20" s="2">
        <v>1666477</v>
      </c>
      <c r="E20" s="2">
        <v>1759240</v>
      </c>
      <c r="F20" s="2"/>
      <c r="G20" s="2">
        <f t="shared" si="1"/>
        <v>0</v>
      </c>
      <c r="H20" s="2">
        <f t="shared" si="2"/>
        <v>0</v>
      </c>
      <c r="I20" s="2">
        <f t="shared" si="3"/>
        <v>6175874</v>
      </c>
      <c r="J20" s="2">
        <f t="shared" si="4"/>
        <v>0</v>
      </c>
      <c r="K20" s="1"/>
      <c r="P20" t="str">
        <f t="shared" si="9"/>
        <v/>
      </c>
      <c r="Q20" t="str">
        <f t="shared" si="10"/>
        <v/>
      </c>
      <c r="R20" t="str">
        <f t="shared" si="11"/>
        <v/>
      </c>
      <c r="S20" t="str">
        <f t="shared" si="12"/>
        <v/>
      </c>
      <c r="T20" t="str">
        <f t="shared" si="13"/>
        <v/>
      </c>
      <c r="U20" t="str">
        <f t="shared" si="14"/>
        <v/>
      </c>
      <c r="W20" s="3">
        <f t="shared" si="15"/>
        <v>0.55469347334482533</v>
      </c>
      <c r="X20" s="3">
        <f t="shared" si="16"/>
        <v>0.55459999999999998</v>
      </c>
      <c r="Y20" s="3">
        <f t="shared" si="17"/>
        <v>6175874</v>
      </c>
      <c r="Z20" s="3">
        <f t="shared" si="18"/>
        <v>3425717</v>
      </c>
      <c r="AA20">
        <f t="shared" ref="AA20:AK20" si="36">IF(Z20&gt;2*$Y20,Z20,ROUNDDOWN(Z20*$X20,0))</f>
        <v>1899902</v>
      </c>
      <c r="AB20">
        <f t="shared" si="36"/>
        <v>1053685</v>
      </c>
      <c r="AC20">
        <f t="shared" si="36"/>
        <v>584373</v>
      </c>
      <c r="AD20">
        <f t="shared" si="36"/>
        <v>324093</v>
      </c>
      <c r="AE20">
        <f t="shared" si="36"/>
        <v>179741</v>
      </c>
      <c r="AF20">
        <f t="shared" si="36"/>
        <v>99684</v>
      </c>
      <c r="AG20">
        <f t="shared" si="36"/>
        <v>55284</v>
      </c>
      <c r="AH20">
        <f t="shared" si="36"/>
        <v>30660</v>
      </c>
      <c r="AI20">
        <f t="shared" si="36"/>
        <v>17004</v>
      </c>
      <c r="AJ20">
        <f t="shared" si="36"/>
        <v>9430</v>
      </c>
      <c r="AK20">
        <f t="shared" si="36"/>
        <v>5229</v>
      </c>
    </row>
    <row r="21" spans="1:37" x14ac:dyDescent="0.25">
      <c r="A21" s="1" t="s">
        <v>19</v>
      </c>
      <c r="B21" s="2">
        <v>1443351</v>
      </c>
      <c r="C21" s="2">
        <v>1565539</v>
      </c>
      <c r="D21" s="2">
        <v>1355276</v>
      </c>
      <c r="E21" s="2">
        <v>1423414</v>
      </c>
      <c r="F21" s="2"/>
      <c r="G21" s="2">
        <f t="shared" si="1"/>
        <v>0</v>
      </c>
      <c r="H21" s="2">
        <f t="shared" si="2"/>
        <v>0</v>
      </c>
      <c r="I21" s="2">
        <f t="shared" si="3"/>
        <v>3008890</v>
      </c>
      <c r="J21" s="2">
        <f t="shared" si="4"/>
        <v>0</v>
      </c>
      <c r="K21" s="1"/>
      <c r="P21" t="str">
        <f t="shared" si="9"/>
        <v/>
      </c>
      <c r="Q21" t="str">
        <f t="shared" si="10"/>
        <v/>
      </c>
      <c r="R21" t="str">
        <f t="shared" si="11"/>
        <v/>
      </c>
      <c r="S21" t="str">
        <f t="shared" si="12"/>
        <v/>
      </c>
      <c r="T21" t="str">
        <f t="shared" si="13"/>
        <v/>
      </c>
      <c r="U21" t="str">
        <f t="shared" si="14"/>
        <v/>
      </c>
      <c r="W21" s="3">
        <f t="shared" si="15"/>
        <v>0.9234933812801398</v>
      </c>
      <c r="X21" s="3">
        <f t="shared" si="16"/>
        <v>0.9234</v>
      </c>
      <c r="Y21" s="3">
        <f t="shared" si="17"/>
        <v>3008890</v>
      </c>
      <c r="Z21" s="3">
        <f t="shared" si="18"/>
        <v>2778690</v>
      </c>
      <c r="AA21">
        <f t="shared" ref="AA21:AK21" si="37">IF(Z21&gt;2*$Y21,Z21,ROUNDDOWN(Z21*$X21,0))</f>
        <v>2565842</v>
      </c>
      <c r="AB21">
        <f t="shared" si="37"/>
        <v>2369298</v>
      </c>
      <c r="AC21">
        <f t="shared" si="37"/>
        <v>2187809</v>
      </c>
      <c r="AD21">
        <f t="shared" si="37"/>
        <v>2020222</v>
      </c>
      <c r="AE21">
        <f t="shared" si="37"/>
        <v>1865472</v>
      </c>
      <c r="AF21">
        <f t="shared" si="37"/>
        <v>1722576</v>
      </c>
      <c r="AG21">
        <f t="shared" si="37"/>
        <v>1590626</v>
      </c>
      <c r="AH21">
        <f t="shared" si="37"/>
        <v>1468784</v>
      </c>
      <c r="AI21">
        <f t="shared" si="37"/>
        <v>1356275</v>
      </c>
      <c r="AJ21">
        <f t="shared" si="37"/>
        <v>1252384</v>
      </c>
      <c r="AK21">
        <f t="shared" si="37"/>
        <v>1156451</v>
      </c>
    </row>
    <row r="22" spans="1:37" x14ac:dyDescent="0.25">
      <c r="A22" s="1" t="s">
        <v>20</v>
      </c>
      <c r="B22" s="2">
        <v>2486640</v>
      </c>
      <c r="C22" s="2">
        <v>2265936</v>
      </c>
      <c r="D22" s="2">
        <v>297424</v>
      </c>
      <c r="E22" s="2">
        <v>274759</v>
      </c>
      <c r="F22" s="2"/>
      <c r="G22" s="2">
        <f t="shared" si="1"/>
        <v>4752576</v>
      </c>
      <c r="H22" s="2">
        <f t="shared" si="2"/>
        <v>0</v>
      </c>
      <c r="I22" s="2">
        <f t="shared" si="3"/>
        <v>0</v>
      </c>
      <c r="J22" s="2">
        <f t="shared" si="4"/>
        <v>0</v>
      </c>
      <c r="K22" s="1"/>
      <c r="P22" t="str">
        <f t="shared" si="9"/>
        <v/>
      </c>
      <c r="Q22" t="str">
        <f t="shared" si="10"/>
        <v/>
      </c>
      <c r="R22" t="str">
        <f t="shared" si="11"/>
        <v/>
      </c>
      <c r="S22" t="str">
        <f t="shared" si="12"/>
        <v/>
      </c>
      <c r="T22" t="str">
        <f t="shared" si="13"/>
        <v/>
      </c>
      <c r="U22" t="str">
        <f t="shared" si="14"/>
        <v/>
      </c>
      <c r="W22" s="3">
        <f t="shared" si="15"/>
        <v>0.12039428722444417</v>
      </c>
      <c r="X22" s="3">
        <f t="shared" si="16"/>
        <v>0.1203</v>
      </c>
      <c r="Y22" s="3">
        <f t="shared" si="17"/>
        <v>4752576</v>
      </c>
      <c r="Z22" s="3">
        <f t="shared" si="18"/>
        <v>572183</v>
      </c>
      <c r="AA22">
        <f t="shared" ref="AA22:AK22" si="38">IF(Z22&gt;2*$Y22,Z22,ROUNDDOWN(Z22*$X22,0))</f>
        <v>68833</v>
      </c>
      <c r="AB22">
        <f t="shared" si="38"/>
        <v>8280</v>
      </c>
      <c r="AC22">
        <f t="shared" si="38"/>
        <v>996</v>
      </c>
      <c r="AD22">
        <f t="shared" si="38"/>
        <v>119</v>
      </c>
      <c r="AE22">
        <f t="shared" si="38"/>
        <v>14</v>
      </c>
      <c r="AF22">
        <f t="shared" si="38"/>
        <v>1</v>
      </c>
      <c r="AG22">
        <f t="shared" si="38"/>
        <v>0</v>
      </c>
      <c r="AH22">
        <f t="shared" si="38"/>
        <v>0</v>
      </c>
      <c r="AI22">
        <f t="shared" si="38"/>
        <v>0</v>
      </c>
      <c r="AJ22">
        <f t="shared" si="38"/>
        <v>0</v>
      </c>
      <c r="AK22">
        <f t="shared" si="38"/>
        <v>0</v>
      </c>
    </row>
    <row r="23" spans="1:37" x14ac:dyDescent="0.25">
      <c r="A23" s="1" t="s">
        <v>21</v>
      </c>
      <c r="B23" s="2">
        <v>685438</v>
      </c>
      <c r="C23" s="2">
        <v>749124</v>
      </c>
      <c r="D23" s="2">
        <v>2697677</v>
      </c>
      <c r="E23" s="2">
        <v>2821550</v>
      </c>
      <c r="F23" s="2"/>
      <c r="G23" s="2">
        <f t="shared" si="1"/>
        <v>0</v>
      </c>
      <c r="H23" s="2">
        <f t="shared" si="2"/>
        <v>1434562</v>
      </c>
      <c r="I23" s="2">
        <f t="shared" si="3"/>
        <v>0</v>
      </c>
      <c r="J23" s="2">
        <f t="shared" si="4"/>
        <v>0</v>
      </c>
      <c r="K23" s="1"/>
      <c r="P23" t="str">
        <f t="shared" si="9"/>
        <v>w22B</v>
      </c>
      <c r="Q23">
        <f t="shared" si="10"/>
        <v>1</v>
      </c>
      <c r="R23" t="str">
        <f t="shared" si="11"/>
        <v/>
      </c>
      <c r="S23">
        <f t="shared" si="12"/>
        <v>1</v>
      </c>
      <c r="T23" t="str">
        <f t="shared" si="13"/>
        <v/>
      </c>
      <c r="U23" t="str">
        <f t="shared" si="14"/>
        <v/>
      </c>
      <c r="W23" s="3">
        <f t="shared" si="15"/>
        <v>3.8473255251428657</v>
      </c>
      <c r="X23" s="3">
        <f t="shared" si="16"/>
        <v>3.8473000000000002</v>
      </c>
      <c r="Y23" s="3">
        <f t="shared" si="17"/>
        <v>1434562</v>
      </c>
      <c r="Z23" s="3">
        <f t="shared" si="18"/>
        <v>5519227</v>
      </c>
      <c r="AA23">
        <f t="shared" ref="AA23:AK23" si="39">IF(Z23&gt;2*$Y23,Z23,ROUNDDOWN(Z23*$X23,0))</f>
        <v>5519227</v>
      </c>
      <c r="AB23">
        <f t="shared" si="39"/>
        <v>5519227</v>
      </c>
      <c r="AC23">
        <f t="shared" si="39"/>
        <v>5519227</v>
      </c>
      <c r="AD23">
        <f t="shared" si="39"/>
        <v>5519227</v>
      </c>
      <c r="AE23">
        <f t="shared" si="39"/>
        <v>5519227</v>
      </c>
      <c r="AF23">
        <f t="shared" si="39"/>
        <v>5519227</v>
      </c>
      <c r="AG23">
        <f t="shared" si="39"/>
        <v>5519227</v>
      </c>
      <c r="AH23">
        <f t="shared" si="39"/>
        <v>5519227</v>
      </c>
      <c r="AI23">
        <f t="shared" si="39"/>
        <v>5519227</v>
      </c>
      <c r="AJ23">
        <f t="shared" si="39"/>
        <v>5519227</v>
      </c>
      <c r="AK23">
        <f t="shared" si="39"/>
        <v>5519227</v>
      </c>
    </row>
    <row r="24" spans="1:37" x14ac:dyDescent="0.25">
      <c r="A24" s="1" t="s">
        <v>22</v>
      </c>
      <c r="B24" s="2">
        <v>2166753</v>
      </c>
      <c r="C24" s="2">
        <v>2338698</v>
      </c>
      <c r="D24" s="2">
        <v>1681433</v>
      </c>
      <c r="E24" s="2">
        <v>1592443</v>
      </c>
      <c r="F24" s="2"/>
      <c r="G24" s="2">
        <f t="shared" si="1"/>
        <v>0</v>
      </c>
      <c r="H24" s="2">
        <f t="shared" si="2"/>
        <v>4505451</v>
      </c>
      <c r="I24" s="2">
        <f t="shared" si="3"/>
        <v>0</v>
      </c>
      <c r="J24" s="2">
        <f t="shared" si="4"/>
        <v>0</v>
      </c>
      <c r="K24" s="1"/>
      <c r="P24" t="str">
        <f t="shared" si="9"/>
        <v/>
      </c>
      <c r="Q24" t="str">
        <f t="shared" si="10"/>
        <v/>
      </c>
      <c r="R24" t="str">
        <f t="shared" si="11"/>
        <v/>
      </c>
      <c r="S24" t="str">
        <f t="shared" si="12"/>
        <v/>
      </c>
      <c r="T24" t="str">
        <f t="shared" si="13"/>
        <v/>
      </c>
      <c r="U24" t="str">
        <f t="shared" si="14"/>
        <v/>
      </c>
      <c r="W24" s="3">
        <f t="shared" si="15"/>
        <v>0.72664778731363411</v>
      </c>
      <c r="X24" s="3">
        <f t="shared" si="16"/>
        <v>0.72660000000000002</v>
      </c>
      <c r="Y24" s="3">
        <f t="shared" si="17"/>
        <v>4505451</v>
      </c>
      <c r="Z24" s="3">
        <f t="shared" si="18"/>
        <v>3273876</v>
      </c>
      <c r="AA24">
        <f t="shared" ref="AA24:AK24" si="40">IF(Z24&gt;2*$Y24,Z24,ROUNDDOWN(Z24*$X24,0))</f>
        <v>2378798</v>
      </c>
      <c r="AB24">
        <f t="shared" si="40"/>
        <v>1728434</v>
      </c>
      <c r="AC24">
        <f t="shared" si="40"/>
        <v>1255880</v>
      </c>
      <c r="AD24">
        <f t="shared" si="40"/>
        <v>912522</v>
      </c>
      <c r="AE24">
        <f t="shared" si="40"/>
        <v>663038</v>
      </c>
      <c r="AF24">
        <f t="shared" si="40"/>
        <v>481763</v>
      </c>
      <c r="AG24">
        <f t="shared" si="40"/>
        <v>350048</v>
      </c>
      <c r="AH24">
        <f t="shared" si="40"/>
        <v>254344</v>
      </c>
      <c r="AI24">
        <f t="shared" si="40"/>
        <v>184806</v>
      </c>
      <c r="AJ24">
        <f t="shared" si="40"/>
        <v>134280</v>
      </c>
      <c r="AK24">
        <f t="shared" si="40"/>
        <v>97567</v>
      </c>
    </row>
    <row r="25" spans="1:37" x14ac:dyDescent="0.25">
      <c r="A25" s="1" t="s">
        <v>23</v>
      </c>
      <c r="B25" s="2">
        <v>643177</v>
      </c>
      <c r="C25" s="2">
        <v>684187</v>
      </c>
      <c r="D25" s="2">
        <v>796213</v>
      </c>
      <c r="E25" s="2">
        <v>867904</v>
      </c>
      <c r="F25" s="2"/>
      <c r="G25" s="2">
        <f t="shared" si="1"/>
        <v>0</v>
      </c>
      <c r="H25" s="2">
        <f t="shared" si="2"/>
        <v>0</v>
      </c>
      <c r="I25" s="2">
        <f t="shared" si="3"/>
        <v>1327364</v>
      </c>
      <c r="J25" s="2">
        <f t="shared" si="4"/>
        <v>0</v>
      </c>
      <c r="K25" s="1"/>
      <c r="P25" t="str">
        <f t="shared" si="9"/>
        <v>w24C</v>
      </c>
      <c r="Q25">
        <f t="shared" si="10"/>
        <v>1</v>
      </c>
      <c r="R25" t="str">
        <f t="shared" si="11"/>
        <v/>
      </c>
      <c r="S25" t="str">
        <f t="shared" si="12"/>
        <v/>
      </c>
      <c r="T25">
        <f t="shared" si="13"/>
        <v>1</v>
      </c>
      <c r="U25" t="str">
        <f t="shared" si="14"/>
        <v/>
      </c>
      <c r="W25" s="3">
        <f t="shared" si="15"/>
        <v>1.2537005674404309</v>
      </c>
      <c r="X25" s="3">
        <f t="shared" si="16"/>
        <v>1.2537</v>
      </c>
      <c r="Y25" s="3">
        <f t="shared" si="17"/>
        <v>1327364</v>
      </c>
      <c r="Z25" s="3">
        <f t="shared" si="18"/>
        <v>1664117</v>
      </c>
      <c r="AA25">
        <f t="shared" ref="AA25:AK25" si="41">IF(Z25&gt;2*$Y25,Z25,ROUNDDOWN(Z25*$X25,0))</f>
        <v>2086303</v>
      </c>
      <c r="AB25">
        <f t="shared" si="41"/>
        <v>2615598</v>
      </c>
      <c r="AC25">
        <f t="shared" si="41"/>
        <v>3279175</v>
      </c>
      <c r="AD25">
        <f t="shared" si="41"/>
        <v>3279175</v>
      </c>
      <c r="AE25">
        <f t="shared" si="41"/>
        <v>3279175</v>
      </c>
      <c r="AF25">
        <f t="shared" si="41"/>
        <v>3279175</v>
      </c>
      <c r="AG25">
        <f t="shared" si="41"/>
        <v>3279175</v>
      </c>
      <c r="AH25">
        <f t="shared" si="41"/>
        <v>3279175</v>
      </c>
      <c r="AI25">
        <f t="shared" si="41"/>
        <v>3279175</v>
      </c>
      <c r="AJ25">
        <f t="shared" si="41"/>
        <v>3279175</v>
      </c>
      <c r="AK25">
        <f t="shared" si="41"/>
        <v>3279175</v>
      </c>
    </row>
    <row r="26" spans="1:37" x14ac:dyDescent="0.25">
      <c r="A26" s="1" t="s">
        <v>24</v>
      </c>
      <c r="B26" s="2">
        <v>450192</v>
      </c>
      <c r="C26" s="2">
        <v>434755</v>
      </c>
      <c r="D26" s="2">
        <v>1656446</v>
      </c>
      <c r="E26" s="2">
        <v>1691000</v>
      </c>
      <c r="F26" s="2"/>
      <c r="G26" s="2">
        <f t="shared" si="1"/>
        <v>0</v>
      </c>
      <c r="H26" s="2">
        <f t="shared" si="2"/>
        <v>884947</v>
      </c>
      <c r="I26" s="2">
        <f t="shared" si="3"/>
        <v>0</v>
      </c>
      <c r="J26" s="2">
        <f t="shared" si="4"/>
        <v>0</v>
      </c>
      <c r="K26" s="1"/>
      <c r="P26" t="str">
        <f t="shared" si="9"/>
        <v>w25B</v>
      </c>
      <c r="Q26">
        <f t="shared" si="10"/>
        <v>1</v>
      </c>
      <c r="R26" t="str">
        <f t="shared" si="11"/>
        <v/>
      </c>
      <c r="S26">
        <f t="shared" si="12"/>
        <v>1</v>
      </c>
      <c r="T26" t="str">
        <f t="shared" si="13"/>
        <v/>
      </c>
      <c r="U26" t="str">
        <f t="shared" si="14"/>
        <v/>
      </c>
      <c r="W26" s="3">
        <f t="shared" si="15"/>
        <v>3.7826513904222514</v>
      </c>
      <c r="X26" s="3">
        <f t="shared" si="16"/>
        <v>3.7826</v>
      </c>
      <c r="Y26" s="3">
        <f t="shared" si="17"/>
        <v>884947</v>
      </c>
      <c r="Z26" s="3">
        <f t="shared" si="18"/>
        <v>3347446</v>
      </c>
      <c r="AA26">
        <f t="shared" ref="AA26:AK26" si="42">IF(Z26&gt;2*$Y26,Z26,ROUNDDOWN(Z26*$X26,0))</f>
        <v>3347446</v>
      </c>
      <c r="AB26">
        <f t="shared" si="42"/>
        <v>3347446</v>
      </c>
      <c r="AC26">
        <f t="shared" si="42"/>
        <v>3347446</v>
      </c>
      <c r="AD26">
        <f t="shared" si="42"/>
        <v>3347446</v>
      </c>
      <c r="AE26">
        <f t="shared" si="42"/>
        <v>3347446</v>
      </c>
      <c r="AF26">
        <f t="shared" si="42"/>
        <v>3347446</v>
      </c>
      <c r="AG26">
        <f t="shared" si="42"/>
        <v>3347446</v>
      </c>
      <c r="AH26">
        <f t="shared" si="42"/>
        <v>3347446</v>
      </c>
      <c r="AI26">
        <f t="shared" si="42"/>
        <v>3347446</v>
      </c>
      <c r="AJ26">
        <f t="shared" si="42"/>
        <v>3347446</v>
      </c>
      <c r="AK26">
        <f t="shared" si="42"/>
        <v>3347446</v>
      </c>
    </row>
    <row r="27" spans="1:37" x14ac:dyDescent="0.25">
      <c r="A27" s="1" t="s">
        <v>25</v>
      </c>
      <c r="B27" s="2">
        <v>1037774</v>
      </c>
      <c r="C27" s="2">
        <v>1113789</v>
      </c>
      <c r="D27" s="2">
        <v>877464</v>
      </c>
      <c r="E27" s="2">
        <v>990837</v>
      </c>
      <c r="F27" s="2"/>
      <c r="G27" s="2">
        <f t="shared" si="1"/>
        <v>0</v>
      </c>
      <c r="H27" s="2">
        <f t="shared" si="2"/>
        <v>0</v>
      </c>
      <c r="I27" s="2">
        <f t="shared" si="3"/>
        <v>2151563</v>
      </c>
      <c r="J27" s="2">
        <f t="shared" si="4"/>
        <v>0</v>
      </c>
      <c r="K27" s="1"/>
      <c r="P27" t="str">
        <f t="shared" si="9"/>
        <v/>
      </c>
      <c r="Q27" t="str">
        <f t="shared" si="10"/>
        <v/>
      </c>
      <c r="R27" t="str">
        <f t="shared" si="11"/>
        <v/>
      </c>
      <c r="S27" t="str">
        <f t="shared" si="12"/>
        <v/>
      </c>
      <c r="T27" t="str">
        <f t="shared" si="13"/>
        <v/>
      </c>
      <c r="U27" t="str">
        <f t="shared" si="14"/>
        <v/>
      </c>
      <c r="W27" s="3">
        <f t="shared" si="15"/>
        <v>0.86834594199658577</v>
      </c>
      <c r="X27" s="3">
        <f t="shared" si="16"/>
        <v>0.86829999999999996</v>
      </c>
      <c r="Y27" s="3">
        <f t="shared" si="17"/>
        <v>2151563</v>
      </c>
      <c r="Z27" s="3">
        <f t="shared" si="18"/>
        <v>1868301</v>
      </c>
      <c r="AA27">
        <f t="shared" ref="AA27:AK27" si="43">IF(Z27&gt;2*$Y27,Z27,ROUNDDOWN(Z27*$X27,0))</f>
        <v>1622245</v>
      </c>
      <c r="AB27">
        <f t="shared" si="43"/>
        <v>1408595</v>
      </c>
      <c r="AC27">
        <f t="shared" si="43"/>
        <v>1223083</v>
      </c>
      <c r="AD27">
        <f t="shared" si="43"/>
        <v>1062002</v>
      </c>
      <c r="AE27">
        <f t="shared" si="43"/>
        <v>922136</v>
      </c>
      <c r="AF27">
        <f t="shared" si="43"/>
        <v>800690</v>
      </c>
      <c r="AG27">
        <f t="shared" si="43"/>
        <v>695239</v>
      </c>
      <c r="AH27">
        <f t="shared" si="43"/>
        <v>603676</v>
      </c>
      <c r="AI27">
        <f t="shared" si="43"/>
        <v>524171</v>
      </c>
      <c r="AJ27">
        <f t="shared" si="43"/>
        <v>455137</v>
      </c>
      <c r="AK27">
        <f t="shared" si="43"/>
        <v>395195</v>
      </c>
    </row>
    <row r="28" spans="1:37" x14ac:dyDescent="0.25">
      <c r="A28" s="1" t="s">
        <v>26</v>
      </c>
      <c r="B28" s="2">
        <v>2351213</v>
      </c>
      <c r="C28" s="2">
        <v>2358482</v>
      </c>
      <c r="D28" s="2">
        <v>1098384</v>
      </c>
      <c r="E28" s="2">
        <v>1121488</v>
      </c>
      <c r="F28" s="2"/>
      <c r="G28" s="2">
        <f t="shared" si="1"/>
        <v>0</v>
      </c>
      <c r="H28" s="2">
        <f t="shared" si="2"/>
        <v>0</v>
      </c>
      <c r="I28" s="2">
        <f t="shared" si="3"/>
        <v>4709695</v>
      </c>
      <c r="J28" s="2">
        <f t="shared" si="4"/>
        <v>0</v>
      </c>
      <c r="K28" s="1"/>
      <c r="P28" t="str">
        <f t="shared" si="9"/>
        <v/>
      </c>
      <c r="Q28" t="str">
        <f t="shared" si="10"/>
        <v/>
      </c>
      <c r="R28" t="str">
        <f t="shared" si="11"/>
        <v/>
      </c>
      <c r="S28" t="str">
        <f t="shared" si="12"/>
        <v/>
      </c>
      <c r="T28" t="str">
        <f t="shared" si="13"/>
        <v/>
      </c>
      <c r="U28" t="str">
        <f t="shared" si="14"/>
        <v/>
      </c>
      <c r="W28" s="3">
        <f t="shared" si="15"/>
        <v>0.47134092547394257</v>
      </c>
      <c r="X28" s="3">
        <f t="shared" si="16"/>
        <v>0.4713</v>
      </c>
      <c r="Y28" s="3">
        <f t="shared" si="17"/>
        <v>4709695</v>
      </c>
      <c r="Z28" s="3">
        <f t="shared" si="18"/>
        <v>2219872</v>
      </c>
      <c r="AA28">
        <f t="shared" ref="AA28:AK28" si="44">IF(Z28&gt;2*$Y28,Z28,ROUNDDOWN(Z28*$X28,0))</f>
        <v>1046225</v>
      </c>
      <c r="AB28">
        <f t="shared" si="44"/>
        <v>493085</v>
      </c>
      <c r="AC28">
        <f t="shared" si="44"/>
        <v>232390</v>
      </c>
      <c r="AD28">
        <f t="shared" si="44"/>
        <v>109525</v>
      </c>
      <c r="AE28">
        <f t="shared" si="44"/>
        <v>51619</v>
      </c>
      <c r="AF28">
        <f t="shared" si="44"/>
        <v>24328</v>
      </c>
      <c r="AG28">
        <f t="shared" si="44"/>
        <v>11465</v>
      </c>
      <c r="AH28">
        <f t="shared" si="44"/>
        <v>5403</v>
      </c>
      <c r="AI28">
        <f t="shared" si="44"/>
        <v>2546</v>
      </c>
      <c r="AJ28">
        <f t="shared" si="44"/>
        <v>1199</v>
      </c>
      <c r="AK28">
        <f t="shared" si="44"/>
        <v>565</v>
      </c>
    </row>
    <row r="29" spans="1:37" x14ac:dyDescent="0.25">
      <c r="A29" s="1" t="s">
        <v>27</v>
      </c>
      <c r="B29" s="2">
        <v>2613354</v>
      </c>
      <c r="C29" s="2">
        <v>2837241</v>
      </c>
      <c r="D29" s="2">
        <v>431144</v>
      </c>
      <c r="E29" s="2">
        <v>434113</v>
      </c>
      <c r="F29" s="2"/>
      <c r="G29" s="2">
        <f t="shared" si="1"/>
        <v>0</v>
      </c>
      <c r="H29" s="2">
        <f t="shared" si="2"/>
        <v>0</v>
      </c>
      <c r="I29" s="2">
        <f t="shared" si="3"/>
        <v>0</v>
      </c>
      <c r="J29" s="2">
        <f t="shared" si="4"/>
        <v>5450595</v>
      </c>
      <c r="K29" s="1"/>
      <c r="P29" t="str">
        <f t="shared" si="9"/>
        <v/>
      </c>
      <c r="Q29" t="str">
        <f t="shared" si="10"/>
        <v/>
      </c>
      <c r="R29" t="str">
        <f t="shared" si="11"/>
        <v/>
      </c>
      <c r="S29" t="str">
        <f t="shared" si="12"/>
        <v/>
      </c>
      <c r="T29" t="str">
        <f t="shared" si="13"/>
        <v/>
      </c>
      <c r="U29" t="str">
        <f t="shared" si="14"/>
        <v/>
      </c>
      <c r="W29" s="3">
        <f t="shared" si="15"/>
        <v>0.15874542137142825</v>
      </c>
      <c r="X29" s="3">
        <f t="shared" si="16"/>
        <v>0.15870000000000001</v>
      </c>
      <c r="Y29" s="3">
        <f t="shared" si="17"/>
        <v>5450595</v>
      </c>
      <c r="Z29" s="3">
        <f t="shared" si="18"/>
        <v>865257</v>
      </c>
      <c r="AA29">
        <f t="shared" ref="AA29:AK29" si="45">IF(Z29&gt;2*$Y29,Z29,ROUNDDOWN(Z29*$X29,0))</f>
        <v>137316</v>
      </c>
      <c r="AB29">
        <f t="shared" si="45"/>
        <v>21792</v>
      </c>
      <c r="AC29">
        <f t="shared" si="45"/>
        <v>3458</v>
      </c>
      <c r="AD29">
        <f t="shared" si="45"/>
        <v>548</v>
      </c>
      <c r="AE29">
        <f t="shared" si="45"/>
        <v>86</v>
      </c>
      <c r="AF29">
        <f t="shared" si="45"/>
        <v>13</v>
      </c>
      <c r="AG29">
        <f t="shared" si="45"/>
        <v>2</v>
      </c>
      <c r="AH29">
        <f t="shared" si="45"/>
        <v>0</v>
      </c>
      <c r="AI29">
        <f t="shared" si="45"/>
        <v>0</v>
      </c>
      <c r="AJ29">
        <f t="shared" si="45"/>
        <v>0</v>
      </c>
      <c r="AK29">
        <f t="shared" si="45"/>
        <v>0</v>
      </c>
    </row>
    <row r="30" spans="1:37" x14ac:dyDescent="0.25">
      <c r="A30" s="1" t="s">
        <v>28</v>
      </c>
      <c r="B30" s="2">
        <v>1859691</v>
      </c>
      <c r="C30" s="2">
        <v>1844250</v>
      </c>
      <c r="D30" s="2">
        <v>1460134</v>
      </c>
      <c r="E30" s="2">
        <v>1585258</v>
      </c>
      <c r="F30" s="2"/>
      <c r="G30" s="2">
        <f t="shared" si="1"/>
        <v>3703941</v>
      </c>
      <c r="H30" s="2">
        <f t="shared" si="2"/>
        <v>0</v>
      </c>
      <c r="I30" s="2">
        <f t="shared" si="3"/>
        <v>0</v>
      </c>
      <c r="J30" s="2">
        <f t="shared" si="4"/>
        <v>0</v>
      </c>
      <c r="K30" s="1"/>
      <c r="P30" t="str">
        <f t="shared" si="9"/>
        <v/>
      </c>
      <c r="Q30" t="str">
        <f t="shared" si="10"/>
        <v/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W30" s="3">
        <f t="shared" si="15"/>
        <v>0.8222031614434463</v>
      </c>
      <c r="X30" s="3">
        <f t="shared" si="16"/>
        <v>0.82220000000000004</v>
      </c>
      <c r="Y30" s="3">
        <f t="shared" si="17"/>
        <v>3703941</v>
      </c>
      <c r="Z30" s="3">
        <f t="shared" si="18"/>
        <v>3045392</v>
      </c>
      <c r="AA30">
        <f t="shared" ref="AA30:AK30" si="46">IF(Z30&gt;2*$Y30,Z30,ROUNDDOWN(Z30*$X30,0))</f>
        <v>2503921</v>
      </c>
      <c r="AB30">
        <f t="shared" si="46"/>
        <v>2058723</v>
      </c>
      <c r="AC30">
        <f t="shared" si="46"/>
        <v>1692682</v>
      </c>
      <c r="AD30">
        <f t="shared" si="46"/>
        <v>1391723</v>
      </c>
      <c r="AE30">
        <f t="shared" si="46"/>
        <v>1144274</v>
      </c>
      <c r="AF30">
        <f t="shared" si="46"/>
        <v>940822</v>
      </c>
      <c r="AG30">
        <f t="shared" si="46"/>
        <v>773543</v>
      </c>
      <c r="AH30">
        <f t="shared" si="46"/>
        <v>636007</v>
      </c>
      <c r="AI30">
        <f t="shared" si="46"/>
        <v>522924</v>
      </c>
      <c r="AJ30">
        <f t="shared" si="46"/>
        <v>429948</v>
      </c>
      <c r="AK30">
        <f t="shared" si="46"/>
        <v>353503</v>
      </c>
    </row>
    <row r="31" spans="1:37" x14ac:dyDescent="0.25">
      <c r="A31" s="1" t="s">
        <v>29</v>
      </c>
      <c r="B31" s="2">
        <v>2478386</v>
      </c>
      <c r="C31" s="2">
        <v>2562144</v>
      </c>
      <c r="D31" s="2">
        <v>30035</v>
      </c>
      <c r="E31" s="2">
        <v>29396</v>
      </c>
      <c r="F31" s="2"/>
      <c r="G31" s="2">
        <f t="shared" si="1"/>
        <v>0</v>
      </c>
      <c r="H31" s="2">
        <f t="shared" si="2"/>
        <v>0</v>
      </c>
      <c r="I31" s="2">
        <f t="shared" si="3"/>
        <v>5040530</v>
      </c>
      <c r="J31" s="2">
        <f t="shared" si="4"/>
        <v>0</v>
      </c>
      <c r="K31" s="1"/>
      <c r="P31" t="str">
        <f t="shared" si="9"/>
        <v/>
      </c>
      <c r="Q31" t="str">
        <f t="shared" si="10"/>
        <v/>
      </c>
      <c r="R31" t="str">
        <f t="shared" si="11"/>
        <v/>
      </c>
      <c r="S31" t="str">
        <f t="shared" si="12"/>
        <v/>
      </c>
      <c r="T31" t="str">
        <f t="shared" si="13"/>
        <v/>
      </c>
      <c r="U31" t="str">
        <f t="shared" si="14"/>
        <v/>
      </c>
      <c r="W31" s="3">
        <f t="shared" si="15"/>
        <v>1.1790625192192091E-2</v>
      </c>
      <c r="X31" s="3">
        <f t="shared" si="16"/>
        <v>1.17E-2</v>
      </c>
      <c r="Y31" s="3">
        <f t="shared" si="17"/>
        <v>5040530</v>
      </c>
      <c r="Z31" s="3">
        <f t="shared" si="18"/>
        <v>59431</v>
      </c>
      <c r="AA31">
        <f t="shared" ref="AA31:AK31" si="47">IF(Z31&gt;2*$Y31,Z31,ROUNDDOWN(Z31*$X31,0))</f>
        <v>695</v>
      </c>
      <c r="AB31">
        <f t="shared" si="47"/>
        <v>8</v>
      </c>
      <c r="AC31">
        <f t="shared" si="47"/>
        <v>0</v>
      </c>
      <c r="AD31">
        <f t="shared" si="47"/>
        <v>0</v>
      </c>
      <c r="AE31">
        <f t="shared" si="47"/>
        <v>0</v>
      </c>
      <c r="AF31">
        <f t="shared" si="47"/>
        <v>0</v>
      </c>
      <c r="AG31">
        <f t="shared" si="47"/>
        <v>0</v>
      </c>
      <c r="AH31">
        <f t="shared" si="47"/>
        <v>0</v>
      </c>
      <c r="AI31">
        <f t="shared" si="47"/>
        <v>0</v>
      </c>
      <c r="AJ31">
        <f t="shared" si="47"/>
        <v>0</v>
      </c>
      <c r="AK31">
        <f t="shared" si="47"/>
        <v>0</v>
      </c>
    </row>
    <row r="32" spans="1:37" x14ac:dyDescent="0.25">
      <c r="A32" s="1" t="s">
        <v>30</v>
      </c>
      <c r="B32" s="2">
        <v>1938122</v>
      </c>
      <c r="C32" s="2">
        <v>1816647</v>
      </c>
      <c r="D32" s="2">
        <v>1602356</v>
      </c>
      <c r="E32" s="2">
        <v>1875221</v>
      </c>
      <c r="F32" s="2"/>
      <c r="G32" s="2">
        <f t="shared" si="1"/>
        <v>0</v>
      </c>
      <c r="H32" s="2">
        <f t="shared" si="2"/>
        <v>0</v>
      </c>
      <c r="I32" s="2">
        <f t="shared" si="3"/>
        <v>3754769</v>
      </c>
      <c r="J32" s="2">
        <f t="shared" si="4"/>
        <v>0</v>
      </c>
      <c r="K32" s="1"/>
      <c r="P32" t="str">
        <f t="shared" si="9"/>
        <v/>
      </c>
      <c r="Q32" t="str">
        <f t="shared" si="10"/>
        <v/>
      </c>
      <c r="R32" t="str">
        <f t="shared" si="11"/>
        <v/>
      </c>
      <c r="S32" t="str">
        <f t="shared" si="12"/>
        <v/>
      </c>
      <c r="T32" t="str">
        <f t="shared" si="13"/>
        <v/>
      </c>
      <c r="U32" t="str">
        <f t="shared" si="14"/>
        <v/>
      </c>
      <c r="W32" s="3">
        <f t="shared" si="15"/>
        <v>0.92617601775235703</v>
      </c>
      <c r="X32" s="3">
        <f t="shared" si="16"/>
        <v>0.92610000000000003</v>
      </c>
      <c r="Y32" s="3">
        <f t="shared" si="17"/>
        <v>3754769</v>
      </c>
      <c r="Z32" s="3">
        <f t="shared" si="18"/>
        <v>3477577</v>
      </c>
      <c r="AA32">
        <f t="shared" ref="AA32:AK32" si="48">IF(Z32&gt;2*$Y32,Z32,ROUNDDOWN(Z32*$X32,0))</f>
        <v>3220584</v>
      </c>
      <c r="AB32">
        <f t="shared" si="48"/>
        <v>2982582</v>
      </c>
      <c r="AC32">
        <f t="shared" si="48"/>
        <v>2762169</v>
      </c>
      <c r="AD32">
        <f t="shared" si="48"/>
        <v>2558044</v>
      </c>
      <c r="AE32">
        <f t="shared" si="48"/>
        <v>2369004</v>
      </c>
      <c r="AF32">
        <f t="shared" si="48"/>
        <v>2193934</v>
      </c>
      <c r="AG32">
        <f t="shared" si="48"/>
        <v>2031802</v>
      </c>
      <c r="AH32">
        <f t="shared" si="48"/>
        <v>1881651</v>
      </c>
      <c r="AI32">
        <f t="shared" si="48"/>
        <v>1742596</v>
      </c>
      <c r="AJ32">
        <f t="shared" si="48"/>
        <v>1613818</v>
      </c>
      <c r="AK32">
        <f t="shared" si="48"/>
        <v>1494556</v>
      </c>
    </row>
    <row r="33" spans="1:37" x14ac:dyDescent="0.25">
      <c r="A33" s="1" t="s">
        <v>31</v>
      </c>
      <c r="B33" s="2">
        <v>992523</v>
      </c>
      <c r="C33" s="2">
        <v>1028501</v>
      </c>
      <c r="D33" s="2">
        <v>1995446</v>
      </c>
      <c r="E33" s="2">
        <v>1860524</v>
      </c>
      <c r="F33" s="2"/>
      <c r="G33" s="2">
        <f t="shared" si="1"/>
        <v>0</v>
      </c>
      <c r="H33" s="2">
        <f t="shared" si="2"/>
        <v>0</v>
      </c>
      <c r="I33" s="2">
        <f t="shared" si="3"/>
        <v>0</v>
      </c>
      <c r="J33" s="2">
        <f t="shared" si="4"/>
        <v>2021024</v>
      </c>
      <c r="K33" s="1"/>
      <c r="P33" t="str">
        <f t="shared" si="9"/>
        <v>w32D</v>
      </c>
      <c r="Q33">
        <f t="shared" si="10"/>
        <v>1</v>
      </c>
      <c r="R33" t="str">
        <f t="shared" si="11"/>
        <v/>
      </c>
      <c r="S33" t="str">
        <f t="shared" si="12"/>
        <v/>
      </c>
      <c r="T33" t="str">
        <f t="shared" si="13"/>
        <v/>
      </c>
      <c r="U33">
        <f t="shared" si="14"/>
        <v>1</v>
      </c>
      <c r="W33" s="3">
        <f t="shared" si="15"/>
        <v>1.9079288519087354</v>
      </c>
      <c r="X33" s="3">
        <f t="shared" si="16"/>
        <v>1.9078999999999999</v>
      </c>
      <c r="Y33" s="3">
        <f t="shared" si="17"/>
        <v>2021024</v>
      </c>
      <c r="Z33" s="3">
        <f t="shared" si="18"/>
        <v>3855970</v>
      </c>
      <c r="AA33">
        <f t="shared" ref="AA33:AK33" si="49">IF(Z33&gt;2*$Y33,Z33,ROUNDDOWN(Z33*$X33,0))</f>
        <v>7356805</v>
      </c>
      <c r="AB33">
        <f t="shared" si="49"/>
        <v>7356805</v>
      </c>
      <c r="AC33">
        <f t="shared" si="49"/>
        <v>7356805</v>
      </c>
      <c r="AD33">
        <f t="shared" si="49"/>
        <v>7356805</v>
      </c>
      <c r="AE33">
        <f t="shared" si="49"/>
        <v>7356805</v>
      </c>
      <c r="AF33">
        <f t="shared" si="49"/>
        <v>7356805</v>
      </c>
      <c r="AG33">
        <f t="shared" si="49"/>
        <v>7356805</v>
      </c>
      <c r="AH33">
        <f t="shared" si="49"/>
        <v>7356805</v>
      </c>
      <c r="AI33">
        <f t="shared" si="49"/>
        <v>7356805</v>
      </c>
      <c r="AJ33">
        <f t="shared" si="49"/>
        <v>7356805</v>
      </c>
      <c r="AK33">
        <f t="shared" si="49"/>
        <v>7356805</v>
      </c>
    </row>
    <row r="34" spans="1:37" x14ac:dyDescent="0.25">
      <c r="A34" s="1" t="s">
        <v>32</v>
      </c>
      <c r="B34" s="2">
        <v>2966291</v>
      </c>
      <c r="C34" s="2">
        <v>2889963</v>
      </c>
      <c r="D34" s="2">
        <v>462453</v>
      </c>
      <c r="E34" s="2">
        <v>486354</v>
      </c>
      <c r="F34" s="2"/>
      <c r="G34" s="2">
        <f t="shared" ref="G34:G51" si="50">IF(RIGHT($A34,1)="A",$B34+$C34,0)</f>
        <v>0</v>
      </c>
      <c r="H34" s="2">
        <f t="shared" ref="H34:H51" si="51">IF(RIGHT($A34,1)="B",$B34+$C34,0)</f>
        <v>5856254</v>
      </c>
      <c r="I34" s="2">
        <f t="shared" ref="I34:I51" si="52">IF(RIGHT($A34,1)="C",$B34+$C34,0)</f>
        <v>0</v>
      </c>
      <c r="J34" s="2">
        <f t="shared" ref="J34:J51" si="53">IF(RIGHT($A34,1)="D",$B34+$C34,0)</f>
        <v>0</v>
      </c>
      <c r="K34" s="1"/>
      <c r="P34" t="str">
        <f t="shared" si="9"/>
        <v/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W34" s="3">
        <f t="shared" si="15"/>
        <v>0.16201602594422987</v>
      </c>
      <c r="X34" s="3">
        <f t="shared" si="16"/>
        <v>0.16200000000000001</v>
      </c>
      <c r="Y34" s="3">
        <f t="shared" si="17"/>
        <v>5856254</v>
      </c>
      <c r="Z34" s="3">
        <f t="shared" si="18"/>
        <v>948807</v>
      </c>
      <c r="AA34">
        <f t="shared" ref="AA34:AK34" si="54">IF(Z34&gt;2*$Y34,Z34,ROUNDDOWN(Z34*$X34,0))</f>
        <v>153706</v>
      </c>
      <c r="AB34">
        <f t="shared" si="54"/>
        <v>24900</v>
      </c>
      <c r="AC34">
        <f t="shared" si="54"/>
        <v>4033</v>
      </c>
      <c r="AD34">
        <f t="shared" si="54"/>
        <v>653</v>
      </c>
      <c r="AE34">
        <f t="shared" si="54"/>
        <v>105</v>
      </c>
      <c r="AF34">
        <f t="shared" si="54"/>
        <v>17</v>
      </c>
      <c r="AG34">
        <f t="shared" si="54"/>
        <v>2</v>
      </c>
      <c r="AH34">
        <f t="shared" si="54"/>
        <v>0</v>
      </c>
      <c r="AI34">
        <f t="shared" si="54"/>
        <v>0</v>
      </c>
      <c r="AJ34">
        <f t="shared" si="54"/>
        <v>0</v>
      </c>
      <c r="AK34">
        <f t="shared" si="54"/>
        <v>0</v>
      </c>
    </row>
    <row r="35" spans="1:37" x14ac:dyDescent="0.25">
      <c r="A35" s="1" t="s">
        <v>33</v>
      </c>
      <c r="B35" s="2">
        <v>76648</v>
      </c>
      <c r="C35" s="2">
        <v>81385</v>
      </c>
      <c r="D35" s="2">
        <v>1374708</v>
      </c>
      <c r="E35" s="2">
        <v>1379567</v>
      </c>
      <c r="F35" s="2"/>
      <c r="G35" s="2">
        <f t="shared" si="50"/>
        <v>0</v>
      </c>
      <c r="H35" s="2">
        <f t="shared" si="51"/>
        <v>0</v>
      </c>
      <c r="I35" s="2">
        <f t="shared" si="52"/>
        <v>158033</v>
      </c>
      <c r="J35" s="2">
        <f t="shared" si="53"/>
        <v>0</v>
      </c>
      <c r="K35" s="1"/>
      <c r="P35" t="str">
        <f t="shared" si="9"/>
        <v>w34C</v>
      </c>
      <c r="Q35">
        <f t="shared" si="10"/>
        <v>1</v>
      </c>
      <c r="R35" t="str">
        <f t="shared" si="11"/>
        <v/>
      </c>
      <c r="S35" t="str">
        <f t="shared" si="12"/>
        <v/>
      </c>
      <c r="T35">
        <f t="shared" si="13"/>
        <v>1</v>
      </c>
      <c r="U35" t="str">
        <f t="shared" si="14"/>
        <v/>
      </c>
      <c r="W35" s="3">
        <f t="shared" si="15"/>
        <v>17.428480127568292</v>
      </c>
      <c r="X35" s="3">
        <f t="shared" si="16"/>
        <v>17.4284</v>
      </c>
      <c r="Y35" s="3">
        <f t="shared" si="17"/>
        <v>158033</v>
      </c>
      <c r="Z35" s="3">
        <f t="shared" si="18"/>
        <v>2754275</v>
      </c>
      <c r="AA35">
        <f t="shared" ref="AA35:AK35" si="55">IF(Z35&gt;2*$Y35,Z35,ROUNDDOWN(Z35*$X35,0))</f>
        <v>2754275</v>
      </c>
      <c r="AB35">
        <f t="shared" si="55"/>
        <v>2754275</v>
      </c>
      <c r="AC35">
        <f t="shared" si="55"/>
        <v>2754275</v>
      </c>
      <c r="AD35">
        <f t="shared" si="55"/>
        <v>2754275</v>
      </c>
      <c r="AE35">
        <f t="shared" si="55"/>
        <v>2754275</v>
      </c>
      <c r="AF35">
        <f t="shared" si="55"/>
        <v>2754275</v>
      </c>
      <c r="AG35">
        <f t="shared" si="55"/>
        <v>2754275</v>
      </c>
      <c r="AH35">
        <f t="shared" si="55"/>
        <v>2754275</v>
      </c>
      <c r="AI35">
        <f t="shared" si="55"/>
        <v>2754275</v>
      </c>
      <c r="AJ35">
        <f t="shared" si="55"/>
        <v>2754275</v>
      </c>
      <c r="AK35">
        <f t="shared" si="55"/>
        <v>2754275</v>
      </c>
    </row>
    <row r="36" spans="1:37" x14ac:dyDescent="0.25">
      <c r="A36" s="1" t="s">
        <v>34</v>
      </c>
      <c r="B36" s="2">
        <v>2574432</v>
      </c>
      <c r="C36" s="2">
        <v>2409710</v>
      </c>
      <c r="D36" s="2">
        <v>987486</v>
      </c>
      <c r="E36" s="2">
        <v>999043</v>
      </c>
      <c r="F36" s="2"/>
      <c r="G36" s="2">
        <f t="shared" si="50"/>
        <v>0</v>
      </c>
      <c r="H36" s="2">
        <f t="shared" si="51"/>
        <v>0</v>
      </c>
      <c r="I36" s="2">
        <f t="shared" si="52"/>
        <v>4984142</v>
      </c>
      <c r="J36" s="2">
        <f t="shared" si="53"/>
        <v>0</v>
      </c>
      <c r="K36" s="1"/>
      <c r="P36" t="str">
        <f t="shared" si="9"/>
        <v/>
      </c>
      <c r="Q36" t="str">
        <f t="shared" si="10"/>
        <v/>
      </c>
      <c r="R36" t="str">
        <f t="shared" si="11"/>
        <v/>
      </c>
      <c r="S36" t="str">
        <f t="shared" si="12"/>
        <v/>
      </c>
      <c r="T36" t="str">
        <f t="shared" si="13"/>
        <v/>
      </c>
      <c r="U36" t="str">
        <f t="shared" si="14"/>
        <v/>
      </c>
      <c r="W36" s="3">
        <f t="shared" si="15"/>
        <v>0.39856990430850486</v>
      </c>
      <c r="X36" s="3">
        <f t="shared" si="16"/>
        <v>0.39850000000000002</v>
      </c>
      <c r="Y36" s="3">
        <f t="shared" si="17"/>
        <v>4984142</v>
      </c>
      <c r="Z36" s="3">
        <f t="shared" si="18"/>
        <v>1986529</v>
      </c>
      <c r="AA36">
        <f t="shared" ref="AA36:AK36" si="56">IF(Z36&gt;2*$Y36,Z36,ROUNDDOWN(Z36*$X36,0))</f>
        <v>791631</v>
      </c>
      <c r="AB36">
        <f t="shared" si="56"/>
        <v>315464</v>
      </c>
      <c r="AC36">
        <f t="shared" si="56"/>
        <v>125712</v>
      </c>
      <c r="AD36">
        <f t="shared" si="56"/>
        <v>50096</v>
      </c>
      <c r="AE36">
        <f t="shared" si="56"/>
        <v>19963</v>
      </c>
      <c r="AF36">
        <f t="shared" si="56"/>
        <v>7955</v>
      </c>
      <c r="AG36">
        <f t="shared" si="56"/>
        <v>3170</v>
      </c>
      <c r="AH36">
        <f t="shared" si="56"/>
        <v>1263</v>
      </c>
      <c r="AI36">
        <f t="shared" si="56"/>
        <v>503</v>
      </c>
      <c r="AJ36">
        <f t="shared" si="56"/>
        <v>200</v>
      </c>
      <c r="AK36">
        <f t="shared" si="56"/>
        <v>79</v>
      </c>
    </row>
    <row r="37" spans="1:37" x14ac:dyDescent="0.25">
      <c r="A37" s="1" t="s">
        <v>35</v>
      </c>
      <c r="B37" s="2">
        <v>1778590</v>
      </c>
      <c r="C37" s="2">
        <v>1874844</v>
      </c>
      <c r="D37" s="2">
        <v>111191</v>
      </c>
      <c r="E37" s="2">
        <v>117846</v>
      </c>
      <c r="F37" s="2"/>
      <c r="G37" s="2">
        <f t="shared" si="50"/>
        <v>0</v>
      </c>
      <c r="H37" s="2">
        <f t="shared" si="51"/>
        <v>3653434</v>
      </c>
      <c r="I37" s="2">
        <f t="shared" si="52"/>
        <v>0</v>
      </c>
      <c r="J37" s="2">
        <f t="shared" si="53"/>
        <v>0</v>
      </c>
      <c r="K37" s="1"/>
      <c r="P37" t="str">
        <f t="shared" si="9"/>
        <v/>
      </c>
      <c r="Q37" t="str">
        <f t="shared" si="10"/>
        <v/>
      </c>
      <c r="R37" t="str">
        <f t="shared" si="11"/>
        <v/>
      </c>
      <c r="S37" t="str">
        <f t="shared" si="12"/>
        <v/>
      </c>
      <c r="T37" t="str">
        <f t="shared" si="13"/>
        <v/>
      </c>
      <c r="U37" t="str">
        <f t="shared" si="14"/>
        <v/>
      </c>
      <c r="W37" s="3">
        <f t="shared" si="15"/>
        <v>6.2690882057811911E-2</v>
      </c>
      <c r="X37" s="3">
        <f t="shared" si="16"/>
        <v>6.2600000000000003E-2</v>
      </c>
      <c r="Y37" s="3">
        <f t="shared" si="17"/>
        <v>3653434</v>
      </c>
      <c r="Z37" s="3">
        <f t="shared" si="18"/>
        <v>229037</v>
      </c>
      <c r="AA37">
        <f t="shared" ref="AA37:AK37" si="57">IF(Z37&gt;2*$Y37,Z37,ROUNDDOWN(Z37*$X37,0))</f>
        <v>14337</v>
      </c>
      <c r="AB37">
        <f t="shared" si="57"/>
        <v>897</v>
      </c>
      <c r="AC37">
        <f t="shared" si="57"/>
        <v>56</v>
      </c>
      <c r="AD37">
        <f t="shared" si="57"/>
        <v>3</v>
      </c>
      <c r="AE37">
        <f t="shared" si="57"/>
        <v>0</v>
      </c>
      <c r="AF37">
        <f t="shared" si="57"/>
        <v>0</v>
      </c>
      <c r="AG37">
        <f t="shared" si="57"/>
        <v>0</v>
      </c>
      <c r="AH37">
        <f t="shared" si="57"/>
        <v>0</v>
      </c>
      <c r="AI37">
        <f t="shared" si="57"/>
        <v>0</v>
      </c>
      <c r="AJ37">
        <f t="shared" si="57"/>
        <v>0</v>
      </c>
      <c r="AK37">
        <f t="shared" si="57"/>
        <v>0</v>
      </c>
    </row>
    <row r="38" spans="1:37" x14ac:dyDescent="0.25">
      <c r="A38" s="1" t="s">
        <v>36</v>
      </c>
      <c r="B38" s="2">
        <v>1506541</v>
      </c>
      <c r="C38" s="2">
        <v>1414887</v>
      </c>
      <c r="D38" s="2">
        <v>1216612</v>
      </c>
      <c r="E38" s="2">
        <v>1166775</v>
      </c>
      <c r="F38" s="2"/>
      <c r="G38" s="2">
        <f t="shared" si="50"/>
        <v>2921428</v>
      </c>
      <c r="H38" s="2">
        <f t="shared" si="51"/>
        <v>0</v>
      </c>
      <c r="I38" s="2">
        <f t="shared" si="52"/>
        <v>0</v>
      </c>
      <c r="J38" s="2">
        <f t="shared" si="53"/>
        <v>0</v>
      </c>
      <c r="K38" s="1"/>
      <c r="P38" t="str">
        <f t="shared" si="9"/>
        <v/>
      </c>
      <c r="Q38" t="str">
        <f t="shared" si="10"/>
        <v/>
      </c>
      <c r="R38" t="str">
        <f t="shared" si="11"/>
        <v/>
      </c>
      <c r="S38" t="str">
        <f t="shared" si="12"/>
        <v/>
      </c>
      <c r="T38" t="str">
        <f t="shared" si="13"/>
        <v/>
      </c>
      <c r="U38" t="str">
        <f t="shared" si="14"/>
        <v/>
      </c>
      <c r="W38" s="3">
        <f t="shared" si="15"/>
        <v>0.81582945052898792</v>
      </c>
      <c r="X38" s="3">
        <f t="shared" si="16"/>
        <v>0.81579999999999997</v>
      </c>
      <c r="Y38" s="3">
        <f t="shared" si="17"/>
        <v>2921428</v>
      </c>
      <c r="Z38" s="3">
        <f t="shared" si="18"/>
        <v>2383387</v>
      </c>
      <c r="AA38">
        <f t="shared" ref="AA38:AK38" si="58">IF(Z38&gt;2*$Y38,Z38,ROUNDDOWN(Z38*$X38,0))</f>
        <v>1944367</v>
      </c>
      <c r="AB38">
        <f t="shared" si="58"/>
        <v>1586214</v>
      </c>
      <c r="AC38">
        <f t="shared" si="58"/>
        <v>1294033</v>
      </c>
      <c r="AD38">
        <f t="shared" si="58"/>
        <v>1055672</v>
      </c>
      <c r="AE38">
        <f t="shared" si="58"/>
        <v>861217</v>
      </c>
      <c r="AF38">
        <f t="shared" si="58"/>
        <v>702580</v>
      </c>
      <c r="AG38">
        <f t="shared" si="58"/>
        <v>573164</v>
      </c>
      <c r="AH38">
        <f t="shared" si="58"/>
        <v>467587</v>
      </c>
      <c r="AI38">
        <f t="shared" si="58"/>
        <v>381457</v>
      </c>
      <c r="AJ38">
        <f t="shared" si="58"/>
        <v>311192</v>
      </c>
      <c r="AK38">
        <f t="shared" si="58"/>
        <v>253870</v>
      </c>
    </row>
    <row r="39" spans="1:37" x14ac:dyDescent="0.25">
      <c r="A39" s="1" t="s">
        <v>37</v>
      </c>
      <c r="B39" s="2">
        <v>1598886</v>
      </c>
      <c r="C39" s="2">
        <v>1687917</v>
      </c>
      <c r="D39" s="2">
        <v>449788</v>
      </c>
      <c r="E39" s="2">
        <v>427615</v>
      </c>
      <c r="F39" s="2"/>
      <c r="G39" s="2">
        <f t="shared" si="50"/>
        <v>0</v>
      </c>
      <c r="H39" s="2">
        <f t="shared" si="51"/>
        <v>3286803</v>
      </c>
      <c r="I39" s="2">
        <f t="shared" si="52"/>
        <v>0</v>
      </c>
      <c r="J39" s="2">
        <f t="shared" si="53"/>
        <v>0</v>
      </c>
      <c r="K39" s="1"/>
      <c r="P39" t="str">
        <f t="shared" si="9"/>
        <v/>
      </c>
      <c r="Q39" t="str">
        <f t="shared" si="10"/>
        <v/>
      </c>
      <c r="R39" t="str">
        <f t="shared" si="11"/>
        <v/>
      </c>
      <c r="S39" t="str">
        <f t="shared" si="12"/>
        <v/>
      </c>
      <c r="T39" t="str">
        <f t="shared" si="13"/>
        <v/>
      </c>
      <c r="U39" t="str">
        <f t="shared" si="14"/>
        <v/>
      </c>
      <c r="W39" s="3">
        <f t="shared" si="15"/>
        <v>0.26694724326343866</v>
      </c>
      <c r="X39" s="3">
        <f t="shared" si="16"/>
        <v>0.26690000000000003</v>
      </c>
      <c r="Y39" s="3">
        <f t="shared" si="17"/>
        <v>3286803</v>
      </c>
      <c r="Z39" s="3">
        <f t="shared" si="18"/>
        <v>877403</v>
      </c>
      <c r="AA39">
        <f t="shared" ref="AA39:AK39" si="59">IF(Z39&gt;2*$Y39,Z39,ROUNDDOWN(Z39*$X39,0))</f>
        <v>234178</v>
      </c>
      <c r="AB39">
        <f t="shared" si="59"/>
        <v>62502</v>
      </c>
      <c r="AC39">
        <f t="shared" si="59"/>
        <v>16681</v>
      </c>
      <c r="AD39">
        <f t="shared" si="59"/>
        <v>4452</v>
      </c>
      <c r="AE39">
        <f t="shared" si="59"/>
        <v>1188</v>
      </c>
      <c r="AF39">
        <f t="shared" si="59"/>
        <v>317</v>
      </c>
      <c r="AG39">
        <f t="shared" si="59"/>
        <v>84</v>
      </c>
      <c r="AH39">
        <f t="shared" si="59"/>
        <v>22</v>
      </c>
      <c r="AI39">
        <f t="shared" si="59"/>
        <v>5</v>
      </c>
      <c r="AJ39">
        <f t="shared" si="59"/>
        <v>1</v>
      </c>
      <c r="AK39">
        <f t="shared" si="59"/>
        <v>0</v>
      </c>
    </row>
    <row r="40" spans="1:37" x14ac:dyDescent="0.25">
      <c r="A40" s="1" t="s">
        <v>38</v>
      </c>
      <c r="B40" s="2">
        <v>548989</v>
      </c>
      <c r="C40" s="2">
        <v>514636</v>
      </c>
      <c r="D40" s="2">
        <v>2770344</v>
      </c>
      <c r="E40" s="2">
        <v>3187897</v>
      </c>
      <c r="F40" s="2"/>
      <c r="G40" s="2">
        <f t="shared" si="50"/>
        <v>0</v>
      </c>
      <c r="H40" s="2">
        <f t="shared" si="51"/>
        <v>0</v>
      </c>
      <c r="I40" s="2">
        <f t="shared" si="52"/>
        <v>0</v>
      </c>
      <c r="J40" s="2">
        <f t="shared" si="53"/>
        <v>1063625</v>
      </c>
      <c r="K40" s="1"/>
      <c r="P40" t="str">
        <f t="shared" si="9"/>
        <v>w39D</v>
      </c>
      <c r="Q40">
        <f t="shared" si="10"/>
        <v>1</v>
      </c>
      <c r="R40" t="str">
        <f t="shared" si="11"/>
        <v/>
      </c>
      <c r="S40" t="str">
        <f t="shared" si="12"/>
        <v/>
      </c>
      <c r="T40" t="str">
        <f t="shared" si="13"/>
        <v/>
      </c>
      <c r="U40">
        <f t="shared" si="14"/>
        <v>1</v>
      </c>
      <c r="W40" s="3">
        <f t="shared" si="15"/>
        <v>5.6018248912915736</v>
      </c>
      <c r="X40" s="3">
        <f t="shared" si="16"/>
        <v>5.6017999999999999</v>
      </c>
      <c r="Y40" s="3">
        <f t="shared" si="17"/>
        <v>1063625</v>
      </c>
      <c r="Z40" s="3">
        <f t="shared" si="18"/>
        <v>5958241</v>
      </c>
      <c r="AA40">
        <f t="shared" ref="AA40:AK40" si="60">IF(Z40&gt;2*$Y40,Z40,ROUNDDOWN(Z40*$X40,0))</f>
        <v>5958241</v>
      </c>
      <c r="AB40">
        <f t="shared" si="60"/>
        <v>5958241</v>
      </c>
      <c r="AC40">
        <f t="shared" si="60"/>
        <v>5958241</v>
      </c>
      <c r="AD40">
        <f t="shared" si="60"/>
        <v>5958241</v>
      </c>
      <c r="AE40">
        <f t="shared" si="60"/>
        <v>5958241</v>
      </c>
      <c r="AF40">
        <f t="shared" si="60"/>
        <v>5958241</v>
      </c>
      <c r="AG40">
        <f t="shared" si="60"/>
        <v>5958241</v>
      </c>
      <c r="AH40">
        <f t="shared" si="60"/>
        <v>5958241</v>
      </c>
      <c r="AI40">
        <f t="shared" si="60"/>
        <v>5958241</v>
      </c>
      <c r="AJ40">
        <f t="shared" si="60"/>
        <v>5958241</v>
      </c>
      <c r="AK40">
        <f t="shared" si="60"/>
        <v>5958241</v>
      </c>
    </row>
    <row r="41" spans="1:37" x14ac:dyDescent="0.25">
      <c r="A41" s="1" t="s">
        <v>39</v>
      </c>
      <c r="B41" s="2">
        <v>1175198</v>
      </c>
      <c r="C41" s="2">
        <v>1095440</v>
      </c>
      <c r="D41" s="2">
        <v>2657174</v>
      </c>
      <c r="E41" s="2">
        <v>2491947</v>
      </c>
      <c r="F41" s="2"/>
      <c r="G41" s="2">
        <f t="shared" si="50"/>
        <v>2270638</v>
      </c>
      <c r="H41" s="2">
        <f t="shared" si="51"/>
        <v>0</v>
      </c>
      <c r="I41" s="2">
        <f t="shared" si="52"/>
        <v>0</v>
      </c>
      <c r="J41" s="2">
        <f t="shared" si="53"/>
        <v>0</v>
      </c>
      <c r="K41" s="1"/>
      <c r="P41" t="str">
        <f t="shared" si="9"/>
        <v>w40A</v>
      </c>
      <c r="Q41">
        <f t="shared" si="10"/>
        <v>1</v>
      </c>
      <c r="R41">
        <f t="shared" si="11"/>
        <v>1</v>
      </c>
      <c r="S41" t="str">
        <f t="shared" si="12"/>
        <v/>
      </c>
      <c r="T41" t="str">
        <f t="shared" si="13"/>
        <v/>
      </c>
      <c r="U41" t="str">
        <f t="shared" si="14"/>
        <v/>
      </c>
      <c r="W41" s="3">
        <f t="shared" si="15"/>
        <v>2.2676978893156901</v>
      </c>
      <c r="X41" s="3">
        <f t="shared" si="16"/>
        <v>2.2675999999999998</v>
      </c>
      <c r="Y41" s="3">
        <f t="shared" si="17"/>
        <v>2270638</v>
      </c>
      <c r="Z41" s="3">
        <f t="shared" si="18"/>
        <v>5149121</v>
      </c>
      <c r="AA41">
        <f t="shared" ref="AA41:AK41" si="61">IF(Z41&gt;2*$Y41,Z41,ROUNDDOWN(Z41*$X41,0))</f>
        <v>5149121</v>
      </c>
      <c r="AB41">
        <f t="shared" si="61"/>
        <v>5149121</v>
      </c>
      <c r="AC41">
        <f t="shared" si="61"/>
        <v>5149121</v>
      </c>
      <c r="AD41">
        <f t="shared" si="61"/>
        <v>5149121</v>
      </c>
      <c r="AE41">
        <f t="shared" si="61"/>
        <v>5149121</v>
      </c>
      <c r="AF41">
        <f t="shared" si="61"/>
        <v>5149121</v>
      </c>
      <c r="AG41">
        <f t="shared" si="61"/>
        <v>5149121</v>
      </c>
      <c r="AH41">
        <f t="shared" si="61"/>
        <v>5149121</v>
      </c>
      <c r="AI41">
        <f t="shared" si="61"/>
        <v>5149121</v>
      </c>
      <c r="AJ41">
        <f t="shared" si="61"/>
        <v>5149121</v>
      </c>
      <c r="AK41">
        <f t="shared" si="61"/>
        <v>5149121</v>
      </c>
    </row>
    <row r="42" spans="1:37" x14ac:dyDescent="0.25">
      <c r="A42" s="1" t="s">
        <v>40</v>
      </c>
      <c r="B42" s="2">
        <v>2115336</v>
      </c>
      <c r="C42" s="2">
        <v>2202769</v>
      </c>
      <c r="D42" s="2">
        <v>15339</v>
      </c>
      <c r="E42" s="2">
        <v>14652</v>
      </c>
      <c r="F42" s="2"/>
      <c r="G42" s="2">
        <f t="shared" si="50"/>
        <v>0</v>
      </c>
      <c r="H42" s="2">
        <f t="shared" si="51"/>
        <v>0</v>
      </c>
      <c r="I42" s="2">
        <f t="shared" si="52"/>
        <v>0</v>
      </c>
      <c r="J42" s="2">
        <f t="shared" si="53"/>
        <v>4318105</v>
      </c>
      <c r="K42" s="1"/>
      <c r="P42" t="str">
        <f t="shared" si="9"/>
        <v/>
      </c>
      <c r="Q42" t="str">
        <f t="shared" si="10"/>
        <v/>
      </c>
      <c r="R42" t="str">
        <f t="shared" si="11"/>
        <v/>
      </c>
      <c r="S42" t="str">
        <f t="shared" si="12"/>
        <v/>
      </c>
      <c r="T42" t="str">
        <f t="shared" si="13"/>
        <v/>
      </c>
      <c r="U42" t="str">
        <f t="shared" si="14"/>
        <v/>
      </c>
      <c r="W42" s="3">
        <f t="shared" si="15"/>
        <v>6.9454077656749894E-3</v>
      </c>
      <c r="X42" s="3">
        <f t="shared" si="16"/>
        <v>6.8999999999999999E-3</v>
      </c>
      <c r="Y42" s="3">
        <f t="shared" si="17"/>
        <v>4318105</v>
      </c>
      <c r="Z42" s="3">
        <f t="shared" si="18"/>
        <v>29991</v>
      </c>
      <c r="AA42">
        <f t="shared" ref="AA42:AK42" si="62">IF(Z42&gt;2*$Y42,Z42,ROUNDDOWN(Z42*$X42,0))</f>
        <v>206</v>
      </c>
      <c r="AB42">
        <f t="shared" si="62"/>
        <v>1</v>
      </c>
      <c r="AC42">
        <f t="shared" si="62"/>
        <v>0</v>
      </c>
      <c r="AD42">
        <f t="shared" si="62"/>
        <v>0</v>
      </c>
      <c r="AE42">
        <f t="shared" si="62"/>
        <v>0</v>
      </c>
      <c r="AF42">
        <f t="shared" si="62"/>
        <v>0</v>
      </c>
      <c r="AG42">
        <f t="shared" si="62"/>
        <v>0</v>
      </c>
      <c r="AH42">
        <f t="shared" si="62"/>
        <v>0</v>
      </c>
      <c r="AI42">
        <f t="shared" si="62"/>
        <v>0</v>
      </c>
      <c r="AJ42">
        <f t="shared" si="62"/>
        <v>0</v>
      </c>
      <c r="AK42">
        <f t="shared" si="62"/>
        <v>0</v>
      </c>
    </row>
    <row r="43" spans="1:37" x14ac:dyDescent="0.25">
      <c r="A43" s="1" t="s">
        <v>41</v>
      </c>
      <c r="B43" s="2">
        <v>2346640</v>
      </c>
      <c r="C43" s="2">
        <v>2197559</v>
      </c>
      <c r="D43" s="2">
        <v>373470</v>
      </c>
      <c r="E43" s="2">
        <v>353365</v>
      </c>
      <c r="F43" s="2"/>
      <c r="G43" s="2">
        <f t="shared" si="50"/>
        <v>0</v>
      </c>
      <c r="H43" s="2">
        <f t="shared" si="51"/>
        <v>4544199</v>
      </c>
      <c r="I43" s="2">
        <f t="shared" si="52"/>
        <v>0</v>
      </c>
      <c r="J43" s="2">
        <f t="shared" si="53"/>
        <v>0</v>
      </c>
      <c r="K43" s="1"/>
      <c r="P43" t="str">
        <f t="shared" si="9"/>
        <v/>
      </c>
      <c r="Q43" t="str">
        <f t="shared" si="10"/>
        <v/>
      </c>
      <c r="R43" t="str">
        <f t="shared" si="11"/>
        <v/>
      </c>
      <c r="S43" t="str">
        <f t="shared" si="12"/>
        <v/>
      </c>
      <c r="T43" t="str">
        <f t="shared" si="13"/>
        <v/>
      </c>
      <c r="U43" t="str">
        <f t="shared" si="14"/>
        <v/>
      </c>
      <c r="W43" s="3">
        <f t="shared" si="15"/>
        <v>0.15994788080363559</v>
      </c>
      <c r="X43" s="3">
        <f t="shared" si="16"/>
        <v>0.15989999999999999</v>
      </c>
      <c r="Y43" s="3">
        <f t="shared" si="17"/>
        <v>4544199</v>
      </c>
      <c r="Z43" s="3">
        <f t="shared" si="18"/>
        <v>726835</v>
      </c>
      <c r="AA43">
        <f t="shared" ref="AA43:AK43" si="63">IF(Z43&gt;2*$Y43,Z43,ROUNDDOWN(Z43*$X43,0))</f>
        <v>116220</v>
      </c>
      <c r="AB43">
        <f t="shared" si="63"/>
        <v>18583</v>
      </c>
      <c r="AC43">
        <f t="shared" si="63"/>
        <v>2971</v>
      </c>
      <c r="AD43">
        <f t="shared" si="63"/>
        <v>475</v>
      </c>
      <c r="AE43">
        <f t="shared" si="63"/>
        <v>75</v>
      </c>
      <c r="AF43">
        <f t="shared" si="63"/>
        <v>11</v>
      </c>
      <c r="AG43">
        <f t="shared" si="63"/>
        <v>1</v>
      </c>
      <c r="AH43">
        <f t="shared" si="63"/>
        <v>0</v>
      </c>
      <c r="AI43">
        <f t="shared" si="63"/>
        <v>0</v>
      </c>
      <c r="AJ43">
        <f t="shared" si="63"/>
        <v>0</v>
      </c>
      <c r="AK43">
        <f t="shared" si="63"/>
        <v>0</v>
      </c>
    </row>
    <row r="44" spans="1:37" x14ac:dyDescent="0.25">
      <c r="A44" s="1" t="s">
        <v>42</v>
      </c>
      <c r="B44" s="2">
        <v>2548438</v>
      </c>
      <c r="C44" s="2">
        <v>2577213</v>
      </c>
      <c r="D44" s="2">
        <v>37986</v>
      </c>
      <c r="E44" s="2">
        <v>37766</v>
      </c>
      <c r="F44" s="2"/>
      <c r="G44" s="2">
        <f t="shared" si="50"/>
        <v>0</v>
      </c>
      <c r="H44" s="2">
        <f t="shared" si="51"/>
        <v>0</v>
      </c>
      <c r="I44" s="2">
        <f t="shared" si="52"/>
        <v>0</v>
      </c>
      <c r="J44" s="2">
        <f t="shared" si="53"/>
        <v>5125651</v>
      </c>
      <c r="K44" s="1"/>
      <c r="P44" t="str">
        <f t="shared" si="9"/>
        <v/>
      </c>
      <c r="Q44" t="str">
        <f t="shared" si="10"/>
        <v/>
      </c>
      <c r="R44" t="str">
        <f t="shared" si="11"/>
        <v/>
      </c>
      <c r="S44" t="str">
        <f t="shared" si="12"/>
        <v/>
      </c>
      <c r="T44" t="str">
        <f t="shared" si="13"/>
        <v/>
      </c>
      <c r="U44" t="str">
        <f t="shared" si="14"/>
        <v/>
      </c>
      <c r="W44" s="3">
        <f t="shared" si="15"/>
        <v>1.4779000755221141E-2</v>
      </c>
      <c r="X44" s="3">
        <f t="shared" si="16"/>
        <v>1.47E-2</v>
      </c>
      <c r="Y44" s="3">
        <f t="shared" si="17"/>
        <v>5125651</v>
      </c>
      <c r="Z44" s="3">
        <f t="shared" si="18"/>
        <v>75752</v>
      </c>
      <c r="AA44">
        <f t="shared" ref="AA44:AK44" si="64">IF(Z44&gt;2*$Y44,Z44,ROUNDDOWN(Z44*$X44,0))</f>
        <v>1113</v>
      </c>
      <c r="AB44">
        <f t="shared" si="64"/>
        <v>16</v>
      </c>
      <c r="AC44">
        <f t="shared" si="64"/>
        <v>0</v>
      </c>
      <c r="AD44">
        <f t="shared" si="64"/>
        <v>0</v>
      </c>
      <c r="AE44">
        <f t="shared" si="64"/>
        <v>0</v>
      </c>
      <c r="AF44">
        <f t="shared" si="64"/>
        <v>0</v>
      </c>
      <c r="AG44">
        <f t="shared" si="64"/>
        <v>0</v>
      </c>
      <c r="AH44">
        <f t="shared" si="64"/>
        <v>0</v>
      </c>
      <c r="AI44">
        <f t="shared" si="64"/>
        <v>0</v>
      </c>
      <c r="AJ44">
        <f t="shared" si="64"/>
        <v>0</v>
      </c>
      <c r="AK44">
        <f t="shared" si="64"/>
        <v>0</v>
      </c>
    </row>
    <row r="45" spans="1:37" x14ac:dyDescent="0.25">
      <c r="A45" s="1" t="s">
        <v>43</v>
      </c>
      <c r="B45" s="2">
        <v>835495</v>
      </c>
      <c r="C45" s="2">
        <v>837746</v>
      </c>
      <c r="D45" s="2">
        <v>1106177</v>
      </c>
      <c r="E45" s="2">
        <v>917781</v>
      </c>
      <c r="F45" s="2"/>
      <c r="G45" s="2">
        <f t="shared" si="50"/>
        <v>0</v>
      </c>
      <c r="H45" s="2">
        <f t="shared" si="51"/>
        <v>0</v>
      </c>
      <c r="I45" s="2">
        <f t="shared" si="52"/>
        <v>1673241</v>
      </c>
      <c r="J45" s="2">
        <f t="shared" si="53"/>
        <v>0</v>
      </c>
      <c r="K45" s="1"/>
      <c r="P45" t="str">
        <f t="shared" si="9"/>
        <v>w44C</v>
      </c>
      <c r="Q45">
        <f t="shared" si="10"/>
        <v>1</v>
      </c>
      <c r="R45" t="str">
        <f t="shared" si="11"/>
        <v/>
      </c>
      <c r="S45" t="str">
        <f t="shared" si="12"/>
        <v/>
      </c>
      <c r="T45">
        <f t="shared" si="13"/>
        <v>1</v>
      </c>
      <c r="U45" t="str">
        <f t="shared" si="14"/>
        <v/>
      </c>
      <c r="W45" s="3">
        <f t="shared" si="15"/>
        <v>1.2096033984345351</v>
      </c>
      <c r="X45" s="3">
        <f t="shared" si="16"/>
        <v>1.2096</v>
      </c>
      <c r="Y45" s="3">
        <f t="shared" si="17"/>
        <v>1673241</v>
      </c>
      <c r="Z45" s="3">
        <f t="shared" si="18"/>
        <v>2023958</v>
      </c>
      <c r="AA45">
        <f t="shared" ref="AA45:AK45" si="65">IF(Z45&gt;2*$Y45,Z45,ROUNDDOWN(Z45*$X45,0))</f>
        <v>2448179</v>
      </c>
      <c r="AB45">
        <f t="shared" si="65"/>
        <v>2961317</v>
      </c>
      <c r="AC45">
        <f t="shared" si="65"/>
        <v>3582009</v>
      </c>
      <c r="AD45">
        <f t="shared" si="65"/>
        <v>3582009</v>
      </c>
      <c r="AE45">
        <f t="shared" si="65"/>
        <v>3582009</v>
      </c>
      <c r="AF45">
        <f t="shared" si="65"/>
        <v>3582009</v>
      </c>
      <c r="AG45">
        <f t="shared" si="65"/>
        <v>3582009</v>
      </c>
      <c r="AH45">
        <f t="shared" si="65"/>
        <v>3582009</v>
      </c>
      <c r="AI45">
        <f t="shared" si="65"/>
        <v>3582009</v>
      </c>
      <c r="AJ45">
        <f t="shared" si="65"/>
        <v>3582009</v>
      </c>
      <c r="AK45">
        <f t="shared" si="65"/>
        <v>3582009</v>
      </c>
    </row>
    <row r="46" spans="1:37" x14ac:dyDescent="0.25">
      <c r="A46" s="1" t="s">
        <v>44</v>
      </c>
      <c r="B46" s="2">
        <v>1187448</v>
      </c>
      <c r="C46" s="2">
        <v>1070426</v>
      </c>
      <c r="D46" s="2">
        <v>1504608</v>
      </c>
      <c r="E46" s="2">
        <v>1756990</v>
      </c>
      <c r="F46" s="2"/>
      <c r="G46" s="2">
        <f t="shared" si="50"/>
        <v>0</v>
      </c>
      <c r="H46" s="2">
        <f t="shared" si="51"/>
        <v>2257874</v>
      </c>
      <c r="I46" s="2">
        <f t="shared" si="52"/>
        <v>0</v>
      </c>
      <c r="J46" s="2">
        <f t="shared" si="53"/>
        <v>0</v>
      </c>
      <c r="K46" s="1"/>
      <c r="P46" t="str">
        <f t="shared" si="9"/>
        <v>w45B</v>
      </c>
      <c r="Q46">
        <f t="shared" si="10"/>
        <v>1</v>
      </c>
      <c r="R46" t="str">
        <f t="shared" si="11"/>
        <v/>
      </c>
      <c r="S46">
        <f t="shared" si="12"/>
        <v>1</v>
      </c>
      <c r="T46" t="str">
        <f t="shared" si="13"/>
        <v/>
      </c>
      <c r="U46" t="str">
        <f t="shared" si="14"/>
        <v/>
      </c>
      <c r="W46" s="3">
        <f t="shared" si="15"/>
        <v>1.444543849656801</v>
      </c>
      <c r="X46" s="3">
        <f t="shared" si="16"/>
        <v>1.4444999999999999</v>
      </c>
      <c r="Y46" s="3">
        <f t="shared" si="17"/>
        <v>2257874</v>
      </c>
      <c r="Z46" s="3">
        <f t="shared" si="18"/>
        <v>3261598</v>
      </c>
      <c r="AA46">
        <f t="shared" ref="AA46:AK46" si="66">IF(Z46&gt;2*$Y46,Z46,ROUNDDOWN(Z46*$X46,0))</f>
        <v>4711378</v>
      </c>
      <c r="AB46">
        <f t="shared" si="66"/>
        <v>4711378</v>
      </c>
      <c r="AC46">
        <f t="shared" si="66"/>
        <v>4711378</v>
      </c>
      <c r="AD46">
        <f t="shared" si="66"/>
        <v>4711378</v>
      </c>
      <c r="AE46">
        <f t="shared" si="66"/>
        <v>4711378</v>
      </c>
      <c r="AF46">
        <f t="shared" si="66"/>
        <v>4711378</v>
      </c>
      <c r="AG46">
        <f t="shared" si="66"/>
        <v>4711378</v>
      </c>
      <c r="AH46">
        <f t="shared" si="66"/>
        <v>4711378</v>
      </c>
      <c r="AI46">
        <f t="shared" si="66"/>
        <v>4711378</v>
      </c>
      <c r="AJ46">
        <f t="shared" si="66"/>
        <v>4711378</v>
      </c>
      <c r="AK46">
        <f t="shared" si="66"/>
        <v>4711378</v>
      </c>
    </row>
    <row r="47" spans="1:37" x14ac:dyDescent="0.25">
      <c r="A47" s="1" t="s">
        <v>45</v>
      </c>
      <c r="B47" s="2">
        <v>140026</v>
      </c>
      <c r="C47" s="2">
        <v>146354</v>
      </c>
      <c r="D47" s="2">
        <v>2759991</v>
      </c>
      <c r="E47" s="2">
        <v>2742120</v>
      </c>
      <c r="F47" s="2"/>
      <c r="G47" s="2">
        <f t="shared" si="50"/>
        <v>0</v>
      </c>
      <c r="H47" s="2">
        <f t="shared" si="51"/>
        <v>0</v>
      </c>
      <c r="I47" s="2">
        <f t="shared" si="52"/>
        <v>286380</v>
      </c>
      <c r="J47" s="2">
        <f t="shared" si="53"/>
        <v>0</v>
      </c>
      <c r="K47" s="1"/>
      <c r="P47" t="str">
        <f t="shared" si="9"/>
        <v>w46C</v>
      </c>
      <c r="Q47">
        <f t="shared" si="10"/>
        <v>1</v>
      </c>
      <c r="R47" t="str">
        <f t="shared" si="11"/>
        <v/>
      </c>
      <c r="S47" t="str">
        <f t="shared" si="12"/>
        <v/>
      </c>
      <c r="T47">
        <f t="shared" si="13"/>
        <v>1</v>
      </c>
      <c r="U47" t="str">
        <f t="shared" si="14"/>
        <v/>
      </c>
      <c r="W47" s="3">
        <f t="shared" si="15"/>
        <v>19.212623088204484</v>
      </c>
      <c r="X47" s="3">
        <f t="shared" si="16"/>
        <v>19.212599999999998</v>
      </c>
      <c r="Y47" s="3">
        <f t="shared" si="17"/>
        <v>286380</v>
      </c>
      <c r="Z47" s="3">
        <f t="shared" si="18"/>
        <v>5502111</v>
      </c>
      <c r="AA47">
        <f t="shared" ref="AA47:AK47" si="67">IF(Z47&gt;2*$Y47,Z47,ROUNDDOWN(Z47*$X47,0))</f>
        <v>5502111</v>
      </c>
      <c r="AB47">
        <f t="shared" si="67"/>
        <v>5502111</v>
      </c>
      <c r="AC47">
        <f t="shared" si="67"/>
        <v>5502111</v>
      </c>
      <c r="AD47">
        <f t="shared" si="67"/>
        <v>5502111</v>
      </c>
      <c r="AE47">
        <f t="shared" si="67"/>
        <v>5502111</v>
      </c>
      <c r="AF47">
        <f t="shared" si="67"/>
        <v>5502111</v>
      </c>
      <c r="AG47">
        <f t="shared" si="67"/>
        <v>5502111</v>
      </c>
      <c r="AH47">
        <f t="shared" si="67"/>
        <v>5502111</v>
      </c>
      <c r="AI47">
        <f t="shared" si="67"/>
        <v>5502111</v>
      </c>
      <c r="AJ47">
        <f t="shared" si="67"/>
        <v>5502111</v>
      </c>
      <c r="AK47">
        <f t="shared" si="67"/>
        <v>5502111</v>
      </c>
    </row>
    <row r="48" spans="1:37" x14ac:dyDescent="0.25">
      <c r="A48" s="1" t="s">
        <v>46</v>
      </c>
      <c r="B48" s="2">
        <v>1198765</v>
      </c>
      <c r="C48" s="2">
        <v>1304945</v>
      </c>
      <c r="D48" s="2">
        <v>2786493</v>
      </c>
      <c r="E48" s="2">
        <v>2602643</v>
      </c>
      <c r="F48" s="2"/>
      <c r="G48" s="2">
        <f t="shared" si="50"/>
        <v>0</v>
      </c>
      <c r="H48" s="2">
        <f t="shared" si="51"/>
        <v>2503710</v>
      </c>
      <c r="I48" s="2">
        <f t="shared" si="52"/>
        <v>0</v>
      </c>
      <c r="J48" s="2">
        <f t="shared" si="53"/>
        <v>0</v>
      </c>
      <c r="K48" s="1"/>
      <c r="P48" t="str">
        <f t="shared" si="9"/>
        <v>w47B</v>
      </c>
      <c r="Q48">
        <f t="shared" si="10"/>
        <v>1</v>
      </c>
      <c r="R48" t="str">
        <f t="shared" si="11"/>
        <v/>
      </c>
      <c r="S48">
        <f t="shared" si="12"/>
        <v>1</v>
      </c>
      <c r="T48" t="str">
        <f t="shared" si="13"/>
        <v/>
      </c>
      <c r="U48" t="str">
        <f t="shared" si="14"/>
        <v/>
      </c>
      <c r="W48" s="3">
        <f t="shared" si="15"/>
        <v>2.1524601491386783</v>
      </c>
      <c r="X48" s="3">
        <f t="shared" si="16"/>
        <v>2.1524000000000001</v>
      </c>
      <c r="Y48" s="3">
        <f t="shared" si="17"/>
        <v>2503710</v>
      </c>
      <c r="Z48" s="3">
        <f t="shared" si="18"/>
        <v>5389136</v>
      </c>
      <c r="AA48">
        <f t="shared" ref="AA48:AK48" si="68">IF(Z48&gt;2*$Y48,Z48,ROUNDDOWN(Z48*$X48,0))</f>
        <v>5389136</v>
      </c>
      <c r="AB48">
        <f t="shared" si="68"/>
        <v>5389136</v>
      </c>
      <c r="AC48">
        <f t="shared" si="68"/>
        <v>5389136</v>
      </c>
      <c r="AD48">
        <f t="shared" si="68"/>
        <v>5389136</v>
      </c>
      <c r="AE48">
        <f t="shared" si="68"/>
        <v>5389136</v>
      </c>
      <c r="AF48">
        <f t="shared" si="68"/>
        <v>5389136</v>
      </c>
      <c r="AG48">
        <f t="shared" si="68"/>
        <v>5389136</v>
      </c>
      <c r="AH48">
        <f t="shared" si="68"/>
        <v>5389136</v>
      </c>
      <c r="AI48">
        <f t="shared" si="68"/>
        <v>5389136</v>
      </c>
      <c r="AJ48">
        <f t="shared" si="68"/>
        <v>5389136</v>
      </c>
      <c r="AK48">
        <f t="shared" si="68"/>
        <v>5389136</v>
      </c>
    </row>
    <row r="49" spans="1:37" x14ac:dyDescent="0.25">
      <c r="A49" s="1" t="s">
        <v>47</v>
      </c>
      <c r="B49" s="2">
        <v>2619776</v>
      </c>
      <c r="C49" s="2">
        <v>2749623</v>
      </c>
      <c r="D49" s="2">
        <v>2888215</v>
      </c>
      <c r="E49" s="2">
        <v>2800174</v>
      </c>
      <c r="F49" s="2"/>
      <c r="G49" s="2">
        <f t="shared" si="50"/>
        <v>0</v>
      </c>
      <c r="H49" s="2">
        <f t="shared" si="51"/>
        <v>0</v>
      </c>
      <c r="I49" s="2">
        <f t="shared" si="52"/>
        <v>5369399</v>
      </c>
      <c r="J49" s="2">
        <f t="shared" si="53"/>
        <v>0</v>
      </c>
      <c r="K49" s="1"/>
      <c r="P49" t="str">
        <f t="shared" si="9"/>
        <v>w48C</v>
      </c>
      <c r="Q49">
        <f t="shared" si="10"/>
        <v>1</v>
      </c>
      <c r="R49" t="str">
        <f t="shared" si="11"/>
        <v/>
      </c>
      <c r="S49" t="str">
        <f t="shared" si="12"/>
        <v/>
      </c>
      <c r="T49">
        <f t="shared" si="13"/>
        <v>1</v>
      </c>
      <c r="U49" t="str">
        <f t="shared" si="14"/>
        <v/>
      </c>
      <c r="W49" s="3">
        <f t="shared" si="15"/>
        <v>1.0594088835640636</v>
      </c>
      <c r="X49" s="3">
        <f t="shared" si="16"/>
        <v>1.0593999999999999</v>
      </c>
      <c r="Y49" s="3">
        <f t="shared" si="17"/>
        <v>5369399</v>
      </c>
      <c r="Z49" s="3">
        <f t="shared" si="18"/>
        <v>5688389</v>
      </c>
      <c r="AA49">
        <f t="shared" ref="AA49:AK49" si="69">IF(Z49&gt;2*$Y49,Z49,ROUNDDOWN(Z49*$X49,0))</f>
        <v>6026279</v>
      </c>
      <c r="AB49">
        <f t="shared" si="69"/>
        <v>6384239</v>
      </c>
      <c r="AC49">
        <f t="shared" si="69"/>
        <v>6763462</v>
      </c>
      <c r="AD49">
        <f t="shared" si="69"/>
        <v>7165211</v>
      </c>
      <c r="AE49">
        <f t="shared" si="69"/>
        <v>7590824</v>
      </c>
      <c r="AF49">
        <f t="shared" si="69"/>
        <v>8041718</v>
      </c>
      <c r="AG49">
        <f t="shared" si="69"/>
        <v>8519396</v>
      </c>
      <c r="AH49">
        <f t="shared" si="69"/>
        <v>9025448</v>
      </c>
      <c r="AI49">
        <f t="shared" si="69"/>
        <v>9561559</v>
      </c>
      <c r="AJ49">
        <f t="shared" si="69"/>
        <v>10129515</v>
      </c>
      <c r="AK49">
        <f t="shared" si="69"/>
        <v>10731208</v>
      </c>
    </row>
    <row r="50" spans="1:37" x14ac:dyDescent="0.25">
      <c r="A50" s="1" t="s">
        <v>48</v>
      </c>
      <c r="B50" s="2">
        <v>248398</v>
      </c>
      <c r="C50" s="2">
        <v>268511</v>
      </c>
      <c r="D50" s="2">
        <v>3110853</v>
      </c>
      <c r="E50" s="2">
        <v>2986411</v>
      </c>
      <c r="F50" s="2"/>
      <c r="G50" s="2">
        <f t="shared" si="50"/>
        <v>0</v>
      </c>
      <c r="H50" s="2">
        <f t="shared" si="51"/>
        <v>0</v>
      </c>
      <c r="I50" s="2">
        <f t="shared" si="52"/>
        <v>516909</v>
      </c>
      <c r="J50" s="2">
        <f t="shared" si="53"/>
        <v>0</v>
      </c>
      <c r="K50" s="1"/>
      <c r="P50" t="str">
        <f t="shared" si="9"/>
        <v>w49C</v>
      </c>
      <c r="Q50">
        <f t="shared" si="10"/>
        <v>1</v>
      </c>
      <c r="R50" t="str">
        <f t="shared" si="11"/>
        <v/>
      </c>
      <c r="S50" t="str">
        <f t="shared" si="12"/>
        <v/>
      </c>
      <c r="T50">
        <f t="shared" si="13"/>
        <v>1</v>
      </c>
      <c r="U50" t="str">
        <f t="shared" si="14"/>
        <v/>
      </c>
      <c r="W50" s="3">
        <f t="shared" si="15"/>
        <v>11.795623601059374</v>
      </c>
      <c r="X50" s="3">
        <f t="shared" si="16"/>
        <v>11.7956</v>
      </c>
      <c r="Y50" s="3">
        <f t="shared" si="17"/>
        <v>516909</v>
      </c>
      <c r="Z50" s="3">
        <f t="shared" si="18"/>
        <v>6097264</v>
      </c>
      <c r="AA50">
        <f t="shared" ref="AA50:AK50" si="70">IF(Z50&gt;2*$Y50,Z50,ROUNDDOWN(Z50*$X50,0))</f>
        <v>6097264</v>
      </c>
      <c r="AB50">
        <f t="shared" si="70"/>
        <v>6097264</v>
      </c>
      <c r="AC50">
        <f t="shared" si="70"/>
        <v>6097264</v>
      </c>
      <c r="AD50">
        <f t="shared" si="70"/>
        <v>6097264</v>
      </c>
      <c r="AE50">
        <f t="shared" si="70"/>
        <v>6097264</v>
      </c>
      <c r="AF50">
        <f t="shared" si="70"/>
        <v>6097264</v>
      </c>
      <c r="AG50">
        <f t="shared" si="70"/>
        <v>6097264</v>
      </c>
      <c r="AH50">
        <f t="shared" si="70"/>
        <v>6097264</v>
      </c>
      <c r="AI50">
        <f t="shared" si="70"/>
        <v>6097264</v>
      </c>
      <c r="AJ50">
        <f t="shared" si="70"/>
        <v>6097264</v>
      </c>
      <c r="AK50">
        <f t="shared" si="70"/>
        <v>6097264</v>
      </c>
    </row>
    <row r="51" spans="1:37" x14ac:dyDescent="0.25">
      <c r="A51" s="1" t="s">
        <v>49</v>
      </c>
      <c r="B51" s="2">
        <v>2494207</v>
      </c>
      <c r="C51" s="2">
        <v>2625207</v>
      </c>
      <c r="D51" s="2">
        <v>1796293</v>
      </c>
      <c r="E51" s="2">
        <v>1853602</v>
      </c>
      <c r="F51" s="2"/>
      <c r="G51" s="2">
        <f t="shared" si="50"/>
        <v>0</v>
      </c>
      <c r="H51" s="2">
        <f t="shared" si="51"/>
        <v>5119414</v>
      </c>
      <c r="I51" s="2">
        <f t="shared" si="52"/>
        <v>0</v>
      </c>
      <c r="J51" s="2">
        <f t="shared" si="53"/>
        <v>0</v>
      </c>
      <c r="K51" s="1"/>
      <c r="P51" t="str">
        <f>IF(AND(D51&gt;B51,E51&gt;C51),A51,"")</f>
        <v/>
      </c>
      <c r="Q51" t="str">
        <f t="shared" si="10"/>
        <v/>
      </c>
      <c r="R51" t="str">
        <f t="shared" si="11"/>
        <v/>
      </c>
      <c r="S51" t="str">
        <f t="shared" si="12"/>
        <v/>
      </c>
      <c r="T51" t="str">
        <f t="shared" si="13"/>
        <v/>
      </c>
      <c r="U51" t="str">
        <f t="shared" si="14"/>
        <v/>
      </c>
      <c r="W51" s="3">
        <f t="shared" si="15"/>
        <v>0.7129517167394549</v>
      </c>
      <c r="X51" s="3">
        <f t="shared" si="16"/>
        <v>0.71289999999999998</v>
      </c>
      <c r="Y51" s="3">
        <f t="shared" si="17"/>
        <v>5119414</v>
      </c>
      <c r="Z51" s="3">
        <f t="shared" si="18"/>
        <v>3649895</v>
      </c>
      <c r="AA51">
        <f t="shared" ref="AA51:AK51" si="71">IF(Z51&gt;2*$Y51,Z51,ROUNDDOWN(Z51*$X51,0))</f>
        <v>2602010</v>
      </c>
      <c r="AB51">
        <f t="shared" si="71"/>
        <v>1854972</v>
      </c>
      <c r="AC51">
        <f t="shared" si="71"/>
        <v>1322409</v>
      </c>
      <c r="AD51">
        <f t="shared" si="71"/>
        <v>942745</v>
      </c>
      <c r="AE51">
        <f t="shared" si="71"/>
        <v>672082</v>
      </c>
      <c r="AF51">
        <f t="shared" si="71"/>
        <v>479127</v>
      </c>
      <c r="AG51">
        <f t="shared" si="71"/>
        <v>341569</v>
      </c>
      <c r="AH51">
        <f t="shared" si="71"/>
        <v>243504</v>
      </c>
      <c r="AI51">
        <f t="shared" si="71"/>
        <v>173594</v>
      </c>
      <c r="AJ51">
        <f t="shared" si="71"/>
        <v>123755</v>
      </c>
      <c r="AK51">
        <f t="shared" si="71"/>
        <v>88224</v>
      </c>
    </row>
    <row r="53" spans="1:37" x14ac:dyDescent="0.25">
      <c r="Z53" s="3"/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9F3FDC-73E6-4D22-9D15-2BAE452DC9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kraina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2021-10-25T16:23:56Z</dcterms:created>
  <dcterms:modified xsi:type="dcterms:W3CDTF">2021-11-03T18:18:12Z</dcterms:modified>
</cp:coreProperties>
</file>