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mjona_000\Documents\"/>
    </mc:Choice>
  </mc:AlternateContent>
  <xr:revisionPtr revIDLastSave="0" documentId="8_{DCE85FCF-2AF5-4538-9415-72A40F755253}" xr6:coauthVersionLast="40" xr6:coauthVersionMax="40" xr10:uidLastSave="{00000000-0000-0000-0000-000000000000}"/>
  <bookViews>
    <workbookView xWindow="0" yWindow="0" windowWidth="28800" windowHeight="12165" activeTab="1" xr2:uid="{00000000-000D-0000-FFFF-FFFF00000000}"/>
  </bookViews>
  <sheets>
    <sheet name="Instructions" sheetId="3" r:id="rId1"/>
    <sheet name="Homework" sheetId="1" r:id="rId2"/>
    <sheet name="Assessment" sheetId="4" r:id="rId3"/>
  </sheets>
  <definedNames>
    <definedName name="m">#REF!</definedName>
    <definedName name="Time1">#REF!</definedName>
    <definedName name="Time2">#REF!</definedName>
    <definedName name="y">#REF!</definedName>
    <definedName name="zA" hidden="1">"DateTime"</definedName>
    <definedName name="zAppropriate" hidden="1">Assessment!$C$5</definedName>
    <definedName name="zAPts" hidden="1">20</definedName>
    <definedName name="zDifficulty" hidden="1">Assessment!$F$5</definedName>
    <definedName name="zEmail" hidden="1">Instructions!$C$6</definedName>
    <definedName name="zLoc1" hidden="1">Homework!$G$5</definedName>
    <definedName name="zLoc10" hidden="1">Homework!$G$44</definedName>
    <definedName name="zLoc11" hidden="1">Homework!$E$47</definedName>
    <definedName name="zLoc12" hidden="1">Homework!$G$47</definedName>
    <definedName name="zLoc13" hidden="1">Homework!$E$59</definedName>
    <definedName name="zLoc14" hidden="1">Homework!$E$65</definedName>
    <definedName name="zLoc15" hidden="1">Homework!$E$66</definedName>
    <definedName name="zLoc16" hidden="1">Homework!$G$81</definedName>
    <definedName name="zLoc17" hidden="1">Homework!$G$81</definedName>
    <definedName name="zLoc18" hidden="1">Homework!$E$87</definedName>
    <definedName name="zLoc19" hidden="1">Homework!$E$88</definedName>
    <definedName name="zLoc2" hidden="1">Homework!$G$10</definedName>
    <definedName name="zLoc20" hidden="1">Homework!$E$88</definedName>
    <definedName name="zLoc21" hidden="1">Homework!$E$89</definedName>
    <definedName name="zLoc22" hidden="1">Homework!$E$93</definedName>
    <definedName name="zLoc3" hidden="1">Homework!$G$15</definedName>
    <definedName name="zLoc4" hidden="1">Homework!$G$17</definedName>
    <definedName name="zLoc5" hidden="1">Homework!$G$19</definedName>
    <definedName name="zLoc6" hidden="1">Homework!$C$31</definedName>
    <definedName name="zLoc7" hidden="1">Homework!$C$32</definedName>
    <definedName name="zLoc8" hidden="1">Homework!$C$33</definedName>
    <definedName name="zLoc9" hidden="1">Homework!$E$44</definedName>
    <definedName name="zName" hidden="1">Instructions!$C$4</definedName>
    <definedName name="zNetID" hidden="1">Instructions!$C$5</definedName>
    <definedName name="zUseful" hidden="1">Assessment!$I$5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3" i="1" l="1"/>
  <c r="E89" i="1"/>
  <c r="E88" i="1"/>
  <c r="E87" i="1"/>
  <c r="G79" i="1"/>
  <c r="G80" i="1"/>
  <c r="G81" i="1"/>
  <c r="G82" i="1"/>
  <c r="G83" i="1"/>
  <c r="G84" i="1"/>
  <c r="G78" i="1"/>
  <c r="C33" i="1"/>
  <c r="C32" i="1"/>
  <c r="C31" i="1"/>
  <c r="A66" i="1" l="1"/>
  <c r="E66" i="1" s="1"/>
  <c r="A65" i="1"/>
  <c r="E65" i="1" s="1"/>
  <c r="C75" i="1"/>
  <c r="C59" i="1"/>
  <c r="A59" i="1"/>
  <c r="B78" i="1" l="1"/>
  <c r="B79" i="1" s="1"/>
  <c r="A78" i="1" l="1"/>
  <c r="A79" i="1"/>
  <c r="B80" i="1"/>
  <c r="B81" i="1" l="1"/>
  <c r="A80" i="1"/>
  <c r="B82" i="1" l="1"/>
  <c r="A81" i="1"/>
  <c r="B83" i="1" l="1"/>
  <c r="A82" i="1"/>
  <c r="B84" i="1" l="1"/>
  <c r="A84" i="1" s="1"/>
  <c r="A83" i="1"/>
  <c r="A40" i="1" l="1"/>
  <c r="E50" i="1" s="1"/>
  <c r="G50" i="1" s="1"/>
  <c r="E44" i="1" l="1"/>
  <c r="G44" i="1" s="1"/>
  <c r="E47" i="1"/>
  <c r="G47" i="1" s="1"/>
  <c r="E52" i="1"/>
  <c r="G52" i="1" s="1"/>
  <c r="E51" i="1"/>
  <c r="G51" i="1" s="1"/>
  <c r="E49" i="1"/>
  <c r="G49" i="1" s="1"/>
  <c r="E48" i="1"/>
  <c r="G48" i="1" s="1"/>
  <c r="E46" i="1"/>
  <c r="G46" i="1" s="1"/>
  <c r="E45" i="1"/>
  <c r="G45" i="1" s="1"/>
  <c r="E43" i="1"/>
  <c r="G43" i="1" s="1"/>
  <c r="E42" i="1"/>
  <c r="G42" i="1" l="1"/>
  <c r="E59" i="1"/>
  <c r="H78" i="1"/>
  <c r="H79" i="1" s="1"/>
  <c r="H80" i="1" s="1"/>
  <c r="H81" i="1" s="1"/>
  <c r="H82" i="1" s="1"/>
  <c r="H83" i="1" s="1"/>
  <c r="H84" i="1" s="1"/>
</calcChain>
</file>

<file path=xl/sharedStrings.xml><?xml version="1.0" encoding="utf-8"?>
<sst xmlns="http://schemas.openxmlformats.org/spreadsheetml/2006/main" count="129" uniqueCount="123">
  <si>
    <t>Homework</t>
  </si>
  <si>
    <r>
      <t>Question 1</t>
    </r>
    <r>
      <rPr>
        <sz val="10"/>
        <rFont val="Arial"/>
        <family val="2"/>
      </rPr>
      <t xml:space="preserve">:  As the presentation instructs, Excel views all dates as a "serial number." What </t>
    </r>
    <r>
      <rPr>
        <b/>
        <sz val="10"/>
        <rFont val="Arial"/>
        <family val="2"/>
      </rPr>
      <t>DATE</t>
    </r>
    <r>
      <rPr>
        <sz val="10"/>
        <rFont val="Arial"/>
        <family val="2"/>
      </rPr>
      <t xml:space="preserve"> corresponds to a "serial number" of 9783?</t>
    </r>
  </si>
  <si>
    <t>Answer:</t>
  </si>
  <si>
    <r>
      <t>Question 2</t>
    </r>
    <r>
      <rPr>
        <sz val="10"/>
        <rFont val="Arial"/>
        <family val="2"/>
      </rPr>
      <t xml:space="preserve">:  What </t>
    </r>
    <r>
      <rPr>
        <b/>
        <sz val="10"/>
        <rFont val="Arial"/>
        <family val="2"/>
      </rPr>
      <t>DATE &amp; TIME</t>
    </r>
    <r>
      <rPr>
        <sz val="10"/>
        <rFont val="Arial"/>
        <family val="2"/>
      </rPr>
      <t xml:space="preserve"> that corresponds to a "serial number" of 38523.5?</t>
    </r>
  </si>
  <si>
    <t>Date</t>
  </si>
  <si>
    <t>Use the table below for questions 4-6</t>
  </si>
  <si>
    <r>
      <t>Question 5</t>
    </r>
    <r>
      <rPr>
        <sz val="10"/>
        <rFont val="Arial"/>
        <family val="2"/>
      </rPr>
      <t>: Adjust the total hours worked for the week by adding 1.5 hours to the total.</t>
    </r>
  </si>
  <si>
    <t>Monday</t>
  </si>
  <si>
    <t>Tuesday</t>
  </si>
  <si>
    <t>Wednesday</t>
  </si>
  <si>
    <t>Thursday</t>
  </si>
  <si>
    <t>Friday</t>
  </si>
  <si>
    <t>Total</t>
  </si>
  <si>
    <t>Adjusted Total</t>
  </si>
  <si>
    <t xml:space="preserve">  &lt;-- Enter the year</t>
  </si>
  <si>
    <t>Holiday</t>
  </si>
  <si>
    <t>Weekday</t>
  </si>
  <si>
    <t>New Year's Day</t>
  </si>
  <si>
    <t>1st Day in January</t>
  </si>
  <si>
    <t>Martin Luther King Jr. Day</t>
  </si>
  <si>
    <t>3rd Monday in January</t>
  </si>
  <si>
    <t>Presidents' Day</t>
  </si>
  <si>
    <t>3rd Monday in February</t>
  </si>
  <si>
    <t>Memorial Day</t>
  </si>
  <si>
    <t>Last Monday in May</t>
  </si>
  <si>
    <t>Independence Day</t>
  </si>
  <si>
    <t>4th Day of July</t>
  </si>
  <si>
    <t>Pioneer Day</t>
  </si>
  <si>
    <t>24th Day of July</t>
  </si>
  <si>
    <t>Labor Day</t>
  </si>
  <si>
    <t>1st Monday in September</t>
  </si>
  <si>
    <t>Veterans Day</t>
  </si>
  <si>
    <t>11th Day of November</t>
  </si>
  <si>
    <t>Columbus Day</t>
  </si>
  <si>
    <t>2nd Monday in October</t>
  </si>
  <si>
    <t>Thanksgiving Day</t>
  </si>
  <si>
    <t>4thThursday in November</t>
  </si>
  <si>
    <t>Christmas Day</t>
  </si>
  <si>
    <t>25th Day of December</t>
  </si>
  <si>
    <t>Use the list of holidays above in the formula.</t>
  </si>
  <si>
    <t>First Day</t>
  </si>
  <si>
    <t>Last Day</t>
  </si>
  <si>
    <t>Working Days</t>
  </si>
  <si>
    <t>Mountain Time</t>
  </si>
  <si>
    <t>Time Difference in Hours</t>
  </si>
  <si>
    <t>Korea Time</t>
  </si>
  <si>
    <t>Korea is 15 hours ahead Mountain time.</t>
  </si>
  <si>
    <t>(The wage for overtime hours is $20/hour.)</t>
  </si>
  <si>
    <t>Employee Time Sheet</t>
  </si>
  <si>
    <t xml:space="preserve">Employee Name: </t>
  </si>
  <si>
    <t>Martha Jones</t>
  </si>
  <si>
    <t xml:space="preserve">Department: </t>
  </si>
  <si>
    <t>Brand Manager</t>
  </si>
  <si>
    <t xml:space="preserve">Start Day: </t>
  </si>
  <si>
    <t>Start
Work</t>
  </si>
  <si>
    <t>Time Out
(Lunch)</t>
  </si>
  <si>
    <t>Time In
(Lunch)</t>
  </si>
  <si>
    <t>End
Work</t>
  </si>
  <si>
    <t>Total
Hours</t>
  </si>
  <si>
    <t>Weekly
Hours</t>
  </si>
  <si>
    <t>WEEKLY TOTAL</t>
  </si>
  <si>
    <t>Hint: remember that the underlying data is still in terms of days although displayed as hours.</t>
  </si>
  <si>
    <t>Overtime = excess of</t>
  </si>
  <si>
    <t>Hours</t>
  </si>
  <si>
    <t xml:space="preserve"> / overtime hour</t>
  </si>
  <si>
    <t>Extra bucks in the pocket:</t>
  </si>
  <si>
    <t>Excellent</t>
  </si>
  <si>
    <t>Too hard</t>
  </si>
  <si>
    <t>Right on target</t>
  </si>
  <si>
    <t>Good</t>
  </si>
  <si>
    <t>Hard</t>
  </si>
  <si>
    <t>Reasonable</t>
  </si>
  <si>
    <t>OK</t>
  </si>
  <si>
    <t>About right</t>
  </si>
  <si>
    <t>Moderate</t>
  </si>
  <si>
    <t>Poor</t>
  </si>
  <si>
    <t>Easy</t>
  </si>
  <si>
    <t>Useless</t>
  </si>
  <si>
    <t>Too easy</t>
  </si>
  <si>
    <t>Inappropriate</t>
  </si>
  <si>
    <t>Scale</t>
  </si>
  <si>
    <t>Your assessment</t>
  </si>
  <si>
    <t>Provides useful review?</t>
  </si>
  <si>
    <t>Level of difficulty</t>
  </si>
  <si>
    <t>Covered appropriate material?</t>
  </si>
  <si>
    <t>Fill in the colored box with your assessment, using the scales shown.</t>
  </si>
  <si>
    <t>Assessment of the homework assignment</t>
  </si>
  <si>
    <t>Enter the following information:</t>
  </si>
  <si>
    <t>Name:</t>
  </si>
  <si>
    <t>NetID</t>
  </si>
  <si>
    <t>Email</t>
  </si>
  <si>
    <t>Excel Homework -</t>
  </si>
  <si>
    <t>Complete the following homework placing all answers in the cells indicated.</t>
  </si>
  <si>
    <t>Save and email the completed homework to your course email.</t>
  </si>
  <si>
    <r>
      <t>Question 4</t>
    </r>
    <r>
      <rPr>
        <sz val="10"/>
        <rFont val="Arial"/>
        <family val="2"/>
      </rPr>
      <t>: Add up the total hours worked for the week and format it correctly to display the total hours and minutes (hh:mm).</t>
    </r>
  </si>
  <si>
    <t>Use the table below for questions 7 &amp; 8 using the same formatting as the rest of the table</t>
  </si>
  <si>
    <r>
      <t>Question 10 (2 points)</t>
    </r>
    <r>
      <rPr>
        <sz val="10"/>
        <rFont val="Arial"/>
        <family val="2"/>
      </rPr>
      <t>: Using a formula, convert the given times below from Mountain Time to Korea Time</t>
    </r>
  </si>
  <si>
    <r>
      <t>Question 11 (5 points)</t>
    </r>
    <r>
      <rPr>
        <sz val="10"/>
        <rFont val="Arial"/>
        <family val="2"/>
      </rPr>
      <t>: Use formulas to fill in the green cells and determine Martha's extra payment for her overtime hours</t>
    </r>
  </si>
  <si>
    <t>Use mm/dd/yy hh:mm AM/PM  format.</t>
  </si>
  <si>
    <t>Use mm/dd/yyyy format for the cell.</t>
  </si>
  <si>
    <t>Use mm/dd/yy hh:mm AM/PM  format or the cell.</t>
  </si>
  <si>
    <t>Static date (without a time), Use mm/dd/yyyy format.</t>
  </si>
  <si>
    <t>Static time (without a date), Use h:mm AM/PM format.</t>
  </si>
  <si>
    <t>Static date and time, use mm/dd/yyyy hh:mm  format.</t>
  </si>
  <si>
    <t>Note: For full credit be sure to save all dates in the format indicated. Use the cells colored green.</t>
  </si>
  <si>
    <r>
      <t>Question 8 (3 points)</t>
    </r>
    <r>
      <rPr>
        <sz val="10"/>
        <rFont val="Arial"/>
        <family val="2"/>
      </rPr>
      <t>: Use formulas to calculate the Date &amp; Weekday for Pioneer Day for the current year.</t>
    </r>
  </si>
  <si>
    <r>
      <t>Question 6</t>
    </r>
    <r>
      <rPr>
        <sz val="10"/>
        <rFont val="Arial"/>
        <family val="2"/>
      </rPr>
      <t>: Round the adjusted total hours to the nearest half hour</t>
    </r>
  </si>
  <si>
    <t>Adj. Rounded</t>
  </si>
  <si>
    <t xml:space="preserve">   (Display results in hh:mm format)</t>
  </si>
  <si>
    <r>
      <t>Question 3</t>
    </r>
    <r>
      <rPr>
        <sz val="10"/>
        <rFont val="Arial"/>
        <family val="2"/>
      </rPr>
      <t xml:space="preserve">: Display the </t>
    </r>
    <r>
      <rPr>
        <b/>
        <sz val="10"/>
        <rFont val="Arial"/>
        <family val="2"/>
      </rPr>
      <t>STATIC</t>
    </r>
    <r>
      <rPr>
        <sz val="10"/>
        <rFont val="Arial"/>
        <family val="2"/>
      </rPr>
      <t xml:space="preserve"> current date and time on your homework. (Answers will obviously vary, but should be in the same week!)</t>
    </r>
  </si>
  <si>
    <t>(Remember to use a formula!)</t>
  </si>
  <si>
    <t xml:space="preserve">     Regular hours and minutes:</t>
  </si>
  <si>
    <t xml:space="preserve"> Total hours and minutes:</t>
  </si>
  <si>
    <t xml:space="preserve">     Overtime hours and minutes:</t>
  </si>
  <si>
    <r>
      <t xml:space="preserve">Do </t>
    </r>
    <r>
      <rPr>
        <sz val="11"/>
        <color rgb="FFFF0000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insert any rows or columns (that would change the cells graded).</t>
    </r>
  </si>
  <si>
    <t>Be sure to also fill out the Assessment page information (non-graded).</t>
  </si>
  <si>
    <r>
      <t>Question 9</t>
    </r>
    <r>
      <rPr>
        <sz val="10"/>
        <rFont val="Arial"/>
        <family val="2"/>
      </rPr>
      <t>:   Construct a formula to determine the # of school days until graduation.</t>
    </r>
  </si>
  <si>
    <r>
      <t>Question 7 (3 points)</t>
    </r>
    <r>
      <rPr>
        <sz val="10"/>
        <rFont val="Arial"/>
        <family val="2"/>
      </rPr>
      <t>: Use formulas to calculate the Date &amp; Weekday for Columbus Day for the current year.</t>
    </r>
  </si>
  <si>
    <t xml:space="preserve">  Description</t>
  </si>
  <si>
    <t>Date Time</t>
  </si>
  <si>
    <t>Jonah Meherg</t>
  </si>
  <si>
    <t>jsmeherg</t>
  </si>
  <si>
    <t>mjonah768@yahoo.com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</si>
</sst>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/d/yy\ h:mm\ AM/PM;@"/>
    <numFmt numFmtId="165" formatCode="[h]:mm"/>
    <numFmt numFmtId="166" formatCode="mmmm\ d\,\ yyyy"/>
    <numFmt numFmtId="167" formatCode="dddd"/>
    <numFmt numFmtId="168" formatCode="dddd\ m/d/yyyy"/>
    <numFmt numFmtId="169" formatCode="mmm\ d\ yyyy"/>
    <numFmt numFmtId="172" formatCode="mm/dd/yy\ hh:mm\ AM/PM"/>
    <numFmt numFmtId="174" formatCode="[hh]:mm"/>
  </numFmts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b/>
      <u/>
      <sz val="10"/>
      <name val="Arial"/>
      <family val="2"/>
    </font>
    <font>
      <b/>
      <sz val="14"/>
      <color indexed="12"/>
      <name val="Arial"/>
      <family val="2"/>
    </font>
    <font>
      <b/>
      <sz val="14"/>
      <name val="Arial"/>
      <family val="2"/>
    </font>
    <font>
      <b/>
      <sz val="9"/>
      <color indexed="62"/>
      <name val="Arial"/>
      <family val="2"/>
    </font>
    <font>
      <b/>
      <sz val="10"/>
      <color indexed="13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9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51"/>
      </left>
      <right/>
      <top style="thick">
        <color indexed="51"/>
      </top>
      <bottom style="thick">
        <color indexed="5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9" borderId="21" applyNumberFormat="0" applyBorder="0" applyAlignment="0">
      <alignment horizontal="left" wrapText="1"/>
    </xf>
    <xf numFmtId="0" fontId="4" fillId="0" borderId="0"/>
    <xf numFmtId="169" fontId="4" fillId="7" borderId="0"/>
    <xf numFmtId="0" fontId="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134">
    <xf numFmtId="0" fontId="0" fillId="0" borderId="0" xfId="0"/>
    <xf numFmtId="0" fontId="6" fillId="0" borderId="0" xfId="0" applyFont="1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left"/>
    </xf>
    <xf numFmtId="0" fontId="7" fillId="0" borderId="0" xfId="0" applyFont="1" applyBorder="1"/>
    <xf numFmtId="164" fontId="8" fillId="0" borderId="0" xfId="0" applyNumberFormat="1" applyFont="1" applyBorder="1"/>
    <xf numFmtId="0" fontId="0" fillId="0" borderId="0" xfId="0" applyBorder="1"/>
    <xf numFmtId="20" fontId="0" fillId="0" borderId="0" xfId="0" applyNumberFormat="1"/>
    <xf numFmtId="0" fontId="0" fillId="0" borderId="0" xfId="0" quotePrefix="1" applyFill="1" applyBorder="1" applyProtection="1">
      <protection locked="0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left"/>
    </xf>
    <xf numFmtId="0" fontId="4" fillId="4" borderId="6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9" fillId="4" borderId="9" xfId="0" applyFont="1" applyFill="1" applyBorder="1" applyAlignment="1">
      <alignment horizontal="center"/>
    </xf>
    <xf numFmtId="0" fontId="0" fillId="4" borderId="9" xfId="0" applyFill="1" applyBorder="1"/>
    <xf numFmtId="0" fontId="9" fillId="4" borderId="10" xfId="0" applyFont="1" applyFill="1" applyBorder="1" applyAlignment="1">
      <alignment horizontal="center"/>
    </xf>
    <xf numFmtId="0" fontId="0" fillId="5" borderId="11" xfId="0" applyFill="1" applyBorder="1"/>
    <xf numFmtId="0" fontId="0" fillId="5" borderId="10" xfId="0" applyFill="1" applyBorder="1"/>
    <xf numFmtId="167" fontId="4" fillId="5" borderId="11" xfId="0" applyNumberFormat="1" applyFont="1" applyFill="1" applyBorder="1" applyAlignment="1">
      <alignment horizontal="left"/>
    </xf>
    <xf numFmtId="0" fontId="0" fillId="5" borderId="12" xfId="0" applyFill="1" applyBorder="1"/>
    <xf numFmtId="0" fontId="0" fillId="5" borderId="13" xfId="0" applyFill="1" applyBorder="1"/>
    <xf numFmtId="167" fontId="4" fillId="5" borderId="14" xfId="0" applyNumberFormat="1" applyFont="1" applyFill="1" applyBorder="1" applyAlignment="1">
      <alignment horizontal="left"/>
    </xf>
    <xf numFmtId="0" fontId="0" fillId="5" borderId="15" xfId="0" applyFill="1" applyBorder="1"/>
    <xf numFmtId="167" fontId="4" fillId="3" borderId="4" xfId="0" applyNumberFormat="1" applyFont="1" applyFill="1" applyBorder="1" applyAlignment="1">
      <alignment horizontal="left"/>
    </xf>
    <xf numFmtId="16" fontId="0" fillId="5" borderId="12" xfId="0" applyNumberFormat="1" applyFill="1" applyBorder="1"/>
    <xf numFmtId="167" fontId="4" fillId="5" borderId="12" xfId="0" applyNumberFormat="1" applyFont="1" applyFill="1" applyBorder="1" applyAlignment="1">
      <alignment horizontal="left"/>
    </xf>
    <xf numFmtId="16" fontId="0" fillId="5" borderId="12" xfId="0" quotePrefix="1" applyNumberFormat="1" applyFill="1" applyBorder="1"/>
    <xf numFmtId="0" fontId="0" fillId="0" borderId="0" xfId="0" applyFill="1"/>
    <xf numFmtId="0" fontId="7" fillId="0" borderId="0" xfId="0" applyFont="1"/>
    <xf numFmtId="0" fontId="6" fillId="0" borderId="0" xfId="0" applyFont="1" applyFill="1"/>
    <xf numFmtId="0" fontId="4" fillId="0" borderId="0" xfId="0" applyFont="1" applyFill="1"/>
    <xf numFmtId="0" fontId="11" fillId="7" borderId="5" xfId="0" applyFont="1" applyFill="1" applyBorder="1" applyAlignment="1" applyProtection="1">
      <alignment horizontal="centerContinuous" vertical="top"/>
      <protection hidden="1"/>
    </xf>
    <xf numFmtId="0" fontId="12" fillId="7" borderId="6" xfId="0" applyFont="1" applyFill="1" applyBorder="1" applyAlignment="1" applyProtection="1">
      <alignment horizontal="centerContinuous" vertical="top"/>
      <protection hidden="1"/>
    </xf>
    <xf numFmtId="0" fontId="0" fillId="7" borderId="6" xfId="0" applyFill="1" applyBorder="1" applyAlignment="1" applyProtection="1">
      <alignment horizontal="centerContinuous"/>
      <protection hidden="1"/>
    </xf>
    <xf numFmtId="0" fontId="0" fillId="7" borderId="7" xfId="0" applyFill="1" applyBorder="1" applyAlignment="1" applyProtection="1">
      <alignment horizontal="centerContinuous"/>
      <protection hidden="1"/>
    </xf>
    <xf numFmtId="0" fontId="0" fillId="0" borderId="0" xfId="0" applyFill="1" applyProtection="1">
      <protection locked="0"/>
    </xf>
    <xf numFmtId="0" fontId="6" fillId="5" borderId="15" xfId="0" applyFont="1" applyFill="1" applyBorder="1" applyAlignment="1" applyProtection="1">
      <alignment horizontal="left"/>
      <protection hidden="1"/>
    </xf>
    <xf numFmtId="0" fontId="6" fillId="5" borderId="13" xfId="0" applyFont="1" applyFill="1" applyBorder="1" applyAlignment="1" applyProtection="1">
      <alignment horizontal="right"/>
      <protection hidden="1"/>
    </xf>
    <xf numFmtId="0" fontId="6" fillId="5" borderId="15" xfId="0" applyFont="1" applyFill="1" applyBorder="1" applyAlignment="1" applyProtection="1">
      <alignment horizontal="left"/>
      <protection locked="0"/>
    </xf>
    <xf numFmtId="0" fontId="4" fillId="5" borderId="19" xfId="0" applyFont="1" applyFill="1" applyBorder="1" applyAlignment="1" applyProtection="1">
      <alignment horizontal="left"/>
      <protection hidden="1"/>
    </xf>
    <xf numFmtId="0" fontId="4" fillId="5" borderId="13" xfId="0" applyFont="1" applyFill="1" applyBorder="1" applyAlignment="1" applyProtection="1">
      <alignment horizontal="left"/>
      <protection hidden="1"/>
    </xf>
    <xf numFmtId="14" fontId="6" fillId="5" borderId="15" xfId="0" applyNumberFormat="1" applyFont="1" applyFill="1" applyBorder="1" applyAlignment="1" applyProtection="1">
      <alignment horizontal="left"/>
      <protection locked="0"/>
    </xf>
    <xf numFmtId="0" fontId="4" fillId="5" borderId="19" xfId="0" applyFont="1" applyFill="1" applyBorder="1" applyAlignment="1" applyProtection="1">
      <alignment horizontal="centerContinuous"/>
      <protection hidden="1"/>
    </xf>
    <xf numFmtId="0" fontId="4" fillId="5" borderId="13" xfId="0" applyFont="1" applyFill="1" applyBorder="1" applyAlignment="1" applyProtection="1">
      <alignment horizontal="centerContinuous"/>
      <protection hidden="1"/>
    </xf>
    <xf numFmtId="0" fontId="6" fillId="0" borderId="20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centerContinuous"/>
      <protection hidden="1"/>
    </xf>
    <xf numFmtId="0" fontId="0" fillId="0" borderId="0" xfId="0" applyBorder="1" applyAlignment="1" applyProtection="1">
      <alignment horizontal="centerContinuous"/>
      <protection hidden="1"/>
    </xf>
    <xf numFmtId="0" fontId="0" fillId="0" borderId="18" xfId="0" applyBorder="1" applyAlignment="1" applyProtection="1">
      <alignment horizontal="centerContinuous"/>
      <protection hidden="1"/>
    </xf>
    <xf numFmtId="0" fontId="13" fillId="5" borderId="12" xfId="0" applyFont="1" applyFill="1" applyBorder="1" applyAlignment="1" applyProtection="1">
      <alignment horizontal="center"/>
      <protection hidden="1"/>
    </xf>
    <xf numFmtId="0" fontId="13" fillId="5" borderId="12" xfId="0" applyFont="1" applyFill="1" applyBorder="1" applyAlignment="1" applyProtection="1">
      <alignment horizontal="center" wrapText="1"/>
      <protection hidden="1"/>
    </xf>
    <xf numFmtId="167" fontId="0" fillId="0" borderId="12" xfId="0" applyNumberFormat="1" applyBorder="1" applyAlignment="1" applyProtection="1">
      <alignment horizontal="center"/>
      <protection locked="0" hidden="1"/>
    </xf>
    <xf numFmtId="14" fontId="0" fillId="0" borderId="12" xfId="0" applyNumberFormat="1" applyBorder="1" applyAlignment="1" applyProtection="1">
      <alignment horizontal="center"/>
      <protection hidden="1"/>
    </xf>
    <xf numFmtId="18" fontId="0" fillId="0" borderId="12" xfId="0" applyNumberFormat="1" applyBorder="1" applyAlignment="1" applyProtection="1">
      <alignment horizontal="center"/>
      <protection locked="0"/>
    </xf>
    <xf numFmtId="14" fontId="9" fillId="8" borderId="15" xfId="0" applyNumberFormat="1" applyFont="1" applyFill="1" applyBorder="1" applyAlignment="1" applyProtection="1">
      <alignment horizontal="centerContinuous"/>
      <protection hidden="1"/>
    </xf>
    <xf numFmtId="14" fontId="14" fillId="8" borderId="19" xfId="0" applyNumberFormat="1" applyFont="1" applyFill="1" applyBorder="1" applyAlignment="1" applyProtection="1">
      <alignment horizontal="centerContinuous"/>
      <protection hidden="1"/>
    </xf>
    <xf numFmtId="18" fontId="14" fillId="8" borderId="19" xfId="0" applyNumberFormat="1" applyFont="1" applyFill="1" applyBorder="1" applyAlignment="1" applyProtection="1">
      <alignment horizontal="centerContinuous"/>
      <protection hidden="1"/>
    </xf>
    <xf numFmtId="18" fontId="14" fillId="8" borderId="7" xfId="0" applyNumberFormat="1" applyFont="1" applyFill="1" applyBorder="1" applyAlignment="1" applyProtection="1">
      <alignment horizontal="centerContinuous"/>
      <protection hidden="1"/>
    </xf>
    <xf numFmtId="18" fontId="6" fillId="5" borderId="15" xfId="0" applyNumberFormat="1" applyFont="1" applyFill="1" applyBorder="1" applyProtection="1">
      <protection hidden="1"/>
    </xf>
    <xf numFmtId="18" fontId="6" fillId="5" borderId="19" xfId="0" applyNumberFormat="1" applyFont="1" applyFill="1" applyBorder="1" applyProtection="1">
      <protection hidden="1"/>
    </xf>
    <xf numFmtId="20" fontId="4" fillId="5" borderId="19" xfId="0" applyNumberFormat="1" applyFont="1" applyFill="1" applyBorder="1" applyProtection="1">
      <protection hidden="1"/>
    </xf>
    <xf numFmtId="0" fontId="4" fillId="0" borderId="0" xfId="0" applyFont="1" applyFill="1" applyProtection="1">
      <protection locked="0"/>
    </xf>
    <xf numFmtId="46" fontId="4" fillId="0" borderId="0" xfId="0" applyNumberFormat="1" applyFont="1" applyFill="1" applyProtection="1">
      <protection locked="0"/>
    </xf>
    <xf numFmtId="0" fontId="6" fillId="5" borderId="15" xfId="0" applyFont="1" applyFill="1" applyBorder="1"/>
    <xf numFmtId="0" fontId="0" fillId="5" borderId="19" xfId="0" applyFill="1" applyBorder="1"/>
    <xf numFmtId="165" fontId="4" fillId="5" borderId="19" xfId="0" applyNumberFormat="1" applyFont="1" applyFill="1" applyBorder="1"/>
    <xf numFmtId="0" fontId="4" fillId="5" borderId="19" xfId="0" applyFont="1" applyFill="1" applyBorder="1"/>
    <xf numFmtId="44" fontId="4" fillId="5" borderId="15" xfId="2" applyFont="1" applyFill="1" applyBorder="1"/>
    <xf numFmtId="0" fontId="6" fillId="5" borderId="13" xfId="0" applyFont="1" applyFill="1" applyBorder="1"/>
    <xf numFmtId="0" fontId="0" fillId="10" borderId="4" xfId="0" applyFill="1" applyBorder="1"/>
    <xf numFmtId="0" fontId="16" fillId="0" borderId="0" xfId="0" applyFont="1"/>
    <xf numFmtId="0" fontId="3" fillId="0" borderId="0" xfId="6"/>
    <xf numFmtId="0" fontId="17" fillId="11" borderId="13" xfId="6" applyFont="1" applyFill="1" applyBorder="1"/>
    <xf numFmtId="0" fontId="3" fillId="0" borderId="0" xfId="6" applyFont="1"/>
    <xf numFmtId="0" fontId="3" fillId="0" borderId="0" xfId="6" applyFont="1" applyAlignment="1">
      <alignment horizontal="right"/>
    </xf>
    <xf numFmtId="0" fontId="3" fillId="0" borderId="0" xfId="6" applyAlignment="1">
      <alignment horizontal="left"/>
    </xf>
    <xf numFmtId="18" fontId="0" fillId="0" borderId="15" xfId="0" applyNumberFormat="1" applyBorder="1" applyAlignment="1" applyProtection="1">
      <alignment horizontal="center"/>
      <protection locked="0"/>
    </xf>
    <xf numFmtId="0" fontId="13" fillId="5" borderId="14" xfId="0" applyFont="1" applyFill="1" applyBorder="1" applyAlignment="1" applyProtection="1">
      <alignment horizontal="center" wrapText="1"/>
      <protection hidden="1"/>
    </xf>
    <xf numFmtId="165" fontId="6" fillId="14" borderId="22" xfId="0" applyNumberFormat="1" applyFont="1" applyFill="1" applyBorder="1" applyAlignment="1" applyProtection="1">
      <alignment horizontal="center"/>
      <protection hidden="1"/>
    </xf>
    <xf numFmtId="165" fontId="6" fillId="14" borderId="23" xfId="0" applyNumberFormat="1" applyFont="1" applyFill="1" applyBorder="1" applyAlignment="1" applyProtection="1">
      <alignment horizontal="center"/>
      <protection hidden="1"/>
    </xf>
    <xf numFmtId="165" fontId="6" fillId="14" borderId="24" xfId="0" applyNumberFormat="1" applyFont="1" applyFill="1" applyBorder="1" applyAlignment="1" applyProtection="1">
      <alignment horizontal="center"/>
      <protection hidden="1"/>
    </xf>
    <xf numFmtId="14" fontId="3" fillId="0" borderId="0" xfId="6" applyNumberFormat="1"/>
    <xf numFmtId="0" fontId="0" fillId="0" borderId="0" xfId="0" applyNumberFormat="1"/>
    <xf numFmtId="0" fontId="2" fillId="0" borderId="0" xfId="6" applyFont="1" applyFill="1" applyBorder="1"/>
    <xf numFmtId="0" fontId="2" fillId="0" borderId="0" xfId="6" applyFont="1"/>
    <xf numFmtId="0" fontId="6" fillId="3" borderId="4" xfId="2" applyNumberFormat="1" applyFont="1" applyFill="1" applyBorder="1"/>
    <xf numFmtId="0" fontId="0" fillId="11" borderId="0" xfId="0" applyFill="1"/>
    <xf numFmtId="0" fontId="9" fillId="4" borderId="9" xfId="0" applyFont="1" applyFill="1" applyBorder="1" applyAlignment="1"/>
    <xf numFmtId="0" fontId="17" fillId="11" borderId="15" xfId="6" applyFont="1" applyFill="1" applyBorder="1" applyAlignment="1">
      <alignment horizontal="center"/>
    </xf>
    <xf numFmtId="0" fontId="0" fillId="0" borderId="19" xfId="0" applyBorder="1"/>
    <xf numFmtId="0" fontId="3" fillId="12" borderId="19" xfId="6" applyFill="1" applyBorder="1" applyAlignment="1">
      <alignment horizontal="left"/>
    </xf>
    <xf numFmtId="0" fontId="3" fillId="12" borderId="13" xfId="6" applyFill="1" applyBorder="1" applyAlignment="1">
      <alignment horizontal="left"/>
    </xf>
    <xf numFmtId="0" fontId="18" fillId="12" borderId="15" xfId="7" applyFill="1" applyBorder="1" applyAlignment="1" applyProtection="1">
      <alignment horizontal="left"/>
    </xf>
    <xf numFmtId="164" fontId="4" fillId="6" borderId="0" xfId="0" applyNumberFormat="1" applyFont="1" applyFill="1" applyBorder="1" applyAlignment="1" applyProtection="1">
      <alignment horizontal="center"/>
      <protection locked="0"/>
    </xf>
    <xf numFmtId="0" fontId="4" fillId="6" borderId="0" xfId="0" applyFont="1" applyFill="1" applyBorder="1" applyAlignment="1" applyProtection="1">
      <alignment horizontal="center"/>
      <protection locked="0"/>
    </xf>
    <xf numFmtId="0" fontId="4" fillId="6" borderId="18" xfId="0" applyFont="1" applyFill="1" applyBorder="1" applyAlignment="1" applyProtection="1">
      <alignment horizontal="center"/>
      <protection locked="0"/>
    </xf>
    <xf numFmtId="164" fontId="4" fillId="3" borderId="1" xfId="0" applyNumberFormat="1" applyFont="1" applyFill="1" applyBorder="1" applyAlignment="1" applyProtection="1">
      <alignment horizontal="center"/>
      <protection locked="0"/>
    </xf>
    <xf numFmtId="164" fontId="4" fillId="3" borderId="3" xfId="0" applyNumberFormat="1" applyFont="1" applyFill="1" applyBorder="1" applyAlignment="1" applyProtection="1">
      <alignment horizontal="center"/>
      <protection locked="0"/>
    </xf>
    <xf numFmtId="0" fontId="10" fillId="6" borderId="0" xfId="0" applyFont="1" applyFill="1" applyBorder="1" applyAlignment="1" applyProtection="1">
      <alignment horizontal="center"/>
      <protection locked="0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168" fontId="0" fillId="5" borderId="8" xfId="0" applyNumberFormat="1" applyFill="1" applyBorder="1" applyAlignment="1">
      <alignment horizontal="center"/>
    </xf>
    <xf numFmtId="168" fontId="0" fillId="5" borderId="9" xfId="0" applyNumberFormat="1" applyFill="1" applyBorder="1" applyAlignment="1">
      <alignment horizontal="center"/>
    </xf>
    <xf numFmtId="168" fontId="4" fillId="5" borderId="8" xfId="0" applyNumberFormat="1" applyFont="1" applyFill="1" applyBorder="1" applyAlignment="1">
      <alignment horizontal="center"/>
    </xf>
    <xf numFmtId="168" fontId="4" fillId="5" borderId="9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4" fillId="3" borderId="3" xfId="0" applyNumberFormat="1" applyFont="1" applyFill="1" applyBorder="1" applyAlignment="1">
      <alignment horizontal="center"/>
    </xf>
    <xf numFmtId="166" fontId="4" fillId="5" borderId="12" xfId="0" applyNumberFormat="1" applyFont="1" applyFill="1" applyBorder="1" applyAlignment="1">
      <alignment horizontal="left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166" fontId="4" fillId="5" borderId="11" xfId="0" applyNumberFormat="1" applyFont="1" applyFill="1" applyBorder="1" applyAlignment="1">
      <alignment horizontal="left"/>
    </xf>
    <xf numFmtId="166" fontId="4" fillId="5" borderId="14" xfId="0" applyNumberFormat="1" applyFont="1" applyFill="1" applyBorder="1" applyAlignment="1">
      <alignment horizontal="left"/>
    </xf>
    <xf numFmtId="166" fontId="4" fillId="3" borderId="16" xfId="0" applyNumberFormat="1" applyFont="1" applyFill="1" applyBorder="1" applyAlignment="1">
      <alignment horizontal="left"/>
    </xf>
    <xf numFmtId="166" fontId="4" fillId="3" borderId="17" xfId="0" applyNumberFormat="1" applyFont="1" applyFill="1" applyBorder="1" applyAlignment="1">
      <alignment horizontal="left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" fillId="12" borderId="15" xfId="6" applyFont="1" applyFill="1" applyBorder="1" applyAlignment="1">
      <alignment horizontal="left"/>
    </xf>
    <xf numFmtId="14" fontId="0" fillId="3" borderId="1" xfId="0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172" fontId="0" fillId="3" borderId="1" xfId="0" applyNumberFormat="1" applyFill="1" applyBorder="1" applyAlignment="1">
      <alignment horizontal="center"/>
    </xf>
    <xf numFmtId="172" fontId="0" fillId="3" borderId="2" xfId="0" applyNumberFormat="1" applyFill="1" applyBorder="1" applyAlignment="1">
      <alignment horizontal="center"/>
    </xf>
    <xf numFmtId="172" fontId="0" fillId="3" borderId="3" xfId="0" applyNumberFormat="1" applyFill="1" applyBorder="1" applyAlignment="1">
      <alignment horizontal="center"/>
    </xf>
    <xf numFmtId="18" fontId="0" fillId="3" borderId="1" xfId="0" applyNumberFormat="1" applyFill="1" applyBorder="1" applyAlignment="1">
      <alignment horizontal="center"/>
    </xf>
    <xf numFmtId="22" fontId="0" fillId="3" borderId="1" xfId="0" applyNumberFormat="1" applyFill="1" applyBorder="1" applyAlignment="1">
      <alignment horizontal="center"/>
    </xf>
    <xf numFmtId="165" fontId="0" fillId="3" borderId="4" xfId="0" applyNumberFormat="1" applyFill="1" applyBorder="1"/>
    <xf numFmtId="174" fontId="0" fillId="3" borderId="4" xfId="0" applyNumberFormat="1" applyFill="1" applyBorder="1"/>
    <xf numFmtId="165" fontId="6" fillId="13" borderId="25" xfId="0" applyNumberFormat="1" applyFont="1" applyFill="1" applyBorder="1" applyAlignment="1" applyProtection="1">
      <alignment horizontal="center"/>
      <protection hidden="1"/>
    </xf>
    <xf numFmtId="165" fontId="4" fillId="3" borderId="4" xfId="1" applyNumberFormat="1" applyFont="1" applyFill="1" applyBorder="1" applyAlignment="1" applyProtection="1">
      <alignment horizontal="center"/>
      <protection hidden="1"/>
    </xf>
    <xf numFmtId="165" fontId="0" fillId="3" borderId="4" xfId="1" applyNumberFormat="1" applyFont="1" applyFill="1" applyBorder="1" applyAlignment="1" applyProtection="1">
      <alignment horizontal="center"/>
      <protection hidden="1"/>
    </xf>
  </cellXfs>
  <cellStyles count="9">
    <cellStyle name="Column Headings" xfId="3" xr:uid="{00000000-0005-0000-0000-000000000000}"/>
    <cellStyle name="Comma" xfId="1" builtinId="3"/>
    <cellStyle name="Currency" xfId="2" builtinId="4"/>
    <cellStyle name="Data" xfId="4" xr:uid="{00000000-0005-0000-0000-000003000000}"/>
    <cellStyle name="Date" xfId="5" xr:uid="{00000000-0005-0000-0000-000004000000}"/>
    <cellStyle name="Hyperlink" xfId="7" builtinId="8"/>
    <cellStyle name="Normal" xfId="0" builtinId="0"/>
    <cellStyle name="Normal 2" xfId="8" xr:uid="{00000000-0005-0000-0000-000007000000}"/>
    <cellStyle name="Normal 3" xfId="6" xr:uid="{00000000-0005-0000-0000-000008000000}"/>
  </cellStyles>
  <dxfs count="0"/>
  <tableStyles count="0" defaultTableStyle="TableStyleMedium2" defaultPivotStyle="PivotStyleLight16"/>
  <colors>
    <mruColors>
      <color rgb="FFFFFF99"/>
      <color rgb="FFFF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jonah768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1"/>
  <sheetViews>
    <sheetView workbookViewId="0">
      <selection activeCell="C6" sqref="C6:E6"/>
    </sheetView>
  </sheetViews>
  <sheetFormatPr defaultRowHeight="12.75" x14ac:dyDescent="0.2"/>
  <cols>
    <col min="1" max="1" width="2.5703125" customWidth="1"/>
    <col min="2" max="2" width="7.5703125" customWidth="1"/>
    <col min="3" max="3" width="22.42578125" customWidth="1"/>
    <col min="4" max="4" width="16.7109375" customWidth="1"/>
    <col min="7" max="7" width="11.140625" customWidth="1"/>
    <col min="8" max="8" width="10.5703125" customWidth="1"/>
  </cols>
  <sheetData>
    <row r="1" spans="1:8" ht="26.25" x14ac:dyDescent="0.4">
      <c r="A1" s="73"/>
      <c r="B1" s="90" t="s">
        <v>91</v>
      </c>
      <c r="C1" s="91"/>
      <c r="D1" s="74" t="s">
        <v>119</v>
      </c>
      <c r="E1" s="75"/>
      <c r="F1" s="73"/>
      <c r="G1" s="73"/>
      <c r="H1" s="73"/>
    </row>
    <row r="2" spans="1:8" ht="15" x14ac:dyDescent="0.25">
      <c r="A2" s="73"/>
      <c r="B2" s="76"/>
      <c r="C2" s="77"/>
      <c r="D2" s="73"/>
      <c r="E2" s="73"/>
      <c r="F2" s="73"/>
      <c r="G2" s="73"/>
      <c r="H2" s="73"/>
    </row>
    <row r="3" spans="1:8" ht="15" x14ac:dyDescent="0.25">
      <c r="A3" s="73"/>
      <c r="B3" s="73" t="s">
        <v>87</v>
      </c>
      <c r="C3" s="73"/>
      <c r="D3" s="73"/>
      <c r="E3" s="73"/>
      <c r="F3" s="73"/>
      <c r="G3" s="73"/>
      <c r="H3" s="83"/>
    </row>
    <row r="4" spans="1:8" ht="15" x14ac:dyDescent="0.25">
      <c r="A4" s="73"/>
      <c r="B4" s="73" t="s">
        <v>88</v>
      </c>
      <c r="C4" s="120" t="s">
        <v>120</v>
      </c>
      <c r="D4" s="92"/>
      <c r="E4" s="93"/>
      <c r="F4" s="73"/>
      <c r="G4" s="73"/>
      <c r="H4" s="73"/>
    </row>
    <row r="5" spans="1:8" ht="15" x14ac:dyDescent="0.25">
      <c r="A5" s="73"/>
      <c r="B5" s="73" t="s">
        <v>89</v>
      </c>
      <c r="C5" s="120" t="s">
        <v>121</v>
      </c>
      <c r="D5" s="92"/>
      <c r="E5" s="93"/>
      <c r="F5" s="73"/>
      <c r="G5" s="73"/>
      <c r="H5" s="73"/>
    </row>
    <row r="6" spans="1:8" ht="15" x14ac:dyDescent="0.25">
      <c r="A6" s="73"/>
      <c r="B6" s="73" t="s">
        <v>90</v>
      </c>
      <c r="C6" s="94" t="s">
        <v>122</v>
      </c>
      <c r="D6" s="92"/>
      <c r="E6" s="93"/>
      <c r="F6" s="73"/>
      <c r="G6" s="73"/>
      <c r="H6" s="73"/>
    </row>
    <row r="7" spans="1:8" ht="15" x14ac:dyDescent="0.25">
      <c r="A7" s="73"/>
      <c r="B7" s="73"/>
      <c r="C7" s="73"/>
      <c r="D7" s="73"/>
      <c r="E7" s="73"/>
      <c r="F7" s="73"/>
      <c r="G7" s="73"/>
      <c r="H7" s="73"/>
    </row>
    <row r="8" spans="1:8" ht="15" x14ac:dyDescent="0.25">
      <c r="A8" s="73"/>
      <c r="B8" s="73" t="s">
        <v>92</v>
      </c>
      <c r="C8" s="73"/>
      <c r="D8" s="73"/>
      <c r="E8" s="73"/>
      <c r="F8" s="73"/>
      <c r="G8" s="73"/>
      <c r="H8" s="73"/>
    </row>
    <row r="9" spans="1:8" ht="15" x14ac:dyDescent="0.25">
      <c r="A9" s="73"/>
      <c r="B9" s="85" t="s">
        <v>114</v>
      </c>
      <c r="C9" s="73"/>
      <c r="D9" s="73"/>
      <c r="E9" s="73"/>
      <c r="F9" s="73"/>
      <c r="G9" s="73"/>
      <c r="H9" s="73"/>
    </row>
    <row r="10" spans="1:8" ht="15" x14ac:dyDescent="0.25">
      <c r="A10" s="73"/>
      <c r="B10" s="86" t="s">
        <v>115</v>
      </c>
      <c r="C10" s="73"/>
      <c r="D10" s="73"/>
      <c r="E10" s="73"/>
      <c r="F10" s="73"/>
      <c r="G10" s="73"/>
      <c r="H10" s="73"/>
    </row>
    <row r="11" spans="1:8" ht="15" x14ac:dyDescent="0.25">
      <c r="A11" s="73"/>
      <c r="B11" s="73" t="s">
        <v>93</v>
      </c>
      <c r="C11" s="73"/>
      <c r="D11" s="73"/>
      <c r="E11" s="73"/>
      <c r="F11" s="73"/>
      <c r="G11" s="73"/>
      <c r="H11" s="73"/>
    </row>
  </sheetData>
  <mergeCells count="4">
    <mergeCell ref="B1:C1"/>
    <mergeCell ref="C4:E4"/>
    <mergeCell ref="C5:E5"/>
    <mergeCell ref="C6:E6"/>
  </mergeCells>
  <hyperlinks>
    <hyperlink ref="C6" r:id="rId1" xr:uid="{0DF31C3D-DF45-4E25-B787-75DB79A943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indexed="15"/>
  </sheetPr>
  <dimension ref="A1:I94"/>
  <sheetViews>
    <sheetView tabSelected="1" topLeftCell="A79" workbookViewId="0">
      <selection activeCell="G78" sqref="G78"/>
    </sheetView>
  </sheetViews>
  <sheetFormatPr defaultRowHeight="12.75" x14ac:dyDescent="0.2"/>
  <cols>
    <col min="1" max="1" width="12.42578125" customWidth="1"/>
    <col min="2" max="2" width="13.85546875" customWidth="1"/>
    <col min="4" max="4" width="15.28515625" customWidth="1"/>
    <col min="6" max="6" width="13.140625" customWidth="1"/>
    <col min="7" max="7" width="11.7109375" customWidth="1"/>
  </cols>
  <sheetData>
    <row r="1" spans="1:9" ht="26.25" x14ac:dyDescent="0.4">
      <c r="A1" s="119" t="s">
        <v>0</v>
      </c>
      <c r="B1" s="119"/>
      <c r="C1" s="119"/>
      <c r="D1" s="119"/>
      <c r="E1" s="119"/>
      <c r="F1" s="119"/>
      <c r="G1" s="119"/>
    </row>
    <row r="2" spans="1:9" x14ac:dyDescent="0.2">
      <c r="A2" s="88" t="s">
        <v>104</v>
      </c>
      <c r="B2" s="88"/>
      <c r="C2" s="88"/>
      <c r="D2" s="88"/>
      <c r="E2" s="88"/>
      <c r="F2" s="88"/>
      <c r="G2" s="88"/>
    </row>
    <row r="3" spans="1:9" x14ac:dyDescent="0.2">
      <c r="A3" s="1" t="s">
        <v>1</v>
      </c>
    </row>
    <row r="4" spans="1:9" ht="13.5" thickBot="1" x14ac:dyDescent="0.25">
      <c r="G4" t="s">
        <v>99</v>
      </c>
    </row>
    <row r="5" spans="1:9" ht="13.5" thickBot="1" x14ac:dyDescent="0.25">
      <c r="F5" t="s">
        <v>2</v>
      </c>
      <c r="G5" s="121">
        <v>9783</v>
      </c>
      <c r="H5" s="122"/>
      <c r="I5" s="123"/>
    </row>
    <row r="8" spans="1:9" x14ac:dyDescent="0.2">
      <c r="A8" s="1" t="s">
        <v>3</v>
      </c>
    </row>
    <row r="9" spans="1:9" ht="13.5" thickBot="1" x14ac:dyDescent="0.25">
      <c r="G9" t="s">
        <v>100</v>
      </c>
    </row>
    <row r="10" spans="1:9" ht="13.5" thickBot="1" x14ac:dyDescent="0.25">
      <c r="F10" t="s">
        <v>2</v>
      </c>
      <c r="G10" s="124">
        <v>38523.5</v>
      </c>
      <c r="H10" s="125"/>
      <c r="I10" s="126"/>
    </row>
    <row r="13" spans="1:9" x14ac:dyDescent="0.2">
      <c r="A13" s="1" t="s">
        <v>109</v>
      </c>
    </row>
    <row r="14" spans="1:9" ht="13.5" thickBot="1" x14ac:dyDescent="0.25"/>
    <row r="15" spans="1:9" ht="13.5" thickBot="1" x14ac:dyDescent="0.25">
      <c r="C15" s="2" t="s">
        <v>101</v>
      </c>
      <c r="G15" s="121">
        <v>43486</v>
      </c>
      <c r="H15" s="117"/>
      <c r="I15" s="118"/>
    </row>
    <row r="16" spans="1:9" ht="13.5" thickBot="1" x14ac:dyDescent="0.25">
      <c r="D16" s="2"/>
      <c r="G16" s="84"/>
      <c r="H16" s="84"/>
      <c r="I16" s="84"/>
    </row>
    <row r="17" spans="1:9" ht="13.5" thickBot="1" x14ac:dyDescent="0.25">
      <c r="C17" s="2" t="s">
        <v>102</v>
      </c>
      <c r="D17" s="3"/>
      <c r="G17" s="127">
        <v>0.74375000000000002</v>
      </c>
      <c r="H17" s="117"/>
      <c r="I17" s="118"/>
    </row>
    <row r="18" spans="1:9" ht="13.5" thickBot="1" x14ac:dyDescent="0.25">
      <c r="D18" s="3"/>
      <c r="F18" s="4"/>
      <c r="G18" s="84"/>
      <c r="H18" s="84"/>
      <c r="I18" s="84"/>
    </row>
    <row r="19" spans="1:9" ht="13.5" thickBot="1" x14ac:dyDescent="0.25">
      <c r="C19" s="2" t="s">
        <v>103</v>
      </c>
      <c r="G19" s="128">
        <v>43486.743750000001</v>
      </c>
      <c r="H19" s="117"/>
      <c r="I19" s="118"/>
    </row>
    <row r="21" spans="1:9" x14ac:dyDescent="0.2">
      <c r="A21" s="5" t="s">
        <v>5</v>
      </c>
      <c r="B21" s="6"/>
      <c r="C21" s="7"/>
    </row>
    <row r="22" spans="1:9" x14ac:dyDescent="0.2">
      <c r="A22" s="1" t="s">
        <v>94</v>
      </c>
      <c r="B22" s="7"/>
      <c r="C22" s="7"/>
    </row>
    <row r="23" spans="1:9" x14ac:dyDescent="0.2">
      <c r="A23" s="1" t="s">
        <v>6</v>
      </c>
      <c r="B23" s="7"/>
      <c r="C23" s="7"/>
    </row>
    <row r="24" spans="1:9" x14ac:dyDescent="0.2">
      <c r="A24" s="1" t="s">
        <v>106</v>
      </c>
    </row>
    <row r="26" spans="1:9" x14ac:dyDescent="0.2">
      <c r="B26" t="s">
        <v>7</v>
      </c>
      <c r="C26" s="8">
        <v>0.375</v>
      </c>
    </row>
    <row r="27" spans="1:9" x14ac:dyDescent="0.2">
      <c r="B27" t="s">
        <v>8</v>
      </c>
      <c r="C27" s="8">
        <v>0.4375</v>
      </c>
    </row>
    <row r="28" spans="1:9" x14ac:dyDescent="0.2">
      <c r="B28" t="s">
        <v>9</v>
      </c>
      <c r="C28" s="8">
        <v>0.40625</v>
      </c>
    </row>
    <row r="29" spans="1:9" x14ac:dyDescent="0.2">
      <c r="B29" t="s">
        <v>10</v>
      </c>
      <c r="C29" s="8">
        <v>0.38541666666666669</v>
      </c>
    </row>
    <row r="30" spans="1:9" ht="13.5" thickBot="1" x14ac:dyDescent="0.25">
      <c r="B30" t="s">
        <v>11</v>
      </c>
      <c r="C30" s="8">
        <v>0.36458333333333331</v>
      </c>
    </row>
    <row r="31" spans="1:9" ht="13.5" thickBot="1" x14ac:dyDescent="0.25">
      <c r="B31" t="s">
        <v>12</v>
      </c>
      <c r="C31" s="129">
        <f>SUM(C26:C30)</f>
        <v>1.96875</v>
      </c>
      <c r="D31" t="s">
        <v>108</v>
      </c>
    </row>
    <row r="32" spans="1:9" ht="13.5" thickBot="1" x14ac:dyDescent="0.25">
      <c r="B32" t="s">
        <v>13</v>
      </c>
      <c r="C32" s="129">
        <f>C31+TIME(1,30,0)</f>
        <v>2.03125</v>
      </c>
      <c r="D32" t="s">
        <v>108</v>
      </c>
    </row>
    <row r="33" spans="1:7" ht="13.5" thickBot="1" x14ac:dyDescent="0.25">
      <c r="B33" t="s">
        <v>107</v>
      </c>
      <c r="C33" s="130">
        <f>ROUND(C32*24/0.5,0)*(0.5/24)</f>
        <v>2.0416666666666665</v>
      </c>
      <c r="D33" t="s">
        <v>108</v>
      </c>
      <c r="E33" s="9"/>
    </row>
    <row r="36" spans="1:7" x14ac:dyDescent="0.2">
      <c r="A36" s="5" t="s">
        <v>95</v>
      </c>
    </row>
    <row r="37" spans="1:7" x14ac:dyDescent="0.2">
      <c r="A37" s="1" t="s">
        <v>117</v>
      </c>
    </row>
    <row r="38" spans="1:7" x14ac:dyDescent="0.2">
      <c r="A38" s="1" t="s">
        <v>105</v>
      </c>
    </row>
    <row r="40" spans="1:7" x14ac:dyDescent="0.2">
      <c r="A40" s="10">
        <f ca="1">YEAR(TODAY())</f>
        <v>2019</v>
      </c>
      <c r="B40" s="11" t="s">
        <v>14</v>
      </c>
      <c r="C40" s="12"/>
      <c r="D40" s="12"/>
      <c r="E40" s="13"/>
      <c r="F40" s="13"/>
      <c r="G40" s="14"/>
    </row>
    <row r="41" spans="1:7" x14ac:dyDescent="0.2">
      <c r="A41" s="111" t="s">
        <v>15</v>
      </c>
      <c r="B41" s="112"/>
      <c r="C41" s="89" t="s">
        <v>118</v>
      </c>
      <c r="D41" s="16"/>
      <c r="E41" s="15" t="s">
        <v>4</v>
      </c>
      <c r="F41" s="16"/>
      <c r="G41" s="17" t="s">
        <v>16</v>
      </c>
    </row>
    <row r="42" spans="1:7" x14ac:dyDescent="0.2">
      <c r="A42" s="18" t="s">
        <v>17</v>
      </c>
      <c r="B42" s="19"/>
      <c r="C42" s="18" t="s">
        <v>18</v>
      </c>
      <c r="D42" s="18"/>
      <c r="E42" s="113">
        <f ca="1">DATE($A$40,1,1)</f>
        <v>43466</v>
      </c>
      <c r="F42" s="113"/>
      <c r="G42" s="20">
        <f t="shared" ref="G42:G52" ca="1" si="0">E42</f>
        <v>43466</v>
      </c>
    </row>
    <row r="43" spans="1:7" x14ac:dyDescent="0.2">
      <c r="A43" s="21" t="s">
        <v>19</v>
      </c>
      <c r="B43" s="22"/>
      <c r="C43" s="21" t="s">
        <v>20</v>
      </c>
      <c r="D43" s="21"/>
      <c r="E43" s="114">
        <f ca="1">DATE($A$40,1,1)+IF(2&lt;WEEKDAY(DATE($A$40,1,1)),7-WEEKDAY(DATE($A$40,1,1))+2,2-WEEKDAY(DATE($A$40,1,1)))+((3-1)*7)</f>
        <v>43486</v>
      </c>
      <c r="F43" s="114"/>
      <c r="G43" s="23">
        <f t="shared" ca="1" si="0"/>
        <v>43486</v>
      </c>
    </row>
    <row r="44" spans="1:7" x14ac:dyDescent="0.2">
      <c r="A44" s="21" t="s">
        <v>21</v>
      </c>
      <c r="B44" s="22"/>
      <c r="C44" s="21" t="s">
        <v>22</v>
      </c>
      <c r="D44" s="24"/>
      <c r="E44" s="110">
        <f ca="1">DATE($A$40,2,1)+IF(2&lt;WEEKDAY(DATE($A$40,2,1)),7-WEEKDAY(DATE($A$40,2,1))+2,2-WEEKDAY(DATE($A$40,2,1)))+((3-1)*7)</f>
        <v>43514</v>
      </c>
      <c r="F44" s="110"/>
      <c r="G44" s="27">
        <f t="shared" ca="1" si="0"/>
        <v>43514</v>
      </c>
    </row>
    <row r="45" spans="1:7" x14ac:dyDescent="0.2">
      <c r="A45" s="21" t="s">
        <v>23</v>
      </c>
      <c r="B45" s="22"/>
      <c r="C45" s="21" t="s">
        <v>24</v>
      </c>
      <c r="D45" s="21"/>
      <c r="E45" s="113">
        <f ca="1">DATE($A$40,6,1)+IF(2&lt;WEEKDAY(DATE($A$40,6,1)),7-WEEKDAY(DATE($A$40,6,1))+2,2-WEEKDAY(DATE($A$40,6,1)))+((1-1)*7)-7</f>
        <v>43612</v>
      </c>
      <c r="F45" s="113"/>
      <c r="G45" s="20">
        <f t="shared" ca="1" si="0"/>
        <v>43612</v>
      </c>
    </row>
    <row r="46" spans="1:7" ht="13.5" thickBot="1" x14ac:dyDescent="0.25">
      <c r="A46" s="21" t="s">
        <v>25</v>
      </c>
      <c r="B46" s="22"/>
      <c r="C46" s="26" t="s">
        <v>26</v>
      </c>
      <c r="D46" s="21"/>
      <c r="E46" s="114">
        <f ca="1">DATE($A$40,7,4)</f>
        <v>43650</v>
      </c>
      <c r="F46" s="114"/>
      <c r="G46" s="23">
        <f t="shared" ca="1" si="0"/>
        <v>43650</v>
      </c>
    </row>
    <row r="47" spans="1:7" ht="13.5" thickBot="1" x14ac:dyDescent="0.25">
      <c r="A47" s="24" t="s">
        <v>27</v>
      </c>
      <c r="B47" s="22"/>
      <c r="C47" s="26" t="s">
        <v>28</v>
      </c>
      <c r="D47" s="24"/>
      <c r="E47" s="115">
        <f ca="1">DATE($A$40,7,24)</f>
        <v>43670</v>
      </c>
      <c r="F47" s="116"/>
      <c r="G47" s="25">
        <f ca="1">E47</f>
        <v>43670</v>
      </c>
    </row>
    <row r="48" spans="1:7" x14ac:dyDescent="0.2">
      <c r="A48" s="24" t="s">
        <v>29</v>
      </c>
      <c r="B48" s="22"/>
      <c r="C48" s="21" t="s">
        <v>30</v>
      </c>
      <c r="D48" s="21"/>
      <c r="E48" s="113">
        <f ca="1">DATE($A$40,9,1)+IF(2&lt;WEEKDAY(DATE($A$40,9,1)),7-WEEKDAY(DATE($A$40,9,1))+2,2-WEEKDAY(DATE($A$40,9,1)))+((1-1)*7)</f>
        <v>43710</v>
      </c>
      <c r="F48" s="113"/>
      <c r="G48" s="20">
        <f t="shared" ca="1" si="0"/>
        <v>43710</v>
      </c>
    </row>
    <row r="49" spans="1:9" ht="13.5" thickBot="1" x14ac:dyDescent="0.25">
      <c r="A49" s="24" t="s">
        <v>31</v>
      </c>
      <c r="B49" s="22"/>
      <c r="C49" s="21" t="s">
        <v>32</v>
      </c>
      <c r="D49" s="21"/>
      <c r="E49" s="110">
        <f ca="1">DATE($A$40,11,11)</f>
        <v>43780</v>
      </c>
      <c r="F49" s="110"/>
      <c r="G49" s="27">
        <f t="shared" ca="1" si="0"/>
        <v>43780</v>
      </c>
    </row>
    <row r="50" spans="1:9" ht="13.5" thickBot="1" x14ac:dyDescent="0.25">
      <c r="A50" s="21" t="s">
        <v>33</v>
      </c>
      <c r="B50" s="22"/>
      <c r="C50" s="21" t="s">
        <v>34</v>
      </c>
      <c r="D50" s="21"/>
      <c r="E50" s="115">
        <f ca="1">DATE($A$40,10,1)+MOD(2-WEEKDAY(DATE($A$40,10,1)),7)+(2-1)*7</f>
        <v>43752</v>
      </c>
      <c r="F50" s="116"/>
      <c r="G50" s="25">
        <f ca="1">E50</f>
        <v>43752</v>
      </c>
    </row>
    <row r="51" spans="1:9" x14ac:dyDescent="0.2">
      <c r="A51" s="21" t="s">
        <v>35</v>
      </c>
      <c r="B51" s="22"/>
      <c r="C51" s="21" t="s">
        <v>36</v>
      </c>
      <c r="D51" s="21"/>
      <c r="E51" s="110">
        <f ca="1">DATE($A$40,11,1)+IF(5&lt;WEEKDAY(DATE($A$40,11,1)),7-WEEKDAY(DATE($A$40,11,1))+5,5-WEEKDAY(DATE($A$40,11,1)))+((4-1)*7)</f>
        <v>43797</v>
      </c>
      <c r="F51" s="110"/>
      <c r="G51" s="27">
        <f t="shared" ca="1" si="0"/>
        <v>43797</v>
      </c>
    </row>
    <row r="52" spans="1:9" x14ac:dyDescent="0.2">
      <c r="A52" s="21" t="s">
        <v>37</v>
      </c>
      <c r="B52" s="22"/>
      <c r="C52" s="28" t="s">
        <v>38</v>
      </c>
      <c r="D52" s="21"/>
      <c r="E52" s="110">
        <f ca="1">DATE($A$40,12,25)</f>
        <v>43824</v>
      </c>
      <c r="F52" s="110"/>
      <c r="G52" s="27">
        <f t="shared" ca="1" si="0"/>
        <v>43824</v>
      </c>
    </row>
    <row r="55" spans="1:9" x14ac:dyDescent="0.2">
      <c r="A55" s="1" t="s">
        <v>116</v>
      </c>
    </row>
    <row r="56" spans="1:9" x14ac:dyDescent="0.2">
      <c r="B56" t="s">
        <v>39</v>
      </c>
    </row>
    <row r="58" spans="1:9" ht="13.5" thickBot="1" x14ac:dyDescent="0.25">
      <c r="A58" s="101" t="s">
        <v>40</v>
      </c>
      <c r="B58" s="102"/>
      <c r="C58" s="101" t="s">
        <v>41</v>
      </c>
      <c r="D58" s="102"/>
      <c r="E58" s="101" t="s">
        <v>42</v>
      </c>
      <c r="F58" s="103"/>
    </row>
    <row r="59" spans="1:9" ht="13.5" thickBot="1" x14ac:dyDescent="0.25">
      <c r="A59" s="104">
        <f ca="1">DATE(YEAR(TODAY()),1,19)</f>
        <v>43484</v>
      </c>
      <c r="B59" s="105"/>
      <c r="C59" s="106">
        <f ca="1">DATE(YEAR(TODAY()),4,25)</f>
        <v>43580</v>
      </c>
      <c r="D59" s="107"/>
      <c r="E59" s="108">
        <f ca="1">NETWORKDAYS(A59,C59,E42:F52)</f>
        <v>67</v>
      </c>
      <c r="F59" s="109"/>
    </row>
    <row r="62" spans="1:9" x14ac:dyDescent="0.2">
      <c r="A62" s="1" t="s">
        <v>96</v>
      </c>
    </row>
    <row r="63" spans="1:9" s="29" customFormat="1" x14ac:dyDescent="0.2">
      <c r="A63" t="s">
        <v>98</v>
      </c>
    </row>
    <row r="64" spans="1:9" s="29" customFormat="1" ht="13.5" thickBot="1" x14ac:dyDescent="0.25">
      <c r="A64" s="100" t="s">
        <v>43</v>
      </c>
      <c r="B64" s="100"/>
      <c r="C64" s="100" t="s">
        <v>44</v>
      </c>
      <c r="D64" s="100"/>
      <c r="E64" s="100" t="s">
        <v>45</v>
      </c>
      <c r="F64" s="100"/>
      <c r="H64"/>
      <c r="I64"/>
    </row>
    <row r="65" spans="1:9" s="29" customFormat="1" ht="13.5" thickBot="1" x14ac:dyDescent="0.25">
      <c r="A65" s="95">
        <f ca="1">DATE(YEAR(TODAY()),2,3)+0.05417</f>
        <v>43499.054170000003</v>
      </c>
      <c r="B65" s="95"/>
      <c r="C65" s="96">
        <v>15</v>
      </c>
      <c r="D65" s="96"/>
      <c r="E65" s="98">
        <f ca="1">A65+TIME(15,0,0)</f>
        <v>43499.679170000003</v>
      </c>
      <c r="F65" s="99"/>
      <c r="H65"/>
      <c r="I65"/>
    </row>
    <row r="66" spans="1:9" s="29" customFormat="1" ht="13.5" thickBot="1" x14ac:dyDescent="0.25">
      <c r="A66" s="95">
        <f ca="1">DATE(YEAR(TODAY()),1,18)+0.49236</f>
        <v>43483.492359999997</v>
      </c>
      <c r="B66" s="95"/>
      <c r="C66" s="96"/>
      <c r="D66" s="97"/>
      <c r="E66" s="98">
        <f ca="1">A66+TIME(15,0,0)</f>
        <v>43484.117359999997</v>
      </c>
      <c r="F66" s="99"/>
    </row>
    <row r="67" spans="1:9" s="29" customFormat="1" x14ac:dyDescent="0.2"/>
    <row r="68" spans="1:9" x14ac:dyDescent="0.2">
      <c r="A68" s="30" t="s">
        <v>46</v>
      </c>
    </row>
    <row r="70" spans="1:9" x14ac:dyDescent="0.2">
      <c r="A70" s="31" t="s">
        <v>97</v>
      </c>
      <c r="B70" s="29"/>
      <c r="C70" s="29"/>
      <c r="D70" s="29"/>
      <c r="E70" s="29"/>
      <c r="F70" s="29"/>
      <c r="G70" s="29"/>
      <c r="H70" s="29"/>
      <c r="I70" s="29"/>
    </row>
    <row r="71" spans="1:9" x14ac:dyDescent="0.2">
      <c r="A71" s="32" t="s">
        <v>47</v>
      </c>
      <c r="B71" s="29"/>
      <c r="C71" s="29"/>
      <c r="D71" s="29"/>
      <c r="E71" s="29"/>
      <c r="F71" s="29"/>
      <c r="G71" s="29"/>
      <c r="H71" s="29"/>
      <c r="I71" s="29"/>
    </row>
    <row r="72" spans="1:9" ht="18" x14ac:dyDescent="0.2">
      <c r="A72" s="33" t="s">
        <v>48</v>
      </c>
      <c r="B72" s="34"/>
      <c r="C72" s="35"/>
      <c r="D72" s="35"/>
      <c r="E72" s="35"/>
      <c r="F72" s="35"/>
      <c r="G72" s="35"/>
      <c r="H72" s="36"/>
      <c r="I72" s="37"/>
    </row>
    <row r="73" spans="1:9" x14ac:dyDescent="0.2">
      <c r="A73" s="38"/>
      <c r="B73" s="39" t="s">
        <v>49</v>
      </c>
      <c r="C73" s="40" t="s">
        <v>50</v>
      </c>
      <c r="D73" s="41"/>
      <c r="E73" s="41"/>
      <c r="F73" s="41"/>
      <c r="G73" s="41"/>
      <c r="H73" s="42"/>
      <c r="I73" s="37"/>
    </row>
    <row r="74" spans="1:9" x14ac:dyDescent="0.2">
      <c r="A74" s="38"/>
      <c r="B74" s="39" t="s">
        <v>51</v>
      </c>
      <c r="C74" s="40" t="s">
        <v>52</v>
      </c>
      <c r="D74" s="41"/>
      <c r="E74" s="41"/>
      <c r="F74" s="41"/>
      <c r="G74" s="41"/>
      <c r="H74" s="42"/>
      <c r="I74" s="37"/>
    </row>
    <row r="75" spans="1:9" x14ac:dyDescent="0.2">
      <c r="A75" s="38"/>
      <c r="B75" s="39" t="s">
        <v>53</v>
      </c>
      <c r="C75" s="43">
        <f ca="1">DATE(YEAR(TODAY()),3,26)</f>
        <v>43550</v>
      </c>
      <c r="D75" s="44"/>
      <c r="E75" s="44"/>
      <c r="F75" s="44"/>
      <c r="G75" s="44"/>
      <c r="H75" s="45"/>
      <c r="I75" s="37"/>
    </row>
    <row r="76" spans="1:9" x14ac:dyDescent="0.2">
      <c r="A76" s="46"/>
      <c r="B76" s="47"/>
      <c r="C76" s="48"/>
      <c r="D76" s="48"/>
      <c r="E76" s="48"/>
      <c r="F76" s="49"/>
      <c r="G76" s="49"/>
      <c r="H76" s="50"/>
      <c r="I76" s="37"/>
    </row>
    <row r="77" spans="1:9" ht="24.75" thickBot="1" x14ac:dyDescent="0.25">
      <c r="A77" s="51" t="s">
        <v>16</v>
      </c>
      <c r="B77" s="51" t="s">
        <v>4</v>
      </c>
      <c r="C77" s="52" t="s">
        <v>54</v>
      </c>
      <c r="D77" s="52" t="s">
        <v>55</v>
      </c>
      <c r="E77" s="52" t="s">
        <v>56</v>
      </c>
      <c r="F77" s="52" t="s">
        <v>57</v>
      </c>
      <c r="G77" s="79" t="s">
        <v>58</v>
      </c>
      <c r="H77" s="79" t="s">
        <v>59</v>
      </c>
      <c r="I77" s="37"/>
    </row>
    <row r="78" spans="1:9" ht="13.5" thickBot="1" x14ac:dyDescent="0.25">
      <c r="A78" s="53">
        <f ca="1">B78</f>
        <v>43550</v>
      </c>
      <c r="B78" s="54">
        <f ca="1">C75</f>
        <v>43550</v>
      </c>
      <c r="C78" s="55"/>
      <c r="D78" s="55"/>
      <c r="E78" s="55"/>
      <c r="F78" s="78"/>
      <c r="G78" s="131">
        <f>IF(D78&lt;C78,D78+1,D78)-C78+IF(F78&lt;E78,F78+1,F78)-E78</f>
        <v>0</v>
      </c>
      <c r="H78" s="80">
        <f>G78</f>
        <v>0</v>
      </c>
      <c r="I78" s="37"/>
    </row>
    <row r="79" spans="1:9" ht="13.5" thickBot="1" x14ac:dyDescent="0.25">
      <c r="A79" s="53">
        <f t="shared" ref="A79:A84" ca="1" si="1">B79</f>
        <v>43551</v>
      </c>
      <c r="B79" s="54">
        <f ca="1">B78+1</f>
        <v>43551</v>
      </c>
      <c r="C79" s="55">
        <v>0.91666666666666663</v>
      </c>
      <c r="D79" s="55"/>
      <c r="E79" s="55"/>
      <c r="F79" s="78">
        <v>0.29166666666666669</v>
      </c>
      <c r="G79" s="131">
        <f t="shared" ref="G79:G84" si="2">IF(D79&lt;C79,D79+1,D79)-C79+IF(F79&lt;E79,F79+1,F79)-E79</f>
        <v>0.37500000000000006</v>
      </c>
      <c r="H79" s="81">
        <f t="shared" ref="H79:H84" si="3">G79+H78</f>
        <v>0.37500000000000006</v>
      </c>
      <c r="I79" s="37"/>
    </row>
    <row r="80" spans="1:9" ht="13.5" thickBot="1" x14ac:dyDescent="0.25">
      <c r="A80" s="53">
        <f t="shared" ca="1" si="1"/>
        <v>43552</v>
      </c>
      <c r="B80" s="54">
        <f t="shared" ref="B80:B84" ca="1" si="4">B79+1</f>
        <v>43552</v>
      </c>
      <c r="C80" s="55">
        <v>0.375</v>
      </c>
      <c r="D80" s="55">
        <v>0.5</v>
      </c>
      <c r="E80" s="55">
        <v>0.54166666666666663</v>
      </c>
      <c r="F80" s="78">
        <v>0.75</v>
      </c>
      <c r="G80" s="131">
        <f t="shared" si="2"/>
        <v>0.33333333333333337</v>
      </c>
      <c r="H80" s="81">
        <f t="shared" si="3"/>
        <v>0.70833333333333348</v>
      </c>
      <c r="I80" s="37"/>
    </row>
    <row r="81" spans="1:9" ht="13.5" thickBot="1" x14ac:dyDescent="0.25">
      <c r="A81" s="53">
        <f t="shared" ca="1" si="1"/>
        <v>43553</v>
      </c>
      <c r="B81" s="54">
        <f t="shared" ca="1" si="4"/>
        <v>43553</v>
      </c>
      <c r="C81" s="55">
        <v>0.3125</v>
      </c>
      <c r="D81" s="55">
        <v>0.47916666666666669</v>
      </c>
      <c r="E81" s="55">
        <v>0.5</v>
      </c>
      <c r="F81" s="78">
        <v>0.89583333333333337</v>
      </c>
      <c r="G81" s="131">
        <f t="shared" si="2"/>
        <v>0.5625</v>
      </c>
      <c r="H81" s="81">
        <f t="shared" si="3"/>
        <v>1.2708333333333335</v>
      </c>
      <c r="I81" s="37"/>
    </row>
    <row r="82" spans="1:9" ht="13.5" thickBot="1" x14ac:dyDescent="0.25">
      <c r="A82" s="53">
        <f t="shared" ca="1" si="1"/>
        <v>43554</v>
      </c>
      <c r="B82" s="54">
        <f t="shared" ca="1" si="4"/>
        <v>43554</v>
      </c>
      <c r="C82" s="55">
        <v>0.39583333333333331</v>
      </c>
      <c r="D82" s="55">
        <v>0.58333333333333337</v>
      </c>
      <c r="E82" s="55">
        <v>0.64583333333333337</v>
      </c>
      <c r="F82" s="78">
        <v>0.70833333333333337</v>
      </c>
      <c r="G82" s="131">
        <f t="shared" si="2"/>
        <v>0.25000000000000011</v>
      </c>
      <c r="H82" s="81">
        <f t="shared" si="3"/>
        <v>1.5208333333333335</v>
      </c>
      <c r="I82" s="37"/>
    </row>
    <row r="83" spans="1:9" ht="13.5" thickBot="1" x14ac:dyDescent="0.25">
      <c r="A83" s="53">
        <f t="shared" ca="1" si="1"/>
        <v>43555</v>
      </c>
      <c r="B83" s="54">
        <f t="shared" ca="1" si="4"/>
        <v>43555</v>
      </c>
      <c r="C83" s="55"/>
      <c r="D83" s="55"/>
      <c r="E83" s="55"/>
      <c r="F83" s="78"/>
      <c r="G83" s="131">
        <f t="shared" si="2"/>
        <v>0</v>
      </c>
      <c r="H83" s="81">
        <f t="shared" si="3"/>
        <v>1.5208333333333335</v>
      </c>
      <c r="I83" s="37"/>
    </row>
    <row r="84" spans="1:9" ht="13.5" thickBot="1" x14ac:dyDescent="0.25">
      <c r="A84" s="53">
        <f t="shared" ca="1" si="1"/>
        <v>43556</v>
      </c>
      <c r="B84" s="54">
        <f t="shared" ca="1" si="4"/>
        <v>43556</v>
      </c>
      <c r="C84" s="55">
        <v>0.91666666666666663</v>
      </c>
      <c r="D84" s="55"/>
      <c r="E84" s="55"/>
      <c r="F84" s="78">
        <v>0.20833333333333334</v>
      </c>
      <c r="G84" s="131">
        <f t="shared" si="2"/>
        <v>0.29166666666666674</v>
      </c>
      <c r="H84" s="82">
        <f t="shared" si="3"/>
        <v>1.8125000000000002</v>
      </c>
      <c r="I84" s="37"/>
    </row>
    <row r="85" spans="1:9" x14ac:dyDescent="0.2">
      <c r="A85" s="37"/>
      <c r="B85" s="37"/>
      <c r="C85" s="37"/>
      <c r="D85" s="37"/>
      <c r="E85" s="37"/>
      <c r="F85" s="37"/>
      <c r="G85" s="37"/>
      <c r="H85" s="37"/>
      <c r="I85" s="37"/>
    </row>
    <row r="86" spans="1:9" ht="13.5" thickBot="1" x14ac:dyDescent="0.25">
      <c r="A86" s="37"/>
      <c r="B86" s="56" t="s">
        <v>60</v>
      </c>
      <c r="C86" s="57"/>
      <c r="D86" s="58"/>
      <c r="E86" s="59"/>
      <c r="F86" s="37"/>
      <c r="G86" s="37"/>
      <c r="H86" s="37"/>
      <c r="I86" s="37"/>
    </row>
    <row r="87" spans="1:9" ht="13.5" thickBot="1" x14ac:dyDescent="0.25">
      <c r="A87" s="37"/>
      <c r="B87" s="60" t="s">
        <v>112</v>
      </c>
      <c r="C87" s="61"/>
      <c r="D87" s="62"/>
      <c r="E87" s="132">
        <f>SUM(G78:G84)</f>
        <v>1.8125000000000002</v>
      </c>
      <c r="F87" s="63"/>
      <c r="G87" s="64"/>
      <c r="H87" s="37"/>
      <c r="I87" s="37"/>
    </row>
    <row r="88" spans="1:9" ht="13.5" thickBot="1" x14ac:dyDescent="0.25">
      <c r="A88" s="37"/>
      <c r="B88" s="60" t="s">
        <v>111</v>
      </c>
      <c r="C88" s="61"/>
      <c r="D88" s="62"/>
      <c r="E88" s="132">
        <f>MIN(D91,E87)</f>
        <v>1.6666666666666667</v>
      </c>
      <c r="F88" s="63"/>
      <c r="G88" s="63"/>
      <c r="H88" s="37"/>
      <c r="I88" s="37"/>
    </row>
    <row r="89" spans="1:9" ht="13.5" thickBot="1" x14ac:dyDescent="0.25">
      <c r="A89" s="37"/>
      <c r="B89" s="60" t="s">
        <v>113</v>
      </c>
      <c r="C89" s="61"/>
      <c r="D89" s="62"/>
      <c r="E89" s="133">
        <f>E87-E88</f>
        <v>0.14583333333333348</v>
      </c>
      <c r="F89" s="63" t="s">
        <v>61</v>
      </c>
      <c r="G89" s="63"/>
      <c r="H89" s="37"/>
      <c r="I89" s="37"/>
    </row>
    <row r="90" spans="1:9" x14ac:dyDescent="0.2">
      <c r="A90" s="37"/>
      <c r="B90" s="37"/>
      <c r="C90" s="37"/>
      <c r="D90" s="63"/>
      <c r="E90" s="63"/>
      <c r="F90" s="63"/>
      <c r="G90" s="63"/>
      <c r="H90" s="37"/>
      <c r="I90" s="37"/>
    </row>
    <row r="91" spans="1:9" x14ac:dyDescent="0.2">
      <c r="A91" s="37"/>
      <c r="B91" s="65" t="s">
        <v>62</v>
      </c>
      <c r="C91" s="66"/>
      <c r="D91" s="67">
        <v>1.6666666666666667</v>
      </c>
      <c r="E91" s="68" t="s">
        <v>63</v>
      </c>
      <c r="F91" s="69">
        <v>20</v>
      </c>
      <c r="G91" s="68" t="s">
        <v>64</v>
      </c>
      <c r="H91" s="70"/>
      <c r="I91" s="37"/>
    </row>
    <row r="92" spans="1:9" ht="13.5" thickBot="1" x14ac:dyDescent="0.25">
      <c r="A92" s="29"/>
      <c r="B92" s="29"/>
      <c r="C92" s="29"/>
      <c r="D92" s="29"/>
      <c r="E92" s="29"/>
      <c r="F92" s="29"/>
      <c r="G92" s="29"/>
      <c r="H92" s="29"/>
      <c r="I92" s="29"/>
    </row>
    <row r="93" spans="1:9" ht="13.5" thickBot="1" x14ac:dyDescent="0.25">
      <c r="A93" s="29"/>
      <c r="B93" s="31" t="s">
        <v>65</v>
      </c>
      <c r="C93" s="29"/>
      <c r="E93" s="87">
        <f>E89 * F91 * 24</f>
        <v>70.000000000000071</v>
      </c>
      <c r="F93" s="29"/>
      <c r="G93" s="29"/>
      <c r="H93" s="29"/>
      <c r="I93" s="29"/>
    </row>
    <row r="94" spans="1:9" x14ac:dyDescent="0.2">
      <c r="A94" s="29"/>
      <c r="B94" s="29" t="s">
        <v>110</v>
      </c>
      <c r="C94" s="29"/>
      <c r="D94" s="29"/>
      <c r="E94" s="29"/>
      <c r="F94" s="29"/>
      <c r="G94" s="29"/>
      <c r="H94" s="29"/>
      <c r="I94" s="29"/>
    </row>
  </sheetData>
  <mergeCells count="33">
    <mergeCell ref="G19:I19"/>
    <mergeCell ref="A1:G1"/>
    <mergeCell ref="G5:I5"/>
    <mergeCell ref="G10:I10"/>
    <mergeCell ref="G15:I15"/>
    <mergeCell ref="G17:I17"/>
    <mergeCell ref="E52:F52"/>
    <mergeCell ref="A41:B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A58:B58"/>
    <mergeCell ref="C58:D58"/>
    <mergeCell ref="E58:F58"/>
    <mergeCell ref="A59:B59"/>
    <mergeCell ref="C59:D59"/>
    <mergeCell ref="E59:F59"/>
    <mergeCell ref="A66:B66"/>
    <mergeCell ref="C66:D66"/>
    <mergeCell ref="E66:F66"/>
    <mergeCell ref="A64:B64"/>
    <mergeCell ref="C64:D64"/>
    <mergeCell ref="E64:F64"/>
    <mergeCell ref="A65:B65"/>
    <mergeCell ref="C65:D65"/>
    <mergeCell ref="E65:F65"/>
  </mergeCells>
  <pageMargins left="0.75" right="0.75" top="1" bottom="1" header="0.5" footer="0.5"/>
  <pageSetup orientation="portrait" horizontalDpi="4294967293" r:id="rId1"/>
  <headerFooter alignWithMargins="0"/>
  <ignoredErrors>
    <ignoredError sqref="A78:A84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topLeftCell="A2" workbookViewId="0">
      <selection activeCell="E18" sqref="E18"/>
    </sheetView>
  </sheetViews>
  <sheetFormatPr defaultRowHeight="12.75" x14ac:dyDescent="0.2"/>
  <cols>
    <col min="2" max="2" width="14" customWidth="1"/>
    <col min="3" max="3" width="5" customWidth="1"/>
    <col min="5" max="5" width="12.85546875" customWidth="1"/>
    <col min="6" max="6" width="5" customWidth="1"/>
    <col min="8" max="8" width="11.42578125" customWidth="1"/>
    <col min="9" max="9" width="4.28515625" customWidth="1"/>
  </cols>
  <sheetData>
    <row r="1" spans="1:9" ht="18" x14ac:dyDescent="0.25">
      <c r="A1" s="72" t="s">
        <v>86</v>
      </c>
      <c r="B1" s="72"/>
    </row>
    <row r="2" spans="1:9" ht="18" x14ac:dyDescent="0.25">
      <c r="A2" s="72"/>
      <c r="B2" s="72" t="s">
        <v>85</v>
      </c>
    </row>
    <row r="4" spans="1:9" ht="13.5" thickBot="1" x14ac:dyDescent="0.25">
      <c r="B4" t="s">
        <v>84</v>
      </c>
      <c r="E4" t="s">
        <v>83</v>
      </c>
      <c r="H4" t="s">
        <v>82</v>
      </c>
    </row>
    <row r="5" spans="1:9" ht="13.5" thickBot="1" x14ac:dyDescent="0.25">
      <c r="A5" t="s">
        <v>81</v>
      </c>
      <c r="C5" s="71"/>
      <c r="F5" s="71"/>
      <c r="I5" s="71"/>
    </row>
    <row r="7" spans="1:9" x14ac:dyDescent="0.2">
      <c r="A7" t="s">
        <v>80</v>
      </c>
      <c r="B7" t="s">
        <v>79</v>
      </c>
      <c r="C7">
        <v>1</v>
      </c>
      <c r="E7" t="s">
        <v>78</v>
      </c>
      <c r="F7">
        <v>1</v>
      </c>
      <c r="H7" t="s">
        <v>77</v>
      </c>
      <c r="I7">
        <v>1</v>
      </c>
    </row>
    <row r="8" spans="1:9" x14ac:dyDescent="0.2">
      <c r="B8" t="s">
        <v>75</v>
      </c>
      <c r="C8">
        <v>2</v>
      </c>
      <c r="E8" t="s">
        <v>76</v>
      </c>
      <c r="F8">
        <v>2</v>
      </c>
      <c r="H8" t="s">
        <v>75</v>
      </c>
      <c r="I8">
        <v>2</v>
      </c>
    </row>
    <row r="9" spans="1:9" x14ac:dyDescent="0.2">
      <c r="B9" t="s">
        <v>74</v>
      </c>
      <c r="C9">
        <v>3</v>
      </c>
      <c r="E9" t="s">
        <v>73</v>
      </c>
      <c r="F9">
        <v>3</v>
      </c>
      <c r="H9" t="s">
        <v>72</v>
      </c>
      <c r="I9">
        <v>3</v>
      </c>
    </row>
    <row r="10" spans="1:9" x14ac:dyDescent="0.2">
      <c r="B10" t="s">
        <v>71</v>
      </c>
      <c r="C10">
        <v>4</v>
      </c>
      <c r="E10" t="s">
        <v>70</v>
      </c>
      <c r="F10">
        <v>4</v>
      </c>
      <c r="H10" t="s">
        <v>69</v>
      </c>
      <c r="I10">
        <v>4</v>
      </c>
    </row>
    <row r="11" spans="1:9" x14ac:dyDescent="0.2">
      <c r="B11" t="s">
        <v>68</v>
      </c>
      <c r="C11">
        <v>5</v>
      </c>
      <c r="E11" t="s">
        <v>67</v>
      </c>
      <c r="F11">
        <v>5</v>
      </c>
      <c r="H11" t="s">
        <v>66</v>
      </c>
      <c r="I11">
        <v>5</v>
      </c>
    </row>
  </sheetData>
  <dataValidations count="5">
    <dataValidation type="whole" errorStyle="warning" allowBlank="1" showInputMessage="1" showErrorMessage="1" errorTitle="You are Sick" error="Who would do a thing like that to someone" sqref="C2:C4 C6:C10" xr:uid="{00000000-0002-0000-0200-000000000000}">
      <formula1>1</formula1>
      <formula2>1</formula2>
    </dataValidation>
    <dataValidation type="date" allowBlank="1" showInputMessage="1" showErrorMessage="1" promptTitle="I Love the 70's" prompt="        " sqref="G2:G10" xr:uid="{00000000-0002-0000-0200-000001000000}">
      <formula1>25569</formula1>
      <formula2>29220</formula2>
    </dataValidation>
    <dataValidation type="time" operator="notBetween" allowBlank="1" showInputMessage="1" showErrorMessage="1" errorTitle="That would to be easy" error="The births are only allowed between 10 pm and 7 am" sqref="H2:H10" xr:uid="{00000000-0002-0000-0200-000002000000}">
      <formula1>0.291666666666667</formula1>
      <formula2>0.916666666666667</formula2>
    </dataValidation>
    <dataValidation type="whole" allowBlank="1" showInputMessage="1" showErrorMessage="1" prompt="Enter height in ft" sqref="E2:E10" xr:uid="{00000000-0002-0000-0200-000003000000}">
      <formula1>4</formula1>
      <formula2>7</formula2>
    </dataValidation>
    <dataValidation type="decimal" allowBlank="1" showInputMessage="1" showErrorMessage="1" errorTitle="How to measure" error="There are only 12 inches in a foot" prompt="Enter height in inches" sqref="F2:F8 F10" xr:uid="{00000000-0002-0000-0200-000004000000}">
      <formula1>0</formula1>
      <formula2>11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Homework</vt:lpstr>
      <vt:lpstr>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Rayman</dc:creator>
  <cp:lastModifiedBy>Jonah Meherg</cp:lastModifiedBy>
  <dcterms:created xsi:type="dcterms:W3CDTF">2010-12-08T02:12:42Z</dcterms:created>
  <dcterms:modified xsi:type="dcterms:W3CDTF">2019-01-22T01:35:00Z</dcterms:modified>
</cp:coreProperties>
</file>