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034b8e9941bd45/Documents/"/>
    </mc:Choice>
  </mc:AlternateContent>
  <xr:revisionPtr revIDLastSave="1" documentId="8_{817204B9-8E30-429A-BF31-94ABC4BD43C6}" xr6:coauthVersionLast="47" xr6:coauthVersionMax="47" xr10:uidLastSave="{6CBE4A98-481D-4273-B71E-50140376E0CC}"/>
  <bookViews>
    <workbookView xWindow="28680" yWindow="-120" windowWidth="29040" windowHeight="15720" activeTab="2" xr2:uid="{8947A60E-927B-4856-A359-FE7C1803D194}"/>
  </bookViews>
  <sheets>
    <sheet name="Source Credibility Analysis" sheetId="1" r:id="rId1"/>
    <sheet name="Source Use Analysis" sheetId="2" r:id="rId2"/>
    <sheet name="Claim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Q3" i="3"/>
  <c r="Q4" i="3"/>
  <c r="Q2" i="3"/>
  <c r="P4" i="3"/>
  <c r="P3" i="3"/>
  <c r="P2" i="3"/>
  <c r="O4" i="3"/>
  <c r="O3" i="3"/>
  <c r="O2" i="3"/>
  <c r="G2" i="2"/>
  <c r="H2" i="2" s="1"/>
  <c r="E44" i="3"/>
  <c r="E43" i="3"/>
  <c r="H6" i="2"/>
  <c r="H5" i="2"/>
  <c r="H4" i="2"/>
  <c r="H3" i="2"/>
  <c r="G8" i="2"/>
  <c r="K8" i="2"/>
  <c r="G6" i="2"/>
  <c r="G5" i="2"/>
  <c r="G4" i="2"/>
  <c r="G3" i="2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<sst xmlns="http://schemas.openxmlformats.org/spreadsheetml/2006/main" count="180" uniqueCount="122">
  <si>
    <t>Source Number</t>
  </si>
  <si>
    <t>[^1]: https://en.wikipedia.org/wiki/Linear_regression</t>
  </si>
  <si>
    <t>[^2]: https://statproofbook.github.io/P/slr-ols.html</t>
  </si>
  <si>
    <t>[^3]: https://www.statisticshowto.com/gauss-markov-theorem-assumptions/</t>
  </si>
  <si>
    <t>[^4]: https://towardsdatascience.com/evaluation-metrics-model-selection-in-linear-regression-73c7573208be/</t>
  </si>
  <si>
    <t>[^5]: https://developers.google.com/machine-learning/crash-course/linear-regression/gradient-descent</t>
  </si>
  <si>
    <t>[^6]: https://en.wikipedia.org/wiki/Polynomial_regression</t>
  </si>
  <si>
    <t>[^7]: https://www.datacamp.com/tutorial/tutorial-normal-equation-for-linear-regression</t>
  </si>
  <si>
    <t>[^8]: https://stattrek.com/regression/residual-analysis</t>
  </si>
  <si>
    <t>[^9]: https://corporatefinanceinstitute.com/resources/data-science/adjusted-r-squared/</t>
  </si>
  <si>
    <t>[^10]: https://blog.minitab.com/en/adventures-in-statistics-2/the-danger-of-overfitting-regression-models</t>
  </si>
  <si>
    <t>[^11]: https://en.wikipedia.org/wiki/Bias–variance_tradeoff</t>
  </si>
  <si>
    <t>[^12]: https://machinelearningmastery.com/gentle-introduction-to-the-bias-variance-trade-off-in-machine-learning/</t>
  </si>
  <si>
    <t>[^13]: https://www.ibm.com/think/topics/linear-regression</t>
  </si>
  <si>
    <t>[^14]: https://www.cs.toronto.edu/~rgrosse/courses/csc411_f18/slides/lec06-slides.pdf</t>
  </si>
  <si>
    <t>[^15]: https://cs229.stanford.edu/summer2019/BiasVarianceAnalysis.pdf</t>
  </si>
  <si>
    <t>[^16]: https://www.spiceworks.com/tech/artificial-intelligence/articles/what-is-linear-regression/</t>
  </si>
  <si>
    <t>[^17]: https://people.eecs.berkeley.edu/~jegonzal/assets/slides/linear_regression.pdf</t>
  </si>
  <si>
    <t>[^18]: https://www.statisticssolutions.com/free-resources/directory-of-statistical-analyses/what-is-linear-regression/</t>
  </si>
  <si>
    <t>[^19]: https://towardsdatascience.com/machine-learning-bias-variance-tradeoff-and-regularization-94846f945131/</t>
  </si>
  <si>
    <t>[^20]: https://www.investopedia.com/terms/r/regression.asp</t>
  </si>
  <si>
    <t>[^21]: https://www.mathworks.com/help/stats/what-is-linear-regression.html</t>
  </si>
  <si>
    <t>[^22]: https://www.xlstat.com/en/solutions/features/ordinary-least-squares-regression-ols</t>
  </si>
  <si>
    <t>[^23]: https://gregorygundersen.com/blog/2022/02/08/gauss-markov-theorem/</t>
  </si>
  <si>
    <t>[^24]: https://learn.saylor.org/mod/page/view.php?id=80811</t>
  </si>
  <si>
    <t>[^25]: http://www.stat.yale.edu/Courses/1997-98/101/linreg.htm</t>
  </si>
  <si>
    <t>[^26]: https://en.wikipedia.org/wiki/Ordinary_least_squares</t>
  </si>
  <si>
    <t>[^27]: https://www.youtube.com/watch?v=NjTpHS5xLP8</t>
  </si>
  <si>
    <t>[^28]: https://www.deepchecks.com/question/what-are-the-best-metrics-for-the-regression-model/</t>
  </si>
  <si>
    <t>[^29]: https://www.scribbr.com/statistics/simple-linear-regression/</t>
  </si>
  <si>
    <t>[^30]: https://www.sfu.ca/~dsignori/buec333/lecture 8.pdf</t>
  </si>
  <si>
    <t>[^31]: https://en.wikipedia.org/wiki/Gauss–Markov_theorem</t>
  </si>
  <si>
    <t>[^32]: https://developer.nvidia.com/blog/a-comprehensive-overview-of-regression-evaluation-metrics/</t>
  </si>
  <si>
    <t>[^33]: https://developers.google.com/machine-learning/crash-course/linear-regression/gradient-descent-exercise</t>
  </si>
  <si>
    <t>[^34]: https://en.wikipedia.org/wiki/Multicollinearity</t>
  </si>
  <si>
    <t>[^35]: https://builtin.com/machine-learning/polynomial-regression</t>
  </si>
  <si>
    <t>[^36]: https://study.com/learn/lesson/slope-intercept-linear-model-overview-interpretation-examples.html</t>
  </si>
  <si>
    <t>[^37]: https://www.datacamp.com/tutorial/multicollinearity</t>
  </si>
  <si>
    <t>[^38]: https://www.youtube.com/watch?v=Qnt2vBRW8Io</t>
  </si>
  <si>
    <t>[^39]: https://www.dummies.com/article/academics-the-arts/math/statistics/how-to-interpret-a-regression-line-169717/</t>
  </si>
  <si>
    <t>[^40]: https://online.stat.psu.edu/stat462/node/177/</t>
  </si>
  <si>
    <t>[^41]: https://www.statology.org/polynomial-regression/</t>
  </si>
  <si>
    <t>[^42]: https://online.stat.psu.edu/stat500/book/export/html/604</t>
  </si>
  <si>
    <t>[^43]: https://statisticsbyjim.com/regression/multicollinearity-in-regression-analysis/</t>
  </si>
  <si>
    <t>[^44]: https://www.sciencedirect.com/topics/computer-science/polynomial-regression</t>
  </si>
  <si>
    <t>[^45]: https://eli.thegreenplace.net/2014/derivation-of-the-normal-equation-for-linear-regression/</t>
  </si>
  <si>
    <t>[^46]: https://study.com/skill/learn/how-to-interpret-a-residual-plot-explanation.html</t>
  </si>
  <si>
    <t>[^47]: https://builtin.com/data-science/adjusted-r-squared</t>
  </si>
  <si>
    <t>[^48]: https://datascience.stackexchange.com/questions/80868/overfitting-in-linear-regression</t>
  </si>
  <si>
    <t>[^49]: https://en.wikipedia.org/wiki/Linear_regression</t>
  </si>
  <si>
    <t>[^50]: https://www.originlab.com/doc/origin-help/residual-plot-analysis</t>
  </si>
  <si>
    <t>[^51]: https://www.datacamp.com/tutorial/adjusted-r-squared</t>
  </si>
  <si>
    <t>[^52]: https://gregorygundersen.com/blog/2020/01/31/linear-overfitting/</t>
  </si>
  <si>
    <t>[^53]: https://towardsdatascience.com/why-gradient-descent-and-normal-equation-are-bad-for-linear-regression-928f8b32fa4f/</t>
  </si>
  <si>
    <t>[^54]: https://analyse-it.com/docs/user-guide/fit-model/linear/residual-plot</t>
  </si>
  <si>
    <t>[^55]: https://www.ibm.com/docs/en/SSEP7J_11.1.0/com.ibm.swg.ba.cognos.ug_ca_dshb.doc/rsquared_adjusted.html</t>
  </si>
  <si>
    <t>[^56]: https://www.theanalysisfactor.com/overfitting-regression-models/</t>
  </si>
  <si>
    <t>[^57]: https://www.reddit.com/r/datascience/comments/lwibu7/mathematical_definition_of_the_biasvariance/</t>
  </si>
  <si>
    <t>[^58]: https://www.bmc.com/blogs/bias-variance-machine-learning/</t>
  </si>
  <si>
    <t>[^59]: https://www.reddit.com/r/datascience/comments/lw1imu/in_machine_learning_why_do_we_use_the_terms_bias/</t>
  </si>
  <si>
    <t>[^60]: https://www.youtube.com/watch?v=EuBBz3bI-aA</t>
  </si>
  <si>
    <t>[^61]: https://www.youtube.com/watch?v=EfsjEOb596Q</t>
  </si>
  <si>
    <t>[^62]: https://en.wikipedia.org/wiki/Gradient_descent</t>
  </si>
  <si>
    <t>[^63]: https://www.kaggle.com/code/residentmario/gradient-descent-with-linear-regression</t>
  </si>
  <si>
    <t>[^64]: https://www.ibm.com/think/topics/multicollinearity</t>
  </si>
  <si>
    <t>[^65]: https://support.minitab.com/en-us/minitab/help-and-how-to/statistical-modeling/regression/supporting-topics/basics/slope-and-intercept-of-the-regression-line/</t>
  </si>
  <si>
    <t>[^66]: https://www.statlect.com/glossary/normal-equations</t>
  </si>
  <si>
    <t>[^67]: https://en.wikipedia.org/wiki/Linear_least_squares</t>
  </si>
  <si>
    <t>[^68]: https://www.reddit.com/r/explainlikeimfive/comments/wyt2e0/eli5_what_is_the_normal_equation/</t>
  </si>
  <si>
    <t>[^69]: https://www.youtube.com/watch?v=NN7mBupK-8o</t>
  </si>
  <si>
    <t>[^70]: https://stats.stackexchange.com/questions/396984/where-does-linear-regression-fit-into-the-bias-variance-tradeoff</t>
  </si>
  <si>
    <t>[^71]: https://courses.cs.washington.edu/courses/cse416/22sp/lectures/2/lecture_2.pdf</t>
  </si>
  <si>
    <t>[^72]: https://www.mastersindatascience.org/learning/difference-between-bias-and-variance/</t>
  </si>
  <si>
    <t>Credibility Rating</t>
  </si>
  <si>
    <t>Souce Link</t>
  </si>
  <si>
    <r>
      <t>Highly Credible Sources (1.0):</t>
    </r>
    <r>
      <rPr>
        <sz val="11"/>
        <color theme="1"/>
        <rFont val="Aptos Narrow"/>
        <family val="2"/>
        <scheme val="minor"/>
      </rPr>
      <t xml:space="preserve"> 9 total sources (12.5% of the list), including </t>
    </r>
    <r>
      <rPr>
        <b/>
        <sz val="11"/>
        <color theme="1"/>
        <rFont val="Aptos Narrow"/>
        <family val="2"/>
        <scheme val="minor"/>
      </rPr>
      <t>academic institutions and peer-reviewed research papers.</t>
    </r>
  </si>
  <si>
    <r>
      <t>Moderately Credible Sources (0.8):</t>
    </r>
    <r>
      <rPr>
        <sz val="11"/>
        <color theme="1"/>
        <rFont val="Aptos Narrow"/>
        <family val="2"/>
        <scheme val="minor"/>
      </rPr>
      <t xml:space="preserve"> 45 total sources (62.5%), consisting of </t>
    </r>
    <r>
      <rPr>
        <b/>
        <sz val="11"/>
        <color theme="1"/>
        <rFont val="Aptos Narrow"/>
        <family val="2"/>
        <scheme val="minor"/>
      </rPr>
      <t>industry publications and professional organizations.</t>
    </r>
  </si>
  <si>
    <r>
      <t>Lower Credibility Sources (0.6):</t>
    </r>
    <r>
      <rPr>
        <sz val="11"/>
        <color theme="1"/>
        <rFont val="Aptos Narrow"/>
        <family val="2"/>
        <scheme val="minor"/>
      </rPr>
      <t xml:space="preserve"> 9 total sources (12.5%), mostly </t>
    </r>
    <r>
      <rPr>
        <b/>
        <sz val="11"/>
        <color theme="1"/>
        <rFont val="Aptos Narrow"/>
        <family val="2"/>
        <scheme val="minor"/>
      </rPr>
      <t>Wikipedia entries.</t>
    </r>
  </si>
  <si>
    <r>
      <t>Least Credible Sources (0.5):</t>
    </r>
    <r>
      <rPr>
        <sz val="11"/>
        <color theme="1"/>
        <rFont val="Aptos Narrow"/>
        <family val="2"/>
        <scheme val="minor"/>
      </rPr>
      <t xml:space="preserve"> 9 total sources (12.5%), including </t>
    </r>
    <r>
      <rPr>
        <b/>
        <sz val="11"/>
        <color theme="1"/>
        <rFont val="Aptos Narrow"/>
        <family val="2"/>
        <scheme val="minor"/>
      </rPr>
      <t>YouTube and Reddit discussions.</t>
    </r>
  </si>
  <si>
    <t>Average Credibility</t>
  </si>
  <si>
    <t>Rating</t>
  </si>
  <si>
    <t>Frequency</t>
  </si>
  <si>
    <t>Very Low</t>
  </si>
  <si>
    <t>Low</t>
  </si>
  <si>
    <t>Credibility</t>
  </si>
  <si>
    <t xml:space="preserve">Moderate </t>
  </si>
  <si>
    <t>High</t>
  </si>
  <si>
    <t>Answer ID</t>
  </si>
  <si>
    <t>Source 1</t>
  </si>
  <si>
    <t>Source 2</t>
  </si>
  <si>
    <t>Source 3</t>
  </si>
  <si>
    <t>Moderate</t>
  </si>
  <si>
    <t>Count</t>
  </si>
  <si>
    <t>Sources Actually Cited</t>
  </si>
  <si>
    <t>Credibility Score</t>
  </si>
  <si>
    <t>Citations</t>
  </si>
  <si>
    <t>Total</t>
  </si>
  <si>
    <t>Source</t>
  </si>
  <si>
    <t>Usage in Percentage</t>
  </si>
  <si>
    <t>Berkley University</t>
  </si>
  <si>
    <t>Statistics Solutions</t>
  </si>
  <si>
    <t>Bias-Variance Regularization Blog</t>
  </si>
  <si>
    <t>Investopedia</t>
  </si>
  <si>
    <t>Inflated source count</t>
  </si>
  <si>
    <t>Selective citation</t>
  </si>
  <si>
    <t>Limited source diversity</t>
  </si>
  <si>
    <t>Misleading academic transparency</t>
  </si>
  <si>
    <t>Claim found in any of sources? Y/N</t>
  </si>
  <si>
    <t>N</t>
  </si>
  <si>
    <t>Y</t>
  </si>
  <si>
    <t>Claims not found</t>
  </si>
  <si>
    <t>Claims found</t>
  </si>
  <si>
    <t>Claim correct (Only if claim not found)?</t>
  </si>
  <si>
    <t>SpiceWorks</t>
  </si>
  <si>
    <t>Source miscited</t>
  </si>
  <si>
    <t>Total citings</t>
  </si>
  <si>
    <t>% Miscited</t>
  </si>
  <si>
    <t>Total Miscitings</t>
  </si>
  <si>
    <t>Total Citations</t>
  </si>
  <si>
    <t>Miscitings</t>
  </si>
  <si>
    <t>Source cited innaccurately</t>
  </si>
  <si>
    <t>% Miscitings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</si>
</sst>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FFFF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3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Credibility Rating - Sources for Perplexity Mock</a:t>
            </a:r>
            <a:r>
              <a:rPr lang="en-US" baseline="0"/>
              <a:t> Exam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Credibility Analysis'!$E$1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'Source Credibility Analysis'!$D$2:$D$5</c:f>
              <c:strCache>
                <c:ptCount val="4"/>
                <c:pt idx="0">
                  <c:v>Very Low</c:v>
                </c:pt>
                <c:pt idx="1">
                  <c:v>Low</c:v>
                </c:pt>
                <c:pt idx="2">
                  <c:v>Moderate </c:v>
                </c:pt>
                <c:pt idx="3">
                  <c:v>High</c:v>
                </c:pt>
              </c:strCache>
            </c:strRef>
          </c:cat>
          <c:val>
            <c:numRef>
              <c:f>'Source Credibility Analysis'!$E$2:$E$5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45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2-4660-A755-D368AAF1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Source Credibility</a:t>
            </a:r>
            <a:r>
              <a:rPr lang="en-US" baseline="0"/>
              <a:t> - Perplexity Mock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Use Analysis'!$O$2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'Source Use Analysis'!$N$3:$N$4</c:f>
              <c:strCache>
                <c:ptCount val="2"/>
                <c:pt idx="0">
                  <c:v>Moderate</c:v>
                </c:pt>
                <c:pt idx="1">
                  <c:v>High</c:v>
                </c:pt>
              </c:strCache>
            </c:strRef>
          </c:cat>
          <c:val>
            <c:numRef>
              <c:f>'Source Use Analysis'!$O$3:$O$4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026-BD72-BF6777DE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Perplexity Mock Exam</a:t>
            </a:r>
            <a:r>
              <a:rPr lang="en-US" baseline="0"/>
              <a:t> Actual </a:t>
            </a:r>
          </a:p>
          <a:p>
            <a:pPr>
              <a:defRPr/>
            </a:pPr>
            <a:r>
              <a:rPr lang="en-US"/>
              <a:t>Citations - 62 in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Use Analysis'!$G$1</c:f>
              <c:strCache>
                <c:ptCount val="1"/>
                <c:pt idx="0">
                  <c:v>Citations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79-495C-A707-B27D6594AA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'Source Use Analysis'!$F$2:$F$6</c:f>
              <c:strCache>
                <c:ptCount val="5"/>
                <c:pt idx="0">
                  <c:v>SpiceWorks</c:v>
                </c:pt>
                <c:pt idx="1">
                  <c:v>Berkley University</c:v>
                </c:pt>
                <c:pt idx="2">
                  <c:v>Statistics Solutions</c:v>
                </c:pt>
                <c:pt idx="3">
                  <c:v>Bias-Variance Regularization Blog</c:v>
                </c:pt>
                <c:pt idx="4">
                  <c:v>Investopedia</c:v>
                </c:pt>
              </c:strCache>
            </c:strRef>
          </c:cat>
          <c:val>
            <c:numRef>
              <c:f>'Source Use Analysis'!$G$2:$G$6</c:f>
              <c:numCache>
                <c:formatCode>General</c:formatCode>
                <c:ptCount val="5"/>
                <c:pt idx="0">
                  <c:v>18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9-495C-A707-B27D6594AA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96989569083794"/>
          <c:y val="0.16503143388597216"/>
          <c:w val="0.3596602660635988"/>
          <c:h val="0.68461607590479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23812</xdr:rowOff>
    </xdr:from>
    <xdr:to>
      <xdr:col>9</xdr:col>
      <xdr:colOff>228600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62D3D-8753-402D-0222-C9D642B6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9</xdr:row>
      <xdr:rowOff>23811</xdr:rowOff>
    </xdr:from>
    <xdr:to>
      <xdr:col>15</xdr:col>
      <xdr:colOff>28575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C074D-A3CC-CA38-4D71-0FED9A71E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33337</xdr:rowOff>
    </xdr:from>
    <xdr:to>
      <xdr:col>8</xdr:col>
      <xdr:colOff>2447925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FA45A-21C1-99F4-74FD-1E6CB573A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0.36503</cdr:x>
      <cdr:y>0.72275</cdr:y>
    </cdr:from>
    <cdr:to>
      <cdr:x>0.5072</cdr:x>
      <cdr:y>0.87887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174A72-8926-9038-C46B-FD6B1E2568D8}"/>
            </a:ext>
          </a:extLst>
        </cdr:cNvPr>
        <cdr:cNvSpPr txBox="1"/>
      </cdr:nvSpPr>
      <cdr:spPr>
        <a:xfrm xmlns:a="http://schemas.openxmlformats.org/drawingml/2006/main">
          <a:off x="1809750" y="2557463"/>
          <a:ext cx="70485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DK" sz="1100" kern="1200"/>
        </a:p>
      </cdr:txBody>
    </cdr:sp>
  </cdr:relSizeAnchor>
  <cdr:relSizeAnchor xmlns:cdr="http://schemas.openxmlformats.org/drawingml/2006/chartDrawing">
    <cdr:from>
      <cdr:x>0.33852</cdr:x>
      <cdr:y>0.64738</cdr:y>
    </cdr:from>
    <cdr:to>
      <cdr:x>0.50759</cdr:x>
      <cdr:y>0.91925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D8C6D33-0D4C-EA39-5376-289A4720A836}"/>
            </a:ext>
          </a:extLst>
        </cdr:cNvPr>
        <cdr:cNvSpPr txBox="1"/>
      </cdr:nvSpPr>
      <cdr:spPr>
        <a:xfrm xmlns:a="http://schemas.openxmlformats.org/drawingml/2006/main">
          <a:off x="2041041" y="2290763"/>
          <a:ext cx="1019368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This is the ONLY Academic source</a:t>
          </a:r>
          <a:endParaRPr lang="en-DK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D8E-7475-4924-A237-9E3075E33E9F}">
  <dimension ref="A1:M81"/>
  <sheetViews>
    <sheetView topLeftCell="A40" zoomScaleNormal="100" workbookViewId="0">
      <selection activeCell="C67" sqref="C67"/>
    </sheetView>
  </sheetViews>
  <sheetFormatPr defaultRowHeight="15" x14ac:dyDescent="0.25"/>
  <cols>
    <col min="1" max="1" width="21.5703125" customWidth="1"/>
    <col min="2" max="2" width="19.28515625" style="2" customWidth="1"/>
    <col min="3" max="3" width="108.140625" customWidth="1"/>
    <col min="4" max="4" width="14.42578125" customWidth="1"/>
    <col min="6" max="6" width="19.140625" customWidth="1"/>
    <col min="11" max="11" width="92" customWidth="1"/>
    <col min="12" max="12" width="9.140625" hidden="1" customWidth="1"/>
  </cols>
  <sheetData>
    <row r="1" spans="1:12" x14ac:dyDescent="0.25">
      <c r="A1" t="s">
        <v>0</v>
      </c>
      <c r="B1" s="2" t="s">
        <v>73</v>
      </c>
      <c r="C1" t="s">
        <v>74</v>
      </c>
      <c r="D1" t="s">
        <v>84</v>
      </c>
      <c r="E1" t="s">
        <v>81</v>
      </c>
      <c r="F1" t="s">
        <v>80</v>
      </c>
    </row>
    <row r="2" spans="1:12" x14ac:dyDescent="0.25">
      <c r="A2">
        <v>1</v>
      </c>
      <c r="B2" s="2">
        <v>0.6</v>
      </c>
      <c r="C2" t="str">
        <f>TRIM(MID(L2, FIND(":", L2) + 1, LEN(L2)))</f>
        <v>https://en.wikipedia.org/wiki/Linear_regression</v>
      </c>
      <c r="D2" t="s">
        <v>82</v>
      </c>
      <c r="E2">
        <f>COUNTIF(B$2:B$72, 0.5)</f>
        <v>7</v>
      </c>
      <c r="F2">
        <v>0.5</v>
      </c>
      <c r="K2" s="1"/>
      <c r="L2" t="s">
        <v>1</v>
      </c>
    </row>
    <row r="3" spans="1:12" x14ac:dyDescent="0.25">
      <c r="A3">
        <v>2</v>
      </c>
      <c r="B3" s="2">
        <v>0.8</v>
      </c>
      <c r="C3" t="str">
        <f t="shared" ref="C3:C66" si="0">TRIM(MID(L3, FIND(":", L3) + 1, LEN(L3)))</f>
        <v>https://statproofbook.github.io/P/slr-ols.html</v>
      </c>
      <c r="D3" t="s">
        <v>83</v>
      </c>
      <c r="E3">
        <f>COUNTIF(B$2:B$72, 0.6)</f>
        <v>9</v>
      </c>
      <c r="F3">
        <v>0.6</v>
      </c>
      <c r="K3" s="1"/>
      <c r="L3" t="s">
        <v>2</v>
      </c>
    </row>
    <row r="4" spans="1:12" x14ac:dyDescent="0.25">
      <c r="A4">
        <v>3</v>
      </c>
      <c r="B4" s="2">
        <v>0.8</v>
      </c>
      <c r="C4" t="str">
        <f t="shared" si="0"/>
        <v>https://www.statisticshowto.com/gauss-markov-theorem-assumptions/</v>
      </c>
      <c r="D4" t="s">
        <v>85</v>
      </c>
      <c r="E4">
        <f>COUNTIF(B$2:B$72, 0.8)</f>
        <v>45</v>
      </c>
      <c r="F4">
        <v>0.8</v>
      </c>
      <c r="K4" s="1"/>
      <c r="L4" t="s">
        <v>3</v>
      </c>
    </row>
    <row r="5" spans="1:12" x14ac:dyDescent="0.25">
      <c r="A5">
        <v>4</v>
      </c>
      <c r="B5" s="2">
        <v>0.8</v>
      </c>
      <c r="C5" t="str">
        <f t="shared" si="0"/>
        <v>https://towardsdatascience.com/evaluation-metrics-model-selection-in-linear-regression-73c7573208be/</v>
      </c>
      <c r="D5" t="s">
        <v>86</v>
      </c>
      <c r="E5">
        <f>COUNTIF(B$2:B$72, 1)</f>
        <v>10</v>
      </c>
      <c r="F5">
        <v>1</v>
      </c>
      <c r="K5" s="1"/>
      <c r="L5" t="s">
        <v>4</v>
      </c>
    </row>
    <row r="6" spans="1:12" x14ac:dyDescent="0.25">
      <c r="A6">
        <v>5</v>
      </c>
      <c r="B6" s="2">
        <v>0.8</v>
      </c>
      <c r="C6" t="str">
        <f t="shared" si="0"/>
        <v>https://developers.google.com/machine-learning/crash-course/linear-regression/gradient-descent</v>
      </c>
      <c r="K6" s="1"/>
      <c r="L6" t="s">
        <v>5</v>
      </c>
    </row>
    <row r="7" spans="1:12" x14ac:dyDescent="0.25">
      <c r="A7">
        <v>6</v>
      </c>
      <c r="B7" s="2">
        <v>0.6</v>
      </c>
      <c r="C7" t="str">
        <f t="shared" si="0"/>
        <v>https://en.wikipedia.org/wiki/Polynomial_regression</v>
      </c>
      <c r="K7" s="1"/>
      <c r="L7" t="s">
        <v>6</v>
      </c>
    </row>
    <row r="8" spans="1:12" x14ac:dyDescent="0.25">
      <c r="A8">
        <v>7</v>
      </c>
      <c r="B8" s="2">
        <v>0.8</v>
      </c>
      <c r="C8" t="str">
        <f t="shared" si="0"/>
        <v>https://www.datacamp.com/tutorial/tutorial-normal-equation-for-linear-regression</v>
      </c>
      <c r="K8" s="1"/>
      <c r="L8" t="s">
        <v>7</v>
      </c>
    </row>
    <row r="9" spans="1:12" x14ac:dyDescent="0.25">
      <c r="A9">
        <v>8</v>
      </c>
      <c r="B9" s="2">
        <v>0.8</v>
      </c>
      <c r="C9" t="str">
        <f t="shared" si="0"/>
        <v>https://stattrek.com/regression/residual-analysis</v>
      </c>
      <c r="K9" s="1"/>
      <c r="L9" t="s">
        <v>8</v>
      </c>
    </row>
    <row r="10" spans="1:12" x14ac:dyDescent="0.25">
      <c r="A10">
        <v>9</v>
      </c>
      <c r="B10" s="2">
        <v>0.8</v>
      </c>
      <c r="C10" t="str">
        <f t="shared" si="0"/>
        <v>https://corporatefinanceinstitute.com/resources/data-science/adjusted-r-squared/</v>
      </c>
      <c r="K10" s="1"/>
      <c r="L10" t="s">
        <v>9</v>
      </c>
    </row>
    <row r="11" spans="1:12" x14ac:dyDescent="0.25">
      <c r="A11">
        <v>10</v>
      </c>
      <c r="B11" s="2">
        <v>0.8</v>
      </c>
      <c r="C11" t="str">
        <f t="shared" si="0"/>
        <v>https://blog.minitab.com/en/adventures-in-statistics-2/the-danger-of-overfitting-regression-models</v>
      </c>
      <c r="K11" s="1"/>
      <c r="L11" t="s">
        <v>10</v>
      </c>
    </row>
    <row r="12" spans="1:12" x14ac:dyDescent="0.25">
      <c r="A12">
        <v>11</v>
      </c>
      <c r="B12" s="2">
        <v>0.6</v>
      </c>
      <c r="C12" t="str">
        <f t="shared" si="0"/>
        <v>https://en.wikipedia.org/wiki/Bias–variance_tradeoff</v>
      </c>
      <c r="K12" s="1"/>
      <c r="L12" t="s">
        <v>11</v>
      </c>
    </row>
    <row r="13" spans="1:12" x14ac:dyDescent="0.25">
      <c r="A13">
        <v>12</v>
      </c>
      <c r="B13" s="2">
        <v>0.8</v>
      </c>
      <c r="C13" t="str">
        <f t="shared" si="0"/>
        <v>https://machinelearningmastery.com/gentle-introduction-to-the-bias-variance-trade-off-in-machine-learning/</v>
      </c>
      <c r="K13" s="1"/>
      <c r="L13" t="s">
        <v>12</v>
      </c>
    </row>
    <row r="14" spans="1:12" x14ac:dyDescent="0.25">
      <c r="A14">
        <v>13</v>
      </c>
      <c r="B14" s="2">
        <v>0.8</v>
      </c>
      <c r="C14" t="str">
        <f t="shared" si="0"/>
        <v>https://www.ibm.com/think/topics/linear-regression</v>
      </c>
      <c r="K14" s="1"/>
      <c r="L14" t="s">
        <v>13</v>
      </c>
    </row>
    <row r="15" spans="1:12" x14ac:dyDescent="0.25">
      <c r="A15">
        <v>14</v>
      </c>
      <c r="B15" s="2">
        <v>1</v>
      </c>
      <c r="C15" t="str">
        <f t="shared" si="0"/>
        <v>https://www.cs.toronto.edu/~rgrosse/courses/csc411_f18/slides/lec06-slides.pdf</v>
      </c>
      <c r="K15" s="1"/>
      <c r="L15" t="s">
        <v>14</v>
      </c>
    </row>
    <row r="16" spans="1:12" x14ac:dyDescent="0.25">
      <c r="A16">
        <v>15</v>
      </c>
      <c r="B16" s="2">
        <v>1</v>
      </c>
      <c r="C16" t="str">
        <f t="shared" si="0"/>
        <v>https://cs229.stanford.edu/summer2019/BiasVarianceAnalysis.pdf</v>
      </c>
      <c r="K16" s="1"/>
      <c r="L16" t="s">
        <v>15</v>
      </c>
    </row>
    <row r="17" spans="1:12" x14ac:dyDescent="0.25">
      <c r="A17">
        <v>16</v>
      </c>
      <c r="B17" s="2">
        <v>0.8</v>
      </c>
      <c r="C17" t="str">
        <f t="shared" si="0"/>
        <v>https://www.spiceworks.com/tech/artificial-intelligence/articles/what-is-linear-regression/</v>
      </c>
      <c r="K17" s="1"/>
      <c r="L17" t="s">
        <v>16</v>
      </c>
    </row>
    <row r="18" spans="1:12" x14ac:dyDescent="0.25">
      <c r="A18">
        <v>17</v>
      </c>
      <c r="B18" s="2">
        <v>1</v>
      </c>
      <c r="C18" t="str">
        <f t="shared" si="0"/>
        <v>https://people.eecs.berkeley.edu/~jegonzal/assets/slides/linear_regression.pdf</v>
      </c>
      <c r="K18" s="1"/>
      <c r="L18" t="s">
        <v>17</v>
      </c>
    </row>
    <row r="19" spans="1:12" x14ac:dyDescent="0.25">
      <c r="A19">
        <v>18</v>
      </c>
      <c r="B19" s="2">
        <v>0.8</v>
      </c>
      <c r="C19" t="str">
        <f t="shared" si="0"/>
        <v>https://www.statisticssolutions.com/free-resources/directory-of-statistical-analyses/what-is-linear-regression/</v>
      </c>
      <c r="K19" s="1"/>
      <c r="L19" t="s">
        <v>18</v>
      </c>
    </row>
    <row r="20" spans="1:12" x14ac:dyDescent="0.25">
      <c r="A20">
        <v>19</v>
      </c>
      <c r="B20" s="2">
        <v>0.8</v>
      </c>
      <c r="C20" t="str">
        <f t="shared" si="0"/>
        <v>https://towardsdatascience.com/machine-learning-bias-variance-tradeoff-and-regularization-94846f945131/</v>
      </c>
      <c r="K20" s="1"/>
      <c r="L20" t="s">
        <v>19</v>
      </c>
    </row>
    <row r="21" spans="1:12" x14ac:dyDescent="0.25">
      <c r="A21">
        <v>20</v>
      </c>
      <c r="B21" s="2">
        <v>0.8</v>
      </c>
      <c r="C21" t="str">
        <f t="shared" si="0"/>
        <v>https://www.investopedia.com/terms/r/regression.asp</v>
      </c>
      <c r="K21" s="1"/>
      <c r="L21" t="s">
        <v>20</v>
      </c>
    </row>
    <row r="22" spans="1:12" x14ac:dyDescent="0.25">
      <c r="A22">
        <v>21</v>
      </c>
      <c r="B22" s="2">
        <v>0.8</v>
      </c>
      <c r="C22" t="str">
        <f t="shared" si="0"/>
        <v>https://www.mathworks.com/help/stats/what-is-linear-regression.html</v>
      </c>
      <c r="K22" s="1"/>
      <c r="L22" t="s">
        <v>21</v>
      </c>
    </row>
    <row r="23" spans="1:12" x14ac:dyDescent="0.25">
      <c r="A23">
        <v>22</v>
      </c>
      <c r="B23" s="2">
        <v>0.8</v>
      </c>
      <c r="C23" t="str">
        <f t="shared" si="0"/>
        <v>https://www.xlstat.com/en/solutions/features/ordinary-least-squares-regression-ols</v>
      </c>
      <c r="K23" s="1"/>
      <c r="L23" t="s">
        <v>22</v>
      </c>
    </row>
    <row r="24" spans="1:12" x14ac:dyDescent="0.25">
      <c r="A24">
        <v>23</v>
      </c>
      <c r="B24" s="2">
        <v>1</v>
      </c>
      <c r="C24" t="str">
        <f t="shared" si="0"/>
        <v>https://gregorygundersen.com/blog/2022/02/08/gauss-markov-theorem/</v>
      </c>
      <c r="K24" s="1"/>
      <c r="L24" t="s">
        <v>23</v>
      </c>
    </row>
    <row r="25" spans="1:12" x14ac:dyDescent="0.25">
      <c r="A25">
        <v>24</v>
      </c>
      <c r="B25" s="2">
        <v>1</v>
      </c>
      <c r="C25" t="str">
        <f t="shared" si="0"/>
        <v>https://learn.saylor.org/mod/page/view.php?id=80811</v>
      </c>
      <c r="K25" s="1"/>
      <c r="L25" t="s">
        <v>24</v>
      </c>
    </row>
    <row r="26" spans="1:12" x14ac:dyDescent="0.25">
      <c r="A26">
        <v>25</v>
      </c>
      <c r="B26" s="2">
        <v>1</v>
      </c>
      <c r="C26" t="str">
        <f t="shared" si="0"/>
        <v>http://www.stat.yale.edu/Courses/1997-98/101/linreg.htm</v>
      </c>
      <c r="K26" s="1"/>
      <c r="L26" t="s">
        <v>25</v>
      </c>
    </row>
    <row r="27" spans="1:12" x14ac:dyDescent="0.25">
      <c r="A27">
        <v>26</v>
      </c>
      <c r="B27" s="2">
        <v>0.6</v>
      </c>
      <c r="C27" t="str">
        <f t="shared" si="0"/>
        <v>https://en.wikipedia.org/wiki/Ordinary_least_squares</v>
      </c>
      <c r="K27" s="1"/>
      <c r="L27" t="s">
        <v>26</v>
      </c>
    </row>
    <row r="28" spans="1:12" x14ac:dyDescent="0.25">
      <c r="A28">
        <v>27</v>
      </c>
      <c r="B28" s="2">
        <v>0.5</v>
      </c>
      <c r="C28" t="str">
        <f t="shared" si="0"/>
        <v>https://www.youtube.com/watch?v=NjTpHS5xLP8</v>
      </c>
      <c r="K28" s="1"/>
      <c r="L28" t="s">
        <v>27</v>
      </c>
    </row>
    <row r="29" spans="1:12" x14ac:dyDescent="0.25">
      <c r="A29">
        <v>28</v>
      </c>
      <c r="B29" s="2">
        <v>0.8</v>
      </c>
      <c r="C29" t="str">
        <f t="shared" si="0"/>
        <v>https://www.deepchecks.com/question/what-are-the-best-metrics-for-the-regression-model/</v>
      </c>
      <c r="K29" s="1"/>
      <c r="L29" t="s">
        <v>28</v>
      </c>
    </row>
    <row r="30" spans="1:12" x14ac:dyDescent="0.25">
      <c r="A30">
        <v>29</v>
      </c>
      <c r="B30" s="2">
        <v>0.8</v>
      </c>
      <c r="C30" t="str">
        <f t="shared" si="0"/>
        <v>https://www.scribbr.com/statistics/simple-linear-regression/</v>
      </c>
      <c r="K30" s="1"/>
      <c r="L30" t="s">
        <v>29</v>
      </c>
    </row>
    <row r="31" spans="1:12" x14ac:dyDescent="0.25">
      <c r="A31">
        <v>30</v>
      </c>
      <c r="B31" s="2">
        <v>1</v>
      </c>
      <c r="C31" t="str">
        <f t="shared" si="0"/>
        <v>https://www.sfu.ca/~dsignori/buec333/lecture 8.pdf</v>
      </c>
      <c r="K31" s="1"/>
      <c r="L31" t="s">
        <v>30</v>
      </c>
    </row>
    <row r="32" spans="1:12" x14ac:dyDescent="0.25">
      <c r="A32">
        <v>31</v>
      </c>
      <c r="B32" s="2">
        <v>0.6</v>
      </c>
      <c r="C32" t="str">
        <f t="shared" si="0"/>
        <v>https://en.wikipedia.org/wiki/Gauss–Markov_theorem</v>
      </c>
      <c r="K32" s="1"/>
      <c r="L32" t="s">
        <v>31</v>
      </c>
    </row>
    <row r="33" spans="1:12" x14ac:dyDescent="0.25">
      <c r="A33">
        <v>32</v>
      </c>
      <c r="B33" s="2">
        <v>1</v>
      </c>
      <c r="C33" t="str">
        <f t="shared" si="0"/>
        <v>https://developer.nvidia.com/blog/a-comprehensive-overview-of-regression-evaluation-metrics/</v>
      </c>
      <c r="K33" s="1"/>
      <c r="L33" t="s">
        <v>32</v>
      </c>
    </row>
    <row r="34" spans="1:12" x14ac:dyDescent="0.25">
      <c r="A34">
        <v>33</v>
      </c>
      <c r="B34" s="2">
        <v>0.8</v>
      </c>
      <c r="C34" t="str">
        <f t="shared" si="0"/>
        <v>https://developers.google.com/machine-learning/crash-course/linear-regression/gradient-descent-exercise</v>
      </c>
      <c r="K34" s="1"/>
      <c r="L34" t="s">
        <v>33</v>
      </c>
    </row>
    <row r="35" spans="1:12" x14ac:dyDescent="0.25">
      <c r="A35">
        <v>34</v>
      </c>
      <c r="B35" s="2">
        <v>0.6</v>
      </c>
      <c r="C35" t="str">
        <f t="shared" si="0"/>
        <v>https://en.wikipedia.org/wiki/Multicollinearity</v>
      </c>
      <c r="K35" s="1"/>
      <c r="L35" t="s">
        <v>34</v>
      </c>
    </row>
    <row r="36" spans="1:12" x14ac:dyDescent="0.25">
      <c r="A36">
        <v>35</v>
      </c>
      <c r="B36" s="2">
        <v>0.8</v>
      </c>
      <c r="C36" t="str">
        <f t="shared" si="0"/>
        <v>https://builtin.com/machine-learning/polynomial-regression</v>
      </c>
      <c r="K36" s="1"/>
      <c r="L36" t="s">
        <v>35</v>
      </c>
    </row>
    <row r="37" spans="1:12" x14ac:dyDescent="0.25">
      <c r="A37">
        <v>36</v>
      </c>
      <c r="B37" s="2">
        <v>0.8</v>
      </c>
      <c r="C37" t="str">
        <f t="shared" si="0"/>
        <v>https://study.com/learn/lesson/slope-intercept-linear-model-overview-interpretation-examples.html</v>
      </c>
      <c r="K37" s="1"/>
      <c r="L37" t="s">
        <v>36</v>
      </c>
    </row>
    <row r="38" spans="1:12" x14ac:dyDescent="0.25">
      <c r="A38">
        <v>37</v>
      </c>
      <c r="B38" s="2">
        <v>0.8</v>
      </c>
      <c r="C38" t="str">
        <f t="shared" si="0"/>
        <v>https://www.datacamp.com/tutorial/multicollinearity</v>
      </c>
      <c r="K38" s="1"/>
      <c r="L38" t="s">
        <v>37</v>
      </c>
    </row>
    <row r="39" spans="1:12" x14ac:dyDescent="0.25">
      <c r="A39">
        <v>38</v>
      </c>
      <c r="B39" s="2">
        <v>0.5</v>
      </c>
      <c r="C39" t="str">
        <f t="shared" si="0"/>
        <v>https://www.youtube.com/watch?v=Qnt2vBRW8Io</v>
      </c>
      <c r="K39" s="1"/>
      <c r="L39" t="s">
        <v>38</v>
      </c>
    </row>
    <row r="40" spans="1:12" x14ac:dyDescent="0.25">
      <c r="A40">
        <v>39</v>
      </c>
      <c r="B40" s="2">
        <v>0.8</v>
      </c>
      <c r="C40" t="str">
        <f t="shared" si="0"/>
        <v>https://www.dummies.com/article/academics-the-arts/math/statistics/how-to-interpret-a-regression-line-169717/</v>
      </c>
      <c r="K40" s="1"/>
      <c r="L40" t="s">
        <v>39</v>
      </c>
    </row>
    <row r="41" spans="1:12" x14ac:dyDescent="0.25">
      <c r="A41">
        <v>40</v>
      </c>
      <c r="B41" s="2">
        <v>0.8</v>
      </c>
      <c r="C41" t="str">
        <f t="shared" si="0"/>
        <v>https://online.stat.psu.edu/stat462/node/177/</v>
      </c>
      <c r="K41" s="1"/>
      <c r="L41" t="s">
        <v>40</v>
      </c>
    </row>
    <row r="42" spans="1:12" x14ac:dyDescent="0.25">
      <c r="A42">
        <v>41</v>
      </c>
      <c r="B42" s="2">
        <v>0.8</v>
      </c>
      <c r="C42" t="str">
        <f t="shared" si="0"/>
        <v>https://www.statology.org/polynomial-regression/</v>
      </c>
      <c r="K42" s="1"/>
      <c r="L42" t="s">
        <v>41</v>
      </c>
    </row>
    <row r="43" spans="1:12" x14ac:dyDescent="0.25">
      <c r="A43">
        <v>42</v>
      </c>
      <c r="B43" s="2">
        <v>0.8</v>
      </c>
      <c r="C43" t="str">
        <f t="shared" si="0"/>
        <v>https://online.stat.psu.edu/stat500/book/export/html/604</v>
      </c>
      <c r="K43" s="1"/>
      <c r="L43" t="s">
        <v>42</v>
      </c>
    </row>
    <row r="44" spans="1:12" x14ac:dyDescent="0.25">
      <c r="A44">
        <v>43</v>
      </c>
      <c r="B44" s="2">
        <v>0.8</v>
      </c>
      <c r="C44" t="str">
        <f t="shared" si="0"/>
        <v>https://statisticsbyjim.com/regression/multicollinearity-in-regression-analysis/</v>
      </c>
      <c r="K44" s="1"/>
      <c r="L44" t="s">
        <v>43</v>
      </c>
    </row>
    <row r="45" spans="1:12" x14ac:dyDescent="0.25">
      <c r="A45">
        <v>44</v>
      </c>
      <c r="B45" s="2">
        <v>0.8</v>
      </c>
      <c r="C45" t="str">
        <f t="shared" si="0"/>
        <v>https://www.sciencedirect.com/topics/computer-science/polynomial-regression</v>
      </c>
      <c r="K45" s="1"/>
      <c r="L45" t="s">
        <v>44</v>
      </c>
    </row>
    <row r="46" spans="1:12" x14ac:dyDescent="0.25">
      <c r="A46">
        <v>45</v>
      </c>
      <c r="B46" s="2">
        <v>0.8</v>
      </c>
      <c r="C46" t="str">
        <f t="shared" si="0"/>
        <v>https://eli.thegreenplace.net/2014/derivation-of-the-normal-equation-for-linear-regression/</v>
      </c>
      <c r="K46" s="1"/>
      <c r="L46" t="s">
        <v>45</v>
      </c>
    </row>
    <row r="47" spans="1:12" x14ac:dyDescent="0.25">
      <c r="A47">
        <v>46</v>
      </c>
      <c r="B47" s="2">
        <v>0.8</v>
      </c>
      <c r="C47" t="str">
        <f t="shared" si="0"/>
        <v>https://study.com/skill/learn/how-to-interpret-a-residual-plot-explanation.html</v>
      </c>
      <c r="K47" s="1"/>
      <c r="L47" t="s">
        <v>46</v>
      </c>
    </row>
    <row r="48" spans="1:12" x14ac:dyDescent="0.25">
      <c r="A48">
        <v>47</v>
      </c>
      <c r="B48" s="2">
        <v>0.8</v>
      </c>
      <c r="C48" t="str">
        <f t="shared" si="0"/>
        <v>https://builtin.com/data-science/adjusted-r-squared</v>
      </c>
      <c r="K48" s="1"/>
      <c r="L48" t="s">
        <v>47</v>
      </c>
    </row>
    <row r="49" spans="1:12" x14ac:dyDescent="0.25">
      <c r="A49">
        <v>48</v>
      </c>
      <c r="B49" s="2">
        <v>0.8</v>
      </c>
      <c r="C49" t="str">
        <f t="shared" si="0"/>
        <v>https://datascience.stackexchange.com/questions/80868/overfitting-in-linear-regression</v>
      </c>
      <c r="K49" s="1"/>
      <c r="L49" t="s">
        <v>48</v>
      </c>
    </row>
    <row r="50" spans="1:12" x14ac:dyDescent="0.25">
      <c r="A50">
        <v>49</v>
      </c>
      <c r="B50" s="2">
        <v>0.6</v>
      </c>
      <c r="C50" t="str">
        <f t="shared" si="0"/>
        <v>https://en.wikipedia.org/wiki/Linear_regression</v>
      </c>
      <c r="K50" s="1"/>
      <c r="L50" t="s">
        <v>49</v>
      </c>
    </row>
    <row r="51" spans="1:12" x14ac:dyDescent="0.25">
      <c r="A51">
        <v>50</v>
      </c>
      <c r="B51" s="2">
        <v>0.8</v>
      </c>
      <c r="C51" t="str">
        <f t="shared" si="0"/>
        <v>https://www.originlab.com/doc/origin-help/residual-plot-analysis</v>
      </c>
      <c r="K51" s="1"/>
      <c r="L51" t="s">
        <v>50</v>
      </c>
    </row>
    <row r="52" spans="1:12" x14ac:dyDescent="0.25">
      <c r="A52">
        <v>51</v>
      </c>
      <c r="B52" s="2">
        <v>0.8</v>
      </c>
      <c r="C52" t="str">
        <f t="shared" si="0"/>
        <v>https://www.datacamp.com/tutorial/adjusted-r-squared</v>
      </c>
      <c r="K52" s="1"/>
      <c r="L52" t="s">
        <v>51</v>
      </c>
    </row>
    <row r="53" spans="1:12" x14ac:dyDescent="0.25">
      <c r="A53">
        <v>52</v>
      </c>
      <c r="B53" s="2">
        <v>0.8</v>
      </c>
      <c r="C53" t="str">
        <f t="shared" si="0"/>
        <v>https://gregorygundersen.com/blog/2020/01/31/linear-overfitting/</v>
      </c>
      <c r="K53" s="1"/>
      <c r="L53" t="s">
        <v>52</v>
      </c>
    </row>
    <row r="54" spans="1:12" x14ac:dyDescent="0.25">
      <c r="A54">
        <v>53</v>
      </c>
      <c r="B54" s="2">
        <v>0.8</v>
      </c>
      <c r="C54" t="str">
        <f t="shared" si="0"/>
        <v>https://towardsdatascience.com/why-gradient-descent-and-normal-equation-are-bad-for-linear-regression-928f8b32fa4f/</v>
      </c>
      <c r="K54" s="1"/>
      <c r="L54" t="s">
        <v>53</v>
      </c>
    </row>
    <row r="55" spans="1:12" x14ac:dyDescent="0.25">
      <c r="A55">
        <v>54</v>
      </c>
      <c r="B55" s="2">
        <v>0.8</v>
      </c>
      <c r="C55" t="str">
        <f t="shared" si="0"/>
        <v>https://analyse-it.com/docs/user-guide/fit-model/linear/residual-plot</v>
      </c>
      <c r="K55" s="1"/>
      <c r="L55" t="s">
        <v>54</v>
      </c>
    </row>
    <row r="56" spans="1:12" x14ac:dyDescent="0.25">
      <c r="A56">
        <v>55</v>
      </c>
      <c r="B56" s="2">
        <v>0.8</v>
      </c>
      <c r="C56" t="str">
        <f t="shared" si="0"/>
        <v>https://www.ibm.com/docs/en/SSEP7J_11.1.0/com.ibm.swg.ba.cognos.ug_ca_dshb.doc/rsquared_adjusted.html</v>
      </c>
      <c r="K56" s="1"/>
      <c r="L56" t="s">
        <v>55</v>
      </c>
    </row>
    <row r="57" spans="1:12" x14ac:dyDescent="0.25">
      <c r="A57">
        <v>56</v>
      </c>
      <c r="B57" s="2">
        <v>0.8</v>
      </c>
      <c r="C57" t="str">
        <f t="shared" si="0"/>
        <v>https://www.theanalysisfactor.com/overfitting-regression-models/</v>
      </c>
      <c r="K57" s="1"/>
      <c r="L57" t="s">
        <v>56</v>
      </c>
    </row>
    <row r="58" spans="1:12" x14ac:dyDescent="0.25">
      <c r="A58">
        <v>57</v>
      </c>
      <c r="B58" s="2">
        <v>0.5</v>
      </c>
      <c r="C58" t="str">
        <f t="shared" si="0"/>
        <v>https://www.reddit.com/r/datascience/comments/lwibu7/mathematical_definition_of_the_biasvariance/</v>
      </c>
      <c r="K58" s="1"/>
      <c r="L58" t="s">
        <v>57</v>
      </c>
    </row>
    <row r="59" spans="1:12" x14ac:dyDescent="0.25">
      <c r="A59">
        <v>58</v>
      </c>
      <c r="B59" s="2">
        <v>0.8</v>
      </c>
      <c r="C59" t="str">
        <f t="shared" si="0"/>
        <v>https://www.bmc.com/blogs/bias-variance-machine-learning/</v>
      </c>
      <c r="K59" s="1"/>
      <c r="L59" t="s">
        <v>58</v>
      </c>
    </row>
    <row r="60" spans="1:12" x14ac:dyDescent="0.25">
      <c r="A60">
        <v>59</v>
      </c>
      <c r="B60" s="2">
        <v>0.5</v>
      </c>
      <c r="C60" t="str">
        <f t="shared" si="0"/>
        <v>https://www.reddit.com/r/datascience/comments/lw1imu/in_machine_learning_why_do_we_use_the_terms_bias/</v>
      </c>
      <c r="K60" s="1"/>
      <c r="L60" t="s">
        <v>59</v>
      </c>
    </row>
    <row r="61" spans="1:12" x14ac:dyDescent="0.25">
      <c r="A61">
        <v>60</v>
      </c>
      <c r="B61" s="2">
        <v>0.5</v>
      </c>
      <c r="C61" t="str">
        <f t="shared" si="0"/>
        <v>https://www.youtube.com/watch?v=EuBBz3bI-aA</v>
      </c>
      <c r="K61" s="1"/>
      <c r="L61" t="s">
        <v>60</v>
      </c>
    </row>
    <row r="62" spans="1:12" x14ac:dyDescent="0.25">
      <c r="A62">
        <v>61</v>
      </c>
      <c r="B62" s="2">
        <v>0.5</v>
      </c>
      <c r="C62" t="str">
        <f t="shared" si="0"/>
        <v>https://www.youtube.com/watch?v=EfsjEOb596Q</v>
      </c>
      <c r="K62" s="1"/>
      <c r="L62" t="s">
        <v>61</v>
      </c>
    </row>
    <row r="63" spans="1:12" x14ac:dyDescent="0.25">
      <c r="A63">
        <v>62</v>
      </c>
      <c r="B63" s="2">
        <v>0.6</v>
      </c>
      <c r="C63" t="str">
        <f t="shared" si="0"/>
        <v>https://en.wikipedia.org/wiki/Gradient_descent</v>
      </c>
      <c r="K63" s="1"/>
      <c r="L63" t="s">
        <v>62</v>
      </c>
    </row>
    <row r="64" spans="1:12" x14ac:dyDescent="0.25">
      <c r="A64">
        <v>63</v>
      </c>
      <c r="B64" s="2">
        <v>0.8</v>
      </c>
      <c r="C64" t="str">
        <f t="shared" si="0"/>
        <v>https://www.kaggle.com/code/residentmario/gradient-descent-with-linear-regression</v>
      </c>
      <c r="K64" s="1"/>
      <c r="L64" t="s">
        <v>63</v>
      </c>
    </row>
    <row r="65" spans="1:12" x14ac:dyDescent="0.25">
      <c r="A65">
        <v>64</v>
      </c>
      <c r="B65" s="2">
        <v>0.8</v>
      </c>
      <c r="C65" t="str">
        <f t="shared" si="0"/>
        <v>https://www.ibm.com/think/topics/multicollinearity</v>
      </c>
      <c r="K65" s="1"/>
      <c r="L65" t="s">
        <v>64</v>
      </c>
    </row>
    <row r="66" spans="1:12" x14ac:dyDescent="0.25">
      <c r="A66">
        <v>65</v>
      </c>
      <c r="B66" s="2">
        <v>0.8</v>
      </c>
      <c r="C66" t="str">
        <f t="shared" si="0"/>
        <v>https://support.minitab.com/en-us/minitab/help-and-how-to/statistical-modeling/regression/supporting-topics/basics/slope-and-intercept-of-the-regression-line/</v>
      </c>
      <c r="K66" s="1"/>
      <c r="L66" t="s">
        <v>65</v>
      </c>
    </row>
    <row r="67" spans="1:12" x14ac:dyDescent="0.25">
      <c r="A67">
        <v>66</v>
      </c>
      <c r="B67" s="2">
        <v>1</v>
      </c>
      <c r="C67" t="str">
        <f t="shared" ref="C67:C73" si="1">TRIM(MID(L67, FIND(":", L67) + 1, LEN(L67)))</f>
        <v>https://www.statlect.com/glossary/normal-equations</v>
      </c>
      <c r="K67" s="1"/>
      <c r="L67" t="s">
        <v>66</v>
      </c>
    </row>
    <row r="68" spans="1:12" x14ac:dyDescent="0.25">
      <c r="A68">
        <v>67</v>
      </c>
      <c r="B68" s="2">
        <v>0.6</v>
      </c>
      <c r="C68" t="str">
        <f t="shared" si="1"/>
        <v>https://en.wikipedia.org/wiki/Linear_least_squares</v>
      </c>
      <c r="K68" s="1"/>
      <c r="L68" t="s">
        <v>67</v>
      </c>
    </row>
    <row r="69" spans="1:12" x14ac:dyDescent="0.25">
      <c r="A69">
        <v>68</v>
      </c>
      <c r="B69" s="2">
        <v>0.5</v>
      </c>
      <c r="C69" t="str">
        <f t="shared" si="1"/>
        <v>https://www.reddit.com/r/explainlikeimfive/comments/wyt2e0/eli5_what_is_the_normal_equation/</v>
      </c>
      <c r="K69" s="1"/>
      <c r="L69" t="s">
        <v>68</v>
      </c>
    </row>
    <row r="70" spans="1:12" x14ac:dyDescent="0.25">
      <c r="A70">
        <v>69</v>
      </c>
      <c r="B70" s="2">
        <v>0.8</v>
      </c>
      <c r="C70" t="str">
        <f t="shared" si="1"/>
        <v>https://www.youtube.com/watch?v=NN7mBupK-8o</v>
      </c>
      <c r="K70" s="1"/>
      <c r="L70" t="s">
        <v>69</v>
      </c>
    </row>
    <row r="71" spans="1:12" x14ac:dyDescent="0.25">
      <c r="A71">
        <v>70</v>
      </c>
      <c r="B71" s="2">
        <v>0.8</v>
      </c>
      <c r="C71" t="str">
        <f t="shared" si="1"/>
        <v>https://stats.stackexchange.com/questions/396984/where-does-linear-regression-fit-into-the-bias-variance-tradeoff</v>
      </c>
      <c r="K71" s="1"/>
      <c r="L71" t="s">
        <v>70</v>
      </c>
    </row>
    <row r="72" spans="1:12" x14ac:dyDescent="0.25">
      <c r="A72">
        <v>71</v>
      </c>
      <c r="B72" s="2">
        <v>1</v>
      </c>
      <c r="C72" t="str">
        <f t="shared" si="1"/>
        <v>https://courses.cs.washington.edu/courses/cse416/22sp/lectures/2/lecture_2.pdf</v>
      </c>
      <c r="K72" s="1"/>
      <c r="L72" t="s">
        <v>71</v>
      </c>
    </row>
    <row r="73" spans="1:12" x14ac:dyDescent="0.25">
      <c r="A73">
        <v>72</v>
      </c>
      <c r="B73" s="2">
        <v>0.8</v>
      </c>
      <c r="C73" t="str">
        <f t="shared" si="1"/>
        <v>https://www.mastersindatascience.org/learning/difference-between-bias-and-variance/</v>
      </c>
      <c r="K73" s="1"/>
      <c r="L73" t="s">
        <v>72</v>
      </c>
    </row>
    <row r="76" spans="1:12" x14ac:dyDescent="0.25">
      <c r="E76" s="4"/>
    </row>
    <row r="78" spans="1:12" x14ac:dyDescent="0.25">
      <c r="A78" s="3" t="s">
        <v>75</v>
      </c>
    </row>
    <row r="79" spans="1:12" x14ac:dyDescent="0.25">
      <c r="A79" s="3" t="s">
        <v>76</v>
      </c>
    </row>
    <row r="80" spans="1:12" x14ac:dyDescent="0.25">
      <c r="A80" s="3" t="s">
        <v>77</v>
      </c>
    </row>
    <row r="81" spans="1:1" x14ac:dyDescent="0.25">
      <c r="A81" s="3" t="s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0FE5-7B25-4EE1-8F95-309B316446C6}">
  <dimension ref="A1:O73"/>
  <sheetViews>
    <sheetView workbookViewId="0">
      <selection activeCell="G3" sqref="G3"/>
    </sheetView>
  </sheetViews>
  <sheetFormatPr defaultRowHeight="15" x14ac:dyDescent="0.25"/>
  <cols>
    <col min="6" max="6" width="27" customWidth="1"/>
    <col min="7" max="7" width="12" customWidth="1"/>
    <col min="8" max="8" width="14.7109375" customWidth="1"/>
    <col min="9" max="9" width="43" customWidth="1"/>
    <col min="10" max="10" width="27.28515625" customWidth="1"/>
    <col min="11" max="11" width="9.140625" customWidth="1"/>
  </cols>
  <sheetData>
    <row r="1" spans="1:15" x14ac:dyDescent="0.25">
      <c r="A1" t="s">
        <v>87</v>
      </c>
      <c r="B1" t="s">
        <v>88</v>
      </c>
      <c r="C1" t="s">
        <v>89</v>
      </c>
      <c r="D1" t="s">
        <v>90</v>
      </c>
      <c r="F1" t="s">
        <v>97</v>
      </c>
      <c r="G1" t="s">
        <v>95</v>
      </c>
      <c r="H1" t="s">
        <v>98</v>
      </c>
      <c r="J1" t="s">
        <v>93</v>
      </c>
      <c r="K1" t="s">
        <v>94</v>
      </c>
    </row>
    <row r="2" spans="1:15" x14ac:dyDescent="0.25">
      <c r="A2">
        <v>1</v>
      </c>
      <c r="B2">
        <v>17</v>
      </c>
      <c r="F2" t="s">
        <v>113</v>
      </c>
      <c r="G2" s="5">
        <f>COUNTIF(B$2:D$72, 16)</f>
        <v>18</v>
      </c>
      <c r="H2">
        <f>(G2/G8)*100</f>
        <v>29.032258064516132</v>
      </c>
      <c r="I2" s="5"/>
      <c r="J2">
        <v>16</v>
      </c>
      <c r="K2" s="2">
        <v>0.8</v>
      </c>
      <c r="N2" t="s">
        <v>80</v>
      </c>
      <c r="O2" t="s">
        <v>92</v>
      </c>
    </row>
    <row r="3" spans="1:15" x14ac:dyDescent="0.25">
      <c r="A3">
        <v>2</v>
      </c>
      <c r="B3">
        <v>17</v>
      </c>
      <c r="F3" t="s">
        <v>99</v>
      </c>
      <c r="G3" s="5">
        <f>COUNTIF(B$2:D$72, 17)</f>
        <v>14</v>
      </c>
      <c r="H3">
        <f>(G3/G8)*100</f>
        <v>22.58064516129032</v>
      </c>
      <c r="I3" s="5"/>
      <c r="J3">
        <v>17</v>
      </c>
      <c r="K3" s="2">
        <v>1</v>
      </c>
      <c r="N3" t="s">
        <v>91</v>
      </c>
      <c r="O3">
        <v>4</v>
      </c>
    </row>
    <row r="4" spans="1:15" x14ac:dyDescent="0.25">
      <c r="A4">
        <v>3</v>
      </c>
      <c r="B4">
        <v>17</v>
      </c>
      <c r="F4" t="s">
        <v>100</v>
      </c>
      <c r="G4" s="5">
        <f>COUNTIF(B$2:D$72, 18)</f>
        <v>8</v>
      </c>
      <c r="H4">
        <f>(G4/G8)*100</f>
        <v>12.903225806451612</v>
      </c>
      <c r="I4" s="5"/>
      <c r="J4">
        <v>18</v>
      </c>
      <c r="K4" s="2">
        <v>0.8</v>
      </c>
      <c r="N4" t="s">
        <v>86</v>
      </c>
      <c r="O4">
        <v>1</v>
      </c>
    </row>
    <row r="5" spans="1:15" x14ac:dyDescent="0.25">
      <c r="A5">
        <v>4</v>
      </c>
      <c r="B5">
        <v>17</v>
      </c>
      <c r="F5" t="s">
        <v>101</v>
      </c>
      <c r="G5" s="5">
        <f>COUNTIF(B$2:D$72, 19)</f>
        <v>9</v>
      </c>
      <c r="H5">
        <f>(G5/G8)*100</f>
        <v>14.516129032258066</v>
      </c>
      <c r="I5" s="5"/>
      <c r="J5">
        <v>19</v>
      </c>
      <c r="K5" s="2">
        <v>0.8</v>
      </c>
    </row>
    <row r="6" spans="1:15" x14ac:dyDescent="0.25">
      <c r="A6">
        <v>5</v>
      </c>
      <c r="B6">
        <v>17</v>
      </c>
      <c r="F6" t="s">
        <v>102</v>
      </c>
      <c r="G6" s="5">
        <f>COUNTIF(B$2:D$72, 20)</f>
        <v>13</v>
      </c>
      <c r="H6">
        <f>(G6/G8)*100</f>
        <v>20.967741935483872</v>
      </c>
      <c r="I6" s="5"/>
      <c r="J6">
        <v>20</v>
      </c>
      <c r="K6" s="2">
        <v>0.8</v>
      </c>
    </row>
    <row r="7" spans="1:15" x14ac:dyDescent="0.25">
      <c r="A7">
        <v>6</v>
      </c>
      <c r="B7">
        <v>18</v>
      </c>
      <c r="G7" s="5"/>
      <c r="H7" s="5"/>
      <c r="I7" s="5"/>
    </row>
    <row r="8" spans="1:15" x14ac:dyDescent="0.25">
      <c r="A8">
        <v>7</v>
      </c>
      <c r="B8">
        <v>18</v>
      </c>
      <c r="C8">
        <v>20</v>
      </c>
      <c r="F8" t="s">
        <v>96</v>
      </c>
      <c r="G8" s="5">
        <f>COUNTA(B$2:D$72)</f>
        <v>62</v>
      </c>
      <c r="H8" s="5"/>
      <c r="I8" s="5"/>
      <c r="J8" t="s">
        <v>79</v>
      </c>
      <c r="K8" s="4">
        <f>AVERAGE(K2:K6)</f>
        <v>0.84000000000000008</v>
      </c>
    </row>
    <row r="9" spans="1:15" x14ac:dyDescent="0.25">
      <c r="A9">
        <v>8</v>
      </c>
      <c r="B9">
        <v>18</v>
      </c>
      <c r="C9">
        <v>20</v>
      </c>
      <c r="G9" s="5"/>
      <c r="H9" s="5"/>
      <c r="I9" s="5"/>
    </row>
    <row r="10" spans="1:15" x14ac:dyDescent="0.25">
      <c r="A10">
        <v>9</v>
      </c>
      <c r="B10">
        <v>18</v>
      </c>
      <c r="G10" s="5"/>
      <c r="H10" s="5"/>
      <c r="I10" s="5"/>
    </row>
    <row r="11" spans="1:15" x14ac:dyDescent="0.25">
      <c r="A11">
        <v>10</v>
      </c>
      <c r="B11">
        <v>17</v>
      </c>
      <c r="C11">
        <v>20</v>
      </c>
      <c r="G11" s="5"/>
      <c r="H11" s="5"/>
      <c r="I11" s="5"/>
    </row>
    <row r="12" spans="1:15" x14ac:dyDescent="0.25">
      <c r="A12">
        <v>11</v>
      </c>
      <c r="B12">
        <v>18</v>
      </c>
      <c r="C12">
        <v>20</v>
      </c>
      <c r="G12" s="5"/>
      <c r="H12" s="5"/>
      <c r="I12" s="5"/>
    </row>
    <row r="13" spans="1:15" x14ac:dyDescent="0.25">
      <c r="A13">
        <v>12</v>
      </c>
      <c r="B13">
        <v>16</v>
      </c>
      <c r="C13">
        <v>20</v>
      </c>
      <c r="G13" s="5"/>
      <c r="H13" s="5"/>
      <c r="I13" s="5"/>
    </row>
    <row r="14" spans="1:15" x14ac:dyDescent="0.25">
      <c r="A14">
        <v>13</v>
      </c>
      <c r="B14">
        <v>16</v>
      </c>
      <c r="G14" s="5"/>
      <c r="H14" s="5"/>
      <c r="I14" s="5"/>
    </row>
    <row r="15" spans="1:15" x14ac:dyDescent="0.25">
      <c r="A15">
        <v>14</v>
      </c>
      <c r="B15">
        <v>16</v>
      </c>
      <c r="G15" s="5"/>
      <c r="H15" s="5"/>
      <c r="I15" s="5"/>
    </row>
    <row r="16" spans="1:15" x14ac:dyDescent="0.25">
      <c r="A16">
        <v>15</v>
      </c>
      <c r="B16">
        <v>16</v>
      </c>
      <c r="C16">
        <v>19</v>
      </c>
      <c r="G16" s="5"/>
      <c r="H16" s="5"/>
      <c r="I16" s="5"/>
    </row>
    <row r="17" spans="1:9" x14ac:dyDescent="0.25">
      <c r="A17">
        <v>16</v>
      </c>
      <c r="B17">
        <v>16</v>
      </c>
      <c r="C17">
        <v>18</v>
      </c>
    </row>
    <row r="18" spans="1:9" x14ac:dyDescent="0.25">
      <c r="A18">
        <v>17</v>
      </c>
      <c r="B18">
        <v>20</v>
      </c>
    </row>
    <row r="19" spans="1:9" x14ac:dyDescent="0.25">
      <c r="A19">
        <v>18</v>
      </c>
      <c r="B19">
        <v>16</v>
      </c>
    </row>
    <row r="20" spans="1:9" x14ac:dyDescent="0.25">
      <c r="A20">
        <v>19</v>
      </c>
      <c r="B20">
        <v>17</v>
      </c>
      <c r="C20">
        <v>19</v>
      </c>
    </row>
    <row r="21" spans="1:9" x14ac:dyDescent="0.25">
      <c r="A21">
        <v>20</v>
      </c>
      <c r="B21">
        <v>16</v>
      </c>
      <c r="C21">
        <v>17</v>
      </c>
      <c r="D21">
        <v>19</v>
      </c>
    </row>
    <row r="22" spans="1:9" x14ac:dyDescent="0.25">
      <c r="A22">
        <v>21</v>
      </c>
      <c r="B22">
        <v>16</v>
      </c>
      <c r="C22">
        <v>17</v>
      </c>
      <c r="D22">
        <v>19</v>
      </c>
      <c r="G22" s="5"/>
      <c r="H22" s="5"/>
      <c r="I22" s="5"/>
    </row>
    <row r="23" spans="1:9" x14ac:dyDescent="0.25">
      <c r="A23">
        <v>22</v>
      </c>
      <c r="B23">
        <v>17</v>
      </c>
      <c r="C23">
        <v>19</v>
      </c>
      <c r="G23" s="5"/>
      <c r="H23" s="5"/>
      <c r="I23" s="5"/>
    </row>
    <row r="24" spans="1:9" x14ac:dyDescent="0.25">
      <c r="A24">
        <v>23</v>
      </c>
      <c r="B24">
        <v>17</v>
      </c>
      <c r="C24">
        <v>19</v>
      </c>
      <c r="G24" s="5"/>
      <c r="H24" s="5"/>
      <c r="I24" s="5"/>
    </row>
    <row r="25" spans="1:9" x14ac:dyDescent="0.25">
      <c r="A25">
        <v>24</v>
      </c>
      <c r="B25">
        <v>16</v>
      </c>
      <c r="G25" s="5"/>
      <c r="H25" s="5"/>
      <c r="I25" s="5"/>
    </row>
    <row r="26" spans="1:9" x14ac:dyDescent="0.25">
      <c r="A26">
        <v>25</v>
      </c>
      <c r="B26">
        <v>16</v>
      </c>
      <c r="G26" s="5"/>
      <c r="H26" s="5"/>
      <c r="I26" s="5"/>
    </row>
    <row r="27" spans="1:9" x14ac:dyDescent="0.25">
      <c r="A27">
        <v>26</v>
      </c>
      <c r="B27">
        <v>16</v>
      </c>
      <c r="G27" s="5"/>
      <c r="H27" s="5"/>
      <c r="I27" s="5"/>
    </row>
    <row r="28" spans="1:9" x14ac:dyDescent="0.25">
      <c r="A28">
        <v>27</v>
      </c>
      <c r="B28">
        <v>16</v>
      </c>
      <c r="C28">
        <v>19</v>
      </c>
      <c r="G28" s="5"/>
      <c r="H28" s="5"/>
      <c r="I28" s="5"/>
    </row>
    <row r="29" spans="1:9" x14ac:dyDescent="0.25">
      <c r="A29">
        <v>28</v>
      </c>
      <c r="B29">
        <v>16</v>
      </c>
      <c r="F29" t="s">
        <v>103</v>
      </c>
      <c r="G29" s="5"/>
      <c r="H29" s="5"/>
      <c r="I29" s="5"/>
    </row>
    <row r="30" spans="1:9" x14ac:dyDescent="0.25">
      <c r="A30">
        <v>29</v>
      </c>
      <c r="B30">
        <v>16</v>
      </c>
      <c r="C30">
        <v>19</v>
      </c>
      <c r="F30" t="s">
        <v>104</v>
      </c>
      <c r="G30" s="5"/>
      <c r="H30" s="5"/>
      <c r="I30" s="5"/>
    </row>
    <row r="31" spans="1:9" x14ac:dyDescent="0.25">
      <c r="A31">
        <v>30</v>
      </c>
      <c r="B31">
        <v>16</v>
      </c>
      <c r="F31" t="s">
        <v>105</v>
      </c>
      <c r="G31" s="5"/>
      <c r="H31" s="5"/>
      <c r="I31" s="5"/>
    </row>
    <row r="32" spans="1:9" x14ac:dyDescent="0.25">
      <c r="A32">
        <v>31</v>
      </c>
      <c r="B32">
        <v>16</v>
      </c>
      <c r="C32">
        <v>19</v>
      </c>
      <c r="F32" t="s">
        <v>106</v>
      </c>
      <c r="G32" s="5"/>
      <c r="H32" s="5"/>
      <c r="I32" s="5"/>
    </row>
    <row r="33" spans="1:9" x14ac:dyDescent="0.25">
      <c r="A33">
        <v>32</v>
      </c>
      <c r="B33">
        <v>16</v>
      </c>
      <c r="G33" s="5"/>
      <c r="H33" s="5"/>
      <c r="I33" s="5"/>
    </row>
    <row r="34" spans="1:9" x14ac:dyDescent="0.25">
      <c r="A34">
        <v>33</v>
      </c>
      <c r="B34">
        <v>17</v>
      </c>
      <c r="C34">
        <v>20</v>
      </c>
      <c r="G34" s="5"/>
      <c r="H34" s="5"/>
      <c r="I34" s="5"/>
    </row>
    <row r="35" spans="1:9" x14ac:dyDescent="0.25">
      <c r="A35">
        <v>34</v>
      </c>
      <c r="B35">
        <v>20</v>
      </c>
      <c r="G35" s="5"/>
      <c r="H35" s="5"/>
      <c r="I35" s="5"/>
    </row>
    <row r="36" spans="1:9" x14ac:dyDescent="0.25">
      <c r="A36">
        <v>35</v>
      </c>
      <c r="B36">
        <v>20</v>
      </c>
      <c r="G36" s="5"/>
      <c r="H36" s="5"/>
      <c r="I36" s="5"/>
    </row>
    <row r="37" spans="1:9" x14ac:dyDescent="0.25">
      <c r="A37">
        <v>36</v>
      </c>
      <c r="B37">
        <v>17</v>
      </c>
      <c r="C37">
        <v>18</v>
      </c>
      <c r="G37" s="5"/>
      <c r="H37" s="5"/>
      <c r="I37" s="5"/>
    </row>
    <row r="38" spans="1:9" x14ac:dyDescent="0.25">
      <c r="A38">
        <v>37</v>
      </c>
      <c r="B38">
        <v>16</v>
      </c>
      <c r="C38">
        <v>20</v>
      </c>
      <c r="G38" s="5"/>
      <c r="H38" s="5"/>
      <c r="I38" s="5"/>
    </row>
    <row r="39" spans="1:9" x14ac:dyDescent="0.25">
      <c r="A39">
        <v>38</v>
      </c>
      <c r="B39">
        <v>18</v>
      </c>
      <c r="C39">
        <v>20</v>
      </c>
      <c r="G39" s="5"/>
      <c r="H39" s="5"/>
      <c r="I39" s="5"/>
    </row>
    <row r="40" spans="1:9" x14ac:dyDescent="0.25">
      <c r="A40">
        <v>39</v>
      </c>
      <c r="B40">
        <v>20</v>
      </c>
      <c r="G40" s="5"/>
      <c r="H40" s="5"/>
      <c r="I40" s="5"/>
    </row>
    <row r="41" spans="1:9" x14ac:dyDescent="0.25">
      <c r="A41">
        <v>40</v>
      </c>
      <c r="B41">
        <v>17</v>
      </c>
      <c r="C41">
        <v>20</v>
      </c>
      <c r="G41" s="5"/>
      <c r="H41" s="5"/>
      <c r="I41" s="5"/>
    </row>
    <row r="42" spans="1:9" x14ac:dyDescent="0.25">
      <c r="G42" s="5"/>
      <c r="H42" s="5"/>
      <c r="I42" s="5"/>
    </row>
    <row r="43" spans="1:9" x14ac:dyDescent="0.25">
      <c r="G43" s="5"/>
      <c r="H43" s="5"/>
      <c r="I43" s="5"/>
    </row>
    <row r="44" spans="1:9" x14ac:dyDescent="0.25">
      <c r="G44" s="5"/>
      <c r="H44" s="5"/>
      <c r="I44" s="5"/>
    </row>
    <row r="45" spans="1:9" x14ac:dyDescent="0.25">
      <c r="G45" s="5"/>
      <c r="H45" s="5"/>
      <c r="I45" s="5"/>
    </row>
    <row r="46" spans="1:9" x14ac:dyDescent="0.25">
      <c r="G46" s="5"/>
      <c r="H46" s="5"/>
      <c r="I46" s="5"/>
    </row>
    <row r="47" spans="1:9" x14ac:dyDescent="0.25">
      <c r="G47" s="5"/>
      <c r="H47" s="5"/>
      <c r="I47" s="5"/>
    </row>
    <row r="48" spans="1:9" x14ac:dyDescent="0.25">
      <c r="G48" s="5"/>
      <c r="H48" s="5"/>
      <c r="I48" s="5"/>
    </row>
    <row r="49" spans="7:9" x14ac:dyDescent="0.25">
      <c r="G49" s="5"/>
      <c r="H49" s="5"/>
      <c r="I49" s="5"/>
    </row>
    <row r="50" spans="7:9" x14ac:dyDescent="0.25">
      <c r="G50" s="5"/>
      <c r="H50" s="5"/>
      <c r="I50" s="5"/>
    </row>
    <row r="51" spans="7:9" x14ac:dyDescent="0.25">
      <c r="G51" s="5"/>
      <c r="H51" s="5"/>
      <c r="I51" s="5"/>
    </row>
    <row r="52" spans="7:9" x14ac:dyDescent="0.25">
      <c r="G52" s="5"/>
      <c r="H52" s="5"/>
      <c r="I52" s="5"/>
    </row>
    <row r="53" spans="7:9" x14ac:dyDescent="0.25">
      <c r="G53" s="5"/>
      <c r="H53" s="5"/>
      <c r="I53" s="5"/>
    </row>
    <row r="54" spans="7:9" x14ac:dyDescent="0.25">
      <c r="G54" s="5"/>
      <c r="H54" s="5"/>
      <c r="I54" s="5"/>
    </row>
    <row r="55" spans="7:9" x14ac:dyDescent="0.25">
      <c r="G55" s="5"/>
      <c r="H55" s="5"/>
      <c r="I55" s="5"/>
    </row>
    <row r="56" spans="7:9" x14ac:dyDescent="0.25">
      <c r="G56" s="5"/>
      <c r="H56" s="5"/>
      <c r="I56" s="5"/>
    </row>
    <row r="57" spans="7:9" x14ac:dyDescent="0.25">
      <c r="G57" s="5"/>
      <c r="H57" s="5"/>
      <c r="I57" s="5"/>
    </row>
    <row r="58" spans="7:9" x14ac:dyDescent="0.25">
      <c r="G58" s="5"/>
      <c r="H58" s="5"/>
      <c r="I58" s="5"/>
    </row>
    <row r="59" spans="7:9" x14ac:dyDescent="0.25">
      <c r="G59" s="5"/>
      <c r="H59" s="5"/>
      <c r="I59" s="5"/>
    </row>
    <row r="60" spans="7:9" x14ac:dyDescent="0.25">
      <c r="G60" s="5"/>
      <c r="H60" s="5"/>
      <c r="I60" s="5"/>
    </row>
    <row r="61" spans="7:9" x14ac:dyDescent="0.25">
      <c r="G61" s="5"/>
      <c r="H61" s="5"/>
      <c r="I61" s="5"/>
    </row>
    <row r="62" spans="7:9" x14ac:dyDescent="0.25">
      <c r="G62" s="5"/>
      <c r="H62" s="5"/>
      <c r="I62" s="5"/>
    </row>
    <row r="63" spans="7:9" x14ac:dyDescent="0.25">
      <c r="G63" s="5"/>
      <c r="H63" s="5"/>
      <c r="I63" s="5"/>
    </row>
    <row r="64" spans="7:9" x14ac:dyDescent="0.25">
      <c r="G64" s="5"/>
      <c r="H64" s="5"/>
      <c r="I64" s="5"/>
    </row>
    <row r="65" spans="7:9" x14ac:dyDescent="0.25">
      <c r="G65" s="5"/>
      <c r="H65" s="5"/>
      <c r="I65" s="5"/>
    </row>
    <row r="66" spans="7:9" x14ac:dyDescent="0.25">
      <c r="G66" s="5"/>
      <c r="H66" s="5"/>
      <c r="I66" s="5"/>
    </row>
    <row r="67" spans="7:9" x14ac:dyDescent="0.25">
      <c r="G67" s="5"/>
      <c r="H67" s="5"/>
      <c r="I67" s="5"/>
    </row>
    <row r="68" spans="7:9" x14ac:dyDescent="0.25">
      <c r="G68" s="5"/>
      <c r="H68" s="5"/>
      <c r="I68" s="5"/>
    </row>
    <row r="69" spans="7:9" x14ac:dyDescent="0.25">
      <c r="G69" s="5"/>
      <c r="H69" s="5"/>
      <c r="I69" s="5"/>
    </row>
    <row r="70" spans="7:9" x14ac:dyDescent="0.25">
      <c r="G70" s="5"/>
      <c r="H70" s="5"/>
      <c r="I70" s="5"/>
    </row>
    <row r="71" spans="7:9" x14ac:dyDescent="0.25">
      <c r="G71" s="5"/>
      <c r="H71" s="5"/>
      <c r="I71" s="5"/>
    </row>
    <row r="72" spans="7:9" x14ac:dyDescent="0.25">
      <c r="G72" s="5"/>
      <c r="H72" s="5"/>
      <c r="I72" s="5"/>
    </row>
    <row r="73" spans="7:9" x14ac:dyDescent="0.25">
      <c r="G73" s="5"/>
      <c r="H73" s="5"/>
      <c r="I7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7003-FC86-4C19-ABB1-14BBD8910C89}">
  <dimension ref="A1:Q44"/>
  <sheetViews>
    <sheetView tabSelected="1" workbookViewId="0">
      <selection activeCell="Q8" sqref="Q8"/>
    </sheetView>
  </sheetViews>
  <sheetFormatPr defaultRowHeight="15" x14ac:dyDescent="0.25"/>
  <cols>
    <col min="1" max="1" width="11.85546875" customWidth="1"/>
    <col min="14" max="14" width="31.7109375" customWidth="1"/>
    <col min="15" max="15" width="17" customWidth="1"/>
    <col min="16" max="16" width="16.28515625" customWidth="1"/>
  </cols>
  <sheetData>
    <row r="1" spans="1:17" x14ac:dyDescent="0.25">
      <c r="A1" t="s">
        <v>87</v>
      </c>
      <c r="B1" t="s">
        <v>88</v>
      </c>
      <c r="C1" t="s">
        <v>89</v>
      </c>
      <c r="D1" t="s">
        <v>90</v>
      </c>
      <c r="E1" t="s">
        <v>107</v>
      </c>
      <c r="F1" t="s">
        <v>112</v>
      </c>
      <c r="K1" t="s">
        <v>120</v>
      </c>
      <c r="N1" t="s">
        <v>114</v>
      </c>
      <c r="O1" t="s">
        <v>119</v>
      </c>
      <c r="P1" t="s">
        <v>115</v>
      </c>
      <c r="Q1" t="s">
        <v>116</v>
      </c>
    </row>
    <row r="2" spans="1:17" x14ac:dyDescent="0.25">
      <c r="A2">
        <v>1</v>
      </c>
      <c r="B2">
        <v>17</v>
      </c>
      <c r="E2" t="s">
        <v>108</v>
      </c>
      <c r="F2" t="s">
        <v>109</v>
      </c>
      <c r="K2">
        <v>17</v>
      </c>
      <c r="N2" t="s">
        <v>113</v>
      </c>
      <c r="O2">
        <f>COUNTIF(K2:K41, 16)</f>
        <v>8</v>
      </c>
      <c r="P2">
        <f>COUNTIF(B2:D41, 16)</f>
        <v>18</v>
      </c>
      <c r="Q2">
        <f>(O2/P2)*100</f>
        <v>44.444444444444443</v>
      </c>
    </row>
    <row r="3" spans="1:17" x14ac:dyDescent="0.25">
      <c r="A3">
        <v>2</v>
      </c>
      <c r="B3">
        <v>17</v>
      </c>
      <c r="E3" t="s">
        <v>109</v>
      </c>
      <c r="N3" t="s">
        <v>99</v>
      </c>
      <c r="O3">
        <f>COUNTIF(K2:K41, 17)</f>
        <v>1</v>
      </c>
      <c r="P3">
        <f>COUNTIF(B2:D41, 17)</f>
        <v>14</v>
      </c>
      <c r="Q3">
        <f t="shared" ref="Q3:Q4" si="0">(O3/P3)*100</f>
        <v>7.1428571428571423</v>
      </c>
    </row>
    <row r="4" spans="1:17" x14ac:dyDescent="0.25">
      <c r="A4">
        <v>3</v>
      </c>
      <c r="B4">
        <v>17</v>
      </c>
      <c r="E4" t="s">
        <v>109</v>
      </c>
      <c r="N4" t="s">
        <v>102</v>
      </c>
      <c r="O4">
        <f>COUNTIF(K2:K41, 20)</f>
        <v>2</v>
      </c>
      <c r="P4">
        <f>COUNTIF(B2:D41, 20)</f>
        <v>13</v>
      </c>
      <c r="Q4">
        <f t="shared" si="0"/>
        <v>15.384615384615385</v>
      </c>
    </row>
    <row r="5" spans="1:17" x14ac:dyDescent="0.25">
      <c r="A5">
        <v>4</v>
      </c>
      <c r="B5">
        <v>17</v>
      </c>
      <c r="E5" t="s">
        <v>109</v>
      </c>
    </row>
    <row r="6" spans="1:17" x14ac:dyDescent="0.25">
      <c r="A6">
        <v>5</v>
      </c>
      <c r="B6">
        <v>17</v>
      </c>
      <c r="E6" t="s">
        <v>109</v>
      </c>
    </row>
    <row r="7" spans="1:17" x14ac:dyDescent="0.25">
      <c r="A7">
        <v>6</v>
      </c>
      <c r="B7">
        <v>18</v>
      </c>
      <c r="E7" t="s">
        <v>109</v>
      </c>
      <c r="O7" t="s">
        <v>117</v>
      </c>
      <c r="P7" t="s">
        <v>118</v>
      </c>
      <c r="Q7" t="s">
        <v>121</v>
      </c>
    </row>
    <row r="8" spans="1:17" x14ac:dyDescent="0.25">
      <c r="A8">
        <v>7</v>
      </c>
      <c r="B8">
        <v>18</v>
      </c>
      <c r="C8">
        <v>20</v>
      </c>
      <c r="E8" t="s">
        <v>109</v>
      </c>
      <c r="O8">
        <v>11</v>
      </c>
      <c r="P8">
        <v>62</v>
      </c>
      <c r="Q8">
        <f>(O8/P8)*100</f>
        <v>17.741935483870968</v>
      </c>
    </row>
    <row r="9" spans="1:17" x14ac:dyDescent="0.25">
      <c r="A9">
        <v>8</v>
      </c>
      <c r="B9">
        <v>18</v>
      </c>
      <c r="C9">
        <v>20</v>
      </c>
      <c r="E9" t="s">
        <v>109</v>
      </c>
    </row>
    <row r="10" spans="1:17" x14ac:dyDescent="0.25">
      <c r="A10">
        <v>9</v>
      </c>
      <c r="B10">
        <v>18</v>
      </c>
      <c r="E10" t="s">
        <v>109</v>
      </c>
    </row>
    <row r="11" spans="1:17" x14ac:dyDescent="0.25">
      <c r="A11">
        <v>10</v>
      </c>
      <c r="B11">
        <v>17</v>
      </c>
      <c r="C11">
        <v>20</v>
      </c>
      <c r="E11" t="s">
        <v>109</v>
      </c>
    </row>
    <row r="12" spans="1:17" x14ac:dyDescent="0.25">
      <c r="A12">
        <v>11</v>
      </c>
      <c r="B12">
        <v>18</v>
      </c>
      <c r="C12">
        <v>20</v>
      </c>
      <c r="E12" t="s">
        <v>109</v>
      </c>
    </row>
    <row r="13" spans="1:17" x14ac:dyDescent="0.25">
      <c r="A13">
        <v>12</v>
      </c>
      <c r="B13">
        <v>16</v>
      </c>
      <c r="C13">
        <v>20</v>
      </c>
      <c r="E13" t="s">
        <v>109</v>
      </c>
    </row>
    <row r="14" spans="1:17" x14ac:dyDescent="0.25">
      <c r="A14">
        <v>13</v>
      </c>
      <c r="B14">
        <v>16</v>
      </c>
      <c r="E14" t="s">
        <v>109</v>
      </c>
    </row>
    <row r="15" spans="1:17" x14ac:dyDescent="0.25">
      <c r="A15">
        <v>14</v>
      </c>
      <c r="B15">
        <v>16</v>
      </c>
      <c r="E15" t="s">
        <v>108</v>
      </c>
      <c r="F15" t="s">
        <v>109</v>
      </c>
      <c r="K15">
        <v>16</v>
      </c>
    </row>
    <row r="16" spans="1:17" x14ac:dyDescent="0.25">
      <c r="A16">
        <v>15</v>
      </c>
      <c r="B16">
        <v>16</v>
      </c>
      <c r="C16">
        <v>19</v>
      </c>
      <c r="E16" t="s">
        <v>109</v>
      </c>
    </row>
    <row r="17" spans="1:11" x14ac:dyDescent="0.25">
      <c r="A17">
        <v>16</v>
      </c>
      <c r="B17">
        <v>16</v>
      </c>
      <c r="C17">
        <v>18</v>
      </c>
      <c r="E17" t="s">
        <v>108</v>
      </c>
      <c r="F17" t="s">
        <v>109</v>
      </c>
      <c r="K17">
        <v>16</v>
      </c>
    </row>
    <row r="18" spans="1:11" x14ac:dyDescent="0.25">
      <c r="A18">
        <v>17</v>
      </c>
      <c r="B18">
        <v>20</v>
      </c>
      <c r="E18" t="s">
        <v>108</v>
      </c>
      <c r="F18" t="s">
        <v>109</v>
      </c>
      <c r="K18">
        <v>20</v>
      </c>
    </row>
    <row r="19" spans="1:11" x14ac:dyDescent="0.25">
      <c r="A19">
        <v>18</v>
      </c>
      <c r="B19">
        <v>16</v>
      </c>
      <c r="E19" t="s">
        <v>109</v>
      </c>
    </row>
    <row r="20" spans="1:11" x14ac:dyDescent="0.25">
      <c r="A20">
        <v>19</v>
      </c>
      <c r="B20">
        <v>17</v>
      </c>
      <c r="C20">
        <v>19</v>
      </c>
      <c r="E20" t="s">
        <v>109</v>
      </c>
    </row>
    <row r="21" spans="1:11" x14ac:dyDescent="0.25">
      <c r="A21">
        <v>20</v>
      </c>
      <c r="B21">
        <v>16</v>
      </c>
      <c r="C21">
        <v>17</v>
      </c>
      <c r="D21">
        <v>19</v>
      </c>
      <c r="E21" t="s">
        <v>109</v>
      </c>
    </row>
    <row r="22" spans="1:11" x14ac:dyDescent="0.25">
      <c r="A22">
        <v>21</v>
      </c>
      <c r="B22">
        <v>16</v>
      </c>
      <c r="C22">
        <v>17</v>
      </c>
      <c r="D22">
        <v>19</v>
      </c>
      <c r="E22" t="s">
        <v>109</v>
      </c>
    </row>
    <row r="23" spans="1:11" x14ac:dyDescent="0.25">
      <c r="A23">
        <v>22</v>
      </c>
      <c r="B23">
        <v>17</v>
      </c>
      <c r="C23">
        <v>19</v>
      </c>
      <c r="E23" t="s">
        <v>109</v>
      </c>
    </row>
    <row r="24" spans="1:11" x14ac:dyDescent="0.25">
      <c r="A24">
        <v>23</v>
      </c>
      <c r="B24">
        <v>17</v>
      </c>
      <c r="C24">
        <v>19</v>
      </c>
      <c r="E24" t="s">
        <v>109</v>
      </c>
    </row>
    <row r="25" spans="1:11" x14ac:dyDescent="0.25">
      <c r="A25">
        <v>24</v>
      </c>
      <c r="B25">
        <v>16</v>
      </c>
      <c r="E25" t="s">
        <v>108</v>
      </c>
      <c r="F25" t="s">
        <v>109</v>
      </c>
      <c r="K25">
        <v>16</v>
      </c>
    </row>
    <row r="26" spans="1:11" x14ac:dyDescent="0.25">
      <c r="A26">
        <v>25</v>
      </c>
      <c r="B26">
        <v>16</v>
      </c>
      <c r="E26" t="s">
        <v>108</v>
      </c>
      <c r="F26" t="s">
        <v>109</v>
      </c>
      <c r="K26">
        <v>16</v>
      </c>
    </row>
    <row r="27" spans="1:11" x14ac:dyDescent="0.25">
      <c r="A27">
        <v>26</v>
      </c>
      <c r="B27">
        <v>16</v>
      </c>
      <c r="E27" t="s">
        <v>108</v>
      </c>
      <c r="F27" t="s">
        <v>109</v>
      </c>
      <c r="K27">
        <v>16</v>
      </c>
    </row>
    <row r="28" spans="1:11" x14ac:dyDescent="0.25">
      <c r="A28">
        <v>27</v>
      </c>
      <c r="B28">
        <v>16</v>
      </c>
      <c r="C28">
        <v>19</v>
      </c>
      <c r="E28" t="s">
        <v>109</v>
      </c>
    </row>
    <row r="29" spans="1:11" x14ac:dyDescent="0.25">
      <c r="A29">
        <v>28</v>
      </c>
      <c r="B29">
        <v>16</v>
      </c>
      <c r="E29" t="s">
        <v>108</v>
      </c>
      <c r="F29" t="s">
        <v>109</v>
      </c>
      <c r="K29">
        <v>16</v>
      </c>
    </row>
    <row r="30" spans="1:11" x14ac:dyDescent="0.25">
      <c r="A30">
        <v>29</v>
      </c>
      <c r="B30">
        <v>16</v>
      </c>
      <c r="C30">
        <v>19</v>
      </c>
      <c r="E30" t="s">
        <v>109</v>
      </c>
    </row>
    <row r="31" spans="1:11" x14ac:dyDescent="0.25">
      <c r="A31">
        <v>30</v>
      </c>
      <c r="B31">
        <v>16</v>
      </c>
      <c r="E31" t="s">
        <v>108</v>
      </c>
      <c r="F31" t="s">
        <v>109</v>
      </c>
      <c r="K31">
        <v>16</v>
      </c>
    </row>
    <row r="32" spans="1:11" x14ac:dyDescent="0.25">
      <c r="A32">
        <v>31</v>
      </c>
      <c r="B32">
        <v>16</v>
      </c>
      <c r="C32">
        <v>19</v>
      </c>
      <c r="E32" t="s">
        <v>109</v>
      </c>
    </row>
    <row r="33" spans="1:11" x14ac:dyDescent="0.25">
      <c r="A33">
        <v>32</v>
      </c>
      <c r="B33">
        <v>16</v>
      </c>
      <c r="E33" t="s">
        <v>108</v>
      </c>
      <c r="F33" t="s">
        <v>109</v>
      </c>
      <c r="K33">
        <v>16</v>
      </c>
    </row>
    <row r="34" spans="1:11" x14ac:dyDescent="0.25">
      <c r="A34">
        <v>33</v>
      </c>
      <c r="B34">
        <v>17</v>
      </c>
      <c r="C34">
        <v>20</v>
      </c>
      <c r="E34" t="s">
        <v>109</v>
      </c>
    </row>
    <row r="35" spans="1:11" x14ac:dyDescent="0.25">
      <c r="A35">
        <v>34</v>
      </c>
      <c r="B35">
        <v>20</v>
      </c>
      <c r="E35" t="s">
        <v>109</v>
      </c>
    </row>
    <row r="36" spans="1:11" x14ac:dyDescent="0.25">
      <c r="A36">
        <v>35</v>
      </c>
      <c r="B36">
        <v>20</v>
      </c>
      <c r="E36" t="s">
        <v>108</v>
      </c>
      <c r="F36" t="s">
        <v>109</v>
      </c>
      <c r="K36">
        <v>20</v>
      </c>
    </row>
    <row r="37" spans="1:11" x14ac:dyDescent="0.25">
      <c r="A37">
        <v>36</v>
      </c>
      <c r="B37">
        <v>17</v>
      </c>
      <c r="C37">
        <v>18</v>
      </c>
      <c r="E37" t="s">
        <v>109</v>
      </c>
    </row>
    <row r="38" spans="1:11" x14ac:dyDescent="0.25">
      <c r="A38">
        <v>37</v>
      </c>
      <c r="B38">
        <v>16</v>
      </c>
      <c r="C38">
        <v>20</v>
      </c>
      <c r="E38" t="s">
        <v>109</v>
      </c>
    </row>
    <row r="39" spans="1:11" x14ac:dyDescent="0.25">
      <c r="A39">
        <v>38</v>
      </c>
      <c r="B39">
        <v>18</v>
      </c>
      <c r="C39">
        <v>20</v>
      </c>
      <c r="E39" t="s">
        <v>109</v>
      </c>
    </row>
    <row r="40" spans="1:11" x14ac:dyDescent="0.25">
      <c r="A40">
        <v>39</v>
      </c>
      <c r="B40">
        <v>20</v>
      </c>
      <c r="E40" t="s">
        <v>109</v>
      </c>
    </row>
    <row r="41" spans="1:11" x14ac:dyDescent="0.25">
      <c r="A41">
        <v>40</v>
      </c>
      <c r="B41">
        <v>17</v>
      </c>
      <c r="C41">
        <v>20</v>
      </c>
      <c r="E41" t="s">
        <v>109</v>
      </c>
    </row>
    <row r="43" spans="1:11" x14ac:dyDescent="0.25">
      <c r="C43" t="s">
        <v>110</v>
      </c>
      <c r="E43">
        <f>COUNTIF(E2:E41, "N")</f>
        <v>11</v>
      </c>
    </row>
    <row r="44" spans="1:11" x14ac:dyDescent="0.25">
      <c r="C44" t="s">
        <v>111</v>
      </c>
      <c r="E44">
        <f>COUNTIF(E2:E41, "Y")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Credibility Analysis</vt:lpstr>
      <vt:lpstr>Source Use Analysis</vt:lpstr>
      <vt:lpstr>Claim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</dc:creator>
  <cp:lastModifiedBy>S B</cp:lastModifiedBy>
  <dcterms:created xsi:type="dcterms:W3CDTF">2025-05-05T15:14:47Z</dcterms:created>
  <dcterms:modified xsi:type="dcterms:W3CDTF">2025-05-05T19:52:13Z</dcterms:modified>
</cp:coreProperties>
</file>