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Sheet1" sheetId="1" r:id="rId1"/>
    <sheet name="市盈率ttm相对估值法" sheetId="2" r:id="rId2"/>
    <sheet name="复利计算" sheetId="3" r:id="rId3"/>
  </sheets>
  <calcPr calcId="152511"/>
</workbook>
</file>

<file path=xl/calcChain.xml><?xml version="1.0" encoding="utf-8"?>
<calcChain xmlns="http://schemas.openxmlformats.org/spreadsheetml/2006/main">
  <c r="L5" i="3" l="1"/>
  <c r="L6" i="3"/>
  <c r="L7" i="3"/>
  <c r="L8" i="3"/>
  <c r="L9" i="3"/>
  <c r="L10" i="3"/>
  <c r="L11" i="3"/>
  <c r="K5" i="3"/>
  <c r="K6" i="3"/>
  <c r="K7" i="3"/>
  <c r="K8" i="3"/>
  <c r="K9" i="3"/>
  <c r="K10" i="3"/>
  <c r="K11" i="3"/>
  <c r="J5" i="3"/>
  <c r="J6" i="3"/>
  <c r="J7" i="3"/>
  <c r="J8" i="3"/>
  <c r="J9" i="3"/>
  <c r="J10" i="3"/>
  <c r="J11" i="3"/>
  <c r="I5" i="3"/>
  <c r="I6" i="3"/>
  <c r="I7" i="3"/>
  <c r="I8" i="3"/>
  <c r="I9" i="3"/>
  <c r="I10" i="3"/>
  <c r="I11" i="3"/>
  <c r="H5" i="3"/>
  <c r="H6" i="3"/>
  <c r="H7" i="3"/>
  <c r="H8" i="3"/>
  <c r="H9" i="3"/>
  <c r="H10" i="3"/>
  <c r="H11" i="3"/>
  <c r="I4" i="3"/>
  <c r="J4" i="3"/>
  <c r="K4" i="3"/>
  <c r="L4" i="3"/>
  <c r="H4" i="3"/>
  <c r="I20" i="2"/>
  <c r="H20" i="2"/>
  <c r="J20" i="2"/>
  <c r="L20" i="2"/>
  <c r="M20" i="2"/>
  <c r="N20" i="2"/>
  <c r="K20" i="2"/>
  <c r="G4" i="3" l="1"/>
  <c r="G5" i="3"/>
  <c r="G6" i="3"/>
  <c r="G7" i="3"/>
  <c r="G8" i="3"/>
  <c r="G9" i="3"/>
  <c r="G10" i="3"/>
  <c r="G11" i="3"/>
  <c r="F5" i="3"/>
  <c r="F6" i="3"/>
  <c r="F7" i="3"/>
  <c r="F8" i="3"/>
  <c r="F9" i="3"/>
  <c r="F10" i="3"/>
  <c r="F11" i="3"/>
  <c r="E5" i="3"/>
  <c r="E6" i="3"/>
  <c r="E7" i="3"/>
  <c r="E8" i="3"/>
  <c r="E9" i="3"/>
  <c r="E10" i="3"/>
  <c r="E11" i="3"/>
  <c r="D6" i="3"/>
  <c r="D7" i="3"/>
  <c r="D8" i="3"/>
  <c r="D9" i="3"/>
  <c r="D10" i="3"/>
  <c r="D11" i="3"/>
  <c r="C6" i="3"/>
  <c r="C7" i="3"/>
  <c r="C8" i="3"/>
  <c r="C9" i="3"/>
  <c r="C10" i="3"/>
  <c r="C11" i="3"/>
  <c r="C5" i="3"/>
  <c r="D5" i="3"/>
  <c r="C4" i="3"/>
  <c r="D4" i="3"/>
  <c r="E4" i="3"/>
  <c r="F4" i="3"/>
  <c r="B5" i="3"/>
  <c r="B6" i="3"/>
  <c r="B7" i="3"/>
  <c r="B8" i="3"/>
  <c r="B9" i="3"/>
  <c r="B10" i="3"/>
  <c r="B11" i="3"/>
  <c r="B4" i="3"/>
  <c r="K19" i="2" l="1"/>
  <c r="J19" i="2"/>
  <c r="I19" i="2"/>
  <c r="H19" i="2"/>
  <c r="L19" i="2"/>
  <c r="M19" i="2"/>
  <c r="N19" i="2"/>
  <c r="I18" i="2"/>
  <c r="H18" i="2"/>
  <c r="J18" i="2"/>
  <c r="L18" i="2"/>
  <c r="M18" i="2"/>
  <c r="N18" i="2"/>
  <c r="K18" i="2"/>
  <c r="N8" i="2" l="1"/>
  <c r="N9" i="2"/>
  <c r="N10" i="2"/>
  <c r="N11" i="2"/>
  <c r="N12" i="2"/>
  <c r="N13" i="2"/>
  <c r="N14" i="2"/>
  <c r="N15" i="2"/>
  <c r="N16" i="2"/>
  <c r="N17" i="2"/>
  <c r="N7" i="2"/>
  <c r="M8" i="2"/>
  <c r="M9" i="2"/>
  <c r="M10" i="2"/>
  <c r="M11" i="2"/>
  <c r="M12" i="2"/>
  <c r="M13" i="2"/>
  <c r="M14" i="2"/>
  <c r="M15" i="2"/>
  <c r="M16" i="2"/>
  <c r="M17" i="2"/>
  <c r="L8" i="2"/>
  <c r="L9" i="2"/>
  <c r="L10" i="2"/>
  <c r="L11" i="2"/>
  <c r="L12" i="2"/>
  <c r="L13" i="2"/>
  <c r="L14" i="2"/>
  <c r="L15" i="2"/>
  <c r="L16" i="2"/>
  <c r="L17" i="2"/>
  <c r="M7" i="2"/>
  <c r="L7" i="2"/>
  <c r="K8" i="2"/>
  <c r="K9" i="2"/>
  <c r="K10" i="2"/>
  <c r="K11" i="2"/>
  <c r="K12" i="2"/>
  <c r="K13" i="2"/>
  <c r="K14" i="2"/>
  <c r="K15" i="2"/>
  <c r="K16" i="2"/>
  <c r="K17" i="2"/>
  <c r="J8" i="2"/>
  <c r="J9" i="2"/>
  <c r="J10" i="2"/>
  <c r="J11" i="2"/>
  <c r="J12" i="2"/>
  <c r="J13" i="2"/>
  <c r="J14" i="2"/>
  <c r="J15" i="2"/>
  <c r="J16" i="2"/>
  <c r="J17" i="2"/>
  <c r="K7" i="2"/>
  <c r="J7" i="2"/>
  <c r="I8" i="2"/>
  <c r="I9" i="2"/>
  <c r="I10" i="2"/>
  <c r="I11" i="2"/>
  <c r="I12" i="2"/>
  <c r="I13" i="2"/>
  <c r="I14" i="2"/>
  <c r="I15" i="2"/>
  <c r="I16" i="2"/>
  <c r="I17" i="2"/>
  <c r="H8" i="2"/>
  <c r="H9" i="2"/>
  <c r="H10" i="2"/>
  <c r="H11" i="2"/>
  <c r="H12" i="2"/>
  <c r="H13" i="2"/>
  <c r="H14" i="2"/>
  <c r="H15" i="2"/>
  <c r="H16" i="2"/>
  <c r="H17" i="2"/>
  <c r="I7" i="2"/>
  <c r="H7" i="2"/>
  <c r="B4" i="2"/>
  <c r="N17" i="1"/>
  <c r="O17" i="1"/>
  <c r="M17" i="1"/>
  <c r="C17" i="1"/>
  <c r="B17" i="1"/>
  <c r="F17" i="1"/>
  <c r="G17" i="1"/>
  <c r="H17" i="1"/>
  <c r="N16" i="1"/>
  <c r="O16" i="1"/>
  <c r="M16" i="1"/>
  <c r="C16" i="1"/>
  <c r="B16" i="1"/>
  <c r="F16" i="1"/>
  <c r="G16" i="1"/>
  <c r="H16" i="1"/>
  <c r="B15" i="1"/>
  <c r="C15" i="1"/>
  <c r="O15" i="1"/>
  <c r="F15" i="1"/>
  <c r="G15" i="1"/>
  <c r="H15" i="1"/>
  <c r="M15" i="1"/>
  <c r="N15" i="1"/>
  <c r="F14" i="1"/>
  <c r="N14" i="1"/>
  <c r="O14" i="1"/>
  <c r="M14" i="1"/>
  <c r="C14" i="1"/>
  <c r="B14" i="1"/>
  <c r="G14" i="1"/>
  <c r="H14" i="1"/>
  <c r="O7" i="1"/>
  <c r="O8" i="1"/>
  <c r="O9" i="1"/>
  <c r="O10" i="1"/>
  <c r="O11" i="1"/>
  <c r="O12" i="1"/>
  <c r="O13" i="1"/>
  <c r="F13" i="1"/>
  <c r="N13" i="1"/>
  <c r="M13" i="1"/>
  <c r="C13" i="1"/>
  <c r="B13" i="1"/>
  <c r="G13" i="1"/>
  <c r="H13" i="1"/>
  <c r="H7" i="1"/>
  <c r="H8" i="1"/>
  <c r="H9" i="1"/>
  <c r="H10" i="1"/>
  <c r="G7" i="1"/>
  <c r="G8" i="1"/>
  <c r="G9" i="1"/>
  <c r="G10" i="1"/>
  <c r="H12" i="1"/>
  <c r="H11" i="1"/>
  <c r="G12" i="1"/>
  <c r="F12" i="1"/>
  <c r="G11" i="1"/>
  <c r="F11" i="1"/>
  <c r="N12" i="1"/>
  <c r="M12" i="1"/>
  <c r="C12" i="1"/>
  <c r="B12" i="1"/>
  <c r="N11" i="1"/>
  <c r="M11" i="1"/>
  <c r="B11" i="1"/>
  <c r="C11" i="1"/>
  <c r="C10" i="1"/>
  <c r="B10" i="1"/>
  <c r="F10" i="1"/>
  <c r="N10" i="1"/>
  <c r="M10" i="1"/>
  <c r="B9" i="1"/>
  <c r="B8" i="1"/>
  <c r="C9" i="1"/>
  <c r="C8" i="1"/>
  <c r="F9" i="1"/>
  <c r="N9" i="1"/>
  <c r="M9" i="1"/>
  <c r="N8" i="1"/>
  <c r="M8" i="1"/>
  <c r="F8" i="1"/>
  <c r="N7" i="1"/>
  <c r="M7" i="1"/>
  <c r="C7" i="1"/>
  <c r="B7" i="1"/>
  <c r="F7" i="1"/>
  <c r="J4" i="1"/>
  <c r="B4" i="1"/>
  <c r="J3" i="1"/>
  <c r="J2" i="1"/>
  <c r="E3" i="1" l="1"/>
  <c r="E2" i="1"/>
  <c r="C3" i="1"/>
  <c r="C2" i="1"/>
</calcChain>
</file>

<file path=xl/sharedStrings.xml><?xml version="1.0" encoding="utf-8"?>
<sst xmlns="http://schemas.openxmlformats.org/spreadsheetml/2006/main" count="86" uniqueCount="49">
  <si>
    <t>股市整体市盈率</t>
    <phoneticPr fontId="1" type="noConversion"/>
  </si>
  <si>
    <t>利率</t>
    <phoneticPr fontId="1" type="noConversion"/>
  </si>
  <si>
    <t>一年期银行存款利率</t>
    <phoneticPr fontId="1" type="noConversion"/>
  </si>
  <si>
    <t>一年期银行贷款利率</t>
    <phoneticPr fontId="1" type="noConversion"/>
  </si>
  <si>
    <t>市净率相对估值法</t>
  </si>
  <si>
    <t>市销率相对估值法</t>
  </si>
  <si>
    <t xml:space="preserve"> 市盈率相对估值法（净利润 * 市盈率）</t>
    <phoneticPr fontId="1" type="noConversion"/>
  </si>
  <si>
    <t>每股收益</t>
    <phoneticPr fontId="1" type="noConversion"/>
  </si>
  <si>
    <t>股息率估值法（股息率/一年期银行利率）</t>
    <phoneticPr fontId="1" type="noConversion"/>
  </si>
  <si>
    <t>股息率</t>
    <phoneticPr fontId="1" type="noConversion"/>
  </si>
  <si>
    <t>估值</t>
    <phoneticPr fontId="1" type="noConversion"/>
  </si>
  <si>
    <t>浙江龙盛2018</t>
    <phoneticPr fontId="1" type="noConversion"/>
  </si>
  <si>
    <t>每股收益</t>
    <phoneticPr fontId="1" type="noConversion"/>
  </si>
  <si>
    <t>平均值</t>
    <phoneticPr fontId="1" type="noConversion"/>
  </si>
  <si>
    <t>浙江龙盛</t>
    <phoneticPr fontId="1" type="noConversion"/>
  </si>
  <si>
    <t>市盈率</t>
    <phoneticPr fontId="1" type="noConversion"/>
  </si>
  <si>
    <t>市净率</t>
    <phoneticPr fontId="1" type="noConversion"/>
  </si>
  <si>
    <t>价格</t>
    <phoneticPr fontId="1" type="noConversion"/>
  </si>
  <si>
    <t>价值小端（股息率估值法）</t>
    <phoneticPr fontId="1" type="noConversion"/>
  </si>
  <si>
    <t>价值大端（股息率估值法）</t>
    <phoneticPr fontId="1" type="noConversion"/>
  </si>
  <si>
    <t>价值均值（股息率估值法）</t>
    <phoneticPr fontId="1" type="noConversion"/>
  </si>
  <si>
    <t>毛利率</t>
    <phoneticPr fontId="1" type="noConversion"/>
  </si>
  <si>
    <t>每股净资产</t>
    <phoneticPr fontId="1" type="noConversion"/>
  </si>
  <si>
    <t>高估市盈率</t>
    <phoneticPr fontId="1" type="noConversion"/>
  </si>
  <si>
    <t>低估市盈率</t>
    <phoneticPr fontId="1" type="noConversion"/>
  </si>
  <si>
    <t>价格高估</t>
    <phoneticPr fontId="1" type="noConversion"/>
  </si>
  <si>
    <t>价格低估</t>
    <phoneticPr fontId="1" type="noConversion"/>
  </si>
  <si>
    <t>科大讯飞</t>
    <phoneticPr fontId="1" type="noConversion"/>
  </si>
  <si>
    <t>国光电器</t>
    <phoneticPr fontId="1" type="noConversion"/>
  </si>
  <si>
    <t>歌尔股份</t>
    <phoneticPr fontId="1" type="noConversion"/>
  </si>
  <si>
    <t>工业富联</t>
    <phoneticPr fontId="1" type="noConversion"/>
  </si>
  <si>
    <t>双汇发展</t>
    <phoneticPr fontId="1" type="noConversion"/>
  </si>
  <si>
    <t>康美药业</t>
    <phoneticPr fontId="1" type="noConversion"/>
  </si>
  <si>
    <t>低估比例</t>
    <phoneticPr fontId="1" type="noConversion"/>
  </si>
  <si>
    <t>中国巨石</t>
    <phoneticPr fontId="1" type="noConversion"/>
  </si>
  <si>
    <t>万华化学</t>
    <phoneticPr fontId="1" type="noConversion"/>
  </si>
  <si>
    <t>合兴包装</t>
    <phoneticPr fontId="1" type="noConversion"/>
  </si>
  <si>
    <t>顺利办</t>
    <phoneticPr fontId="1" type="noConversion"/>
  </si>
  <si>
    <t>名称</t>
    <phoneticPr fontId="1" type="noConversion"/>
  </si>
  <si>
    <t>市盈率</t>
    <phoneticPr fontId="1" type="noConversion"/>
  </si>
  <si>
    <t>市净率</t>
    <phoneticPr fontId="1" type="noConversion"/>
  </si>
  <si>
    <t>估值高(银行利率估值法)</t>
    <phoneticPr fontId="1" type="noConversion"/>
  </si>
  <si>
    <t>估值低(银行利率估值法)</t>
    <phoneticPr fontId="1" type="noConversion"/>
  </si>
  <si>
    <t>估值均值（银行利率估值中值）</t>
    <phoneticPr fontId="1" type="noConversion"/>
  </si>
  <si>
    <t>亿利达</t>
    <phoneticPr fontId="1" type="noConversion"/>
  </si>
  <si>
    <t>东莞股份</t>
    <phoneticPr fontId="1" type="noConversion"/>
  </si>
  <si>
    <t>初始金额(万元)</t>
    <phoneticPr fontId="1" type="noConversion"/>
  </si>
  <si>
    <t>时间单位(天)</t>
    <phoneticPr fontId="1" type="noConversion"/>
  </si>
  <si>
    <t>鹏起科技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</si>
</sst>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0" fontId="0" fillId="2" borderId="0" xfId="0" applyNumberFormat="1" applyFill="1"/>
    <xf numFmtId="0" fontId="0" fillId="8" borderId="0" xfId="0" applyFill="1"/>
    <xf numFmtId="9" fontId="0" fillId="0" borderId="0" xfId="0" applyNumberFormat="1"/>
    <xf numFmtId="4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E1" workbookViewId="0">
      <selection activeCell="A13" sqref="A13:D13"/>
    </sheetView>
  </sheetViews>
  <sheetFormatPr defaultRowHeight="14.4" x14ac:dyDescent="0.25"/>
  <cols>
    <col min="1" max="1" width="23.77734375" customWidth="1"/>
    <col min="2" max="2" width="8.33203125" customWidth="1"/>
    <col min="3" max="3" width="19" customWidth="1"/>
    <col min="4" max="4" width="13.88671875" customWidth="1"/>
    <col min="5" max="5" width="39.44140625" customWidth="1"/>
    <col min="6" max="6" width="19" customWidth="1"/>
    <col min="7" max="7" width="21.21875" customWidth="1"/>
    <col min="8" max="8" width="37.33203125" customWidth="1"/>
    <col min="10" max="10" width="12.33203125" customWidth="1"/>
    <col min="11" max="11" width="16.5546875" customWidth="1"/>
    <col min="12" max="12" width="14.33203125" customWidth="1"/>
  </cols>
  <sheetData>
    <row r="1" spans="1:16" x14ac:dyDescent="0.25">
      <c r="B1" t="s">
        <v>1</v>
      </c>
      <c r="C1" t="s">
        <v>0</v>
      </c>
      <c r="D1" t="s">
        <v>7</v>
      </c>
      <c r="E1" t="s">
        <v>6</v>
      </c>
      <c r="F1" t="s">
        <v>4</v>
      </c>
      <c r="G1" t="s">
        <v>5</v>
      </c>
      <c r="H1" t="s">
        <v>8</v>
      </c>
      <c r="I1" t="s">
        <v>9</v>
      </c>
      <c r="J1" t="s">
        <v>10</v>
      </c>
      <c r="L1" t="s">
        <v>12</v>
      </c>
    </row>
    <row r="2" spans="1:16" x14ac:dyDescent="0.25">
      <c r="A2" t="s">
        <v>2</v>
      </c>
      <c r="B2">
        <v>1.7500000000000002E-2</v>
      </c>
      <c r="C2">
        <f>1/B2</f>
        <v>57.142857142857139</v>
      </c>
      <c r="D2">
        <v>0.11</v>
      </c>
      <c r="E2">
        <f>D2*C2</f>
        <v>6.2857142857142856</v>
      </c>
      <c r="J2">
        <f>L2/B2</f>
        <v>72</v>
      </c>
      <c r="K2" t="s">
        <v>11</v>
      </c>
      <c r="L2">
        <v>1.26</v>
      </c>
    </row>
    <row r="3" spans="1:16" x14ac:dyDescent="0.25">
      <c r="A3" t="s">
        <v>3</v>
      </c>
      <c r="B3">
        <v>4.5999999999999999E-2</v>
      </c>
      <c r="C3">
        <f>1/B3</f>
        <v>21.739130434782609</v>
      </c>
      <c r="D3">
        <v>0.11</v>
      </c>
      <c r="E3">
        <f>D3*C3</f>
        <v>2.3913043478260869</v>
      </c>
      <c r="J3">
        <f>L2/B3</f>
        <v>27.391304347826086</v>
      </c>
    </row>
    <row r="4" spans="1:16" x14ac:dyDescent="0.25">
      <c r="A4" t="s">
        <v>13</v>
      </c>
      <c r="B4">
        <f>(B2+B3)/2</f>
        <v>3.175E-2</v>
      </c>
      <c r="J4">
        <f>L2/B4</f>
        <v>39.685039370078741</v>
      </c>
    </row>
    <row r="6" spans="1:16" x14ac:dyDescent="0.25">
      <c r="B6" t="s">
        <v>15</v>
      </c>
      <c r="C6" t="s">
        <v>16</v>
      </c>
      <c r="D6" s="3" t="s">
        <v>12</v>
      </c>
      <c r="E6" s="4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 s="3" t="s">
        <v>25</v>
      </c>
      <c r="N6" s="3" t="s">
        <v>26</v>
      </c>
      <c r="O6" t="s">
        <v>33</v>
      </c>
    </row>
    <row r="7" spans="1:16" x14ac:dyDescent="0.25">
      <c r="A7" t="s">
        <v>14</v>
      </c>
      <c r="B7">
        <f t="shared" ref="B7:B17" si="0">E7/D7</f>
        <v>16.515873015873016</v>
      </c>
      <c r="C7">
        <f t="shared" ref="C7:C17" si="1">E7/J7</f>
        <v>3.3892508143322475</v>
      </c>
      <c r="D7" s="3">
        <v>1.26</v>
      </c>
      <c r="E7" s="4">
        <v>20.81</v>
      </c>
      <c r="F7">
        <f>D7/B2</f>
        <v>72</v>
      </c>
      <c r="G7">
        <f t="shared" ref="G7:G9" si="2">D7/$B$3</f>
        <v>27.391304347826086</v>
      </c>
      <c r="H7">
        <f t="shared" ref="H7:H10" si="3">D7/$B$4</f>
        <v>39.685039370078741</v>
      </c>
      <c r="I7" s="1">
        <v>0.45429999999999998</v>
      </c>
      <c r="J7" s="6">
        <v>6.14</v>
      </c>
      <c r="K7">
        <v>19.399999999999999</v>
      </c>
      <c r="L7">
        <v>12.2</v>
      </c>
      <c r="M7" s="3">
        <f>D7*K7</f>
        <v>24.443999999999999</v>
      </c>
      <c r="N7" s="3">
        <f>D7*L7</f>
        <v>15.372</v>
      </c>
      <c r="O7">
        <f t="shared" ref="O7:O12" si="4">(N7-E7)/N7*100</f>
        <v>-35.376008326827993</v>
      </c>
      <c r="P7" t="s">
        <v>14</v>
      </c>
    </row>
    <row r="8" spans="1:16" x14ac:dyDescent="0.25">
      <c r="A8" t="s">
        <v>27</v>
      </c>
      <c r="B8">
        <f t="shared" si="0"/>
        <v>343.90909090909088</v>
      </c>
      <c r="C8">
        <f t="shared" si="1"/>
        <v>10.33606557377049</v>
      </c>
      <c r="D8" s="3">
        <v>0.11</v>
      </c>
      <c r="E8" s="4">
        <v>37.83</v>
      </c>
      <c r="F8">
        <f>D8/B2</f>
        <v>6.2857142857142856</v>
      </c>
      <c r="G8">
        <f t="shared" si="2"/>
        <v>2.3913043478260869</v>
      </c>
      <c r="H8">
        <f t="shared" si="3"/>
        <v>3.4645669291338583</v>
      </c>
      <c r="I8">
        <v>48.83</v>
      </c>
      <c r="J8" s="6">
        <v>3.66</v>
      </c>
      <c r="K8">
        <v>117.7</v>
      </c>
      <c r="L8">
        <v>70.7</v>
      </c>
      <c r="M8" s="3">
        <f>D8*K8</f>
        <v>12.947000000000001</v>
      </c>
      <c r="N8" s="3">
        <f>D8*L8</f>
        <v>7.7770000000000001</v>
      </c>
      <c r="O8">
        <f t="shared" si="4"/>
        <v>-386.43435772148638</v>
      </c>
      <c r="P8" t="s">
        <v>27</v>
      </c>
    </row>
    <row r="9" spans="1:16" x14ac:dyDescent="0.25">
      <c r="A9" t="s">
        <v>28</v>
      </c>
      <c r="B9">
        <f t="shared" si="0"/>
        <v>20.806451612903228</v>
      </c>
      <c r="C9">
        <f t="shared" si="1"/>
        <v>1.8220338983050848</v>
      </c>
      <c r="D9" s="3">
        <v>0.31</v>
      </c>
      <c r="E9" s="4">
        <v>6.45</v>
      </c>
      <c r="F9">
        <f>D9/B2</f>
        <v>17.714285714285712</v>
      </c>
      <c r="G9">
        <f t="shared" si="2"/>
        <v>6.7391304347826084</v>
      </c>
      <c r="H9">
        <f t="shared" si="3"/>
        <v>9.7637795275590555</v>
      </c>
      <c r="I9">
        <v>12.22</v>
      </c>
      <c r="J9" s="6">
        <v>3.54</v>
      </c>
      <c r="K9">
        <v>99.3</v>
      </c>
      <c r="L9">
        <v>31</v>
      </c>
      <c r="M9" s="3">
        <f>D9*K9</f>
        <v>30.782999999999998</v>
      </c>
      <c r="N9" s="3">
        <f>D9*L9</f>
        <v>9.61</v>
      </c>
      <c r="O9">
        <f t="shared" si="4"/>
        <v>32.882414151925069</v>
      </c>
      <c r="P9" t="s">
        <v>28</v>
      </c>
    </row>
    <row r="10" spans="1:16" x14ac:dyDescent="0.25">
      <c r="A10" t="s">
        <v>29</v>
      </c>
      <c r="B10">
        <f t="shared" si="0"/>
        <v>41.53846153846154</v>
      </c>
      <c r="C10">
        <f t="shared" si="1"/>
        <v>2.2736842105263158</v>
      </c>
      <c r="D10" s="3">
        <v>0.26</v>
      </c>
      <c r="E10" s="4">
        <v>10.8</v>
      </c>
      <c r="F10">
        <f>D10/B2</f>
        <v>14.857142857142856</v>
      </c>
      <c r="G10">
        <f t="shared" ref="G10:G17" si="5">D10/$B$3</f>
        <v>5.6521739130434785</v>
      </c>
      <c r="H10">
        <f t="shared" si="3"/>
        <v>8.1889763779527556</v>
      </c>
      <c r="I10">
        <v>20.329999999999998</v>
      </c>
      <c r="J10" s="6">
        <v>4.75</v>
      </c>
      <c r="K10">
        <v>54.1</v>
      </c>
      <c r="L10">
        <v>28.1</v>
      </c>
      <c r="M10" s="3">
        <f t="shared" ref="M10:M17" si="6">K10*D10</f>
        <v>14.066000000000001</v>
      </c>
      <c r="N10" s="3">
        <f t="shared" ref="N10:N17" si="7">L10*D10</f>
        <v>7.3060000000000009</v>
      </c>
      <c r="O10">
        <f t="shared" si="4"/>
        <v>-47.823706542567749</v>
      </c>
      <c r="P10" t="s">
        <v>29</v>
      </c>
    </row>
    <row r="11" spans="1:16" x14ac:dyDescent="0.25">
      <c r="A11" t="s">
        <v>30</v>
      </c>
      <c r="B11">
        <f t="shared" si="0"/>
        <v>17.966666666666669</v>
      </c>
      <c r="C11">
        <f t="shared" si="1"/>
        <v>4.4059945504087201</v>
      </c>
      <c r="D11" s="3">
        <v>0.9</v>
      </c>
      <c r="E11" s="4">
        <v>16.170000000000002</v>
      </c>
      <c r="F11">
        <f t="shared" ref="F11:F17" si="8">D11/$B$2</f>
        <v>51.428571428571423</v>
      </c>
      <c r="G11">
        <f t="shared" si="5"/>
        <v>19.565217391304348</v>
      </c>
      <c r="H11">
        <f t="shared" ref="H11:H17" si="9">D11/$B$4</f>
        <v>28.346456692913385</v>
      </c>
      <c r="I11">
        <v>8.64</v>
      </c>
      <c r="J11" s="6">
        <v>3.67</v>
      </c>
      <c r="K11">
        <v>18.7</v>
      </c>
      <c r="L11">
        <v>14.2</v>
      </c>
      <c r="M11" s="3">
        <f t="shared" si="6"/>
        <v>16.829999999999998</v>
      </c>
      <c r="N11" s="3">
        <f t="shared" si="7"/>
        <v>12.78</v>
      </c>
      <c r="O11">
        <f t="shared" si="4"/>
        <v>-26.525821596244153</v>
      </c>
      <c r="P11" t="s">
        <v>30</v>
      </c>
    </row>
    <row r="12" spans="1:16" x14ac:dyDescent="0.25">
      <c r="A12" t="s">
        <v>31</v>
      </c>
      <c r="B12">
        <f t="shared" si="0"/>
        <v>17.228187919463089</v>
      </c>
      <c r="C12">
        <f t="shared" si="1"/>
        <v>6.5318066157760812</v>
      </c>
      <c r="D12" s="3">
        <v>1.49</v>
      </c>
      <c r="E12" s="4">
        <v>25.67</v>
      </c>
      <c r="F12">
        <f t="shared" si="8"/>
        <v>85.142857142857139</v>
      </c>
      <c r="G12">
        <f t="shared" si="5"/>
        <v>32.391304347826086</v>
      </c>
      <c r="H12">
        <f t="shared" si="9"/>
        <v>46.929133858267718</v>
      </c>
      <c r="I12">
        <v>21.42</v>
      </c>
      <c r="J12" s="6">
        <v>3.93</v>
      </c>
      <c r="K12">
        <v>36.299999999999997</v>
      </c>
      <c r="L12">
        <v>16.899999999999999</v>
      </c>
      <c r="M12" s="3">
        <f t="shared" si="6"/>
        <v>54.086999999999996</v>
      </c>
      <c r="N12" s="3">
        <f t="shared" si="7"/>
        <v>25.180999999999997</v>
      </c>
      <c r="O12">
        <f t="shared" si="4"/>
        <v>-1.9419403518526046</v>
      </c>
      <c r="P12" t="s">
        <v>31</v>
      </c>
    </row>
    <row r="13" spans="1:16" x14ac:dyDescent="0.25">
      <c r="A13" t="s">
        <v>32</v>
      </c>
      <c r="B13">
        <f t="shared" si="0"/>
        <v>14.858974358974358</v>
      </c>
      <c r="C13">
        <f t="shared" si="1"/>
        <v>1.8223270440251571</v>
      </c>
      <c r="D13" s="3">
        <v>0.78</v>
      </c>
      <c r="E13" s="4">
        <v>11.59</v>
      </c>
      <c r="F13">
        <f t="shared" si="8"/>
        <v>44.571428571428569</v>
      </c>
      <c r="G13">
        <f t="shared" si="5"/>
        <v>16.956521739130437</v>
      </c>
      <c r="H13">
        <f t="shared" si="9"/>
        <v>24.566929133858267</v>
      </c>
      <c r="I13">
        <v>30.37</v>
      </c>
      <c r="J13" s="6">
        <v>6.36</v>
      </c>
      <c r="K13">
        <v>37</v>
      </c>
      <c r="L13">
        <v>22.1</v>
      </c>
      <c r="M13" s="3">
        <f t="shared" si="6"/>
        <v>28.86</v>
      </c>
      <c r="N13" s="3">
        <f t="shared" si="7"/>
        <v>17.238000000000003</v>
      </c>
      <c r="O13">
        <f>(N13-E13)/N13*100</f>
        <v>32.764821905093413</v>
      </c>
      <c r="P13" t="s">
        <v>32</v>
      </c>
    </row>
    <row r="14" spans="1:16" x14ac:dyDescent="0.25">
      <c r="A14" t="s">
        <v>34</v>
      </c>
      <c r="B14">
        <f t="shared" si="0"/>
        <v>17.132352941176471</v>
      </c>
      <c r="C14">
        <f t="shared" si="1"/>
        <v>2.8624078624078622</v>
      </c>
      <c r="D14" s="3">
        <v>0.68</v>
      </c>
      <c r="E14" s="4">
        <v>11.65</v>
      </c>
      <c r="F14">
        <f t="shared" si="8"/>
        <v>38.857142857142854</v>
      </c>
      <c r="G14">
        <f t="shared" si="5"/>
        <v>14.782608695652176</v>
      </c>
      <c r="H14">
        <f t="shared" si="9"/>
        <v>21.41732283464567</v>
      </c>
      <c r="I14">
        <v>45.11</v>
      </c>
      <c r="J14" s="6">
        <v>4.07</v>
      </c>
      <c r="K14">
        <v>34.700000000000003</v>
      </c>
      <c r="L14">
        <v>19.5</v>
      </c>
      <c r="M14" s="3">
        <f t="shared" si="6"/>
        <v>23.596000000000004</v>
      </c>
      <c r="N14" s="3">
        <f t="shared" si="7"/>
        <v>13.260000000000002</v>
      </c>
      <c r="O14">
        <f>(N14-E14)/N14*100</f>
        <v>12.141779788838621</v>
      </c>
      <c r="P14" t="s">
        <v>34</v>
      </c>
    </row>
    <row r="15" spans="1:16" x14ac:dyDescent="0.25">
      <c r="A15" t="s">
        <v>35</v>
      </c>
      <c r="B15">
        <f t="shared" si="0"/>
        <v>14.172727272727274</v>
      </c>
      <c r="C15">
        <f t="shared" si="1"/>
        <v>3.9770408163265309</v>
      </c>
      <c r="D15" s="3">
        <v>3.3</v>
      </c>
      <c r="E15" s="4">
        <v>46.77</v>
      </c>
      <c r="F15">
        <f t="shared" si="8"/>
        <v>188.57142857142856</v>
      </c>
      <c r="G15">
        <f t="shared" si="5"/>
        <v>71.739130434782609</v>
      </c>
      <c r="H15">
        <f t="shared" si="9"/>
        <v>103.93700787401573</v>
      </c>
      <c r="I15">
        <v>36.82</v>
      </c>
      <c r="J15" s="6">
        <v>11.76</v>
      </c>
      <c r="K15">
        <v>23.1</v>
      </c>
      <c r="L15">
        <v>12.3</v>
      </c>
      <c r="M15" s="3">
        <f t="shared" si="6"/>
        <v>76.23</v>
      </c>
      <c r="N15" s="3">
        <f t="shared" si="7"/>
        <v>40.590000000000003</v>
      </c>
      <c r="O15">
        <f>(N15-E15)/N15*100</f>
        <v>-15.22542498152254</v>
      </c>
      <c r="P15" t="s">
        <v>35</v>
      </c>
    </row>
    <row r="16" spans="1:16" x14ac:dyDescent="0.25">
      <c r="A16" t="s">
        <v>36</v>
      </c>
      <c r="B16">
        <f t="shared" si="0"/>
        <v>30.35</v>
      </c>
      <c r="C16">
        <f t="shared" si="1"/>
        <v>2.5940170940170941</v>
      </c>
      <c r="D16" s="3">
        <v>0.2</v>
      </c>
      <c r="E16" s="4">
        <v>6.07</v>
      </c>
      <c r="F16">
        <f t="shared" si="8"/>
        <v>11.428571428571429</v>
      </c>
      <c r="G16">
        <f t="shared" si="5"/>
        <v>4.3478260869565224</v>
      </c>
      <c r="H16">
        <f t="shared" si="9"/>
        <v>6.2992125984251972</v>
      </c>
      <c r="I16">
        <v>12.54</v>
      </c>
      <c r="J16" s="6">
        <v>2.34</v>
      </c>
      <c r="K16">
        <v>49.5</v>
      </c>
      <c r="L16">
        <v>26.9</v>
      </c>
      <c r="M16" s="3">
        <f t="shared" si="6"/>
        <v>9.9</v>
      </c>
      <c r="N16" s="3">
        <f t="shared" si="7"/>
        <v>5.38</v>
      </c>
      <c r="O16">
        <f>(N16-E16)/N16*100</f>
        <v>-12.82527881040893</v>
      </c>
      <c r="P16" t="s">
        <v>36</v>
      </c>
    </row>
    <row r="17" spans="1:16" x14ac:dyDescent="0.25">
      <c r="A17" t="s">
        <v>37</v>
      </c>
      <c r="B17">
        <f t="shared" si="0"/>
        <v>20.512195121951223</v>
      </c>
      <c r="C17">
        <f t="shared" si="1"/>
        <v>2.0920398009950252</v>
      </c>
      <c r="D17" s="3">
        <v>0.41</v>
      </c>
      <c r="E17" s="4">
        <v>8.41</v>
      </c>
      <c r="F17">
        <f t="shared" si="8"/>
        <v>23.428571428571423</v>
      </c>
      <c r="G17">
        <f t="shared" si="5"/>
        <v>8.9130434782608692</v>
      </c>
      <c r="H17">
        <f t="shared" si="9"/>
        <v>12.913385826771652</v>
      </c>
      <c r="I17">
        <v>38.880000000000003</v>
      </c>
      <c r="J17" s="6">
        <v>4.0199999999999996</v>
      </c>
      <c r="K17">
        <v>332</v>
      </c>
      <c r="L17">
        <v>29.4</v>
      </c>
      <c r="M17" s="3">
        <f t="shared" si="6"/>
        <v>136.12</v>
      </c>
      <c r="N17" s="3">
        <f t="shared" si="7"/>
        <v>12.053999999999998</v>
      </c>
      <c r="O17">
        <f>(N17-E17)/N17*100</f>
        <v>30.230628836900603</v>
      </c>
      <c r="P17" t="s">
        <v>37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C9" sqref="C9"/>
    </sheetView>
  </sheetViews>
  <sheetFormatPr defaultRowHeight="14.4" x14ac:dyDescent="0.25"/>
  <cols>
    <col min="1" max="1" width="20" customWidth="1"/>
    <col min="3" max="5" width="12.44140625" customWidth="1"/>
    <col min="6" max="6" width="14.109375" customWidth="1"/>
    <col min="7" max="7" width="13.21875" customWidth="1"/>
    <col min="8" max="8" width="16.6640625" customWidth="1"/>
    <col min="9" max="9" width="17.44140625" customWidth="1"/>
    <col min="10" max="11" width="19" customWidth="1"/>
    <col min="12" max="12" width="25.6640625" customWidth="1"/>
    <col min="13" max="13" width="22.33203125" customWidth="1"/>
    <col min="14" max="14" width="26.88671875" customWidth="1"/>
  </cols>
  <sheetData>
    <row r="1" spans="1:14" x14ac:dyDescent="0.25">
      <c r="B1" t="s">
        <v>1</v>
      </c>
    </row>
    <row r="2" spans="1:14" x14ac:dyDescent="0.25">
      <c r="A2" t="s">
        <v>2</v>
      </c>
      <c r="B2">
        <v>1.7500000000000002E-2</v>
      </c>
    </row>
    <row r="3" spans="1:14" x14ac:dyDescent="0.25">
      <c r="A3" t="s">
        <v>3</v>
      </c>
      <c r="B3">
        <v>4.5999999999999999E-2</v>
      </c>
    </row>
    <row r="4" spans="1:14" x14ac:dyDescent="0.25">
      <c r="A4" t="s">
        <v>13</v>
      </c>
      <c r="B4">
        <f>(B2+B3)/2</f>
        <v>3.175E-2</v>
      </c>
    </row>
    <row r="6" spans="1:14" x14ac:dyDescent="0.25">
      <c r="A6" s="5" t="s">
        <v>38</v>
      </c>
      <c r="B6" s="5" t="s">
        <v>17</v>
      </c>
      <c r="C6" s="5" t="s">
        <v>21</v>
      </c>
      <c r="D6" s="5" t="s">
        <v>22</v>
      </c>
      <c r="E6" s="5" t="s">
        <v>12</v>
      </c>
      <c r="F6" s="5" t="s">
        <v>23</v>
      </c>
      <c r="G6" s="5" t="s">
        <v>24</v>
      </c>
      <c r="H6" s="5" t="s">
        <v>25</v>
      </c>
      <c r="I6" s="5" t="s">
        <v>26</v>
      </c>
      <c r="J6" s="5" t="s">
        <v>39</v>
      </c>
      <c r="K6" s="5" t="s">
        <v>40</v>
      </c>
      <c r="L6" s="5" t="s">
        <v>41</v>
      </c>
      <c r="M6" s="5" t="s">
        <v>42</v>
      </c>
      <c r="N6" s="5" t="s">
        <v>43</v>
      </c>
    </row>
    <row r="7" spans="1:14" x14ac:dyDescent="0.25">
      <c r="A7" t="s">
        <v>14</v>
      </c>
      <c r="B7" s="2">
        <v>22.74</v>
      </c>
      <c r="C7" s="8">
        <v>0.45429999999999998</v>
      </c>
      <c r="D7" s="7">
        <v>6.14</v>
      </c>
      <c r="E7" s="7">
        <v>1.26</v>
      </c>
      <c r="F7" s="7">
        <v>19.399999999999999</v>
      </c>
      <c r="G7" s="7">
        <v>12.2</v>
      </c>
      <c r="H7" s="9">
        <f t="shared" ref="H7:H20" si="0">F7*E7</f>
        <v>24.443999999999999</v>
      </c>
      <c r="I7" s="9">
        <f>G7*E7</f>
        <v>15.372</v>
      </c>
      <c r="J7">
        <f>B7/E7</f>
        <v>18.047619047619047</v>
      </c>
      <c r="K7">
        <f>B7/D7</f>
        <v>3.7035830618892507</v>
      </c>
      <c r="L7">
        <f>E7/$B$2</f>
        <v>72</v>
      </c>
      <c r="M7">
        <f>E7/$B$3</f>
        <v>27.391304347826086</v>
      </c>
      <c r="N7">
        <f>E7/$B$4</f>
        <v>39.685039370078741</v>
      </c>
    </row>
    <row r="8" spans="1:14" x14ac:dyDescent="0.25">
      <c r="A8" t="s">
        <v>27</v>
      </c>
      <c r="B8" s="2">
        <v>37.409999999999997</v>
      </c>
      <c r="C8" s="2">
        <v>48.83</v>
      </c>
      <c r="D8" s="7">
        <v>3.66</v>
      </c>
      <c r="E8" s="7">
        <v>0.33</v>
      </c>
      <c r="F8" s="7">
        <v>117.7</v>
      </c>
      <c r="G8" s="7">
        <v>70.7</v>
      </c>
      <c r="H8" s="9">
        <f t="shared" si="0"/>
        <v>38.841000000000001</v>
      </c>
      <c r="I8" s="9">
        <f t="shared" ref="I8:I20" si="1">G8*E8</f>
        <v>23.331000000000003</v>
      </c>
      <c r="J8">
        <f t="shared" ref="J8:J20" si="2">B8/E8</f>
        <v>113.36363636363635</v>
      </c>
      <c r="K8">
        <f t="shared" ref="K8:K20" si="3">B8/D8</f>
        <v>10.221311475409834</v>
      </c>
      <c r="L8">
        <f t="shared" ref="L8:L20" si="4">E8/$B$2</f>
        <v>18.857142857142858</v>
      </c>
      <c r="M8">
        <f t="shared" ref="M8:M20" si="5">E8/$B$3</f>
        <v>7.1739130434782616</v>
      </c>
      <c r="N8">
        <f t="shared" ref="N8:N20" si="6">E8/$B$4</f>
        <v>10.393700787401576</v>
      </c>
    </row>
    <row r="9" spans="1:14" x14ac:dyDescent="0.25">
      <c r="A9" t="s">
        <v>28</v>
      </c>
      <c r="B9" s="2">
        <v>6.4</v>
      </c>
      <c r="C9" s="2">
        <v>12.22</v>
      </c>
      <c r="D9" s="7">
        <v>3.54</v>
      </c>
      <c r="E9" s="7">
        <v>0.31</v>
      </c>
      <c r="F9" s="7">
        <v>99.3</v>
      </c>
      <c r="G9" s="7">
        <v>31</v>
      </c>
      <c r="H9" s="9">
        <f t="shared" si="0"/>
        <v>30.782999999999998</v>
      </c>
      <c r="I9" s="9">
        <f t="shared" si="1"/>
        <v>9.61</v>
      </c>
      <c r="J9">
        <f t="shared" si="2"/>
        <v>20.645161290322584</v>
      </c>
      <c r="K9">
        <f t="shared" si="3"/>
        <v>1.807909604519774</v>
      </c>
      <c r="L9">
        <f t="shared" si="4"/>
        <v>17.714285714285712</v>
      </c>
      <c r="M9">
        <f t="shared" si="5"/>
        <v>6.7391304347826084</v>
      </c>
      <c r="N9">
        <f t="shared" si="6"/>
        <v>9.7637795275590555</v>
      </c>
    </row>
    <row r="10" spans="1:14" x14ac:dyDescent="0.25">
      <c r="A10" t="s">
        <v>29</v>
      </c>
      <c r="B10" s="2">
        <v>10.7</v>
      </c>
      <c r="C10" s="2">
        <v>20.329999999999998</v>
      </c>
      <c r="D10" s="7">
        <v>4.75</v>
      </c>
      <c r="E10" s="7">
        <v>0.26</v>
      </c>
      <c r="F10" s="7">
        <v>54.1</v>
      </c>
      <c r="G10" s="7">
        <v>28.1</v>
      </c>
      <c r="H10" s="9">
        <f t="shared" si="0"/>
        <v>14.066000000000001</v>
      </c>
      <c r="I10" s="9">
        <f t="shared" si="1"/>
        <v>7.3060000000000009</v>
      </c>
      <c r="J10">
        <f t="shared" si="2"/>
        <v>41.153846153846146</v>
      </c>
      <c r="K10">
        <f t="shared" si="3"/>
        <v>2.2526315789473683</v>
      </c>
      <c r="L10">
        <f t="shared" si="4"/>
        <v>14.857142857142856</v>
      </c>
      <c r="M10">
        <f t="shared" si="5"/>
        <v>5.6521739130434785</v>
      </c>
      <c r="N10">
        <f t="shared" si="6"/>
        <v>8.1889763779527556</v>
      </c>
    </row>
    <row r="11" spans="1:14" x14ac:dyDescent="0.25">
      <c r="A11" t="s">
        <v>30</v>
      </c>
      <c r="B11" s="2">
        <v>16.079999999999998</v>
      </c>
      <c r="C11" s="2">
        <v>8.64</v>
      </c>
      <c r="D11" s="7">
        <v>3.67</v>
      </c>
      <c r="E11" s="7">
        <v>0.9</v>
      </c>
      <c r="F11" s="7">
        <v>18.7</v>
      </c>
      <c r="G11" s="7">
        <v>14.2</v>
      </c>
      <c r="H11" s="9">
        <f t="shared" si="0"/>
        <v>16.829999999999998</v>
      </c>
      <c r="I11" s="9">
        <f t="shared" si="1"/>
        <v>12.78</v>
      </c>
      <c r="J11">
        <f t="shared" si="2"/>
        <v>17.866666666666664</v>
      </c>
      <c r="K11">
        <f t="shared" si="3"/>
        <v>4.3814713896457764</v>
      </c>
      <c r="L11">
        <f t="shared" si="4"/>
        <v>51.428571428571423</v>
      </c>
      <c r="M11">
        <f t="shared" si="5"/>
        <v>19.565217391304348</v>
      </c>
      <c r="N11">
        <f t="shared" si="6"/>
        <v>28.346456692913385</v>
      </c>
    </row>
    <row r="12" spans="1:14" x14ac:dyDescent="0.25">
      <c r="A12" t="s">
        <v>31</v>
      </c>
      <c r="B12" s="2">
        <v>25.8</v>
      </c>
      <c r="C12" s="2">
        <v>21.42</v>
      </c>
      <c r="D12" s="7">
        <v>3.93</v>
      </c>
      <c r="E12" s="7">
        <v>1.49</v>
      </c>
      <c r="F12" s="7">
        <v>36.299999999999997</v>
      </c>
      <c r="G12" s="7">
        <v>16.899999999999999</v>
      </c>
      <c r="H12" s="9">
        <f t="shared" si="0"/>
        <v>54.086999999999996</v>
      </c>
      <c r="I12" s="9">
        <f t="shared" si="1"/>
        <v>25.180999999999997</v>
      </c>
      <c r="J12">
        <f t="shared" si="2"/>
        <v>17.31543624161074</v>
      </c>
      <c r="K12">
        <f t="shared" si="3"/>
        <v>6.5648854961832059</v>
      </c>
      <c r="L12">
        <f t="shared" si="4"/>
        <v>85.142857142857139</v>
      </c>
      <c r="M12">
        <f t="shared" si="5"/>
        <v>32.391304347826086</v>
      </c>
      <c r="N12">
        <f t="shared" si="6"/>
        <v>46.929133858267718</v>
      </c>
    </row>
    <row r="13" spans="1:14" x14ac:dyDescent="0.25">
      <c r="A13" t="s">
        <v>32</v>
      </c>
      <c r="B13" s="2">
        <v>11.97</v>
      </c>
      <c r="C13" s="2">
        <v>30.37</v>
      </c>
      <c r="D13" s="7">
        <v>6.36</v>
      </c>
      <c r="E13" s="7">
        <v>0.78</v>
      </c>
      <c r="F13" s="7">
        <v>37</v>
      </c>
      <c r="G13" s="7">
        <v>22.1</v>
      </c>
      <c r="H13" s="9">
        <f t="shared" si="0"/>
        <v>28.86</v>
      </c>
      <c r="I13" s="9">
        <f t="shared" si="1"/>
        <v>17.238000000000003</v>
      </c>
      <c r="J13">
        <f t="shared" si="2"/>
        <v>15.346153846153847</v>
      </c>
      <c r="K13">
        <f t="shared" si="3"/>
        <v>1.8820754716981132</v>
      </c>
      <c r="L13">
        <f t="shared" si="4"/>
        <v>44.571428571428569</v>
      </c>
      <c r="M13">
        <f t="shared" si="5"/>
        <v>16.956521739130437</v>
      </c>
      <c r="N13">
        <f t="shared" si="6"/>
        <v>24.566929133858267</v>
      </c>
    </row>
    <row r="14" spans="1:14" x14ac:dyDescent="0.25">
      <c r="A14" t="s">
        <v>34</v>
      </c>
      <c r="B14" s="2">
        <v>11.65</v>
      </c>
      <c r="C14" s="2">
        <v>45.11</v>
      </c>
      <c r="D14" s="7">
        <v>4.07</v>
      </c>
      <c r="E14" s="7">
        <v>0.68</v>
      </c>
      <c r="F14" s="7">
        <v>34.700000000000003</v>
      </c>
      <c r="G14" s="7">
        <v>19.5</v>
      </c>
      <c r="H14" s="9">
        <f t="shared" si="0"/>
        <v>23.596000000000004</v>
      </c>
      <c r="I14" s="9">
        <f t="shared" si="1"/>
        <v>13.260000000000002</v>
      </c>
      <c r="J14">
        <f t="shared" si="2"/>
        <v>17.132352941176471</v>
      </c>
      <c r="K14">
        <f t="shared" si="3"/>
        <v>2.8624078624078622</v>
      </c>
      <c r="L14">
        <f t="shared" si="4"/>
        <v>38.857142857142854</v>
      </c>
      <c r="M14">
        <f t="shared" si="5"/>
        <v>14.782608695652176</v>
      </c>
      <c r="N14">
        <f t="shared" si="6"/>
        <v>21.41732283464567</v>
      </c>
    </row>
    <row r="15" spans="1:14" x14ac:dyDescent="0.25">
      <c r="A15" t="s">
        <v>35</v>
      </c>
      <c r="B15" s="2">
        <v>46.83</v>
      </c>
      <c r="C15" s="2">
        <v>36.82</v>
      </c>
      <c r="D15" s="7">
        <v>11.76</v>
      </c>
      <c r="E15" s="7">
        <v>3.3</v>
      </c>
      <c r="F15" s="7">
        <v>23.1</v>
      </c>
      <c r="G15" s="7">
        <v>12.3</v>
      </c>
      <c r="H15" s="9">
        <f t="shared" si="0"/>
        <v>76.23</v>
      </c>
      <c r="I15" s="9">
        <f t="shared" si="1"/>
        <v>40.590000000000003</v>
      </c>
      <c r="J15">
        <f t="shared" si="2"/>
        <v>14.190909090909091</v>
      </c>
      <c r="K15">
        <f t="shared" si="3"/>
        <v>3.9821428571428572</v>
      </c>
      <c r="L15">
        <f t="shared" si="4"/>
        <v>188.57142857142856</v>
      </c>
      <c r="M15">
        <f t="shared" si="5"/>
        <v>71.739130434782609</v>
      </c>
      <c r="N15">
        <f t="shared" si="6"/>
        <v>103.93700787401573</v>
      </c>
    </row>
    <row r="16" spans="1:14" x14ac:dyDescent="0.25">
      <c r="A16" t="s">
        <v>36</v>
      </c>
      <c r="B16" s="2">
        <v>6.16</v>
      </c>
      <c r="C16" s="2">
        <v>12.54</v>
      </c>
      <c r="D16" s="7">
        <v>2.34</v>
      </c>
      <c r="E16" s="7">
        <v>0.2</v>
      </c>
      <c r="F16" s="7">
        <v>49.5</v>
      </c>
      <c r="G16" s="7">
        <v>26.9</v>
      </c>
      <c r="H16" s="9">
        <f t="shared" si="0"/>
        <v>9.9</v>
      </c>
      <c r="I16" s="9">
        <f t="shared" si="1"/>
        <v>5.38</v>
      </c>
      <c r="J16">
        <f t="shared" si="2"/>
        <v>30.8</v>
      </c>
      <c r="K16">
        <f t="shared" si="3"/>
        <v>2.6324786324786329</v>
      </c>
      <c r="L16">
        <f t="shared" si="4"/>
        <v>11.428571428571429</v>
      </c>
      <c r="M16">
        <f t="shared" si="5"/>
        <v>4.3478260869565224</v>
      </c>
      <c r="N16">
        <f t="shared" si="6"/>
        <v>6.2992125984251972</v>
      </c>
    </row>
    <row r="17" spans="1:14" x14ac:dyDescent="0.25">
      <c r="A17" t="s">
        <v>37</v>
      </c>
      <c r="B17" s="2">
        <v>8.59</v>
      </c>
      <c r="C17" s="2">
        <v>38.880000000000003</v>
      </c>
      <c r="D17" s="7">
        <v>4.0199999999999996</v>
      </c>
      <c r="E17" s="7">
        <v>0.41</v>
      </c>
      <c r="F17" s="7">
        <v>332</v>
      </c>
      <c r="G17" s="7">
        <v>29.4</v>
      </c>
      <c r="H17" s="9">
        <f t="shared" si="0"/>
        <v>136.12</v>
      </c>
      <c r="I17" s="9">
        <f t="shared" si="1"/>
        <v>12.053999999999998</v>
      </c>
      <c r="J17">
        <f t="shared" si="2"/>
        <v>20.951219512195124</v>
      </c>
      <c r="K17">
        <f t="shared" si="3"/>
        <v>2.1368159203980102</v>
      </c>
      <c r="L17">
        <f t="shared" si="4"/>
        <v>23.428571428571423</v>
      </c>
      <c r="M17">
        <f t="shared" si="5"/>
        <v>8.9130434782608692</v>
      </c>
      <c r="N17">
        <f t="shared" si="6"/>
        <v>12.913385826771652</v>
      </c>
    </row>
    <row r="18" spans="1:14" x14ac:dyDescent="0.25">
      <c r="A18" t="s">
        <v>44</v>
      </c>
      <c r="B18" s="2">
        <v>7.95</v>
      </c>
      <c r="C18" s="2">
        <v>28.55</v>
      </c>
      <c r="D18" s="7">
        <v>3.49</v>
      </c>
      <c r="E18" s="7">
        <v>0.17</v>
      </c>
      <c r="F18" s="7">
        <v>55.1</v>
      </c>
      <c r="G18" s="7">
        <v>26.1</v>
      </c>
      <c r="H18" s="9">
        <f t="shared" si="0"/>
        <v>9.3670000000000009</v>
      </c>
      <c r="I18" s="9">
        <f t="shared" si="1"/>
        <v>4.4370000000000003</v>
      </c>
      <c r="J18">
        <f t="shared" si="2"/>
        <v>46.764705882352942</v>
      </c>
      <c r="K18">
        <f t="shared" si="3"/>
        <v>2.2779369627507164</v>
      </c>
      <c r="L18">
        <f t="shared" si="4"/>
        <v>9.7142857142857135</v>
      </c>
      <c r="M18">
        <f t="shared" si="5"/>
        <v>3.6956521739130439</v>
      </c>
      <c r="N18">
        <f t="shared" si="6"/>
        <v>5.3543307086614176</v>
      </c>
    </row>
    <row r="19" spans="1:14" x14ac:dyDescent="0.25">
      <c r="A19" t="s">
        <v>45</v>
      </c>
      <c r="B19" s="2">
        <v>10.38</v>
      </c>
      <c r="C19" s="2">
        <v>68.39</v>
      </c>
      <c r="D19" s="7">
        <v>5.89</v>
      </c>
      <c r="E19" s="7">
        <v>0.68</v>
      </c>
      <c r="F19" s="7">
        <v>19.100000000000001</v>
      </c>
      <c r="G19" s="7">
        <v>12.1</v>
      </c>
      <c r="H19" s="9">
        <f t="shared" si="0"/>
        <v>12.988000000000001</v>
      </c>
      <c r="I19" s="9">
        <f t="shared" si="1"/>
        <v>8.2279999999999998</v>
      </c>
      <c r="J19">
        <f t="shared" si="2"/>
        <v>15.264705882352942</v>
      </c>
      <c r="K19">
        <f t="shared" si="3"/>
        <v>1.7623089983022073</v>
      </c>
      <c r="L19">
        <f t="shared" si="4"/>
        <v>38.857142857142854</v>
      </c>
      <c r="M19">
        <f t="shared" si="5"/>
        <v>14.782608695652176</v>
      </c>
      <c r="N19">
        <f t="shared" si="6"/>
        <v>21.41732283464567</v>
      </c>
    </row>
    <row r="20" spans="1:14" x14ac:dyDescent="0.25">
      <c r="A20" t="s">
        <v>48</v>
      </c>
      <c r="B20" s="2">
        <v>6.95</v>
      </c>
      <c r="C20" s="2">
        <v>38.67</v>
      </c>
      <c r="D20" s="7">
        <v>2.8</v>
      </c>
      <c r="E20" s="7">
        <v>0.22</v>
      </c>
      <c r="F20" s="7">
        <v>172.5</v>
      </c>
      <c r="G20" s="7">
        <v>61.8</v>
      </c>
      <c r="H20" s="9">
        <f t="shared" si="0"/>
        <v>37.950000000000003</v>
      </c>
      <c r="I20" s="9">
        <f t="shared" si="1"/>
        <v>13.596</v>
      </c>
      <c r="J20">
        <f t="shared" si="2"/>
        <v>31.59090909090909</v>
      </c>
      <c r="K20">
        <f t="shared" si="3"/>
        <v>2.4821428571428572</v>
      </c>
      <c r="L20">
        <f t="shared" si="4"/>
        <v>12.571428571428571</v>
      </c>
      <c r="M20">
        <f t="shared" si="5"/>
        <v>4.7826086956521738</v>
      </c>
      <c r="N20">
        <f t="shared" si="6"/>
        <v>6.9291338582677167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K14" sqref="K14"/>
    </sheetView>
  </sheetViews>
  <sheetFormatPr defaultRowHeight="14.4" x14ac:dyDescent="0.25"/>
  <cols>
    <col min="1" max="1" width="17" customWidth="1"/>
    <col min="2" max="2" width="16" customWidth="1"/>
    <col min="3" max="3" width="14.6640625" customWidth="1"/>
    <col min="4" max="4" width="16.6640625" customWidth="1"/>
    <col min="5" max="5" width="17.6640625" customWidth="1"/>
    <col min="6" max="6" width="13.5546875" customWidth="1"/>
    <col min="7" max="7" width="16" customWidth="1"/>
    <col min="8" max="8" width="17.6640625" customWidth="1"/>
    <col min="14" max="14" width="14.44140625" customWidth="1"/>
  </cols>
  <sheetData>
    <row r="1" spans="1:14" x14ac:dyDescent="0.25">
      <c r="A1" t="s">
        <v>46</v>
      </c>
      <c r="B1">
        <v>1</v>
      </c>
      <c r="H1" t="s">
        <v>46</v>
      </c>
      <c r="I1">
        <v>3</v>
      </c>
    </row>
    <row r="3" spans="1:14" x14ac:dyDescent="0.25">
      <c r="A3" t="s">
        <v>47</v>
      </c>
      <c r="B3" s="10">
        <v>0.05</v>
      </c>
      <c r="C3" s="10">
        <v>0.1</v>
      </c>
      <c r="D3" s="10">
        <v>0.15</v>
      </c>
      <c r="E3" s="10">
        <v>0.2</v>
      </c>
      <c r="F3" s="10">
        <v>0.25</v>
      </c>
      <c r="G3" s="10">
        <v>0.3</v>
      </c>
      <c r="H3" s="10">
        <v>0.01</v>
      </c>
      <c r="I3" s="10">
        <v>0.02</v>
      </c>
      <c r="J3" s="10">
        <v>0.03</v>
      </c>
      <c r="K3" s="10">
        <v>0.04</v>
      </c>
      <c r="L3" s="10">
        <v>0.05</v>
      </c>
      <c r="N3" t="s">
        <v>47</v>
      </c>
    </row>
    <row r="4" spans="1:14" x14ac:dyDescent="0.25">
      <c r="A4">
        <v>1</v>
      </c>
      <c r="B4" s="11">
        <f>FV(B$3,$A4,0,-$B$1,0)</f>
        <v>1.05</v>
      </c>
      <c r="C4" s="11">
        <f t="shared" ref="C4:H15" si="0">FV(C$3,$A4,0,-$B$1,0)</f>
        <v>1.1000000000000001</v>
      </c>
      <c r="D4" s="11">
        <f t="shared" si="0"/>
        <v>1.1499999999999999</v>
      </c>
      <c r="E4" s="11">
        <f t="shared" si="0"/>
        <v>1.2</v>
      </c>
      <c r="F4" s="11">
        <f t="shared" si="0"/>
        <v>1.25</v>
      </c>
      <c r="G4" s="11">
        <f>FV(G$3,$A4,0,-$B$1,0)</f>
        <v>1.3</v>
      </c>
      <c r="H4" s="11">
        <f>FV(H$3,$N4,0,-$I$1,0)</f>
        <v>3.0300000000000002</v>
      </c>
      <c r="I4" s="11">
        <f t="shared" ref="I4:L11" si="1">FV(I$3,$N4,0,-$I$1,0)</f>
        <v>3.06</v>
      </c>
      <c r="J4" s="11">
        <f t="shared" si="1"/>
        <v>3.09</v>
      </c>
      <c r="K4" s="11">
        <f t="shared" si="1"/>
        <v>3.12</v>
      </c>
      <c r="L4" s="11">
        <f t="shared" si="1"/>
        <v>3.1500000000000004</v>
      </c>
      <c r="N4">
        <v>1</v>
      </c>
    </row>
    <row r="5" spans="1:14" x14ac:dyDescent="0.25">
      <c r="A5">
        <v>2</v>
      </c>
      <c r="B5" s="11">
        <f t="shared" ref="B5:G15" si="2">FV(B$3,$A5,0,-$B$1,0)</f>
        <v>1.1025</v>
      </c>
      <c r="C5" s="11">
        <f t="shared" si="2"/>
        <v>1.2100000000000002</v>
      </c>
      <c r="D5" s="11">
        <f t="shared" si="2"/>
        <v>1.3224999999999998</v>
      </c>
      <c r="E5" s="11">
        <f t="shared" si="0"/>
        <v>1.44</v>
      </c>
      <c r="F5" s="11">
        <f t="shared" si="0"/>
        <v>1.5625</v>
      </c>
      <c r="G5" s="11">
        <f t="shared" si="0"/>
        <v>1.6900000000000002</v>
      </c>
      <c r="H5" s="11">
        <f t="shared" ref="H5:H11" si="3">FV(H$3,$N5,0,-$I$1,0)</f>
        <v>3.0602999999999998</v>
      </c>
      <c r="I5" s="11">
        <f t="shared" si="1"/>
        <v>3.1212</v>
      </c>
      <c r="J5" s="11">
        <f t="shared" si="1"/>
        <v>3.1826999999999996</v>
      </c>
      <c r="K5" s="11">
        <f t="shared" si="1"/>
        <v>3.2448000000000006</v>
      </c>
      <c r="L5" s="11">
        <f t="shared" si="1"/>
        <v>3.3075000000000001</v>
      </c>
      <c r="N5">
        <v>2</v>
      </c>
    </row>
    <row r="6" spans="1:14" x14ac:dyDescent="0.25">
      <c r="A6">
        <v>3</v>
      </c>
      <c r="B6" s="11">
        <f t="shared" si="2"/>
        <v>1.1576250000000001</v>
      </c>
      <c r="C6" s="11">
        <f t="shared" si="2"/>
        <v>1.3310000000000004</v>
      </c>
      <c r="D6" s="11">
        <f t="shared" si="2"/>
        <v>1.5208749999999995</v>
      </c>
      <c r="E6" s="11">
        <f t="shared" si="0"/>
        <v>1.728</v>
      </c>
      <c r="F6" s="11">
        <f t="shared" si="0"/>
        <v>1.953125</v>
      </c>
      <c r="G6" s="11">
        <f t="shared" si="0"/>
        <v>2.1970000000000005</v>
      </c>
      <c r="H6" s="11">
        <f t="shared" si="3"/>
        <v>3.090903</v>
      </c>
      <c r="I6" s="11">
        <f t="shared" si="1"/>
        <v>3.183624</v>
      </c>
      <c r="J6" s="11">
        <f t="shared" si="1"/>
        <v>3.278181</v>
      </c>
      <c r="K6" s="11">
        <f t="shared" si="1"/>
        <v>3.3745920000000003</v>
      </c>
      <c r="L6" s="11">
        <f t="shared" si="1"/>
        <v>3.4728750000000002</v>
      </c>
      <c r="N6">
        <v>3</v>
      </c>
    </row>
    <row r="7" spans="1:14" x14ac:dyDescent="0.25">
      <c r="A7">
        <v>4</v>
      </c>
      <c r="B7" s="11">
        <f t="shared" si="2"/>
        <v>1.21550625</v>
      </c>
      <c r="C7" s="11">
        <f t="shared" si="2"/>
        <v>1.4641000000000004</v>
      </c>
      <c r="D7" s="11">
        <f t="shared" si="2"/>
        <v>1.7490062499999994</v>
      </c>
      <c r="E7" s="11">
        <f t="shared" si="0"/>
        <v>2.0735999999999999</v>
      </c>
      <c r="F7" s="11">
        <f t="shared" si="0"/>
        <v>2.44140625</v>
      </c>
      <c r="G7" s="11">
        <f t="shared" si="0"/>
        <v>2.8561000000000005</v>
      </c>
      <c r="H7" s="11">
        <f t="shared" si="3"/>
        <v>3.1218120300000001</v>
      </c>
      <c r="I7" s="11">
        <f t="shared" si="1"/>
        <v>3.2472964800000002</v>
      </c>
      <c r="J7" s="11">
        <f t="shared" si="1"/>
        <v>3.3765264299999997</v>
      </c>
      <c r="K7" s="11">
        <f t="shared" si="1"/>
        <v>3.5095756800000006</v>
      </c>
      <c r="L7" s="11">
        <f t="shared" si="1"/>
        <v>3.6465187500000003</v>
      </c>
      <c r="N7">
        <v>4</v>
      </c>
    </row>
    <row r="8" spans="1:14" x14ac:dyDescent="0.25">
      <c r="A8">
        <v>5</v>
      </c>
      <c r="B8" s="11">
        <f t="shared" si="2"/>
        <v>1.2762815625000001</v>
      </c>
      <c r="C8" s="11">
        <f t="shared" si="2"/>
        <v>1.6105100000000006</v>
      </c>
      <c r="D8" s="11">
        <f t="shared" si="2"/>
        <v>2.0113571874999994</v>
      </c>
      <c r="E8" s="11">
        <f t="shared" si="0"/>
        <v>2.4883199999999999</v>
      </c>
      <c r="F8" s="11">
        <f t="shared" si="0"/>
        <v>3.0517578125</v>
      </c>
      <c r="G8" s="11">
        <f t="shared" si="0"/>
        <v>3.712930000000001</v>
      </c>
      <c r="H8" s="11">
        <f t="shared" si="3"/>
        <v>3.1530301502999998</v>
      </c>
      <c r="I8" s="11">
        <f t="shared" si="1"/>
        <v>3.3122424096</v>
      </c>
      <c r="J8" s="11">
        <f t="shared" si="1"/>
        <v>3.4778222228999995</v>
      </c>
      <c r="K8" s="11">
        <f t="shared" si="1"/>
        <v>3.649958707200001</v>
      </c>
      <c r="L8" s="11">
        <f t="shared" si="1"/>
        <v>3.8288446875000002</v>
      </c>
      <c r="N8">
        <v>5</v>
      </c>
    </row>
    <row r="9" spans="1:14" x14ac:dyDescent="0.25">
      <c r="A9">
        <v>10</v>
      </c>
      <c r="B9" s="11">
        <f t="shared" si="2"/>
        <v>1.6288946267774416</v>
      </c>
      <c r="C9" s="11">
        <f t="shared" si="2"/>
        <v>2.5937424601000019</v>
      </c>
      <c r="D9" s="11">
        <f t="shared" si="2"/>
        <v>4.0455577357079067</v>
      </c>
      <c r="E9" s="11">
        <f t="shared" si="0"/>
        <v>6.1917364223999991</v>
      </c>
      <c r="F9" s="11">
        <f t="shared" si="0"/>
        <v>9.3132257461547852</v>
      </c>
      <c r="G9" s="11">
        <f t="shared" si="0"/>
        <v>13.785849184900005</v>
      </c>
      <c r="H9" s="11">
        <f t="shared" si="3"/>
        <v>3.313866376233614</v>
      </c>
      <c r="I9" s="11">
        <f t="shared" si="1"/>
        <v>3.6569832599842713</v>
      </c>
      <c r="J9" s="11">
        <f t="shared" si="1"/>
        <v>4.0317491380323656</v>
      </c>
      <c r="K9" s="11">
        <f t="shared" si="1"/>
        <v>4.4407328547550335</v>
      </c>
      <c r="L9" s="11">
        <f t="shared" si="1"/>
        <v>4.8866838803323249</v>
      </c>
      <c r="N9">
        <v>10</v>
      </c>
    </row>
    <row r="10" spans="1:14" x14ac:dyDescent="0.25">
      <c r="A10">
        <v>15</v>
      </c>
      <c r="B10" s="11">
        <f t="shared" si="2"/>
        <v>2.0789281794113679</v>
      </c>
      <c r="C10" s="11">
        <f t="shared" si="2"/>
        <v>4.1772481694156554</v>
      </c>
      <c r="D10" s="11">
        <f t="shared" si="2"/>
        <v>8.1370616291623197</v>
      </c>
      <c r="E10" s="11">
        <f t="shared" si="0"/>
        <v>15.407021574586365</v>
      </c>
      <c r="F10" s="11">
        <f t="shared" si="0"/>
        <v>28.421709430404007</v>
      </c>
      <c r="G10" s="11">
        <f t="shared" si="0"/>
        <v>51.185893014090794</v>
      </c>
      <c r="H10" s="11">
        <f t="shared" si="3"/>
        <v>3.4829068661099951</v>
      </c>
      <c r="I10" s="11">
        <f t="shared" si="1"/>
        <v>4.0376050149723879</v>
      </c>
      <c r="J10" s="11">
        <f t="shared" si="1"/>
        <v>4.6739022498022935</v>
      </c>
      <c r="K10" s="11">
        <f t="shared" si="1"/>
        <v>5.4028305165207504</v>
      </c>
      <c r="L10" s="11">
        <f t="shared" si="1"/>
        <v>6.2367845382341036</v>
      </c>
      <c r="N10">
        <v>15</v>
      </c>
    </row>
    <row r="11" spans="1:14" x14ac:dyDescent="0.25">
      <c r="A11">
        <v>20</v>
      </c>
      <c r="B11" s="11">
        <f t="shared" si="2"/>
        <v>2.6532977051444209</v>
      </c>
      <c r="C11" s="11">
        <f t="shared" si="2"/>
        <v>6.7274999493256091</v>
      </c>
      <c r="D11" s="11">
        <f t="shared" si="2"/>
        <v>16.366537392946082</v>
      </c>
      <c r="E11" s="11">
        <f t="shared" si="0"/>
        <v>38.337599924474738</v>
      </c>
      <c r="F11" s="11">
        <f t="shared" si="0"/>
        <v>86.736173798840355</v>
      </c>
      <c r="G11" s="11">
        <f t="shared" si="0"/>
        <v>190.04963774880815</v>
      </c>
      <c r="H11" s="11">
        <f t="shared" si="3"/>
        <v>3.6605701198439009</v>
      </c>
      <c r="I11" s="11">
        <f t="shared" si="1"/>
        <v>4.4578421879350625</v>
      </c>
      <c r="J11" s="11">
        <f t="shared" si="1"/>
        <v>5.4183337040082398</v>
      </c>
      <c r="K11" s="11">
        <f t="shared" si="1"/>
        <v>6.5733694291002642</v>
      </c>
      <c r="L11" s="11">
        <f t="shared" si="1"/>
        <v>7.9598931154332622</v>
      </c>
      <c r="N11">
        <v>20</v>
      </c>
    </row>
    <row r="12" spans="1:14" x14ac:dyDescent="0.25">
      <c r="B12" s="11"/>
      <c r="C12" s="11"/>
      <c r="D12" s="11"/>
      <c r="E12" s="11"/>
      <c r="F12" s="11"/>
      <c r="G12" s="11"/>
    </row>
    <row r="13" spans="1:14" x14ac:dyDescent="0.25">
      <c r="B13" s="11"/>
      <c r="C13" s="11"/>
      <c r="D13" s="11"/>
      <c r="E13" s="11"/>
      <c r="F13" s="11"/>
      <c r="G13" s="11"/>
    </row>
    <row r="14" spans="1:14" x14ac:dyDescent="0.25">
      <c r="B14" s="11"/>
      <c r="C14" s="11"/>
      <c r="D14" s="11"/>
      <c r="E14" s="11"/>
      <c r="F14" s="11"/>
      <c r="G14" s="11"/>
    </row>
    <row r="15" spans="1:14" x14ac:dyDescent="0.25">
      <c r="B15" s="11"/>
      <c r="C15" s="11"/>
      <c r="D15" s="11"/>
      <c r="E15" s="11"/>
      <c r="F15" s="11"/>
      <c r="G15" s="11"/>
    </row>
  </sheetData>
  <phoneticPr fontId="1" type="noConversion"/>
  <conditionalFormatting sqref="H1:N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市盈率ttm相对估值法</vt:lpstr>
      <vt:lpstr>复利计算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2019-04-04T08:46:32Z</dcterms:modified>
</cp:coreProperties>
</file>