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ed584432bc75bd/Desktop/"/>
    </mc:Choice>
  </mc:AlternateContent>
  <xr:revisionPtr revIDLastSave="403" documentId="8_{C94537B6-4559-43E8-BE47-C92861B7609B}" xr6:coauthVersionLast="47" xr6:coauthVersionMax="47" xr10:uidLastSave="{F0962099-FD2E-4F06-8E18-5F8D70642949}"/>
  <bookViews>
    <workbookView xWindow="-98" yWindow="-98" windowWidth="20715" windowHeight="13425" xr2:uid="{AF882E0C-A29A-4909-8279-412703CC94A2}"/>
  </bookViews>
  <sheets>
    <sheet name="Class Tables" sheetId="3" r:id="rId1"/>
    <sheet name="Overview Table" sheetId="4" r:id="rId2"/>
    <sheet name="Tuning Tables" sheetId="1" r:id="rId3"/>
    <sheet name="Summary 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2" l="1"/>
  <c r="X12" i="2"/>
  <c r="X11" i="2"/>
  <c r="X10" i="2"/>
  <c r="X9" i="2"/>
  <c r="N9" i="2"/>
  <c r="E9" i="2"/>
  <c r="X8" i="2"/>
  <c r="X4" i="2"/>
  <c r="E4" i="2"/>
  <c r="CB33" i="1"/>
  <c r="AS33" i="1"/>
  <c r="AB33" i="1"/>
  <c r="AS31" i="1"/>
  <c r="CB30" i="1"/>
  <c r="AS29" i="1"/>
  <c r="CS23" i="1"/>
  <c r="AB23" i="1"/>
  <c r="CS22" i="1"/>
  <c r="CS21" i="1"/>
  <c r="CS20" i="1"/>
  <c r="H18" i="1"/>
  <c r="CS15" i="1"/>
  <c r="AB13" i="1"/>
  <c r="AB12" i="1"/>
  <c r="CS11" i="1"/>
  <c r="CS10" i="1"/>
  <c r="H10" i="1"/>
  <c r="CS9" i="1"/>
  <c r="CB9" i="1"/>
  <c r="AS9" i="1"/>
  <c r="H9" i="1"/>
  <c r="CS8" i="1"/>
  <c r="H8" i="1"/>
  <c r="CS7" i="1"/>
  <c r="AS7" i="1"/>
  <c r="CS6" i="1"/>
  <c r="CB6" i="1"/>
  <c r="AS6" i="1"/>
  <c r="H6" i="1"/>
  <c r="CS5" i="1"/>
  <c r="AS5" i="1"/>
  <c r="H5" i="1"/>
  <c r="CS4" i="1"/>
  <c r="H4" i="1"/>
</calcChain>
</file>

<file path=xl/sharedStrings.xml><?xml version="1.0" encoding="utf-8"?>
<sst xmlns="http://schemas.openxmlformats.org/spreadsheetml/2006/main" count="411" uniqueCount="123">
  <si>
    <t>Train</t>
  </si>
  <si>
    <t>Validation</t>
  </si>
  <si>
    <t>MODEL</t>
  </si>
  <si>
    <t>X
Dataset</t>
  </si>
  <si>
    <t>Set
Threshhold</t>
  </si>
  <si>
    <t>Objects</t>
  </si>
  <si>
    <t>Rebalancing
Mode</t>
  </si>
  <si>
    <t>N
Neighbors</t>
  </si>
  <si>
    <t>Run-Time (s)</t>
  </si>
  <si>
    <t>Accuracy</t>
  </si>
  <si>
    <t>Precision</t>
  </si>
  <si>
    <t>Recall</t>
  </si>
  <si>
    <t>F1</t>
  </si>
  <si>
    <t>Solver</t>
  </si>
  <si>
    <t>Penalty</t>
  </si>
  <si>
    <t>C</t>
  </si>
  <si>
    <t>L1
Ratio</t>
  </si>
  <si>
    <t>Max
Iterations</t>
  </si>
  <si>
    <t>Criterion</t>
  </si>
  <si>
    <t>Min 
Split</t>
  </si>
  <si>
    <t>Max
Depth</t>
  </si>
  <si>
    <t>Bootstrap</t>
  </si>
  <si>
    <t>#
Estimators</t>
  </si>
  <si>
    <t>Activations</t>
  </si>
  <si>
    <t>Learning
Rate</t>
  </si>
  <si>
    <t>KNN</t>
  </si>
  <si>
    <t>X0</t>
  </si>
  <si>
    <t>Superclass</t>
  </si>
  <si>
    <t>Smote</t>
  </si>
  <si>
    <t>Logistic</t>
  </si>
  <si>
    <t>lbfgs</t>
  </si>
  <si>
    <t>None</t>
  </si>
  <si>
    <t>SVM</t>
  </si>
  <si>
    <t>DT</t>
  </si>
  <si>
    <t>gini</t>
  </si>
  <si>
    <t>RF</t>
  </si>
  <si>
    <t>FFNN</t>
  </si>
  <si>
    <t>relu</t>
  </si>
  <si>
    <t>l2</t>
  </si>
  <si>
    <t>tanh</t>
  </si>
  <si>
    <t>Rarest</t>
  </si>
  <si>
    <t>Stars</t>
  </si>
  <si>
    <t>entropy</t>
  </si>
  <si>
    <t>saga</t>
  </si>
  <si>
    <t>elasticnet</t>
  </si>
  <si>
    <t>Galaxies</t>
  </si>
  <si>
    <t>Description</t>
  </si>
  <si>
    <t>Er</t>
  </si>
  <si>
    <t>elliptical with low eccentricity (round)</t>
  </si>
  <si>
    <t>Ee</t>
  </si>
  <si>
    <t xml:space="preserve">elliptical with intermediate eccentricity </t>
  </si>
  <si>
    <t>Ec</t>
  </si>
  <si>
    <t>elliptical with high eccentricity (cigar-shaped)</t>
  </si>
  <si>
    <t>Sa</t>
  </si>
  <si>
    <t>spiral with large bulge</t>
  </si>
  <si>
    <t>Sb</t>
  </si>
  <si>
    <t>spiral with medium bulge</t>
  </si>
  <si>
    <t>Sc</t>
  </si>
  <si>
    <t>spiral with small bulge</t>
  </si>
  <si>
    <t>Sd</t>
  </si>
  <si>
    <t>spiral with no bulge</t>
  </si>
  <si>
    <t>SBa</t>
  </si>
  <si>
    <t>barred-spiral with large bulge</t>
  </si>
  <si>
    <t>SBb</t>
  </si>
  <si>
    <t>barred-spiral with medium bulge</t>
  </si>
  <si>
    <t>SBc</t>
  </si>
  <si>
    <t>barred-spiral with small bulge</t>
  </si>
  <si>
    <t>SBd</t>
  </si>
  <si>
    <t>barred-spiral with no bulge</t>
  </si>
  <si>
    <t>Ser</t>
  </si>
  <si>
    <t>edge-on spiral with round bulge</t>
  </si>
  <si>
    <t>Seb</t>
  </si>
  <si>
    <t>edge-on spiral with boxy bulge</t>
  </si>
  <si>
    <t>Sen</t>
  </si>
  <si>
    <t>edge-on spiral with no bulge</t>
  </si>
  <si>
    <t>O</t>
  </si>
  <si>
    <t>blue</t>
  </si>
  <si>
    <t>B</t>
  </si>
  <si>
    <t>bluish white</t>
  </si>
  <si>
    <t>A</t>
  </si>
  <si>
    <t>white</t>
  </si>
  <si>
    <t>F</t>
  </si>
  <si>
    <t>yellowish white</t>
  </si>
  <si>
    <t>G</t>
  </si>
  <si>
    <t>K</t>
  </si>
  <si>
    <t>light orange</t>
  </si>
  <si>
    <t>M</t>
  </si>
  <si>
    <t>orangeish red</t>
  </si>
  <si>
    <t>D</t>
  </si>
  <si>
    <t>white dwarf</t>
  </si>
  <si>
    <t>carbon star</t>
  </si>
  <si>
    <t>d</t>
  </si>
  <si>
    <t>cool (red or brown) dwarf</t>
  </si>
  <si>
    <t>Label</t>
  </si>
  <si>
    <t>galaxy</t>
  </si>
  <si>
    <t>quasar</t>
  </si>
  <si>
    <t>star</t>
  </si>
  <si>
    <t>Galaxy Subclassification Labels</t>
  </si>
  <si>
    <t>Stellar Subclassification Labels</t>
  </si>
  <si>
    <t>Superclass Classification Labels</t>
  </si>
  <si>
    <t>Test</t>
  </si>
  <si>
    <t>Data
Shape</t>
  </si>
  <si>
    <t>Tabular</t>
  </si>
  <si>
    <t>ResNet50</t>
  </si>
  <si>
    <t>CNN</t>
  </si>
  <si>
    <t>LSTM</t>
  </si>
  <si>
    <r>
      <t>R</t>
    </r>
    <r>
      <rPr>
        <vertAlign val="superscript"/>
        <sz val="11"/>
        <color theme="0"/>
        <rFont val="Calibri"/>
        <family val="2"/>
        <scheme val="minor"/>
      </rPr>
      <t>2</t>
    </r>
  </si>
  <si>
    <t>Imagery*</t>
  </si>
  <si>
    <t>Model</t>
  </si>
  <si>
    <t>Dataset</t>
  </si>
  <si>
    <t>Classification Task</t>
  </si>
  <si>
    <t>PCA</t>
  </si>
  <si>
    <t>Linear Regression</t>
  </si>
  <si>
    <t>K-means</t>
  </si>
  <si>
    <t>Logistic Regression</t>
  </si>
  <si>
    <t>Decision Tree</t>
  </si>
  <si>
    <t>Random Forest</t>
  </si>
  <si>
    <t>Feedforward NN</t>
  </si>
  <si>
    <t>Res-Net</t>
  </si>
  <si>
    <t>x</t>
  </si>
  <si>
    <t>imagery</t>
  </si>
  <si>
    <t>both</t>
  </si>
  <si>
    <t>tabular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</si>
</sst>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3" fillId="3" borderId="1" xfId="0" applyFont="1" applyFill="1" applyBorder="1"/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3" borderId="3" xfId="0" applyFont="1" applyFill="1" applyBorder="1"/>
    <xf numFmtId="0" fontId="3" fillId="4" borderId="2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5" borderId="0" xfId="0" applyFont="1" applyFill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1" fillId="3" borderId="0" xfId="0" applyFont="1" applyFill="1"/>
    <xf numFmtId="0" fontId="3" fillId="3" borderId="0" xfId="0" applyFont="1" applyFill="1"/>
    <xf numFmtId="0" fontId="3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5" fillId="0" borderId="0" xfId="0" applyFont="1" applyBorder="1"/>
    <xf numFmtId="164" fontId="0" fillId="0" borderId="5" xfId="0" applyNumberFormat="1" applyBorder="1"/>
    <xf numFmtId="0" fontId="0" fillId="0" borderId="11" xfId="0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1" xfId="0" applyNumberFormat="1" applyBorder="1"/>
    <xf numFmtId="164" fontId="0" fillId="0" borderId="12" xfId="0" applyNumberFormat="1" applyBorder="1"/>
    <xf numFmtId="164" fontId="7" fillId="0" borderId="0" xfId="0" applyNumberFormat="1" applyFont="1" applyBorder="1"/>
    <xf numFmtId="0" fontId="0" fillId="6" borderId="0" xfId="0" applyFill="1" applyBorder="1"/>
    <xf numFmtId="164" fontId="0" fillId="6" borderId="0" xfId="0" applyNumberFormat="1" applyFill="1" applyBorder="1"/>
    <xf numFmtId="0" fontId="7" fillId="6" borderId="0" xfId="0" applyFont="1" applyFill="1" applyBorder="1"/>
    <xf numFmtId="164" fontId="7" fillId="6" borderId="5" xfId="0" applyNumberFormat="1" applyFont="1" applyFill="1" applyBorder="1"/>
    <xf numFmtId="0" fontId="0" fillId="6" borderId="6" xfId="0" applyFill="1" applyBorder="1"/>
    <xf numFmtId="164" fontId="0" fillId="6" borderId="6" xfId="0" applyNumberFormat="1" applyFill="1" applyBorder="1"/>
    <xf numFmtId="164" fontId="0" fillId="6" borderId="7" xfId="0" applyNumberFormat="1" applyFill="1" applyBorder="1"/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4" xfId="0" applyBorder="1"/>
    <xf numFmtId="0" fontId="0" fillId="0" borderId="10" xfId="0" applyBorder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E4A9-B5F0-4AE8-8C0A-ECB4CCF28DCB}">
  <dimension ref="B2:H17"/>
  <sheetViews>
    <sheetView tabSelected="1" zoomScale="70" zoomScaleNormal="70" workbookViewId="0"/>
  </sheetViews>
  <sheetFormatPr defaultRowHeight="14.25" x14ac:dyDescent="0.45"/>
  <cols>
    <col min="2" max="2" width="25.19921875" bestFit="1" customWidth="1"/>
    <col min="4" max="4" width="5" bestFit="1" customWidth="1"/>
    <col min="5" max="5" width="22.33203125" bestFit="1" customWidth="1"/>
    <col min="7" max="7" width="5" bestFit="1" customWidth="1"/>
    <col min="8" max="8" width="39.53125" customWidth="1"/>
  </cols>
  <sheetData>
    <row r="2" spans="2:8" x14ac:dyDescent="0.45">
      <c r="B2" t="s">
        <v>99</v>
      </c>
      <c r="D2" s="31" t="s">
        <v>98</v>
      </c>
      <c r="E2" s="31"/>
      <c r="G2" s="31" t="s">
        <v>97</v>
      </c>
      <c r="H2" s="31"/>
    </row>
    <row r="3" spans="2:8" x14ac:dyDescent="0.45">
      <c r="B3" s="28" t="s">
        <v>93</v>
      </c>
      <c r="D3" s="27" t="s">
        <v>93</v>
      </c>
      <c r="E3" s="27" t="s">
        <v>46</v>
      </c>
      <c r="G3" s="27" t="s">
        <v>93</v>
      </c>
      <c r="H3" s="27" t="s">
        <v>46</v>
      </c>
    </row>
    <row r="4" spans="2:8" x14ac:dyDescent="0.45">
      <c r="B4" t="s">
        <v>94</v>
      </c>
      <c r="D4" t="s">
        <v>75</v>
      </c>
      <c r="E4" t="s">
        <v>76</v>
      </c>
      <c r="G4" t="s">
        <v>47</v>
      </c>
      <c r="H4" t="s">
        <v>48</v>
      </c>
    </row>
    <row r="5" spans="2:8" x14ac:dyDescent="0.45">
      <c r="B5" t="s">
        <v>95</v>
      </c>
      <c r="D5" t="s">
        <v>77</v>
      </c>
      <c r="E5" t="s">
        <v>78</v>
      </c>
      <c r="G5" t="s">
        <v>49</v>
      </c>
      <c r="H5" t="s">
        <v>50</v>
      </c>
    </row>
    <row r="6" spans="2:8" x14ac:dyDescent="0.45">
      <c r="B6" t="s">
        <v>96</v>
      </c>
      <c r="D6" t="s">
        <v>79</v>
      </c>
      <c r="E6" t="s">
        <v>80</v>
      </c>
      <c r="G6" t="s">
        <v>51</v>
      </c>
      <c r="H6" t="s">
        <v>52</v>
      </c>
    </row>
    <row r="7" spans="2:8" x14ac:dyDescent="0.45">
      <c r="D7" t="s">
        <v>81</v>
      </c>
      <c r="E7" t="s">
        <v>82</v>
      </c>
      <c r="G7" t="s">
        <v>53</v>
      </c>
      <c r="H7" t="s">
        <v>54</v>
      </c>
    </row>
    <row r="8" spans="2:8" x14ac:dyDescent="0.45">
      <c r="D8" t="s">
        <v>83</v>
      </c>
      <c r="E8" t="s">
        <v>82</v>
      </c>
      <c r="G8" t="s">
        <v>55</v>
      </c>
      <c r="H8" t="s">
        <v>56</v>
      </c>
    </row>
    <row r="9" spans="2:8" x14ac:dyDescent="0.45">
      <c r="D9" t="s">
        <v>84</v>
      </c>
      <c r="E9" t="s">
        <v>85</v>
      </c>
      <c r="G9" t="s">
        <v>57</v>
      </c>
      <c r="H9" t="s">
        <v>58</v>
      </c>
    </row>
    <row r="10" spans="2:8" x14ac:dyDescent="0.45">
      <c r="D10" t="s">
        <v>86</v>
      </c>
      <c r="E10" t="s">
        <v>87</v>
      </c>
      <c r="G10" t="s">
        <v>59</v>
      </c>
      <c r="H10" t="s">
        <v>60</v>
      </c>
    </row>
    <row r="11" spans="2:8" x14ac:dyDescent="0.45">
      <c r="D11" t="s">
        <v>88</v>
      </c>
      <c r="E11" t="s">
        <v>89</v>
      </c>
      <c r="G11" t="s">
        <v>61</v>
      </c>
      <c r="H11" t="s">
        <v>62</v>
      </c>
    </row>
    <row r="12" spans="2:8" x14ac:dyDescent="0.45">
      <c r="D12" t="s">
        <v>15</v>
      </c>
      <c r="E12" t="s">
        <v>90</v>
      </c>
      <c r="G12" t="s">
        <v>63</v>
      </c>
      <c r="H12" t="s">
        <v>64</v>
      </c>
    </row>
    <row r="13" spans="2:8" x14ac:dyDescent="0.45">
      <c r="D13" t="s">
        <v>91</v>
      </c>
      <c r="E13" t="s">
        <v>92</v>
      </c>
      <c r="G13" t="s">
        <v>65</v>
      </c>
      <c r="H13" t="s">
        <v>66</v>
      </c>
    </row>
    <row r="14" spans="2:8" x14ac:dyDescent="0.45">
      <c r="G14" t="s">
        <v>67</v>
      </c>
      <c r="H14" t="s">
        <v>68</v>
      </c>
    </row>
    <row r="15" spans="2:8" x14ac:dyDescent="0.45">
      <c r="G15" t="s">
        <v>69</v>
      </c>
      <c r="H15" t="s">
        <v>70</v>
      </c>
    </row>
    <row r="16" spans="2:8" x14ac:dyDescent="0.45">
      <c r="G16" t="s">
        <v>71</v>
      </c>
      <c r="H16" t="s">
        <v>72</v>
      </c>
    </row>
    <row r="17" spans="7:8" x14ac:dyDescent="0.45">
      <c r="G17" t="s">
        <v>73</v>
      </c>
      <c r="H17" t="s">
        <v>74</v>
      </c>
    </row>
  </sheetData>
  <mergeCells count="2">
    <mergeCell ref="D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C43C8-7896-4F93-BCC1-FD6D0E9A80D1}">
  <dimension ref="B1:F15"/>
  <sheetViews>
    <sheetView zoomScale="70" zoomScaleNormal="70" workbookViewId="0"/>
  </sheetViews>
  <sheetFormatPr defaultRowHeight="14.25" x14ac:dyDescent="0.45"/>
  <cols>
    <col min="2" max="2" width="16.1328125" customWidth="1"/>
    <col min="3" max="3" width="9.33203125" bestFit="1" customWidth="1"/>
    <col min="4" max="4" width="4.796875" bestFit="1" customWidth="1"/>
    <col min="5" max="5" width="7.46484375" bestFit="1" customWidth="1"/>
    <col min="6" max="6" width="7.3984375" bestFit="1" customWidth="1"/>
  </cols>
  <sheetData>
    <row r="1" spans="2:6" ht="14.65" thickBot="1" x14ac:dyDescent="0.5"/>
    <row r="2" spans="2:6" ht="14.65" thickBot="1" x14ac:dyDescent="0.5">
      <c r="B2" s="1"/>
      <c r="C2" s="90" t="s">
        <v>110</v>
      </c>
      <c r="D2" s="91"/>
      <c r="E2" s="92"/>
      <c r="F2" s="1"/>
    </row>
    <row r="3" spans="2:6" x14ac:dyDescent="0.45">
      <c r="B3" s="2" t="s">
        <v>108</v>
      </c>
      <c r="C3" s="2" t="s">
        <v>27</v>
      </c>
      <c r="D3" s="4" t="s">
        <v>41</v>
      </c>
      <c r="E3" s="6" t="s">
        <v>45</v>
      </c>
      <c r="F3" s="6" t="s">
        <v>109</v>
      </c>
    </row>
    <row r="4" spans="2:6" x14ac:dyDescent="0.45">
      <c r="B4" s="88" t="s">
        <v>111</v>
      </c>
      <c r="C4" s="88" t="s">
        <v>119</v>
      </c>
      <c r="D4" s="65" t="s">
        <v>119</v>
      </c>
      <c r="E4" s="24" t="s">
        <v>119</v>
      </c>
      <c r="F4" s="24" t="s">
        <v>122</v>
      </c>
    </row>
    <row r="5" spans="2:6" x14ac:dyDescent="0.45">
      <c r="B5" s="88" t="s">
        <v>112</v>
      </c>
      <c r="C5" s="88"/>
      <c r="D5" s="65" t="s">
        <v>119</v>
      </c>
      <c r="E5" s="24"/>
      <c r="F5" s="24" t="s">
        <v>122</v>
      </c>
    </row>
    <row r="6" spans="2:6" x14ac:dyDescent="0.45">
      <c r="B6" s="88" t="s">
        <v>113</v>
      </c>
      <c r="C6" s="88" t="s">
        <v>119</v>
      </c>
      <c r="D6" s="65" t="s">
        <v>119</v>
      </c>
      <c r="E6" s="24" t="s">
        <v>119</v>
      </c>
      <c r="F6" s="24" t="s">
        <v>122</v>
      </c>
    </row>
    <row r="7" spans="2:6" x14ac:dyDescent="0.45">
      <c r="B7" s="88" t="s">
        <v>25</v>
      </c>
      <c r="C7" s="88" t="s">
        <v>119</v>
      </c>
      <c r="D7" s="65" t="s">
        <v>119</v>
      </c>
      <c r="E7" s="24" t="s">
        <v>119</v>
      </c>
      <c r="F7" s="24" t="s">
        <v>122</v>
      </c>
    </row>
    <row r="8" spans="2:6" x14ac:dyDescent="0.45">
      <c r="B8" s="88" t="s">
        <v>114</v>
      </c>
      <c r="C8" s="88" t="s">
        <v>119</v>
      </c>
      <c r="D8" s="65" t="s">
        <v>119</v>
      </c>
      <c r="E8" s="24" t="s">
        <v>119</v>
      </c>
      <c r="F8" s="24" t="s">
        <v>122</v>
      </c>
    </row>
    <row r="9" spans="2:6" x14ac:dyDescent="0.45">
      <c r="B9" s="88" t="s">
        <v>32</v>
      </c>
      <c r="C9" s="88" t="s">
        <v>119</v>
      </c>
      <c r="D9" s="65" t="s">
        <v>119</v>
      </c>
      <c r="E9" s="24" t="s">
        <v>119</v>
      </c>
      <c r="F9" s="24" t="s">
        <v>122</v>
      </c>
    </row>
    <row r="10" spans="2:6" x14ac:dyDescent="0.45">
      <c r="B10" s="88" t="s">
        <v>115</v>
      </c>
      <c r="C10" s="88" t="s">
        <v>119</v>
      </c>
      <c r="D10" s="65" t="s">
        <v>119</v>
      </c>
      <c r="E10" s="24" t="s">
        <v>119</v>
      </c>
      <c r="F10" s="24" t="s">
        <v>122</v>
      </c>
    </row>
    <row r="11" spans="2:6" x14ac:dyDescent="0.45">
      <c r="B11" s="88" t="s">
        <v>116</v>
      </c>
      <c r="C11" s="88" t="s">
        <v>119</v>
      </c>
      <c r="D11" s="65" t="s">
        <v>119</v>
      </c>
      <c r="E11" s="24" t="s">
        <v>119</v>
      </c>
      <c r="F11" s="24" t="s">
        <v>122</v>
      </c>
    </row>
    <row r="12" spans="2:6" x14ac:dyDescent="0.45">
      <c r="B12" s="88" t="s">
        <v>117</v>
      </c>
      <c r="C12" s="88" t="s">
        <v>119</v>
      </c>
      <c r="D12" s="65" t="s">
        <v>119</v>
      </c>
      <c r="E12" s="24" t="s">
        <v>119</v>
      </c>
      <c r="F12" s="24" t="s">
        <v>121</v>
      </c>
    </row>
    <row r="13" spans="2:6" x14ac:dyDescent="0.45">
      <c r="B13" s="88" t="s">
        <v>118</v>
      </c>
      <c r="C13" s="88"/>
      <c r="D13" s="65"/>
      <c r="E13" s="24" t="s">
        <v>119</v>
      </c>
      <c r="F13" s="24" t="s">
        <v>120</v>
      </c>
    </row>
    <row r="14" spans="2:6" x14ac:dyDescent="0.45">
      <c r="B14" s="88" t="s">
        <v>104</v>
      </c>
      <c r="C14" s="88"/>
      <c r="D14" s="65"/>
      <c r="E14" s="24" t="s">
        <v>119</v>
      </c>
      <c r="F14" s="24" t="s">
        <v>120</v>
      </c>
    </row>
    <row r="15" spans="2:6" ht="14.65" thickBot="1" x14ac:dyDescent="0.5">
      <c r="B15" s="89" t="s">
        <v>105</v>
      </c>
      <c r="C15" s="89"/>
      <c r="D15" s="25"/>
      <c r="E15" s="26" t="s">
        <v>119</v>
      </c>
      <c r="F15" s="26" t="s">
        <v>120</v>
      </c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C367D-94EF-4F2A-92E2-C901EC4B5E29}">
  <dimension ref="B2:DA75"/>
  <sheetViews>
    <sheetView zoomScale="70" zoomScaleNormal="70" workbookViewId="0"/>
  </sheetViews>
  <sheetFormatPr defaultRowHeight="14.25" x14ac:dyDescent="0.45"/>
  <cols>
    <col min="2" max="2" width="8.46484375" bestFit="1" customWidth="1"/>
    <col min="3" max="3" width="8.19921875" bestFit="1" customWidth="1"/>
    <col min="4" max="4" width="11.1328125" bestFit="1" customWidth="1"/>
    <col min="5" max="5" width="10.86328125" bestFit="1" customWidth="1"/>
    <col min="6" max="6" width="11.9296875" bestFit="1" customWidth="1"/>
    <col min="7" max="7" width="10.33203125" bestFit="1" customWidth="1"/>
    <col min="8" max="8" width="12.59765625" bestFit="1" customWidth="1"/>
    <col min="9" max="9" width="9.3984375" bestFit="1" customWidth="1"/>
    <col min="10" max="10" width="9.6640625" bestFit="1" customWidth="1"/>
    <col min="11" max="12" width="7.53125" bestFit="1" customWidth="1"/>
    <col min="13" max="13" width="9.3984375" bestFit="1" customWidth="1"/>
    <col min="14" max="14" width="9.6640625" bestFit="1" customWidth="1"/>
    <col min="15" max="15" width="7.53125" bestFit="1" customWidth="1"/>
    <col min="16" max="16" width="8.59765625" bestFit="1" customWidth="1"/>
    <col min="18" max="18" width="10.33203125" bestFit="1" customWidth="1"/>
    <col min="19" max="19" width="8.19921875" bestFit="1" customWidth="1"/>
    <col min="20" max="20" width="11.1328125" bestFit="1" customWidth="1"/>
    <col min="21" max="21" width="10.86328125" bestFit="1" customWidth="1"/>
    <col min="22" max="22" width="11.9296875" bestFit="1" customWidth="1"/>
    <col min="23" max="23" width="7" bestFit="1" customWidth="1"/>
    <col min="24" max="24" width="9.6640625" bestFit="1" customWidth="1"/>
    <col min="25" max="25" width="4.46484375" bestFit="1" customWidth="1"/>
    <col min="26" max="26" width="6.06640625" bestFit="1" customWidth="1"/>
    <col min="27" max="27" width="9.3984375" bestFit="1" customWidth="1"/>
    <col min="28" max="28" width="12.59765625" bestFit="1" customWidth="1"/>
    <col min="29" max="29" width="9.3984375" bestFit="1" customWidth="1"/>
    <col min="30" max="30" width="9.6640625" bestFit="1" customWidth="1"/>
    <col min="31" max="32" width="7.53125" bestFit="1" customWidth="1"/>
    <col min="33" max="33" width="9.3984375" bestFit="1" customWidth="1"/>
    <col min="34" max="34" width="9.6640625" bestFit="1" customWidth="1"/>
    <col min="35" max="36" width="7.53125" bestFit="1" customWidth="1"/>
    <col min="38" max="38" width="8.46484375" bestFit="1" customWidth="1"/>
    <col min="39" max="39" width="8.19921875" bestFit="1" customWidth="1"/>
    <col min="40" max="40" width="11.1328125" bestFit="1" customWidth="1"/>
    <col min="41" max="41" width="10.86328125" bestFit="1" customWidth="1"/>
    <col min="42" max="42" width="11.9296875" bestFit="1" customWidth="1"/>
    <col min="43" max="43" width="4.46484375" bestFit="1" customWidth="1"/>
    <col min="44" max="44" width="9.3984375" bestFit="1" customWidth="1"/>
    <col min="45" max="45" width="12.59765625" bestFit="1" customWidth="1"/>
    <col min="46" max="46" width="9.3984375" bestFit="1" customWidth="1"/>
    <col min="47" max="47" width="9.6640625" bestFit="1" customWidth="1"/>
    <col min="48" max="49" width="7.53125" bestFit="1" customWidth="1"/>
    <col min="50" max="50" width="9.3984375" bestFit="1" customWidth="1"/>
    <col min="51" max="51" width="9.6640625" bestFit="1" customWidth="1"/>
    <col min="52" max="53" width="7.53125" bestFit="1" customWidth="1"/>
    <col min="55" max="55" width="8.46484375" bestFit="1" customWidth="1"/>
    <col min="56" max="56" width="8.19921875" bestFit="1" customWidth="1"/>
    <col min="57" max="57" width="11.1328125" bestFit="1" customWidth="1"/>
    <col min="58" max="58" width="10.86328125" bestFit="1" customWidth="1"/>
    <col min="59" max="59" width="11.9296875" bestFit="1" customWidth="1"/>
    <col min="60" max="60" width="8.86328125" bestFit="1" customWidth="1"/>
    <col min="61" max="61" width="5.53125" bestFit="1" customWidth="1"/>
    <col min="62" max="62" width="6.46484375" bestFit="1" customWidth="1"/>
    <col min="63" max="63" width="12.59765625" bestFit="1" customWidth="1"/>
    <col min="64" max="64" width="9.3984375" bestFit="1" customWidth="1"/>
    <col min="65" max="65" width="9.6640625" bestFit="1" customWidth="1"/>
    <col min="66" max="67" width="7.53125" bestFit="1" customWidth="1"/>
    <col min="68" max="68" width="9.3984375" bestFit="1" customWidth="1"/>
    <col min="69" max="69" width="9.6640625" bestFit="1" customWidth="1"/>
    <col min="70" max="71" width="7.53125" bestFit="1" customWidth="1"/>
    <col min="73" max="73" width="8.46484375" bestFit="1" customWidth="1"/>
    <col min="74" max="74" width="8.19921875" bestFit="1" customWidth="1"/>
    <col min="75" max="75" width="11.1328125" bestFit="1" customWidth="1"/>
    <col min="76" max="76" width="10.86328125" bestFit="1" customWidth="1"/>
    <col min="77" max="77" width="11.9296875" bestFit="1" customWidth="1"/>
    <col min="78" max="78" width="10.33203125" bestFit="1" customWidth="1"/>
    <col min="79" max="79" width="10.86328125" bestFit="1" customWidth="1"/>
    <col min="80" max="80" width="12.59765625" bestFit="1" customWidth="1"/>
    <col min="81" max="81" width="9.3984375" bestFit="1" customWidth="1"/>
    <col min="82" max="82" width="9.6640625" bestFit="1" customWidth="1"/>
    <col min="83" max="84" width="7.53125" bestFit="1" customWidth="1"/>
    <col min="85" max="85" width="9.3984375" bestFit="1" customWidth="1"/>
    <col min="86" max="86" width="9.6640625" bestFit="1" customWidth="1"/>
    <col min="87" max="88" width="7.53125" bestFit="1" customWidth="1"/>
    <col min="90" max="90" width="8.46484375" bestFit="1" customWidth="1"/>
    <col min="91" max="91" width="8.19921875" bestFit="1" customWidth="1"/>
    <col min="92" max="92" width="11.1328125" bestFit="1" customWidth="1"/>
    <col min="93" max="93" width="10.86328125" bestFit="1" customWidth="1"/>
    <col min="94" max="94" width="11.9296875" bestFit="1" customWidth="1"/>
    <col min="95" max="95" width="11.265625" bestFit="1" customWidth="1"/>
    <col min="96" max="96" width="8.59765625" bestFit="1" customWidth="1"/>
    <col min="97" max="97" width="12.59765625" bestFit="1" customWidth="1"/>
    <col min="98" max="98" width="9.3984375" bestFit="1" customWidth="1"/>
    <col min="99" max="99" width="9.6640625" bestFit="1" customWidth="1"/>
    <col min="100" max="101" width="7.53125" bestFit="1" customWidth="1"/>
    <col min="102" max="102" width="9.3984375" bestFit="1" customWidth="1"/>
    <col min="103" max="103" width="9.6640625" bestFit="1" customWidth="1"/>
    <col min="104" max="105" width="7.53125" bestFit="1" customWidth="1"/>
  </cols>
  <sheetData>
    <row r="2" spans="2:105" ht="14.65" thickBot="1" x14ac:dyDescent="0.5">
      <c r="B2" s="1"/>
      <c r="C2" s="1"/>
      <c r="D2" s="1"/>
      <c r="E2" s="1"/>
      <c r="F2" s="1"/>
      <c r="G2" s="1"/>
      <c r="H2" s="1"/>
      <c r="I2" s="64" t="s">
        <v>0</v>
      </c>
      <c r="J2" s="64"/>
      <c r="K2" s="64"/>
      <c r="L2" s="64"/>
      <c r="M2" s="64" t="s">
        <v>1</v>
      </c>
      <c r="N2" s="64"/>
      <c r="O2" s="64"/>
      <c r="P2" s="64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4" t="s">
        <v>0</v>
      </c>
      <c r="AD2" s="64"/>
      <c r="AE2" s="64"/>
      <c r="AF2" s="64"/>
      <c r="AG2" s="64" t="s">
        <v>1</v>
      </c>
      <c r="AH2" s="64"/>
      <c r="AI2" s="64"/>
      <c r="AJ2" s="64"/>
      <c r="AL2" s="1"/>
      <c r="AM2" s="1"/>
      <c r="AN2" s="1"/>
      <c r="AO2" s="1"/>
      <c r="AP2" s="1"/>
      <c r="AQ2" s="1"/>
      <c r="AR2" s="1"/>
      <c r="AS2" s="1"/>
      <c r="AT2" s="64" t="s">
        <v>0</v>
      </c>
      <c r="AU2" s="64"/>
      <c r="AV2" s="64"/>
      <c r="AW2" s="64"/>
      <c r="AX2" s="64" t="s">
        <v>1</v>
      </c>
      <c r="AY2" s="64"/>
      <c r="AZ2" s="64"/>
      <c r="BA2" s="64"/>
      <c r="BC2" s="1"/>
      <c r="BD2" s="1"/>
      <c r="BE2" s="1"/>
      <c r="BF2" s="1"/>
      <c r="BG2" s="1"/>
      <c r="BH2" s="1"/>
      <c r="BI2" s="1"/>
      <c r="BJ2" s="1"/>
      <c r="BK2" s="1"/>
      <c r="BL2" s="64" t="s">
        <v>0</v>
      </c>
      <c r="BM2" s="64"/>
      <c r="BN2" s="64"/>
      <c r="BO2" s="64"/>
      <c r="BP2" s="64" t="s">
        <v>1</v>
      </c>
      <c r="BQ2" s="64"/>
      <c r="BR2" s="64"/>
      <c r="BS2" s="64"/>
      <c r="BU2" s="1"/>
      <c r="BV2" s="1"/>
      <c r="BW2" s="1"/>
      <c r="BX2" s="1"/>
      <c r="BY2" s="1"/>
      <c r="BZ2" s="1"/>
      <c r="CA2" s="1"/>
      <c r="CB2" s="1"/>
      <c r="CC2" s="64" t="s">
        <v>0</v>
      </c>
      <c r="CD2" s="64"/>
      <c r="CE2" s="64"/>
      <c r="CF2" s="64"/>
      <c r="CG2" s="64" t="s">
        <v>1</v>
      </c>
      <c r="CH2" s="64"/>
      <c r="CI2" s="64"/>
      <c r="CJ2" s="64"/>
      <c r="CL2" s="1"/>
      <c r="CM2" s="1"/>
      <c r="CN2" s="1"/>
      <c r="CO2" s="1"/>
      <c r="CP2" s="1"/>
      <c r="CQ2" s="1"/>
      <c r="CR2" s="1"/>
      <c r="CS2" s="1"/>
      <c r="CT2" s="64" t="s">
        <v>0</v>
      </c>
      <c r="CU2" s="64"/>
      <c r="CV2" s="64"/>
      <c r="CW2" s="64"/>
      <c r="CX2" s="64" t="s">
        <v>1</v>
      </c>
      <c r="CY2" s="64"/>
      <c r="CZ2" s="64"/>
      <c r="DA2" s="64"/>
    </row>
    <row r="3" spans="2:105" ht="28.9" thickBot="1" x14ac:dyDescent="0.5"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5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9</v>
      </c>
      <c r="N3" s="4" t="s">
        <v>10</v>
      </c>
      <c r="O3" s="4" t="s">
        <v>11</v>
      </c>
      <c r="P3" s="6" t="s">
        <v>12</v>
      </c>
      <c r="R3" s="2" t="s">
        <v>2</v>
      </c>
      <c r="S3" s="3" t="s">
        <v>3</v>
      </c>
      <c r="T3" s="3" t="s">
        <v>4</v>
      </c>
      <c r="U3" s="4" t="s">
        <v>5</v>
      </c>
      <c r="V3" s="5" t="s">
        <v>6</v>
      </c>
      <c r="W3" s="7" t="s">
        <v>13</v>
      </c>
      <c r="X3" s="7" t="s">
        <v>14</v>
      </c>
      <c r="Y3" s="7" t="s">
        <v>15</v>
      </c>
      <c r="Z3" s="5" t="s">
        <v>16</v>
      </c>
      <c r="AA3" s="5" t="s">
        <v>17</v>
      </c>
      <c r="AB3" s="4" t="s">
        <v>8</v>
      </c>
      <c r="AC3" s="4" t="s">
        <v>9</v>
      </c>
      <c r="AD3" s="4" t="s">
        <v>10</v>
      </c>
      <c r="AE3" s="4" t="s">
        <v>11</v>
      </c>
      <c r="AF3" s="6" t="s">
        <v>12</v>
      </c>
      <c r="AG3" s="4" t="s">
        <v>9</v>
      </c>
      <c r="AH3" s="4" t="s">
        <v>10</v>
      </c>
      <c r="AI3" s="4" t="s">
        <v>11</v>
      </c>
      <c r="AJ3" s="6" t="s">
        <v>12</v>
      </c>
      <c r="AL3" s="2" t="s">
        <v>2</v>
      </c>
      <c r="AM3" s="3" t="s">
        <v>3</v>
      </c>
      <c r="AN3" s="3" t="s">
        <v>4</v>
      </c>
      <c r="AO3" s="4" t="s">
        <v>5</v>
      </c>
      <c r="AP3" s="5" t="s">
        <v>6</v>
      </c>
      <c r="AQ3" s="7" t="s">
        <v>15</v>
      </c>
      <c r="AR3" s="5" t="s">
        <v>17</v>
      </c>
      <c r="AS3" s="4" t="s">
        <v>8</v>
      </c>
      <c r="AT3" s="4" t="s">
        <v>9</v>
      </c>
      <c r="AU3" s="4" t="s">
        <v>10</v>
      </c>
      <c r="AV3" s="4" t="s">
        <v>11</v>
      </c>
      <c r="AW3" s="6" t="s">
        <v>12</v>
      </c>
      <c r="AX3" s="4" t="s">
        <v>9</v>
      </c>
      <c r="AY3" s="4" t="s">
        <v>10</v>
      </c>
      <c r="AZ3" s="4" t="s">
        <v>11</v>
      </c>
      <c r="BA3" s="6" t="s">
        <v>12</v>
      </c>
      <c r="BC3" s="2" t="s">
        <v>2</v>
      </c>
      <c r="BD3" s="3" t="s">
        <v>3</v>
      </c>
      <c r="BE3" s="3" t="s">
        <v>4</v>
      </c>
      <c r="BF3" s="4" t="s">
        <v>5</v>
      </c>
      <c r="BG3" s="5" t="s">
        <v>6</v>
      </c>
      <c r="BH3" s="7" t="s">
        <v>18</v>
      </c>
      <c r="BI3" s="5" t="s">
        <v>19</v>
      </c>
      <c r="BJ3" s="5" t="s">
        <v>20</v>
      </c>
      <c r="BK3" s="4" t="s">
        <v>8</v>
      </c>
      <c r="BL3" s="4" t="s">
        <v>9</v>
      </c>
      <c r="BM3" s="4" t="s">
        <v>10</v>
      </c>
      <c r="BN3" s="4" t="s">
        <v>11</v>
      </c>
      <c r="BO3" s="6" t="s">
        <v>12</v>
      </c>
      <c r="BP3" s="4" t="s">
        <v>9</v>
      </c>
      <c r="BQ3" s="4" t="s">
        <v>10</v>
      </c>
      <c r="BR3" s="4" t="s">
        <v>11</v>
      </c>
      <c r="BS3" s="6" t="s">
        <v>12</v>
      </c>
      <c r="BU3" s="2" t="s">
        <v>2</v>
      </c>
      <c r="BV3" s="3" t="s">
        <v>3</v>
      </c>
      <c r="BW3" s="3" t="s">
        <v>4</v>
      </c>
      <c r="BX3" s="4" t="s">
        <v>5</v>
      </c>
      <c r="BY3" s="5" t="s">
        <v>6</v>
      </c>
      <c r="BZ3" s="7" t="s">
        <v>21</v>
      </c>
      <c r="CA3" s="5" t="s">
        <v>22</v>
      </c>
      <c r="CB3" s="4" t="s">
        <v>8</v>
      </c>
      <c r="CC3" s="4" t="s">
        <v>9</v>
      </c>
      <c r="CD3" s="4" t="s">
        <v>10</v>
      </c>
      <c r="CE3" s="4" t="s">
        <v>11</v>
      </c>
      <c r="CF3" s="6" t="s">
        <v>12</v>
      </c>
      <c r="CG3" s="4" t="s">
        <v>9</v>
      </c>
      <c r="CH3" s="4" t="s">
        <v>10</v>
      </c>
      <c r="CI3" s="4" t="s">
        <v>11</v>
      </c>
      <c r="CJ3" s="6" t="s">
        <v>12</v>
      </c>
      <c r="CL3" s="2" t="s">
        <v>2</v>
      </c>
      <c r="CM3" s="3" t="s">
        <v>3</v>
      </c>
      <c r="CN3" s="3" t="s">
        <v>4</v>
      </c>
      <c r="CO3" s="4" t="s">
        <v>5</v>
      </c>
      <c r="CP3" s="5" t="s">
        <v>6</v>
      </c>
      <c r="CQ3" s="7" t="s">
        <v>23</v>
      </c>
      <c r="CR3" s="5" t="s">
        <v>24</v>
      </c>
      <c r="CS3" s="4" t="s">
        <v>8</v>
      </c>
      <c r="CT3" s="4" t="s">
        <v>9</v>
      </c>
      <c r="CU3" s="4" t="s">
        <v>10</v>
      </c>
      <c r="CV3" s="4" t="s">
        <v>11</v>
      </c>
      <c r="CW3" s="6" t="s">
        <v>12</v>
      </c>
      <c r="CX3" s="4" t="s">
        <v>9</v>
      </c>
      <c r="CY3" s="4" t="s">
        <v>10</v>
      </c>
      <c r="CZ3" s="4" t="s">
        <v>11</v>
      </c>
      <c r="DA3" s="6" t="s">
        <v>12</v>
      </c>
    </row>
    <row r="4" spans="2:105" s="10" customFormat="1" x14ac:dyDescent="0.45">
      <c r="B4" s="51" t="s">
        <v>25</v>
      </c>
      <c r="C4" s="38" t="s">
        <v>26</v>
      </c>
      <c r="D4" s="48">
        <v>1000</v>
      </c>
      <c r="E4" s="43" t="s">
        <v>27</v>
      </c>
      <c r="F4" s="38" t="s">
        <v>28</v>
      </c>
      <c r="G4" s="8">
        <v>5</v>
      </c>
      <c r="H4" s="8">
        <f>2*60+20</f>
        <v>140</v>
      </c>
      <c r="I4" s="8">
        <v>0.99970000000000003</v>
      </c>
      <c r="J4" s="8">
        <v>0.99970000000000003</v>
      </c>
      <c r="K4" s="8">
        <v>0.99970000000000003</v>
      </c>
      <c r="L4" s="8">
        <v>0.99970000000000003</v>
      </c>
      <c r="M4" s="8">
        <v>0.99939999999999996</v>
      </c>
      <c r="N4" s="8">
        <v>0.99939999999999996</v>
      </c>
      <c r="O4" s="8">
        <v>0.99939999999999996</v>
      </c>
      <c r="P4" s="9">
        <v>0.99939999999999996</v>
      </c>
      <c r="R4" s="51" t="s">
        <v>29</v>
      </c>
      <c r="S4" s="38" t="s">
        <v>26</v>
      </c>
      <c r="T4" s="48">
        <v>1000</v>
      </c>
      <c r="U4" s="43" t="s">
        <v>27</v>
      </c>
      <c r="V4" s="42" t="s">
        <v>28</v>
      </c>
      <c r="W4" s="42" t="s">
        <v>30</v>
      </c>
      <c r="X4" s="42" t="s">
        <v>31</v>
      </c>
      <c r="Y4" s="42">
        <v>1</v>
      </c>
      <c r="Z4" s="42" t="s">
        <v>31</v>
      </c>
      <c r="AA4" s="11">
        <v>50</v>
      </c>
      <c r="AB4" s="11">
        <v>34</v>
      </c>
      <c r="AC4" s="11">
        <v>0.99919999999999998</v>
      </c>
      <c r="AD4" s="11">
        <v>0.99919999999999998</v>
      </c>
      <c r="AE4" s="11">
        <v>0.99919999999999998</v>
      </c>
      <c r="AF4" s="11">
        <v>0.99919999999999998</v>
      </c>
      <c r="AG4" s="11">
        <v>0.99919999999999998</v>
      </c>
      <c r="AH4" s="11">
        <v>0.99919999999999998</v>
      </c>
      <c r="AI4" s="11">
        <v>0.99919999999999998</v>
      </c>
      <c r="AJ4" s="12">
        <v>0.99919999999999998</v>
      </c>
      <c r="AL4" s="51" t="s">
        <v>32</v>
      </c>
      <c r="AM4" s="38" t="s">
        <v>26</v>
      </c>
      <c r="AN4" s="48">
        <v>1000</v>
      </c>
      <c r="AO4" s="43" t="s">
        <v>27</v>
      </c>
      <c r="AP4" s="42" t="s">
        <v>28</v>
      </c>
      <c r="AQ4" s="42">
        <v>0.1</v>
      </c>
      <c r="AR4" s="11">
        <v>10</v>
      </c>
      <c r="AS4" s="11">
        <v>54</v>
      </c>
      <c r="AT4" s="11">
        <v>0.80410000000000004</v>
      </c>
      <c r="AU4" s="11">
        <v>0.87260000000000004</v>
      </c>
      <c r="AV4" s="11">
        <v>0.80410000000000004</v>
      </c>
      <c r="AW4" s="11">
        <v>0.80840000000000001</v>
      </c>
      <c r="AX4" s="11">
        <v>0.83540000000000003</v>
      </c>
      <c r="AY4" s="11">
        <v>0.87209999999999999</v>
      </c>
      <c r="AZ4" s="11">
        <v>0.83540000000000003</v>
      </c>
      <c r="BA4" s="12">
        <v>0.83130000000000004</v>
      </c>
      <c r="BC4" s="54" t="s">
        <v>33</v>
      </c>
      <c r="BD4" s="57" t="s">
        <v>26</v>
      </c>
      <c r="BE4" s="60">
        <v>1000</v>
      </c>
      <c r="BF4" s="43" t="s">
        <v>27</v>
      </c>
      <c r="BG4" s="42" t="s">
        <v>28</v>
      </c>
      <c r="BH4" s="42" t="s">
        <v>34</v>
      </c>
      <c r="BI4" s="42">
        <v>10</v>
      </c>
      <c r="BJ4" s="11">
        <v>2</v>
      </c>
      <c r="BK4" s="11">
        <v>31</v>
      </c>
      <c r="BL4" s="11">
        <v>0.99209999999999998</v>
      </c>
      <c r="BM4" s="11">
        <v>0.99219999999999997</v>
      </c>
      <c r="BN4" s="11">
        <v>0.99209999999999998</v>
      </c>
      <c r="BO4" s="11">
        <v>0.99209999999999998</v>
      </c>
      <c r="BP4" s="11">
        <v>0.99480000000000002</v>
      </c>
      <c r="BQ4" s="11">
        <v>0.99480000000000002</v>
      </c>
      <c r="BR4" s="11">
        <v>0.99480000000000002</v>
      </c>
      <c r="BS4" s="12">
        <v>0.99480000000000002</v>
      </c>
      <c r="BU4" s="51" t="s">
        <v>35</v>
      </c>
      <c r="BV4" s="38" t="s">
        <v>26</v>
      </c>
      <c r="BW4" s="48">
        <v>1000</v>
      </c>
      <c r="BX4" s="43" t="s">
        <v>27</v>
      </c>
      <c r="BY4" s="42" t="s">
        <v>28</v>
      </c>
      <c r="BZ4" s="42" t="b">
        <v>0</v>
      </c>
      <c r="CA4" s="11">
        <v>2</v>
      </c>
      <c r="CB4" s="11">
        <v>34</v>
      </c>
      <c r="CC4" s="11">
        <v>0.99990000000000001</v>
      </c>
      <c r="CD4" s="11">
        <v>0.99990000000000001</v>
      </c>
      <c r="CE4" s="11">
        <v>0.99990000000000001</v>
      </c>
      <c r="CF4" s="11">
        <v>0.99990000000000001</v>
      </c>
      <c r="CG4" s="11">
        <v>0.99939999999999996</v>
      </c>
      <c r="CH4" s="11">
        <v>0.99939999999999996</v>
      </c>
      <c r="CI4" s="11">
        <v>0.99939999999999996</v>
      </c>
      <c r="CJ4" s="12">
        <v>0.99939999999999996</v>
      </c>
      <c r="CL4" s="51" t="s">
        <v>36</v>
      </c>
      <c r="CM4" s="38" t="s">
        <v>26</v>
      </c>
      <c r="CN4" s="48">
        <v>1000</v>
      </c>
      <c r="CO4" s="43" t="s">
        <v>27</v>
      </c>
      <c r="CP4" s="42" t="s">
        <v>28</v>
      </c>
      <c r="CQ4" s="42" t="s">
        <v>37</v>
      </c>
      <c r="CR4" s="11">
        <v>1E-3</v>
      </c>
      <c r="CS4" s="11">
        <f>9*60+48</f>
        <v>588</v>
      </c>
      <c r="CT4" s="11">
        <v>0.99950000000000006</v>
      </c>
      <c r="CU4" s="11">
        <v>0.99950000000000006</v>
      </c>
      <c r="CV4" s="11">
        <v>0.99950000000000006</v>
      </c>
      <c r="CW4" s="11">
        <v>0.99950000000000006</v>
      </c>
      <c r="CX4" s="11">
        <v>0.99939999999999996</v>
      </c>
      <c r="CY4" s="11">
        <v>0.99939999999999996</v>
      </c>
      <c r="CZ4" s="11">
        <v>0.99939999999999996</v>
      </c>
      <c r="DA4" s="12">
        <v>0.99939999999999996</v>
      </c>
    </row>
    <row r="5" spans="2:105" s="10" customFormat="1" x14ac:dyDescent="0.45">
      <c r="B5" s="52"/>
      <c r="C5" s="39"/>
      <c r="D5" s="49"/>
      <c r="E5" s="44"/>
      <c r="F5" s="39"/>
      <c r="G5" s="10">
        <v>20</v>
      </c>
      <c r="H5" s="10">
        <f>3*60+20</f>
        <v>200</v>
      </c>
      <c r="I5" s="10">
        <v>0.99939999999999996</v>
      </c>
      <c r="J5" s="10">
        <v>0.99939999999999996</v>
      </c>
      <c r="K5" s="10">
        <v>0.99939999999999996</v>
      </c>
      <c r="L5" s="10">
        <v>0.99939999999999996</v>
      </c>
      <c r="M5" s="10">
        <v>0.99919999999999998</v>
      </c>
      <c r="N5" s="10">
        <v>0.99919999999999998</v>
      </c>
      <c r="O5" s="10">
        <v>0.99919999999999998</v>
      </c>
      <c r="P5" s="13">
        <v>0.99919999999999998</v>
      </c>
      <c r="R5" s="52"/>
      <c r="S5" s="39"/>
      <c r="T5" s="49"/>
      <c r="U5" s="44"/>
      <c r="V5" s="32"/>
      <c r="W5" s="32"/>
      <c r="X5" s="32"/>
      <c r="Y5" s="32"/>
      <c r="Z5" s="32"/>
      <c r="AA5" s="10">
        <v>5000</v>
      </c>
      <c r="AB5" s="10">
        <v>31</v>
      </c>
      <c r="AC5" s="10">
        <v>0.99919999999999998</v>
      </c>
      <c r="AD5" s="10">
        <v>0.99919999999999998</v>
      </c>
      <c r="AE5" s="10">
        <v>0.99919999999999998</v>
      </c>
      <c r="AF5" s="10">
        <v>0.99919999999999998</v>
      </c>
      <c r="AG5" s="10">
        <v>0.99919999999999998</v>
      </c>
      <c r="AH5" s="10">
        <v>0.99919999999999998</v>
      </c>
      <c r="AI5" s="10">
        <v>0.99919999999999998</v>
      </c>
      <c r="AJ5" s="13">
        <v>0.99919999999999998</v>
      </c>
      <c r="AL5" s="52"/>
      <c r="AM5" s="39"/>
      <c r="AN5" s="49"/>
      <c r="AO5" s="44"/>
      <c r="AP5" s="32"/>
      <c r="AQ5" s="32"/>
      <c r="AR5" s="10">
        <v>100</v>
      </c>
      <c r="AS5" s="10">
        <f>60+48</f>
        <v>108</v>
      </c>
      <c r="AT5" s="10">
        <v>0.91510000000000002</v>
      </c>
      <c r="AU5" s="10">
        <v>0.92200000000000004</v>
      </c>
      <c r="AV5" s="10">
        <v>0.91510000000000002</v>
      </c>
      <c r="AW5" s="10">
        <v>0.91490000000000005</v>
      </c>
      <c r="AX5" s="10">
        <v>0.90290000000000004</v>
      </c>
      <c r="AY5" s="10">
        <v>0.91190000000000004</v>
      </c>
      <c r="AZ5" s="10">
        <v>0.90290000000000004</v>
      </c>
      <c r="BA5" s="13">
        <v>0.90310000000000001</v>
      </c>
      <c r="BC5" s="55"/>
      <c r="BD5" s="58"/>
      <c r="BE5" s="61"/>
      <c r="BF5" s="44"/>
      <c r="BG5" s="32"/>
      <c r="BH5" s="32"/>
      <c r="BI5" s="32"/>
      <c r="BJ5" s="10">
        <v>10</v>
      </c>
      <c r="BK5" s="10">
        <v>37</v>
      </c>
      <c r="BL5" s="10">
        <v>0.99980000000000002</v>
      </c>
      <c r="BM5" s="10">
        <v>0.99980000000000002</v>
      </c>
      <c r="BN5" s="10">
        <v>0.99980000000000002</v>
      </c>
      <c r="BO5" s="10">
        <v>0.99980000000000002</v>
      </c>
      <c r="BP5" s="10">
        <v>0.99939999999999996</v>
      </c>
      <c r="BQ5" s="10">
        <v>0.99939999999999996</v>
      </c>
      <c r="BR5" s="10">
        <v>0.99939999999999996</v>
      </c>
      <c r="BS5" s="13">
        <v>0.99939999999999996</v>
      </c>
      <c r="BU5" s="52"/>
      <c r="BV5" s="39"/>
      <c r="BW5" s="49"/>
      <c r="BX5" s="44"/>
      <c r="BY5" s="32"/>
      <c r="BZ5" s="32"/>
      <c r="CA5" s="10">
        <v>10</v>
      </c>
      <c r="CB5" s="10">
        <v>70</v>
      </c>
      <c r="CC5" s="10">
        <v>0.99990000000000001</v>
      </c>
      <c r="CD5" s="10">
        <v>0.99990000000000001</v>
      </c>
      <c r="CE5" s="10">
        <v>0.99990000000000001</v>
      </c>
      <c r="CF5" s="10">
        <v>0.99990000000000001</v>
      </c>
      <c r="CG5" s="10">
        <v>0.99960000000000004</v>
      </c>
      <c r="CH5" s="10">
        <v>0.99960000000000004</v>
      </c>
      <c r="CI5" s="10">
        <v>0.99960000000000004</v>
      </c>
      <c r="CJ5" s="13">
        <v>0.99960000000000004</v>
      </c>
      <c r="CL5" s="52"/>
      <c r="CM5" s="39"/>
      <c r="CN5" s="49"/>
      <c r="CO5" s="44"/>
      <c r="CP5" s="32"/>
      <c r="CQ5" s="32"/>
      <c r="CR5" s="10">
        <v>0.1</v>
      </c>
      <c r="CS5" s="10">
        <f>8*60+51</f>
        <v>531</v>
      </c>
      <c r="CT5" s="10">
        <v>0.99960000000000004</v>
      </c>
      <c r="CU5" s="10">
        <v>0.99960000000000004</v>
      </c>
      <c r="CV5" s="10">
        <v>0.99960000000000004</v>
      </c>
      <c r="CW5" s="10">
        <v>0.99960000000000004</v>
      </c>
      <c r="CX5" s="10">
        <v>0.99939999999999996</v>
      </c>
      <c r="CY5" s="10">
        <v>0.99939999999999996</v>
      </c>
      <c r="CZ5" s="10">
        <v>0.99939999999999996</v>
      </c>
      <c r="DA5" s="13">
        <v>0.99939999999999996</v>
      </c>
    </row>
    <row r="6" spans="2:105" s="10" customFormat="1" x14ac:dyDescent="0.45">
      <c r="B6" s="52"/>
      <c r="C6" s="39"/>
      <c r="D6" s="49"/>
      <c r="E6" s="44"/>
      <c r="F6" s="40"/>
      <c r="G6" s="14">
        <v>100</v>
      </c>
      <c r="H6" s="14">
        <f>5*60+8</f>
        <v>308</v>
      </c>
      <c r="I6" s="14">
        <v>0.99909999999999999</v>
      </c>
      <c r="J6" s="14">
        <v>0.99909999999999999</v>
      </c>
      <c r="K6" s="14">
        <v>0.99909999999999999</v>
      </c>
      <c r="L6" s="14">
        <v>0.99909999999999999</v>
      </c>
      <c r="M6" s="14">
        <v>0.99870000000000003</v>
      </c>
      <c r="N6" s="14">
        <v>0.99870000000000003</v>
      </c>
      <c r="O6" s="14">
        <v>0.99870000000000003</v>
      </c>
      <c r="P6" s="15">
        <v>0.99870000000000003</v>
      </c>
      <c r="R6" s="52"/>
      <c r="S6" s="39"/>
      <c r="T6" s="49"/>
      <c r="U6" s="44"/>
      <c r="V6" s="32"/>
      <c r="W6" s="32"/>
      <c r="X6" s="32" t="s">
        <v>38</v>
      </c>
      <c r="Y6" s="32">
        <v>0.1</v>
      </c>
      <c r="Z6" s="32"/>
      <c r="AA6" s="10">
        <v>50</v>
      </c>
      <c r="AB6" s="10">
        <v>31</v>
      </c>
      <c r="AC6" s="10">
        <v>0.997</v>
      </c>
      <c r="AD6" s="10">
        <v>0.997</v>
      </c>
      <c r="AE6" s="10">
        <v>0.997</v>
      </c>
      <c r="AF6" s="10">
        <v>0.997</v>
      </c>
      <c r="AG6" s="10">
        <v>0.99660000000000004</v>
      </c>
      <c r="AH6" s="10">
        <v>0.99660000000000004</v>
      </c>
      <c r="AI6" s="10">
        <v>0.99660000000000004</v>
      </c>
      <c r="AJ6" s="13">
        <v>0.99660000000000004</v>
      </c>
      <c r="AL6" s="52"/>
      <c r="AM6" s="39"/>
      <c r="AN6" s="49"/>
      <c r="AO6" s="44"/>
      <c r="AP6" s="32"/>
      <c r="AQ6" s="32">
        <v>1</v>
      </c>
      <c r="AR6" s="10">
        <v>10</v>
      </c>
      <c r="AS6" s="10">
        <f>60+4</f>
        <v>64</v>
      </c>
      <c r="AT6" s="10">
        <v>0.80410000000000004</v>
      </c>
      <c r="AU6" s="10">
        <v>0.87260000000000004</v>
      </c>
      <c r="AV6" s="10">
        <v>0.80410000000000004</v>
      </c>
      <c r="AW6" s="10">
        <v>0.80840000000000001</v>
      </c>
      <c r="AX6" s="10">
        <v>0.90290000000000004</v>
      </c>
      <c r="AY6" s="10">
        <v>0.91190000000000004</v>
      </c>
      <c r="AZ6" s="10">
        <v>0.90290000000000004</v>
      </c>
      <c r="BA6" s="13">
        <v>0.90310000000000001</v>
      </c>
      <c r="BC6" s="55"/>
      <c r="BD6" s="58"/>
      <c r="BE6" s="61"/>
      <c r="BF6" s="44"/>
      <c r="BG6" s="32"/>
      <c r="BH6" s="32"/>
      <c r="BI6" s="32">
        <v>100</v>
      </c>
      <c r="BJ6" s="10">
        <v>2</v>
      </c>
      <c r="BK6" s="10">
        <v>32</v>
      </c>
      <c r="BL6" s="10">
        <v>0.99209999999999998</v>
      </c>
      <c r="BM6" s="10">
        <v>0.99219999999999997</v>
      </c>
      <c r="BN6" s="10">
        <v>0.99209999999999998</v>
      </c>
      <c r="BO6" s="10">
        <v>0.99209999999999998</v>
      </c>
      <c r="BP6" s="10">
        <v>0.99480000000000002</v>
      </c>
      <c r="BQ6" s="10">
        <v>0.99480000000000002</v>
      </c>
      <c r="BR6" s="10">
        <v>0.99480000000000002</v>
      </c>
      <c r="BS6" s="13">
        <v>0.99480000000000002</v>
      </c>
      <c r="BU6" s="52"/>
      <c r="BV6" s="39"/>
      <c r="BW6" s="49"/>
      <c r="BX6" s="44"/>
      <c r="BY6" s="32"/>
      <c r="BZ6" s="32"/>
      <c r="CA6" s="10">
        <v>50</v>
      </c>
      <c r="CB6" s="10">
        <f>60*3+9</f>
        <v>189</v>
      </c>
      <c r="CC6" s="10">
        <v>0.99990000000000001</v>
      </c>
      <c r="CD6" s="10">
        <v>0.99990000000000001</v>
      </c>
      <c r="CE6" s="10">
        <v>0.99990000000000001</v>
      </c>
      <c r="CF6" s="10">
        <v>0.99990000000000001</v>
      </c>
      <c r="CG6" s="10">
        <v>0.99960000000000004</v>
      </c>
      <c r="CH6" s="10">
        <v>0.99960000000000004</v>
      </c>
      <c r="CI6" s="10">
        <v>0.99960000000000004</v>
      </c>
      <c r="CJ6" s="13">
        <v>0.99960000000000004</v>
      </c>
      <c r="CL6" s="52"/>
      <c r="CM6" s="39"/>
      <c r="CN6" s="49"/>
      <c r="CO6" s="44"/>
      <c r="CP6" s="32"/>
      <c r="CQ6" s="32" t="s">
        <v>39</v>
      </c>
      <c r="CR6" s="10">
        <v>1E-3</v>
      </c>
      <c r="CS6" s="10">
        <f>9*60+47</f>
        <v>587</v>
      </c>
      <c r="CT6" s="10">
        <v>0.99950000000000006</v>
      </c>
      <c r="CU6" s="10">
        <v>0.99950000000000006</v>
      </c>
      <c r="CV6" s="10">
        <v>0.99950000000000006</v>
      </c>
      <c r="CW6" s="10">
        <v>0.99950000000000006</v>
      </c>
      <c r="CX6" s="10">
        <v>0.99950000000000006</v>
      </c>
      <c r="CY6" s="10">
        <v>0.99950000000000006</v>
      </c>
      <c r="CZ6" s="10">
        <v>0.99950000000000006</v>
      </c>
      <c r="DA6" s="13">
        <v>0.99950000000000006</v>
      </c>
    </row>
    <row r="7" spans="2:105" s="10" customFormat="1" x14ac:dyDescent="0.45">
      <c r="B7" s="52"/>
      <c r="C7" s="39"/>
      <c r="D7" s="49"/>
      <c r="E7" s="44"/>
      <c r="F7" s="63" t="s">
        <v>40</v>
      </c>
      <c r="G7" s="16">
        <v>5</v>
      </c>
      <c r="H7" s="16">
        <v>50</v>
      </c>
      <c r="I7" s="16">
        <v>0.99950000000000006</v>
      </c>
      <c r="J7" s="16">
        <v>0.99950000000000006</v>
      </c>
      <c r="K7" s="16">
        <v>0.99950000000000006</v>
      </c>
      <c r="L7" s="16">
        <v>0.99950000000000006</v>
      </c>
      <c r="M7" s="16">
        <v>0.99919999999999998</v>
      </c>
      <c r="N7" s="16">
        <v>0.99919999999999998</v>
      </c>
      <c r="O7" s="16">
        <v>0.99919999999999998</v>
      </c>
      <c r="P7" s="17">
        <v>0.99919999999999998</v>
      </c>
      <c r="R7" s="52"/>
      <c r="S7" s="39"/>
      <c r="T7" s="49"/>
      <c r="U7" s="44"/>
      <c r="V7" s="32"/>
      <c r="W7" s="32"/>
      <c r="X7" s="32"/>
      <c r="Y7" s="32"/>
      <c r="Z7" s="32"/>
      <c r="AA7" s="10">
        <v>5000</v>
      </c>
      <c r="AB7" s="10">
        <v>31</v>
      </c>
      <c r="AC7" s="10">
        <v>0.997</v>
      </c>
      <c r="AD7" s="10">
        <v>0.997</v>
      </c>
      <c r="AE7" s="10">
        <v>0.997</v>
      </c>
      <c r="AF7" s="10">
        <v>0.997</v>
      </c>
      <c r="AG7" s="10">
        <v>0.99660000000000004</v>
      </c>
      <c r="AH7" s="10">
        <v>0.99660000000000004</v>
      </c>
      <c r="AI7" s="10">
        <v>0.99660000000000004</v>
      </c>
      <c r="AJ7" s="13">
        <v>0.99660000000000004</v>
      </c>
      <c r="AL7" s="52"/>
      <c r="AM7" s="39"/>
      <c r="AN7" s="49"/>
      <c r="AO7" s="44"/>
      <c r="AP7" s="32"/>
      <c r="AQ7" s="32"/>
      <c r="AR7" s="10">
        <v>100</v>
      </c>
      <c r="AS7" s="10">
        <f>2*60+2</f>
        <v>122</v>
      </c>
      <c r="AT7" s="10">
        <v>0.7974</v>
      </c>
      <c r="AU7" s="10">
        <v>0.83979999999999999</v>
      </c>
      <c r="AV7" s="10">
        <v>0.7974</v>
      </c>
      <c r="AW7" s="10">
        <v>0.78420000000000001</v>
      </c>
      <c r="AX7" s="10">
        <v>0.72199999999999998</v>
      </c>
      <c r="AY7" s="10">
        <v>0.86970000000000003</v>
      </c>
      <c r="AZ7" s="10">
        <v>0.72199999999999998</v>
      </c>
      <c r="BA7" s="13">
        <v>0.73089999999999999</v>
      </c>
      <c r="BC7" s="55"/>
      <c r="BD7" s="58"/>
      <c r="BE7" s="61"/>
      <c r="BF7" s="44"/>
      <c r="BG7" s="32"/>
      <c r="BH7" s="32"/>
      <c r="BI7" s="32"/>
      <c r="BJ7" s="10">
        <v>10</v>
      </c>
      <c r="BK7" s="10">
        <v>38</v>
      </c>
      <c r="BL7" s="10">
        <v>0.99960000000000004</v>
      </c>
      <c r="BM7" s="10">
        <v>0.99960000000000004</v>
      </c>
      <c r="BN7" s="10">
        <v>0.99960000000000004</v>
      </c>
      <c r="BO7" s="10">
        <v>0.99960000000000004</v>
      </c>
      <c r="BP7" s="10">
        <v>0.99929999999999997</v>
      </c>
      <c r="BQ7" s="10">
        <v>0.99929999999999997</v>
      </c>
      <c r="BR7" s="10">
        <v>0.99929999999999997</v>
      </c>
      <c r="BS7" s="13">
        <v>0.99929999999999997</v>
      </c>
      <c r="BU7" s="52"/>
      <c r="BV7" s="39"/>
      <c r="BW7" s="49"/>
      <c r="BX7" s="44"/>
      <c r="BY7" s="32"/>
      <c r="BZ7" s="32" t="b">
        <v>1</v>
      </c>
      <c r="CA7" s="10">
        <v>2</v>
      </c>
      <c r="CB7" s="10">
        <v>43</v>
      </c>
      <c r="CC7" s="10">
        <v>0.99960000000000004</v>
      </c>
      <c r="CD7" s="10">
        <v>0.99960000000000004</v>
      </c>
      <c r="CE7" s="10">
        <v>0.99960000000000004</v>
      </c>
      <c r="CF7" s="10">
        <v>0.99960000000000004</v>
      </c>
      <c r="CG7" s="10">
        <v>0.99939999999999996</v>
      </c>
      <c r="CH7" s="10">
        <v>0.99939999999999996</v>
      </c>
      <c r="CI7" s="10">
        <v>0.99939999999999996</v>
      </c>
      <c r="CJ7" s="13">
        <v>0.99939999999999996</v>
      </c>
      <c r="CL7" s="52"/>
      <c r="CM7" s="39"/>
      <c r="CN7" s="49"/>
      <c r="CO7" s="44"/>
      <c r="CP7" s="34"/>
      <c r="CQ7" s="34"/>
      <c r="CR7" s="14">
        <v>0.1</v>
      </c>
      <c r="CS7" s="14">
        <f>8*60+48</f>
        <v>528</v>
      </c>
      <c r="CT7" s="14">
        <v>0.99939999999999996</v>
      </c>
      <c r="CU7" s="14">
        <v>0.99939999999999996</v>
      </c>
      <c r="CV7" s="14">
        <v>0.99939999999999996</v>
      </c>
      <c r="CW7" s="14">
        <v>0.99939999999999996</v>
      </c>
      <c r="CX7" s="14">
        <v>0.99919999999999998</v>
      </c>
      <c r="CY7" s="14">
        <v>0.99919999999999998</v>
      </c>
      <c r="CZ7" s="14">
        <v>0.99919999999999998</v>
      </c>
      <c r="DA7" s="15">
        <v>0.99919999999999998</v>
      </c>
    </row>
    <row r="8" spans="2:105" s="10" customFormat="1" x14ac:dyDescent="0.45">
      <c r="B8" s="52"/>
      <c r="C8" s="39"/>
      <c r="D8" s="49"/>
      <c r="E8" s="44"/>
      <c r="F8" s="32"/>
      <c r="G8" s="10">
        <v>20</v>
      </c>
      <c r="H8" s="10">
        <f>60+3</f>
        <v>63</v>
      </c>
      <c r="I8" s="10">
        <v>0.99919999999999998</v>
      </c>
      <c r="J8" s="10">
        <v>0.99919999999999998</v>
      </c>
      <c r="K8" s="10">
        <v>0.99919999999999998</v>
      </c>
      <c r="L8" s="10">
        <v>0.99919999999999998</v>
      </c>
      <c r="M8" s="10">
        <v>0.999</v>
      </c>
      <c r="N8" s="10">
        <v>0.999</v>
      </c>
      <c r="O8" s="10">
        <v>0.999</v>
      </c>
      <c r="P8" s="13">
        <v>0.999</v>
      </c>
      <c r="R8" s="52"/>
      <c r="S8" s="39"/>
      <c r="T8" s="49"/>
      <c r="U8" s="44"/>
      <c r="V8" s="32"/>
      <c r="W8" s="32"/>
      <c r="X8" s="32"/>
      <c r="Y8" s="32">
        <v>1</v>
      </c>
      <c r="Z8" s="32"/>
      <c r="AA8" s="10">
        <v>50</v>
      </c>
      <c r="AB8" s="10">
        <v>30</v>
      </c>
      <c r="AC8" s="10">
        <v>0.99890000000000001</v>
      </c>
      <c r="AD8" s="10">
        <v>0.99890000000000001</v>
      </c>
      <c r="AE8" s="10">
        <v>0.99890000000000001</v>
      </c>
      <c r="AF8" s="10">
        <v>0.99890000000000001</v>
      </c>
      <c r="AG8" s="10">
        <v>0.99880000000000002</v>
      </c>
      <c r="AH8" s="10">
        <v>0.99880000000000002</v>
      </c>
      <c r="AI8" s="10">
        <v>0.99880000000000002</v>
      </c>
      <c r="AJ8" s="13">
        <v>0.99880000000000002</v>
      </c>
      <c r="AL8" s="52"/>
      <c r="AM8" s="39"/>
      <c r="AN8" s="49"/>
      <c r="AO8" s="44"/>
      <c r="AP8" s="32"/>
      <c r="AQ8" s="32">
        <v>10</v>
      </c>
      <c r="AR8" s="10">
        <v>10</v>
      </c>
      <c r="AS8" s="10">
        <v>52</v>
      </c>
      <c r="AT8" s="10">
        <v>0.2979</v>
      </c>
      <c r="AU8" s="10">
        <v>0.4466</v>
      </c>
      <c r="AV8" s="10">
        <v>0.2979</v>
      </c>
      <c r="AW8" s="10">
        <v>0.1676</v>
      </c>
      <c r="AX8" s="10">
        <v>0.432</v>
      </c>
      <c r="AY8" s="10">
        <v>0.57310000000000005</v>
      </c>
      <c r="AZ8" s="10">
        <v>0.432</v>
      </c>
      <c r="BA8" s="13">
        <v>0.31040000000000001</v>
      </c>
      <c r="BC8" s="55"/>
      <c r="BD8" s="58"/>
      <c r="BE8" s="61"/>
      <c r="BF8" s="44"/>
      <c r="BG8" s="32"/>
      <c r="BH8" s="32"/>
      <c r="BI8" s="32">
        <v>1000</v>
      </c>
      <c r="BJ8" s="10">
        <v>2</v>
      </c>
      <c r="BK8" s="10">
        <v>32</v>
      </c>
      <c r="BL8" s="10">
        <v>0.99209999999999998</v>
      </c>
      <c r="BM8" s="10">
        <v>0.99219999999999997</v>
      </c>
      <c r="BN8" s="10">
        <v>0.99209999999999998</v>
      </c>
      <c r="BO8" s="10">
        <v>0.99209999999999998</v>
      </c>
      <c r="BP8" s="10">
        <v>0.99480000000000002</v>
      </c>
      <c r="BQ8" s="10">
        <v>0.99480000000000002</v>
      </c>
      <c r="BR8" s="10">
        <v>0.99480000000000002</v>
      </c>
      <c r="BS8" s="13">
        <v>0.99480000000000002</v>
      </c>
      <c r="BU8" s="52"/>
      <c r="BV8" s="39"/>
      <c r="BW8" s="49"/>
      <c r="BX8" s="44"/>
      <c r="BY8" s="32"/>
      <c r="BZ8" s="32"/>
      <c r="CA8" s="10">
        <v>10</v>
      </c>
      <c r="CB8" s="10">
        <v>58</v>
      </c>
      <c r="CC8" s="10">
        <v>0.99980000000000002</v>
      </c>
      <c r="CD8" s="10">
        <v>0.99980000000000002</v>
      </c>
      <c r="CE8" s="10">
        <v>0.99980000000000002</v>
      </c>
      <c r="CF8" s="10">
        <v>0.99980000000000002</v>
      </c>
      <c r="CG8" s="10">
        <v>0.99960000000000004</v>
      </c>
      <c r="CH8" s="10">
        <v>0.99960000000000004</v>
      </c>
      <c r="CI8" s="10">
        <v>0.99960000000000004</v>
      </c>
      <c r="CJ8" s="13">
        <v>0.99960000000000004</v>
      </c>
      <c r="CL8" s="52"/>
      <c r="CM8" s="39"/>
      <c r="CN8" s="49"/>
      <c r="CO8" s="44"/>
      <c r="CP8" s="39" t="s">
        <v>40</v>
      </c>
      <c r="CQ8" s="39" t="s">
        <v>37</v>
      </c>
      <c r="CR8" s="10">
        <v>1E-3</v>
      </c>
      <c r="CS8" s="10">
        <f>5*60+9</f>
        <v>309</v>
      </c>
      <c r="CT8" s="10">
        <v>0.99960000000000004</v>
      </c>
      <c r="CU8" s="10">
        <v>0.99960000000000004</v>
      </c>
      <c r="CV8" s="10">
        <v>0.99960000000000004</v>
      </c>
      <c r="CW8" s="10">
        <v>0.99960000000000004</v>
      </c>
      <c r="CX8" s="10">
        <v>0.99950000000000006</v>
      </c>
      <c r="CY8" s="10">
        <v>0.99950000000000006</v>
      </c>
      <c r="CZ8" s="10">
        <v>0.99950000000000006</v>
      </c>
      <c r="DA8" s="13">
        <v>0.99950000000000006</v>
      </c>
    </row>
    <row r="9" spans="2:105" s="10" customFormat="1" ht="14.65" thickBot="1" x14ac:dyDescent="0.5">
      <c r="B9" s="52"/>
      <c r="C9" s="39"/>
      <c r="D9" s="49"/>
      <c r="E9" s="45"/>
      <c r="F9" s="41"/>
      <c r="G9" s="18">
        <v>100</v>
      </c>
      <c r="H9" s="18">
        <f>60+38</f>
        <v>98</v>
      </c>
      <c r="I9" s="18">
        <v>0.99870000000000003</v>
      </c>
      <c r="J9" s="18">
        <v>0.99870000000000003</v>
      </c>
      <c r="K9" s="18">
        <v>0.99870000000000003</v>
      </c>
      <c r="L9" s="18">
        <v>0.99870000000000003</v>
      </c>
      <c r="M9" s="18">
        <v>0.99839999999999995</v>
      </c>
      <c r="N9" s="18">
        <v>0.99839999999999995</v>
      </c>
      <c r="O9" s="18">
        <v>0.99839999999999995</v>
      </c>
      <c r="P9" s="19">
        <v>0.99839999999999995</v>
      </c>
      <c r="R9" s="52"/>
      <c r="S9" s="39"/>
      <c r="T9" s="49"/>
      <c r="U9" s="44"/>
      <c r="V9" s="32"/>
      <c r="W9" s="32"/>
      <c r="X9" s="32"/>
      <c r="Y9" s="32"/>
      <c r="Z9" s="32"/>
      <c r="AA9" s="10">
        <v>5000</v>
      </c>
      <c r="AB9" s="10">
        <v>32</v>
      </c>
      <c r="AC9" s="10">
        <v>0.99890000000000001</v>
      </c>
      <c r="AD9" s="10">
        <v>0.99890000000000001</v>
      </c>
      <c r="AE9" s="10">
        <v>0.99890000000000001</v>
      </c>
      <c r="AF9" s="10">
        <v>0.99890000000000001</v>
      </c>
      <c r="AG9" s="10">
        <v>0.99880000000000002</v>
      </c>
      <c r="AH9" s="10">
        <v>0.99880000000000002</v>
      </c>
      <c r="AI9" s="10">
        <v>0.99880000000000002</v>
      </c>
      <c r="AJ9" s="13">
        <v>0.99880000000000002</v>
      </c>
      <c r="AL9" s="52"/>
      <c r="AM9" s="39"/>
      <c r="AN9" s="49"/>
      <c r="AO9" s="44"/>
      <c r="AP9" s="34"/>
      <c r="AQ9" s="34"/>
      <c r="AR9" s="14">
        <v>100</v>
      </c>
      <c r="AS9" s="14">
        <f>60+54</f>
        <v>114</v>
      </c>
      <c r="AT9" s="14">
        <v>0.76129999999999998</v>
      </c>
      <c r="AU9" s="14">
        <v>0.81299999999999994</v>
      </c>
      <c r="AV9" s="14">
        <v>0.76129999999999998</v>
      </c>
      <c r="AW9" s="14">
        <v>0.73819999999999997</v>
      </c>
      <c r="AX9" s="14">
        <v>0.66979999999999995</v>
      </c>
      <c r="AY9" s="14">
        <v>0.85509999999999997</v>
      </c>
      <c r="AZ9" s="14">
        <v>0.66979999999999995</v>
      </c>
      <c r="BA9" s="15">
        <v>0.67049999999999998</v>
      </c>
      <c r="BC9" s="55"/>
      <c r="BD9" s="58"/>
      <c r="BE9" s="61"/>
      <c r="BF9" s="44"/>
      <c r="BG9" s="32"/>
      <c r="BH9" s="32"/>
      <c r="BI9" s="32"/>
      <c r="BJ9" s="10">
        <v>10</v>
      </c>
      <c r="BK9" s="10">
        <v>40</v>
      </c>
      <c r="BL9" s="10">
        <v>0.99929999999999997</v>
      </c>
      <c r="BM9" s="10">
        <v>0.99929999999999997</v>
      </c>
      <c r="BN9" s="10">
        <v>0.99929999999999997</v>
      </c>
      <c r="BO9" s="10">
        <v>0.99929999999999997</v>
      </c>
      <c r="BP9" s="10">
        <v>0.99909999999999999</v>
      </c>
      <c r="BQ9" s="10">
        <v>0.99909999999999999</v>
      </c>
      <c r="BR9" s="10">
        <v>0.99909999999999999</v>
      </c>
      <c r="BS9" s="13">
        <v>0.99909999999999999</v>
      </c>
      <c r="BU9" s="52"/>
      <c r="BV9" s="39"/>
      <c r="BW9" s="49"/>
      <c r="BX9" s="44"/>
      <c r="BY9" s="34"/>
      <c r="BZ9" s="34"/>
      <c r="CA9" s="14">
        <v>50</v>
      </c>
      <c r="CB9" s="14">
        <f>2*60+38</f>
        <v>158</v>
      </c>
      <c r="CC9" s="14">
        <v>0.99990000000000001</v>
      </c>
      <c r="CD9" s="14">
        <v>0.99990000000000001</v>
      </c>
      <c r="CE9" s="14">
        <v>0.99990000000000001</v>
      </c>
      <c r="CF9" s="14">
        <v>0.99990000000000001</v>
      </c>
      <c r="CG9" s="14">
        <v>0.99960000000000004</v>
      </c>
      <c r="CH9" s="14">
        <v>0.99960000000000004</v>
      </c>
      <c r="CI9" s="14">
        <v>0.99960000000000004</v>
      </c>
      <c r="CJ9" s="15">
        <v>0.99960000000000004</v>
      </c>
      <c r="CL9" s="52"/>
      <c r="CM9" s="39"/>
      <c r="CN9" s="49"/>
      <c r="CO9" s="44"/>
      <c r="CP9" s="39"/>
      <c r="CQ9" s="39"/>
      <c r="CR9" s="20">
        <v>0.1</v>
      </c>
      <c r="CS9" s="20">
        <f>3*60+28</f>
        <v>208</v>
      </c>
      <c r="CT9" s="20">
        <v>0.99950000000000006</v>
      </c>
      <c r="CU9" s="20">
        <v>0.99950000000000006</v>
      </c>
      <c r="CV9" s="20">
        <v>0.99950000000000006</v>
      </c>
      <c r="CW9" s="20">
        <v>0.99950000000000006</v>
      </c>
      <c r="CX9" s="20">
        <v>0.99950000000000006</v>
      </c>
      <c r="CY9" s="20">
        <v>0.99950000000000006</v>
      </c>
      <c r="CZ9" s="20">
        <v>0.99950000000000006</v>
      </c>
      <c r="DA9" s="21">
        <v>0.99950000000000006</v>
      </c>
    </row>
    <row r="10" spans="2:105" s="10" customFormat="1" x14ac:dyDescent="0.45">
      <c r="B10" s="52"/>
      <c r="C10" s="39"/>
      <c r="D10" s="49"/>
      <c r="E10" s="43" t="s">
        <v>41</v>
      </c>
      <c r="F10" s="38" t="s">
        <v>28</v>
      </c>
      <c r="G10" s="8">
        <v>5</v>
      </c>
      <c r="H10" s="8">
        <f>16</f>
        <v>16</v>
      </c>
      <c r="I10" s="8">
        <v>0.99099999999999999</v>
      </c>
      <c r="J10" s="8">
        <v>0.99099999999999999</v>
      </c>
      <c r="K10" s="8">
        <v>0.99099999999999999</v>
      </c>
      <c r="L10" s="8">
        <v>0.99099999999999999</v>
      </c>
      <c r="M10" s="8">
        <v>0.98089999999999999</v>
      </c>
      <c r="N10" s="8">
        <v>0.98089999999999999</v>
      </c>
      <c r="O10" s="8">
        <v>0.98089999999999999</v>
      </c>
      <c r="P10" s="9">
        <v>0.98089999999999999</v>
      </c>
      <c r="R10" s="52"/>
      <c r="S10" s="39"/>
      <c r="T10" s="49"/>
      <c r="U10" s="44"/>
      <c r="V10" s="32"/>
      <c r="W10" s="32"/>
      <c r="X10" s="32"/>
      <c r="Y10" s="32">
        <v>10</v>
      </c>
      <c r="Z10" s="32"/>
      <c r="AA10" s="10">
        <v>50</v>
      </c>
      <c r="AB10" s="10">
        <v>32</v>
      </c>
      <c r="AC10" s="10">
        <v>0.99909999999999999</v>
      </c>
      <c r="AD10" s="10">
        <v>0.99909999999999999</v>
      </c>
      <c r="AE10" s="10">
        <v>0.99909999999999999</v>
      </c>
      <c r="AF10" s="10">
        <v>0.99909999999999999</v>
      </c>
      <c r="AG10" s="10">
        <v>0.99909999999999999</v>
      </c>
      <c r="AH10" s="10">
        <v>0.99909999999999999</v>
      </c>
      <c r="AI10" s="10">
        <v>0.99909999999999999</v>
      </c>
      <c r="AJ10" s="13">
        <v>0.99909999999999999</v>
      </c>
      <c r="AL10" s="52"/>
      <c r="AM10" s="39"/>
      <c r="AN10" s="49"/>
      <c r="AO10" s="44"/>
      <c r="AP10" s="39" t="s">
        <v>40</v>
      </c>
      <c r="AQ10" s="32">
        <v>0.1</v>
      </c>
      <c r="AR10" s="10">
        <v>10</v>
      </c>
      <c r="AS10" s="10">
        <v>22</v>
      </c>
      <c r="AT10" s="10">
        <v>0.79010000000000002</v>
      </c>
      <c r="AU10" s="10">
        <v>0.82699999999999996</v>
      </c>
      <c r="AV10" s="10">
        <v>0.79010000000000002</v>
      </c>
      <c r="AW10" s="10">
        <v>0.79549999999999998</v>
      </c>
      <c r="AX10" s="10">
        <v>0.79659999999999997</v>
      </c>
      <c r="AY10" s="10">
        <v>0.82040000000000002</v>
      </c>
      <c r="AZ10" s="10">
        <v>0.79659999999999997</v>
      </c>
      <c r="BA10" s="13">
        <v>0.79869999999999997</v>
      </c>
      <c r="BC10" s="55"/>
      <c r="BD10" s="58"/>
      <c r="BE10" s="61"/>
      <c r="BF10" s="44"/>
      <c r="BG10" s="32"/>
      <c r="BH10" s="32" t="s">
        <v>42</v>
      </c>
      <c r="BI10" s="32">
        <v>10</v>
      </c>
      <c r="BJ10" s="10">
        <v>2</v>
      </c>
      <c r="BK10" s="10">
        <v>31</v>
      </c>
      <c r="BL10" s="10">
        <v>0.99199999999999999</v>
      </c>
      <c r="BM10" s="10">
        <v>0.99209999999999998</v>
      </c>
      <c r="BN10" s="10">
        <v>0.99199999999999999</v>
      </c>
      <c r="BO10" s="10">
        <v>0.99199999999999999</v>
      </c>
      <c r="BP10" s="10">
        <v>0.99509999999999998</v>
      </c>
      <c r="BQ10" s="10">
        <v>0.99509999999999998</v>
      </c>
      <c r="BR10" s="10">
        <v>0.99509999999999998</v>
      </c>
      <c r="BS10" s="13">
        <v>0.99509999999999998</v>
      </c>
      <c r="BU10" s="52"/>
      <c r="BV10" s="39"/>
      <c r="BW10" s="49"/>
      <c r="BX10" s="44"/>
      <c r="BY10" s="39" t="s">
        <v>40</v>
      </c>
      <c r="BZ10" s="32" t="b">
        <v>0</v>
      </c>
      <c r="CA10" s="10">
        <v>2</v>
      </c>
      <c r="CB10" s="10">
        <v>16</v>
      </c>
      <c r="CC10" s="10">
        <v>0.99990000000000001</v>
      </c>
      <c r="CD10" s="10">
        <v>0.99990000000000001</v>
      </c>
      <c r="CE10" s="10">
        <v>0.99990000000000001</v>
      </c>
      <c r="CF10" s="10">
        <v>0.99990000000000001</v>
      </c>
      <c r="CG10" s="10">
        <v>0.99929999999999997</v>
      </c>
      <c r="CH10" s="10">
        <v>0.99929999999999997</v>
      </c>
      <c r="CI10" s="10">
        <v>0.99929999999999997</v>
      </c>
      <c r="CJ10" s="13">
        <v>0.99929999999999997</v>
      </c>
      <c r="CL10" s="52"/>
      <c r="CM10" s="39"/>
      <c r="CN10" s="49"/>
      <c r="CO10" s="44"/>
      <c r="CP10" s="39"/>
      <c r="CQ10" s="32" t="s">
        <v>39</v>
      </c>
      <c r="CR10" s="10">
        <v>1E-3</v>
      </c>
      <c r="CS10" s="10">
        <f>3*60+55</f>
        <v>235</v>
      </c>
      <c r="CT10" s="10">
        <v>0.99929999999999997</v>
      </c>
      <c r="CU10" s="10">
        <v>0.99929999999999997</v>
      </c>
      <c r="CV10" s="10">
        <v>0.99929999999999997</v>
      </c>
      <c r="CW10" s="10">
        <v>0.99929999999999997</v>
      </c>
      <c r="CX10" s="10">
        <v>0.99929999999999997</v>
      </c>
      <c r="CY10" s="10">
        <v>0.99929999999999997</v>
      </c>
      <c r="CZ10" s="10">
        <v>0.99929999999999997</v>
      </c>
      <c r="DA10" s="13">
        <v>0.99929999999999997</v>
      </c>
    </row>
    <row r="11" spans="2:105" s="10" customFormat="1" ht="14.65" thickBot="1" x14ac:dyDescent="0.5">
      <c r="B11" s="52"/>
      <c r="C11" s="39"/>
      <c r="D11" s="49"/>
      <c r="E11" s="44"/>
      <c r="F11" s="39"/>
      <c r="G11" s="10">
        <v>20</v>
      </c>
      <c r="H11" s="10">
        <v>21</v>
      </c>
      <c r="I11" s="10">
        <v>0.97970000000000002</v>
      </c>
      <c r="J11" s="10">
        <v>0.9798</v>
      </c>
      <c r="K11" s="10">
        <v>0.98970000000000002</v>
      </c>
      <c r="L11" s="10">
        <v>0.98970000000000002</v>
      </c>
      <c r="M11" s="10">
        <v>0.97509999999999997</v>
      </c>
      <c r="N11" s="10">
        <v>0.97540000000000004</v>
      </c>
      <c r="O11" s="10">
        <v>0.97509999999999997</v>
      </c>
      <c r="P11" s="13">
        <v>0.97509999999999997</v>
      </c>
      <c r="R11" s="52"/>
      <c r="S11" s="39"/>
      <c r="T11" s="49"/>
      <c r="U11" s="44"/>
      <c r="V11" s="32"/>
      <c r="W11" s="32"/>
      <c r="X11" s="32"/>
      <c r="Y11" s="32"/>
      <c r="Z11" s="32"/>
      <c r="AA11" s="10">
        <v>5000</v>
      </c>
      <c r="AB11" s="10">
        <v>32</v>
      </c>
      <c r="AC11" s="10">
        <v>0.99909999999999999</v>
      </c>
      <c r="AD11" s="10">
        <v>0.99909999999999999</v>
      </c>
      <c r="AE11" s="10">
        <v>0.99909999999999999</v>
      </c>
      <c r="AF11" s="10">
        <v>0.99909999999999999</v>
      </c>
      <c r="AG11" s="10">
        <v>0.99909999999999999</v>
      </c>
      <c r="AH11" s="10">
        <v>0.99909999999999999</v>
      </c>
      <c r="AI11" s="10">
        <v>0.99909999999999999</v>
      </c>
      <c r="AJ11" s="13">
        <v>0.99909999999999999</v>
      </c>
      <c r="AL11" s="52"/>
      <c r="AM11" s="39"/>
      <c r="AN11" s="49"/>
      <c r="AO11" s="44"/>
      <c r="AP11" s="39"/>
      <c r="AQ11" s="32"/>
      <c r="AR11" s="10">
        <v>100</v>
      </c>
      <c r="AS11" s="10">
        <v>40</v>
      </c>
      <c r="AT11" s="10">
        <v>0.91659999999999997</v>
      </c>
      <c r="AU11" s="10">
        <v>0.92159999999999997</v>
      </c>
      <c r="AV11" s="10">
        <v>0.91659999999999997</v>
      </c>
      <c r="AW11" s="10">
        <v>0.91659999999999997</v>
      </c>
      <c r="AX11" s="10">
        <v>0.90090000000000003</v>
      </c>
      <c r="AY11" s="10">
        <v>0.91180000000000005</v>
      </c>
      <c r="AZ11" s="10">
        <v>0.90090000000000003</v>
      </c>
      <c r="BA11" s="13">
        <v>0.9022</v>
      </c>
      <c r="BC11" s="55"/>
      <c r="BD11" s="58"/>
      <c r="BE11" s="61"/>
      <c r="BF11" s="44"/>
      <c r="BG11" s="32"/>
      <c r="BH11" s="32"/>
      <c r="BI11" s="32"/>
      <c r="BJ11" s="10">
        <v>10</v>
      </c>
      <c r="BK11" s="10">
        <v>37</v>
      </c>
      <c r="BL11" s="10">
        <v>0.99990000000000001</v>
      </c>
      <c r="BM11" s="10">
        <v>0.99990000000000001</v>
      </c>
      <c r="BN11" s="10">
        <v>0.99990000000000001</v>
      </c>
      <c r="BO11" s="10">
        <v>0.99990000000000001</v>
      </c>
      <c r="BP11" s="10">
        <v>0.99950000000000006</v>
      </c>
      <c r="BQ11" s="10">
        <v>0.99950000000000006</v>
      </c>
      <c r="BR11" s="10">
        <v>0.99950000000000006</v>
      </c>
      <c r="BS11" s="13">
        <v>0.99950000000000006</v>
      </c>
      <c r="BU11" s="52"/>
      <c r="BV11" s="39"/>
      <c r="BW11" s="49"/>
      <c r="BX11" s="44"/>
      <c r="BY11" s="39"/>
      <c r="BZ11" s="32"/>
      <c r="CA11" s="10">
        <v>10</v>
      </c>
      <c r="CB11" s="10">
        <v>23</v>
      </c>
      <c r="CC11" s="10">
        <v>0.99990000000000001</v>
      </c>
      <c r="CD11" s="10">
        <v>0.99990000000000001</v>
      </c>
      <c r="CE11" s="10">
        <v>0.99990000000000001</v>
      </c>
      <c r="CF11" s="10">
        <v>0.99990000000000001</v>
      </c>
      <c r="CG11" s="10">
        <v>0.99950000000000006</v>
      </c>
      <c r="CH11" s="10">
        <v>0.99950000000000006</v>
      </c>
      <c r="CI11" s="10">
        <v>0.99950000000000006</v>
      </c>
      <c r="CJ11" s="13">
        <v>0.99950000000000006</v>
      </c>
      <c r="CL11" s="52"/>
      <c r="CM11" s="39"/>
      <c r="CN11" s="49"/>
      <c r="CO11" s="45"/>
      <c r="CP11" s="46"/>
      <c r="CQ11" s="41"/>
      <c r="CR11" s="18">
        <v>0.1</v>
      </c>
      <c r="CS11" s="18">
        <f>3*60+52</f>
        <v>232</v>
      </c>
      <c r="CT11" s="18">
        <v>0.99860000000000004</v>
      </c>
      <c r="CU11" s="18">
        <v>0.99860000000000004</v>
      </c>
      <c r="CV11" s="18">
        <v>0.99860000000000004</v>
      </c>
      <c r="CW11" s="18">
        <v>0.99860000000000004</v>
      </c>
      <c r="CX11" s="18">
        <v>0.99829999999999997</v>
      </c>
      <c r="CY11" s="18">
        <v>0.99829999999999997</v>
      </c>
      <c r="CZ11" s="18">
        <v>0.99829999999999997</v>
      </c>
      <c r="DA11" s="19">
        <v>0.99829999999999997</v>
      </c>
    </row>
    <row r="12" spans="2:105" s="10" customFormat="1" x14ac:dyDescent="0.45">
      <c r="B12" s="52"/>
      <c r="C12" s="39"/>
      <c r="D12" s="49"/>
      <c r="E12" s="44"/>
      <c r="F12" s="40"/>
      <c r="G12" s="14">
        <v>100</v>
      </c>
      <c r="H12" s="14">
        <v>33</v>
      </c>
      <c r="I12" s="14">
        <v>0.96279999999999999</v>
      </c>
      <c r="J12" s="14">
        <v>0.96340000000000003</v>
      </c>
      <c r="K12" s="14">
        <v>0.96279999999999999</v>
      </c>
      <c r="L12" s="14">
        <v>0.96250000000000002</v>
      </c>
      <c r="M12" s="14">
        <v>0.96430000000000005</v>
      </c>
      <c r="N12" s="14">
        <v>0.96430000000000005</v>
      </c>
      <c r="O12" s="14">
        <v>0.9657</v>
      </c>
      <c r="P12" s="15">
        <v>0.96430000000000005</v>
      </c>
      <c r="R12" s="52"/>
      <c r="S12" s="39"/>
      <c r="T12" s="49"/>
      <c r="U12" s="44"/>
      <c r="V12" s="32"/>
      <c r="W12" s="32" t="s">
        <v>43</v>
      </c>
      <c r="X12" s="32" t="s">
        <v>44</v>
      </c>
      <c r="Y12" s="32">
        <v>1</v>
      </c>
      <c r="Z12" s="32">
        <v>0.5</v>
      </c>
      <c r="AA12" s="10">
        <v>50</v>
      </c>
      <c r="AB12" s="10">
        <f>60+40</f>
        <v>100</v>
      </c>
      <c r="AC12" s="10">
        <v>0.99839999999999995</v>
      </c>
      <c r="AD12" s="10">
        <v>0.99839999999999995</v>
      </c>
      <c r="AE12" s="10">
        <v>0.99839999999999995</v>
      </c>
      <c r="AF12" s="10">
        <v>0.99839999999999995</v>
      </c>
      <c r="AG12" s="10">
        <v>0.99829999999999997</v>
      </c>
      <c r="AH12" s="10">
        <v>0.99829999999999997</v>
      </c>
      <c r="AI12" s="10">
        <v>0.99829999999999997</v>
      </c>
      <c r="AJ12" s="13">
        <v>0.99829999999999997</v>
      </c>
      <c r="AL12" s="52"/>
      <c r="AM12" s="39"/>
      <c r="AN12" s="49"/>
      <c r="AO12" s="44"/>
      <c r="AP12" s="39"/>
      <c r="AQ12" s="39">
        <v>1</v>
      </c>
      <c r="AR12" s="10">
        <v>10</v>
      </c>
      <c r="AS12" s="10">
        <v>21</v>
      </c>
      <c r="AT12" s="10">
        <v>0.75170000000000003</v>
      </c>
      <c r="AU12" s="10">
        <v>0.80820000000000003</v>
      </c>
      <c r="AV12" s="10">
        <v>0.75170000000000003</v>
      </c>
      <c r="AW12" s="10">
        <v>0.75729999999999997</v>
      </c>
      <c r="AX12" s="10">
        <v>0.76229999999999998</v>
      </c>
      <c r="AY12" s="10">
        <v>0.79649999999999999</v>
      </c>
      <c r="AZ12" s="10">
        <v>0.76229999999999998</v>
      </c>
      <c r="BA12" s="13">
        <v>0.76219999999999999</v>
      </c>
      <c r="BC12" s="55"/>
      <c r="BD12" s="58"/>
      <c r="BE12" s="61"/>
      <c r="BF12" s="44"/>
      <c r="BG12" s="32"/>
      <c r="BH12" s="32"/>
      <c r="BI12" s="32">
        <v>100</v>
      </c>
      <c r="BJ12" s="10">
        <v>2</v>
      </c>
      <c r="BK12" s="10">
        <v>33</v>
      </c>
      <c r="BL12" s="10">
        <v>0.99199999999999999</v>
      </c>
      <c r="BM12" s="10">
        <v>0.99209999999999998</v>
      </c>
      <c r="BN12" s="10">
        <v>0.99199999999999999</v>
      </c>
      <c r="BO12" s="10">
        <v>0.99199999999999999</v>
      </c>
      <c r="BP12" s="10">
        <v>0.99509999999999998</v>
      </c>
      <c r="BQ12" s="10">
        <v>0.99509999999999998</v>
      </c>
      <c r="BR12" s="10">
        <v>0.99509999999999998</v>
      </c>
      <c r="BS12" s="13">
        <v>0.99509999999999998</v>
      </c>
      <c r="BU12" s="52"/>
      <c r="BV12" s="39"/>
      <c r="BW12" s="49"/>
      <c r="BX12" s="44"/>
      <c r="BY12" s="39"/>
      <c r="BZ12" s="32"/>
      <c r="CA12" s="10">
        <v>50</v>
      </c>
      <c r="CB12" s="10">
        <v>58</v>
      </c>
      <c r="CC12" s="10">
        <v>0.99990000000000001</v>
      </c>
      <c r="CD12" s="10">
        <v>0.99990000000000001</v>
      </c>
      <c r="CE12" s="10">
        <v>0.99990000000000001</v>
      </c>
      <c r="CF12" s="10">
        <v>0.99990000000000001</v>
      </c>
      <c r="CG12" s="10">
        <v>0.99950000000000006</v>
      </c>
      <c r="CH12" s="10">
        <v>0.99950000000000006</v>
      </c>
      <c r="CI12" s="10">
        <v>0.99950000000000006</v>
      </c>
      <c r="CJ12" s="13">
        <v>0.99950000000000006</v>
      </c>
      <c r="CL12" s="52"/>
      <c r="CM12" s="39"/>
      <c r="CN12" s="49"/>
      <c r="CO12" s="39" t="s">
        <v>41</v>
      </c>
      <c r="CP12" s="38" t="s">
        <v>28</v>
      </c>
      <c r="CQ12" s="38" t="s">
        <v>37</v>
      </c>
      <c r="CR12" s="11">
        <v>1E-3</v>
      </c>
      <c r="CS12" s="11">
        <v>58</v>
      </c>
      <c r="CT12" s="11">
        <v>0.97219999999999995</v>
      </c>
      <c r="CU12" s="11">
        <v>0.97250000000000003</v>
      </c>
      <c r="CV12" s="11">
        <v>0.97219999999999995</v>
      </c>
      <c r="CW12" s="11">
        <v>0.97209999999999996</v>
      </c>
      <c r="CX12" s="11">
        <v>0.97589999999999999</v>
      </c>
      <c r="CY12" s="11">
        <v>0.97640000000000005</v>
      </c>
      <c r="CZ12" s="11">
        <v>0.97589999999999999</v>
      </c>
      <c r="DA12" s="12">
        <v>0.97589999999999999</v>
      </c>
    </row>
    <row r="13" spans="2:105" s="10" customFormat="1" x14ac:dyDescent="0.45">
      <c r="B13" s="52"/>
      <c r="C13" s="39"/>
      <c r="D13" s="49"/>
      <c r="E13" s="44"/>
      <c r="F13" s="63" t="s">
        <v>40</v>
      </c>
      <c r="G13" s="16">
        <v>5</v>
      </c>
      <c r="H13" s="16">
        <v>4</v>
      </c>
      <c r="I13" s="16">
        <v>0.96679999999999999</v>
      </c>
      <c r="J13" s="16">
        <v>0.9667</v>
      </c>
      <c r="K13" s="16">
        <v>0.96679999999999999</v>
      </c>
      <c r="L13" s="16">
        <v>0.96660000000000001</v>
      </c>
      <c r="M13" s="16">
        <v>0.96140000000000003</v>
      </c>
      <c r="N13" s="16">
        <v>0.96220000000000006</v>
      </c>
      <c r="O13" s="16">
        <v>0.96140000000000003</v>
      </c>
      <c r="P13" s="17">
        <v>0.96140000000000003</v>
      </c>
      <c r="R13" s="52"/>
      <c r="S13" s="39"/>
      <c r="T13" s="49"/>
      <c r="U13" s="44"/>
      <c r="V13" s="34"/>
      <c r="W13" s="34"/>
      <c r="X13" s="34"/>
      <c r="Y13" s="34"/>
      <c r="Z13" s="34"/>
      <c r="AA13" s="14">
        <v>5000</v>
      </c>
      <c r="AB13" s="14">
        <f>5*60+58</f>
        <v>358</v>
      </c>
      <c r="AC13" s="14">
        <v>0.999</v>
      </c>
      <c r="AD13" s="14">
        <v>0.999</v>
      </c>
      <c r="AE13" s="14">
        <v>0.999</v>
      </c>
      <c r="AF13" s="14">
        <v>0.999</v>
      </c>
      <c r="AG13" s="14">
        <v>0.99890000000000001</v>
      </c>
      <c r="AH13" s="14">
        <v>0.99890000000000001</v>
      </c>
      <c r="AI13" s="14">
        <v>0.99890000000000001</v>
      </c>
      <c r="AJ13" s="15">
        <v>0.99890000000000001</v>
      </c>
      <c r="AL13" s="52"/>
      <c r="AM13" s="39"/>
      <c r="AN13" s="49"/>
      <c r="AO13" s="44"/>
      <c r="AP13" s="39"/>
      <c r="AQ13" s="39"/>
      <c r="AR13" s="20">
        <v>100</v>
      </c>
      <c r="AS13" s="20">
        <v>38</v>
      </c>
      <c r="AT13" s="20">
        <v>0.96909999999999996</v>
      </c>
      <c r="AU13" s="20">
        <v>0.97019999999999995</v>
      </c>
      <c r="AV13" s="20">
        <v>0.96909999999999996</v>
      </c>
      <c r="AW13" s="20">
        <v>0.96909999999999996</v>
      </c>
      <c r="AX13" s="20">
        <v>0.95830000000000004</v>
      </c>
      <c r="AY13" s="20">
        <v>0.96330000000000005</v>
      </c>
      <c r="AZ13" s="20">
        <v>0.95830000000000004</v>
      </c>
      <c r="BA13" s="21">
        <v>0.95920000000000005</v>
      </c>
      <c r="BC13" s="55"/>
      <c r="BD13" s="58"/>
      <c r="BE13" s="61"/>
      <c r="BF13" s="44"/>
      <c r="BG13" s="32"/>
      <c r="BH13" s="32"/>
      <c r="BI13" s="32"/>
      <c r="BJ13" s="10">
        <v>10</v>
      </c>
      <c r="BK13" s="10">
        <v>38</v>
      </c>
      <c r="BL13" s="10">
        <v>0.99970000000000003</v>
      </c>
      <c r="BM13" s="10">
        <v>0.99970000000000003</v>
      </c>
      <c r="BN13" s="10">
        <v>0.99970000000000003</v>
      </c>
      <c r="BO13" s="10">
        <v>0.99970000000000003</v>
      </c>
      <c r="BP13" s="10">
        <v>0.99950000000000006</v>
      </c>
      <c r="BQ13" s="10">
        <v>0.99950000000000006</v>
      </c>
      <c r="BR13" s="10">
        <v>0.99950000000000006</v>
      </c>
      <c r="BS13" s="13">
        <v>0.99950000000000006</v>
      </c>
      <c r="BU13" s="52"/>
      <c r="BV13" s="39"/>
      <c r="BW13" s="49"/>
      <c r="BX13" s="44"/>
      <c r="BY13" s="39"/>
      <c r="BZ13" s="39" t="b">
        <v>1</v>
      </c>
      <c r="CA13" s="10">
        <v>2</v>
      </c>
      <c r="CB13" s="10">
        <v>15</v>
      </c>
      <c r="CC13" s="10">
        <v>0.99960000000000004</v>
      </c>
      <c r="CD13" s="10">
        <v>0.99960000000000004</v>
      </c>
      <c r="CE13" s="10">
        <v>0.99960000000000004</v>
      </c>
      <c r="CF13" s="10">
        <v>0.99960000000000004</v>
      </c>
      <c r="CG13" s="10">
        <v>0.99929999999999997</v>
      </c>
      <c r="CH13" s="10">
        <v>0.99929999999999997</v>
      </c>
      <c r="CI13" s="10">
        <v>0.99929999999999997</v>
      </c>
      <c r="CJ13" s="13">
        <v>0.99929999999999997</v>
      </c>
      <c r="CL13" s="52"/>
      <c r="CM13" s="39"/>
      <c r="CN13" s="49"/>
      <c r="CO13" s="39"/>
      <c r="CP13" s="39"/>
      <c r="CQ13" s="39"/>
      <c r="CR13" s="20">
        <v>0.1</v>
      </c>
      <c r="CS13" s="20">
        <v>58</v>
      </c>
      <c r="CT13" s="20">
        <v>0.98319999999999996</v>
      </c>
      <c r="CU13" s="20">
        <v>0.98329999999999995</v>
      </c>
      <c r="CV13" s="20">
        <v>0.98319999999999996</v>
      </c>
      <c r="CW13" s="20">
        <v>0.98319999999999996</v>
      </c>
      <c r="CX13" s="20">
        <v>0.98319999999999996</v>
      </c>
      <c r="CY13" s="20">
        <v>0.98329999999999995</v>
      </c>
      <c r="CZ13" s="20">
        <v>0.98319999999999996</v>
      </c>
      <c r="DA13" s="21">
        <v>0.98319999999999996</v>
      </c>
    </row>
    <row r="14" spans="2:105" s="10" customFormat="1" x14ac:dyDescent="0.45">
      <c r="B14" s="52"/>
      <c r="C14" s="39"/>
      <c r="D14" s="49"/>
      <c r="E14" s="44"/>
      <c r="F14" s="32"/>
      <c r="G14" s="10">
        <v>20</v>
      </c>
      <c r="H14" s="10">
        <v>4</v>
      </c>
      <c r="I14" s="10">
        <v>0.94450000000000001</v>
      </c>
      <c r="J14" s="10">
        <v>0.94489999999999996</v>
      </c>
      <c r="K14" s="10">
        <v>0.94469999999999998</v>
      </c>
      <c r="L14" s="10">
        <v>0.94420000000000004</v>
      </c>
      <c r="M14" s="10">
        <v>0.95169999999999999</v>
      </c>
      <c r="N14" s="10">
        <v>0.9536</v>
      </c>
      <c r="O14" s="10">
        <v>0.95169999999999999</v>
      </c>
      <c r="P14" s="13">
        <v>0.95169999999999999</v>
      </c>
      <c r="R14" s="52"/>
      <c r="S14" s="39"/>
      <c r="T14" s="49"/>
      <c r="U14" s="44"/>
      <c r="V14" s="47" t="s">
        <v>40</v>
      </c>
      <c r="W14" s="47" t="s">
        <v>30</v>
      </c>
      <c r="X14" s="47" t="s">
        <v>31</v>
      </c>
      <c r="Y14" s="47">
        <v>1</v>
      </c>
      <c r="Z14" s="47" t="s">
        <v>31</v>
      </c>
      <c r="AA14" s="20">
        <v>50</v>
      </c>
      <c r="AB14" s="20">
        <v>14</v>
      </c>
      <c r="AC14" s="20">
        <v>0.99909999999999999</v>
      </c>
      <c r="AD14" s="20">
        <v>0.99909999999999999</v>
      </c>
      <c r="AE14" s="20">
        <v>0.99909999999999999</v>
      </c>
      <c r="AF14" s="20">
        <v>0.99909999999999999</v>
      </c>
      <c r="AG14" s="20">
        <v>0.99919999999999998</v>
      </c>
      <c r="AH14" s="20">
        <v>0.99919999999999998</v>
      </c>
      <c r="AI14" s="20">
        <v>0.99919999999999998</v>
      </c>
      <c r="AJ14" s="21">
        <v>0.99919999999999998</v>
      </c>
      <c r="AL14" s="52"/>
      <c r="AM14" s="39"/>
      <c r="AN14" s="49"/>
      <c r="AO14" s="44"/>
      <c r="AP14" s="39"/>
      <c r="AQ14" s="32">
        <v>10</v>
      </c>
      <c r="AR14" s="10">
        <v>10</v>
      </c>
      <c r="AS14" s="10">
        <v>18</v>
      </c>
      <c r="AT14" s="10">
        <v>0.64970000000000006</v>
      </c>
      <c r="AU14" s="10">
        <v>0.66549999999999998</v>
      </c>
      <c r="AV14" s="10">
        <v>0.64970000000000006</v>
      </c>
      <c r="AW14" s="10">
        <v>0.64710000000000001</v>
      </c>
      <c r="AX14" s="10">
        <v>0.6885</v>
      </c>
      <c r="AY14" s="10">
        <v>0.69079999999999997</v>
      </c>
      <c r="AZ14" s="10">
        <v>0.6885</v>
      </c>
      <c r="BA14" s="13">
        <v>0.68889999999999996</v>
      </c>
      <c r="BC14" s="55"/>
      <c r="BD14" s="58"/>
      <c r="BE14" s="61"/>
      <c r="BF14" s="44"/>
      <c r="BG14" s="32"/>
      <c r="BH14" s="32"/>
      <c r="BI14" s="32">
        <v>1000</v>
      </c>
      <c r="BJ14" s="10">
        <v>2</v>
      </c>
      <c r="BK14" s="10">
        <v>34</v>
      </c>
      <c r="BL14" s="10">
        <v>0.99199999999999999</v>
      </c>
      <c r="BM14" s="10">
        <v>0.99209999999999998</v>
      </c>
      <c r="BN14" s="10">
        <v>0.99199999999999999</v>
      </c>
      <c r="BO14" s="10">
        <v>0.99199999999999999</v>
      </c>
      <c r="BP14" s="10">
        <v>0.99509999999999998</v>
      </c>
      <c r="BQ14" s="10">
        <v>0.99509999999999998</v>
      </c>
      <c r="BR14" s="10">
        <v>0.99509999999999998</v>
      </c>
      <c r="BS14" s="13">
        <v>0.99509999999999998</v>
      </c>
      <c r="BU14" s="52"/>
      <c r="BV14" s="39"/>
      <c r="BW14" s="49"/>
      <c r="BX14" s="44"/>
      <c r="BY14" s="39"/>
      <c r="BZ14" s="39"/>
      <c r="CA14" s="20">
        <v>10</v>
      </c>
      <c r="CB14" s="20">
        <v>20</v>
      </c>
      <c r="CC14" s="20">
        <v>0.99990000000000001</v>
      </c>
      <c r="CD14" s="20">
        <v>0.99990000000000001</v>
      </c>
      <c r="CE14" s="20">
        <v>0.99990000000000001</v>
      </c>
      <c r="CF14" s="20">
        <v>0.99990000000000001</v>
      </c>
      <c r="CG14" s="20">
        <v>0.99950000000000006</v>
      </c>
      <c r="CH14" s="20">
        <v>0.99950000000000006</v>
      </c>
      <c r="CI14" s="20">
        <v>0.99950000000000006</v>
      </c>
      <c r="CJ14" s="21">
        <v>0.99950000000000006</v>
      </c>
      <c r="CL14" s="52"/>
      <c r="CM14" s="39"/>
      <c r="CN14" s="49"/>
      <c r="CO14" s="39"/>
      <c r="CP14" s="39"/>
      <c r="CQ14" s="32" t="s">
        <v>39</v>
      </c>
      <c r="CR14" s="10">
        <v>1E-3</v>
      </c>
      <c r="CS14" s="10">
        <v>59</v>
      </c>
      <c r="CT14" s="10">
        <v>0.96750000000000003</v>
      </c>
      <c r="CU14" s="10">
        <v>0.96809999999999996</v>
      </c>
      <c r="CV14" s="10">
        <v>0.96750000000000003</v>
      </c>
      <c r="CW14" s="10">
        <v>0.96740000000000004</v>
      </c>
      <c r="CX14" s="10">
        <v>0.97030000000000005</v>
      </c>
      <c r="CY14" s="10">
        <v>0.97130000000000005</v>
      </c>
      <c r="CZ14" s="10">
        <v>0.97030000000000005</v>
      </c>
      <c r="DA14" s="13">
        <v>0.97040000000000004</v>
      </c>
    </row>
    <row r="15" spans="2:105" s="10" customFormat="1" ht="14.65" thickBot="1" x14ac:dyDescent="0.5">
      <c r="B15" s="52"/>
      <c r="C15" s="39"/>
      <c r="D15" s="49"/>
      <c r="E15" s="45"/>
      <c r="F15" s="41"/>
      <c r="G15" s="18">
        <v>100</v>
      </c>
      <c r="H15" s="18">
        <v>4</v>
      </c>
      <c r="I15" s="18">
        <v>0.91469999999999996</v>
      </c>
      <c r="J15" s="18">
        <v>0.91710000000000003</v>
      </c>
      <c r="K15" s="18">
        <v>0.91469999999999996</v>
      </c>
      <c r="L15" s="18">
        <v>0.9133</v>
      </c>
      <c r="M15" s="18">
        <v>0.93030000000000002</v>
      </c>
      <c r="N15" s="18">
        <v>0.93430000000000002</v>
      </c>
      <c r="O15" s="18">
        <v>0.93030000000000002</v>
      </c>
      <c r="P15" s="19">
        <v>0.93979999999999997</v>
      </c>
      <c r="R15" s="52"/>
      <c r="S15" s="39"/>
      <c r="T15" s="49"/>
      <c r="U15" s="44"/>
      <c r="V15" s="39"/>
      <c r="W15" s="39"/>
      <c r="X15" s="39"/>
      <c r="Y15" s="39"/>
      <c r="Z15" s="39"/>
      <c r="AA15" s="10">
        <v>5000</v>
      </c>
      <c r="AB15" s="10">
        <v>16</v>
      </c>
      <c r="AC15" s="10">
        <v>0.99909999999999999</v>
      </c>
      <c r="AD15" s="10">
        <v>0.99909999999999999</v>
      </c>
      <c r="AE15" s="10">
        <v>0.99909999999999999</v>
      </c>
      <c r="AF15" s="10">
        <v>0.99909999999999999</v>
      </c>
      <c r="AG15" s="10">
        <v>0.99919999999999998</v>
      </c>
      <c r="AH15" s="10">
        <v>0.99919999999999998</v>
      </c>
      <c r="AI15" s="10">
        <v>0.99919999999999998</v>
      </c>
      <c r="AJ15" s="13">
        <v>0.99919999999999998</v>
      </c>
      <c r="AL15" s="52"/>
      <c r="AM15" s="39"/>
      <c r="AN15" s="49"/>
      <c r="AO15" s="45"/>
      <c r="AP15" s="46"/>
      <c r="AQ15" s="41"/>
      <c r="AR15" s="18">
        <v>100</v>
      </c>
      <c r="AS15" s="18">
        <v>31</v>
      </c>
      <c r="AT15" s="18">
        <v>0.97499999999999998</v>
      </c>
      <c r="AU15" s="18">
        <v>0.97560000000000002</v>
      </c>
      <c r="AV15" s="18">
        <v>0.97499999999999998</v>
      </c>
      <c r="AW15" s="18">
        <v>0.97499999999999998</v>
      </c>
      <c r="AX15" s="18">
        <v>0.96799999999999997</v>
      </c>
      <c r="AY15" s="18">
        <v>0.97170000000000001</v>
      </c>
      <c r="AZ15" s="18">
        <v>0.96799999999999997</v>
      </c>
      <c r="BA15" s="19">
        <v>0.96860000000000002</v>
      </c>
      <c r="BC15" s="55"/>
      <c r="BD15" s="58"/>
      <c r="BE15" s="61"/>
      <c r="BF15" s="44"/>
      <c r="BG15" s="34"/>
      <c r="BH15" s="34"/>
      <c r="BI15" s="34"/>
      <c r="BJ15" s="14">
        <v>10</v>
      </c>
      <c r="BK15" s="14">
        <v>40</v>
      </c>
      <c r="BL15" s="14">
        <v>0.99909999999999999</v>
      </c>
      <c r="BM15" s="14">
        <v>0.99909999999999999</v>
      </c>
      <c r="BN15" s="14">
        <v>0.99909999999999999</v>
      </c>
      <c r="BO15" s="14">
        <v>0.99909999999999999</v>
      </c>
      <c r="BP15" s="14">
        <v>0.99880000000000002</v>
      </c>
      <c r="BQ15" s="14">
        <v>0.99880000000000002</v>
      </c>
      <c r="BR15" s="14">
        <v>0.99880000000000002</v>
      </c>
      <c r="BS15" s="15">
        <v>0.99880000000000002</v>
      </c>
      <c r="BU15" s="52"/>
      <c r="BV15" s="39"/>
      <c r="BW15" s="49"/>
      <c r="BX15" s="45"/>
      <c r="BY15" s="46"/>
      <c r="BZ15" s="46"/>
      <c r="CA15" s="18">
        <v>50</v>
      </c>
      <c r="CB15" s="18">
        <v>44</v>
      </c>
      <c r="CC15" s="18">
        <v>0.99990000000000001</v>
      </c>
      <c r="CD15" s="18">
        <v>0.99990000000000001</v>
      </c>
      <c r="CE15" s="18">
        <v>0.99990000000000001</v>
      </c>
      <c r="CF15" s="18">
        <v>0.99990000000000001</v>
      </c>
      <c r="CG15" s="18">
        <v>0.99950000000000006</v>
      </c>
      <c r="CH15" s="18">
        <v>0.99950000000000006</v>
      </c>
      <c r="CI15" s="18">
        <v>0.99950000000000006</v>
      </c>
      <c r="CJ15" s="19">
        <v>0.99950000000000006</v>
      </c>
      <c r="CL15" s="52"/>
      <c r="CM15" s="39"/>
      <c r="CN15" s="49"/>
      <c r="CO15" s="39"/>
      <c r="CP15" s="40"/>
      <c r="CQ15" s="34"/>
      <c r="CR15" s="14">
        <v>0.1</v>
      </c>
      <c r="CS15" s="14">
        <f>60+11</f>
        <v>71</v>
      </c>
      <c r="CT15" s="14">
        <v>0.93759999999999999</v>
      </c>
      <c r="CU15" s="14">
        <v>0.94440000000000002</v>
      </c>
      <c r="CV15" s="14">
        <v>0.93759999999999999</v>
      </c>
      <c r="CW15" s="14">
        <v>0.9365</v>
      </c>
      <c r="CX15" s="14">
        <v>0.9526</v>
      </c>
      <c r="CY15" s="14">
        <v>0.95809999999999995</v>
      </c>
      <c r="CZ15" s="14">
        <v>0.9526</v>
      </c>
      <c r="DA15" s="15">
        <v>0.95209999999999995</v>
      </c>
    </row>
    <row r="16" spans="2:105" s="10" customFormat="1" x14ac:dyDescent="0.45">
      <c r="B16" s="52"/>
      <c r="C16" s="39"/>
      <c r="D16" s="49"/>
      <c r="E16" s="43" t="s">
        <v>45</v>
      </c>
      <c r="F16" s="38" t="s">
        <v>28</v>
      </c>
      <c r="G16" s="11">
        <v>5</v>
      </c>
      <c r="H16" s="11">
        <v>31</v>
      </c>
      <c r="I16" s="11">
        <v>0.70050000000000001</v>
      </c>
      <c r="J16" s="11">
        <v>0.69169999999999998</v>
      </c>
      <c r="K16" s="11">
        <v>0.70050000000000001</v>
      </c>
      <c r="L16" s="11">
        <v>0.6905</v>
      </c>
      <c r="M16" s="11">
        <v>0.23760000000000001</v>
      </c>
      <c r="N16" s="11">
        <v>0.27279999999999999</v>
      </c>
      <c r="O16" s="11">
        <v>0.23760000000000001</v>
      </c>
      <c r="P16" s="12">
        <v>0.24349999999999999</v>
      </c>
      <c r="R16" s="52"/>
      <c r="S16" s="39"/>
      <c r="T16" s="49"/>
      <c r="U16" s="44"/>
      <c r="V16" s="39"/>
      <c r="W16" s="39"/>
      <c r="X16" s="32" t="s">
        <v>38</v>
      </c>
      <c r="Y16" s="32">
        <v>0.1</v>
      </c>
      <c r="Z16" s="39"/>
      <c r="AA16" s="10">
        <v>50</v>
      </c>
      <c r="AB16" s="10">
        <v>15</v>
      </c>
      <c r="AC16" s="10">
        <v>0.99460000000000004</v>
      </c>
      <c r="AD16" s="10">
        <v>0.99460000000000004</v>
      </c>
      <c r="AE16" s="10">
        <v>0.99460000000000004</v>
      </c>
      <c r="AF16" s="10">
        <v>0.99460000000000004</v>
      </c>
      <c r="AG16" s="10">
        <v>0.99419999999999997</v>
      </c>
      <c r="AH16" s="10">
        <v>0.99419999999999997</v>
      </c>
      <c r="AI16" s="10">
        <v>0.99419999999999997</v>
      </c>
      <c r="AJ16" s="13">
        <v>0.99419999999999997</v>
      </c>
      <c r="AL16" s="52"/>
      <c r="AM16" s="39"/>
      <c r="AN16" s="49"/>
      <c r="AO16" s="43" t="s">
        <v>41</v>
      </c>
      <c r="AP16" s="42" t="s">
        <v>28</v>
      </c>
      <c r="AQ16" s="42">
        <v>0.1</v>
      </c>
      <c r="AR16" s="11">
        <v>10</v>
      </c>
      <c r="AS16" s="11">
        <v>6</v>
      </c>
      <c r="AT16" s="11">
        <v>0.55930000000000002</v>
      </c>
      <c r="AU16" s="11">
        <v>0.60029999999999994</v>
      </c>
      <c r="AV16" s="11">
        <v>0.55930000000000002</v>
      </c>
      <c r="AW16" s="11">
        <v>0.49490000000000001</v>
      </c>
      <c r="AX16" s="11">
        <v>0.48110000000000003</v>
      </c>
      <c r="AY16" s="11">
        <v>0.61870000000000003</v>
      </c>
      <c r="AZ16" s="11">
        <v>0.48110000000000003</v>
      </c>
      <c r="BA16" s="12">
        <v>0.3952</v>
      </c>
      <c r="BC16" s="55"/>
      <c r="BD16" s="58"/>
      <c r="BE16" s="61"/>
      <c r="BF16" s="44"/>
      <c r="BG16" s="39" t="s">
        <v>40</v>
      </c>
      <c r="BH16" s="32" t="s">
        <v>34</v>
      </c>
      <c r="BI16" s="32">
        <v>10</v>
      </c>
      <c r="BJ16" s="10">
        <v>2</v>
      </c>
      <c r="BK16" s="10">
        <v>14</v>
      </c>
      <c r="BL16" s="10">
        <v>0.99209999999999998</v>
      </c>
      <c r="BM16" s="10">
        <v>0.99219999999999997</v>
      </c>
      <c r="BN16" s="10">
        <v>0.99209999999999998</v>
      </c>
      <c r="BO16" s="10">
        <v>0.99209999999999998</v>
      </c>
      <c r="BP16" s="10">
        <v>0.99480000000000002</v>
      </c>
      <c r="BQ16" s="10">
        <v>0.99480000000000002</v>
      </c>
      <c r="BR16" s="10">
        <v>0.99480000000000002</v>
      </c>
      <c r="BS16" s="13">
        <v>0.99480000000000002</v>
      </c>
      <c r="BU16" s="52"/>
      <c r="BV16" s="39"/>
      <c r="BW16" s="49"/>
      <c r="BX16" s="43" t="s">
        <v>41</v>
      </c>
      <c r="BY16" s="42" t="s">
        <v>28</v>
      </c>
      <c r="BZ16" s="42" t="b">
        <v>0</v>
      </c>
      <c r="CA16" s="11">
        <v>2</v>
      </c>
      <c r="CB16" s="11">
        <v>5</v>
      </c>
      <c r="CC16" s="11">
        <v>0.99850000000000005</v>
      </c>
      <c r="CD16" s="11">
        <v>0.99850000000000005</v>
      </c>
      <c r="CE16" s="11">
        <v>0.99850000000000005</v>
      </c>
      <c r="CF16" s="11">
        <v>0.99850000000000005</v>
      </c>
      <c r="CG16" s="11">
        <v>0.99709999999999999</v>
      </c>
      <c r="CH16" s="11">
        <v>0.99709999999999999</v>
      </c>
      <c r="CI16" s="11">
        <v>0.99709999999999999</v>
      </c>
      <c r="CJ16" s="12">
        <v>0.99709999999999999</v>
      </c>
      <c r="CL16" s="52"/>
      <c r="CM16" s="39"/>
      <c r="CN16" s="49"/>
      <c r="CO16" s="39"/>
      <c r="CP16" s="32" t="s">
        <v>40</v>
      </c>
      <c r="CQ16" s="32" t="s">
        <v>37</v>
      </c>
      <c r="CR16" s="10">
        <v>1E-3</v>
      </c>
      <c r="CS16" s="10">
        <v>17</v>
      </c>
      <c r="CT16" s="10">
        <v>0.71660000000000001</v>
      </c>
      <c r="CU16" s="10">
        <v>0.7349</v>
      </c>
      <c r="CV16" s="10">
        <v>0.71660000000000001</v>
      </c>
      <c r="CW16" s="10">
        <v>0.70669999999999999</v>
      </c>
      <c r="CX16" s="10">
        <v>0.77090000000000003</v>
      </c>
      <c r="CY16" s="10">
        <v>0.81510000000000005</v>
      </c>
      <c r="CZ16" s="10">
        <v>0.77090000000000003</v>
      </c>
      <c r="DA16" s="13">
        <v>0.7762</v>
      </c>
    </row>
    <row r="17" spans="2:105" s="10" customFormat="1" x14ac:dyDescent="0.45">
      <c r="B17" s="52"/>
      <c r="C17" s="39"/>
      <c r="D17" s="49"/>
      <c r="E17" s="44"/>
      <c r="F17" s="39"/>
      <c r="G17" s="10">
        <v>20</v>
      </c>
      <c r="H17" s="10">
        <v>40</v>
      </c>
      <c r="I17" s="10">
        <v>0.53500000000000003</v>
      </c>
      <c r="J17" s="10">
        <v>0.51570000000000005</v>
      </c>
      <c r="K17" s="10">
        <v>0.53500000000000003</v>
      </c>
      <c r="L17" s="10">
        <v>0.51759999999999995</v>
      </c>
      <c r="M17" s="10">
        <v>0.25009999999999999</v>
      </c>
      <c r="N17" s="10">
        <v>0.30549999999999999</v>
      </c>
      <c r="O17" s="10">
        <v>0.25009999999999999</v>
      </c>
      <c r="P17" s="13">
        <v>0.25669999999999998</v>
      </c>
      <c r="R17" s="52"/>
      <c r="S17" s="39"/>
      <c r="T17" s="49"/>
      <c r="U17" s="44"/>
      <c r="V17" s="39"/>
      <c r="W17" s="39"/>
      <c r="X17" s="32"/>
      <c r="Y17" s="32"/>
      <c r="Z17" s="39"/>
      <c r="AA17" s="10">
        <v>5000</v>
      </c>
      <c r="AB17" s="10">
        <v>16</v>
      </c>
      <c r="AC17" s="10">
        <v>0.99460000000000004</v>
      </c>
      <c r="AD17" s="10">
        <v>0.99460000000000004</v>
      </c>
      <c r="AE17" s="10">
        <v>0.99460000000000004</v>
      </c>
      <c r="AF17" s="10">
        <v>0.99460000000000004</v>
      </c>
      <c r="AG17" s="10">
        <v>0.99419999999999997</v>
      </c>
      <c r="AH17" s="10">
        <v>0.99419999999999997</v>
      </c>
      <c r="AI17" s="10">
        <v>0.99419999999999997</v>
      </c>
      <c r="AJ17" s="13">
        <v>0.99419999999999997</v>
      </c>
      <c r="AL17" s="52"/>
      <c r="AM17" s="39"/>
      <c r="AN17" s="49"/>
      <c r="AO17" s="44"/>
      <c r="AP17" s="32"/>
      <c r="AQ17" s="32"/>
      <c r="AR17" s="10">
        <v>100</v>
      </c>
      <c r="AS17" s="10">
        <v>22</v>
      </c>
      <c r="AT17" s="10">
        <v>0.72770000000000001</v>
      </c>
      <c r="AU17" s="10">
        <v>0.8004</v>
      </c>
      <c r="AV17" s="10">
        <v>0.72770000000000001</v>
      </c>
      <c r="AW17" s="10">
        <v>0.71530000000000005</v>
      </c>
      <c r="AX17" s="10">
        <v>0.8</v>
      </c>
      <c r="AY17" s="10">
        <v>0.82969999999999999</v>
      </c>
      <c r="AZ17" s="10">
        <v>0.8</v>
      </c>
      <c r="BA17" s="13">
        <v>0.78800000000000003</v>
      </c>
      <c r="BC17" s="55"/>
      <c r="BD17" s="58"/>
      <c r="BE17" s="61"/>
      <c r="BF17" s="44"/>
      <c r="BG17" s="39"/>
      <c r="BH17" s="32"/>
      <c r="BI17" s="32"/>
      <c r="BJ17" s="10">
        <v>10</v>
      </c>
      <c r="BK17" s="10">
        <v>17</v>
      </c>
      <c r="BL17" s="10">
        <v>0.99970000000000003</v>
      </c>
      <c r="BM17" s="10">
        <v>0.99970000000000003</v>
      </c>
      <c r="BN17" s="10">
        <v>0.99970000000000003</v>
      </c>
      <c r="BO17" s="10">
        <v>0.99970000000000003</v>
      </c>
      <c r="BP17" s="10">
        <v>0.99929999999999997</v>
      </c>
      <c r="BQ17" s="10">
        <v>0.99929999999999997</v>
      </c>
      <c r="BR17" s="10">
        <v>0.99929999999999997</v>
      </c>
      <c r="BS17" s="13">
        <v>0.99929999999999997</v>
      </c>
      <c r="BU17" s="52"/>
      <c r="BV17" s="39"/>
      <c r="BW17" s="49"/>
      <c r="BX17" s="44"/>
      <c r="BY17" s="32"/>
      <c r="BZ17" s="32"/>
      <c r="CA17" s="10">
        <v>10</v>
      </c>
      <c r="CB17" s="10">
        <v>8</v>
      </c>
      <c r="CC17" s="10">
        <v>0.998</v>
      </c>
      <c r="CD17" s="10">
        <v>0.998</v>
      </c>
      <c r="CE17" s="10">
        <v>0.998</v>
      </c>
      <c r="CF17" s="10">
        <v>0.998</v>
      </c>
      <c r="CG17" s="10">
        <v>0.99770000000000003</v>
      </c>
      <c r="CH17" s="10">
        <v>0.99770000000000003</v>
      </c>
      <c r="CI17" s="10">
        <v>0.99770000000000003</v>
      </c>
      <c r="CJ17" s="13">
        <v>0.99770000000000003</v>
      </c>
      <c r="CL17" s="52"/>
      <c r="CM17" s="39"/>
      <c r="CN17" s="49"/>
      <c r="CO17" s="39"/>
      <c r="CP17" s="32"/>
      <c r="CQ17" s="32"/>
      <c r="CR17" s="10">
        <v>0.1</v>
      </c>
      <c r="CS17" s="10">
        <v>12</v>
      </c>
      <c r="CT17" s="10">
        <v>0.80179999999999996</v>
      </c>
      <c r="CU17" s="10">
        <v>0.80010000000000003</v>
      </c>
      <c r="CV17" s="10">
        <v>0.80179999999999996</v>
      </c>
      <c r="CW17" s="10">
        <v>0.79879999999999995</v>
      </c>
      <c r="CX17" s="10">
        <v>0.85150000000000003</v>
      </c>
      <c r="CY17" s="10">
        <v>0.85929999999999995</v>
      </c>
      <c r="CZ17" s="10">
        <v>0.85140000000000005</v>
      </c>
      <c r="DA17" s="13">
        <v>0.85199999999999998</v>
      </c>
    </row>
    <row r="18" spans="2:105" s="10" customFormat="1" x14ac:dyDescent="0.45">
      <c r="B18" s="52"/>
      <c r="C18" s="39"/>
      <c r="D18" s="49"/>
      <c r="E18" s="44"/>
      <c r="F18" s="40"/>
      <c r="G18" s="22">
        <v>100</v>
      </c>
      <c r="H18" s="22">
        <f>60+5</f>
        <v>65</v>
      </c>
      <c r="I18" s="22">
        <v>0.42580000000000001</v>
      </c>
      <c r="J18" s="22">
        <v>0.40649999999999997</v>
      </c>
      <c r="K18" s="22">
        <v>0.42580000000000001</v>
      </c>
      <c r="L18" s="22">
        <v>0.40639999999999998</v>
      </c>
      <c r="M18" s="22">
        <v>0.2641</v>
      </c>
      <c r="N18" s="22">
        <v>0.33</v>
      </c>
      <c r="O18" s="22">
        <v>0.2651</v>
      </c>
      <c r="P18" s="23">
        <v>0.26650000000000001</v>
      </c>
      <c r="R18" s="52"/>
      <c r="S18" s="39"/>
      <c r="T18" s="49"/>
      <c r="U18" s="44"/>
      <c r="V18" s="39"/>
      <c r="W18" s="39"/>
      <c r="X18" s="32"/>
      <c r="Y18" s="32">
        <v>1</v>
      </c>
      <c r="Z18" s="39"/>
      <c r="AA18" s="10">
        <v>50</v>
      </c>
      <c r="AB18" s="10">
        <v>15</v>
      </c>
      <c r="AC18" s="10">
        <v>0.99839999999999995</v>
      </c>
      <c r="AD18" s="10">
        <v>0.99839999999999995</v>
      </c>
      <c r="AE18" s="10">
        <v>0.99839999999999995</v>
      </c>
      <c r="AF18" s="10">
        <v>0.99839999999999995</v>
      </c>
      <c r="AG18" s="10">
        <v>0.99839999999999995</v>
      </c>
      <c r="AH18" s="10">
        <v>0.99839999999999995</v>
      </c>
      <c r="AI18" s="10">
        <v>0.99839999999999995</v>
      </c>
      <c r="AJ18" s="13">
        <v>0.99839999999999995</v>
      </c>
      <c r="AL18" s="52"/>
      <c r="AM18" s="39"/>
      <c r="AN18" s="49"/>
      <c r="AO18" s="44"/>
      <c r="AP18" s="32"/>
      <c r="AQ18" s="32">
        <v>1</v>
      </c>
      <c r="AR18" s="10">
        <v>10</v>
      </c>
      <c r="AS18" s="10">
        <v>7</v>
      </c>
      <c r="AT18" s="10">
        <v>0.56820000000000004</v>
      </c>
      <c r="AU18" s="10">
        <v>0.6865</v>
      </c>
      <c r="AV18" s="10">
        <v>0.56820000000000004</v>
      </c>
      <c r="AW18" s="10">
        <v>0.50309999999999999</v>
      </c>
      <c r="AX18" s="10">
        <v>0.48420000000000002</v>
      </c>
      <c r="AY18" s="10">
        <v>0.74690000000000001</v>
      </c>
      <c r="AZ18" s="10">
        <v>0.48420000000000002</v>
      </c>
      <c r="BA18" s="13">
        <v>0.39910000000000001</v>
      </c>
      <c r="BC18" s="55"/>
      <c r="BD18" s="58"/>
      <c r="BE18" s="61"/>
      <c r="BF18" s="44"/>
      <c r="BG18" s="39"/>
      <c r="BH18" s="32"/>
      <c r="BI18" s="32">
        <v>100</v>
      </c>
      <c r="BJ18" s="10">
        <v>2</v>
      </c>
      <c r="BK18" s="10">
        <v>15</v>
      </c>
      <c r="BL18" s="10">
        <v>0.99209999999999998</v>
      </c>
      <c r="BM18" s="10">
        <v>0.99219999999999997</v>
      </c>
      <c r="BN18" s="10">
        <v>0.99209999999999998</v>
      </c>
      <c r="BO18" s="10">
        <v>0.99209999999999998</v>
      </c>
      <c r="BP18" s="10">
        <v>0.99480000000000002</v>
      </c>
      <c r="BQ18" s="10">
        <v>0.99480000000000002</v>
      </c>
      <c r="BR18" s="10">
        <v>0.99480000000000002</v>
      </c>
      <c r="BS18" s="13">
        <v>0.99480000000000002</v>
      </c>
      <c r="BU18" s="52"/>
      <c r="BV18" s="39"/>
      <c r="BW18" s="49"/>
      <c r="BX18" s="44"/>
      <c r="BY18" s="32"/>
      <c r="BZ18" s="32"/>
      <c r="CA18" s="10">
        <v>50</v>
      </c>
      <c r="CB18" s="10">
        <v>21</v>
      </c>
      <c r="CC18" s="10">
        <v>0.99819999999999998</v>
      </c>
      <c r="CD18" s="10">
        <v>0.99819999999999998</v>
      </c>
      <c r="CE18" s="10">
        <v>0.99819999999999998</v>
      </c>
      <c r="CF18" s="10">
        <v>0.99819999999999998</v>
      </c>
      <c r="CG18" s="10">
        <v>0.99790000000000001</v>
      </c>
      <c r="CH18" s="10">
        <v>0.99790000000000001</v>
      </c>
      <c r="CI18" s="10">
        <v>0.99790000000000001</v>
      </c>
      <c r="CJ18" s="13">
        <v>0.99790000000000001</v>
      </c>
      <c r="CL18" s="52"/>
      <c r="CM18" s="39"/>
      <c r="CN18" s="49"/>
      <c r="CO18" s="39"/>
      <c r="CP18" s="32"/>
      <c r="CQ18" s="32" t="s">
        <v>39</v>
      </c>
      <c r="CR18" s="10">
        <v>1E-3</v>
      </c>
      <c r="CS18" s="10">
        <v>16</v>
      </c>
      <c r="CT18" s="10">
        <v>0.88100000000000001</v>
      </c>
      <c r="CU18" s="10">
        <v>0.88480000000000003</v>
      </c>
      <c r="CV18" s="10">
        <v>0.88100000000000001</v>
      </c>
      <c r="CW18" s="10">
        <v>0.88160000000000005</v>
      </c>
      <c r="CX18" s="10">
        <v>0.90769999999999995</v>
      </c>
      <c r="CY18" s="10">
        <v>0.91159999999999997</v>
      </c>
      <c r="CZ18" s="10">
        <v>0.90769999999999995</v>
      </c>
      <c r="DA18" s="13">
        <v>0.90759999999999996</v>
      </c>
    </row>
    <row r="19" spans="2:105" s="10" customFormat="1" ht="14.65" thickBot="1" x14ac:dyDescent="0.5">
      <c r="B19" s="52"/>
      <c r="C19" s="39"/>
      <c r="D19" s="49"/>
      <c r="E19" s="44"/>
      <c r="F19" s="63" t="s">
        <v>40</v>
      </c>
      <c r="G19" s="16">
        <v>5</v>
      </c>
      <c r="H19" s="16">
        <v>6</v>
      </c>
      <c r="I19" s="16">
        <v>0.49930000000000002</v>
      </c>
      <c r="J19" s="16">
        <v>0.50429999999999997</v>
      </c>
      <c r="K19" s="16">
        <v>0.49930000000000002</v>
      </c>
      <c r="L19" s="16">
        <v>0.49619999999999997</v>
      </c>
      <c r="M19" s="16">
        <v>0.2409</v>
      </c>
      <c r="N19" s="16">
        <v>0.27179999999999999</v>
      </c>
      <c r="O19" s="16">
        <v>0.2409</v>
      </c>
      <c r="P19" s="17">
        <v>0.24429000000000001</v>
      </c>
      <c r="R19" s="52"/>
      <c r="S19" s="39"/>
      <c r="T19" s="49"/>
      <c r="U19" s="44"/>
      <c r="V19" s="39"/>
      <c r="W19" s="39"/>
      <c r="X19" s="32"/>
      <c r="Y19" s="32"/>
      <c r="Z19" s="39"/>
      <c r="AA19" s="10">
        <v>5000</v>
      </c>
      <c r="AB19" s="10">
        <v>14</v>
      </c>
      <c r="AC19" s="10">
        <v>0.99839999999999995</v>
      </c>
      <c r="AD19" s="10">
        <v>0.99839999999999995</v>
      </c>
      <c r="AE19" s="10">
        <v>0.99839999999999995</v>
      </c>
      <c r="AF19" s="10">
        <v>0.99839999999999995</v>
      </c>
      <c r="AG19" s="10">
        <v>0.99839999999999995</v>
      </c>
      <c r="AH19" s="10">
        <v>0.99839999999999995</v>
      </c>
      <c r="AI19" s="10">
        <v>0.99839999999999995</v>
      </c>
      <c r="AJ19" s="13">
        <v>0.99839999999999995</v>
      </c>
      <c r="AL19" s="52"/>
      <c r="AM19" s="39"/>
      <c r="AN19" s="49"/>
      <c r="AO19" s="44"/>
      <c r="AP19" s="32"/>
      <c r="AQ19" s="32"/>
      <c r="AR19" s="10">
        <v>100</v>
      </c>
      <c r="AS19" s="10">
        <v>19</v>
      </c>
      <c r="AT19" s="10">
        <v>0.74850000000000005</v>
      </c>
      <c r="AU19" s="10">
        <v>0.80759999999999998</v>
      </c>
      <c r="AV19" s="10">
        <v>0.74850000000000005</v>
      </c>
      <c r="AW19" s="10">
        <v>0.71509999999999996</v>
      </c>
      <c r="AX19" s="10">
        <v>0.81469999999999998</v>
      </c>
      <c r="AY19" s="10">
        <v>0.84760000000000002</v>
      </c>
      <c r="AZ19" s="10">
        <v>0.81469999999999998</v>
      </c>
      <c r="BA19" s="13">
        <v>0.79310000000000003</v>
      </c>
      <c r="BC19" s="55"/>
      <c r="BD19" s="58"/>
      <c r="BE19" s="61"/>
      <c r="BF19" s="44"/>
      <c r="BG19" s="39"/>
      <c r="BH19" s="32"/>
      <c r="BI19" s="32"/>
      <c r="BJ19" s="10">
        <v>10</v>
      </c>
      <c r="BK19" s="10">
        <v>16</v>
      </c>
      <c r="BL19" s="10">
        <v>0.99939999999999996</v>
      </c>
      <c r="BM19" s="10">
        <v>0.99939999999999996</v>
      </c>
      <c r="BN19" s="10">
        <v>0.99939999999999996</v>
      </c>
      <c r="BO19" s="10">
        <v>0.99939999999999996</v>
      </c>
      <c r="BP19" s="10">
        <v>0.999</v>
      </c>
      <c r="BQ19" s="10">
        <v>0.999</v>
      </c>
      <c r="BR19" s="10">
        <v>0.999</v>
      </c>
      <c r="BS19" s="13">
        <v>0.999</v>
      </c>
      <c r="BU19" s="52"/>
      <c r="BV19" s="39"/>
      <c r="BW19" s="49"/>
      <c r="BX19" s="44"/>
      <c r="BY19" s="32"/>
      <c r="BZ19" s="32" t="b">
        <v>1</v>
      </c>
      <c r="CA19" s="10">
        <v>2</v>
      </c>
      <c r="CB19" s="10">
        <v>5</v>
      </c>
      <c r="CC19" s="10">
        <v>0.99590000000000001</v>
      </c>
      <c r="CD19" s="10">
        <v>0.99590000000000001</v>
      </c>
      <c r="CE19" s="10">
        <v>0.99590000000000001</v>
      </c>
      <c r="CF19" s="10">
        <v>0.99590000000000001</v>
      </c>
      <c r="CG19" s="10">
        <v>0.99399999999999999</v>
      </c>
      <c r="CH19" s="10">
        <v>0.99399999999999999</v>
      </c>
      <c r="CI19" s="10">
        <v>0.99399999999999999</v>
      </c>
      <c r="CJ19" s="13">
        <v>0.99399999999999999</v>
      </c>
      <c r="CL19" s="52"/>
      <c r="CM19" s="39"/>
      <c r="CN19" s="49"/>
      <c r="CO19" s="39"/>
      <c r="CP19" s="32"/>
      <c r="CQ19" s="32"/>
      <c r="CR19" s="10">
        <v>0.1</v>
      </c>
      <c r="CS19" s="10">
        <v>16</v>
      </c>
      <c r="CT19" s="10">
        <v>0.91620000000000001</v>
      </c>
      <c r="CU19" s="10">
        <v>0.91600000000000004</v>
      </c>
      <c r="CV19" s="10">
        <v>0.91620000000000001</v>
      </c>
      <c r="CW19" s="10">
        <v>0.91490000000000005</v>
      </c>
      <c r="CX19" s="10">
        <v>0.92789999999999995</v>
      </c>
      <c r="CY19" s="10">
        <v>0.93100000000000005</v>
      </c>
      <c r="CZ19" s="10">
        <v>0.92789999999999995</v>
      </c>
      <c r="DA19" s="13">
        <v>0.92810000000000004</v>
      </c>
    </row>
    <row r="20" spans="2:105" s="10" customFormat="1" x14ac:dyDescent="0.45">
      <c r="B20" s="52"/>
      <c r="C20" s="39"/>
      <c r="D20" s="49"/>
      <c r="E20" s="44"/>
      <c r="F20" s="32"/>
      <c r="G20" s="10">
        <v>20</v>
      </c>
      <c r="H20" s="10">
        <v>7</v>
      </c>
      <c r="I20" s="10">
        <v>0.4047</v>
      </c>
      <c r="J20" s="10">
        <v>0.39800000000000002</v>
      </c>
      <c r="K20" s="10">
        <v>0.4047</v>
      </c>
      <c r="L20" s="10">
        <v>0.39850000000000002</v>
      </c>
      <c r="M20" s="10">
        <v>0.2666</v>
      </c>
      <c r="N20" s="10">
        <v>0.30759999999999998</v>
      </c>
      <c r="O20" s="10">
        <v>0.2666</v>
      </c>
      <c r="P20" s="13">
        <v>0.27110000000000001</v>
      </c>
      <c r="R20" s="52"/>
      <c r="S20" s="39"/>
      <c r="T20" s="49"/>
      <c r="U20" s="44"/>
      <c r="V20" s="39"/>
      <c r="W20" s="39"/>
      <c r="X20" s="32"/>
      <c r="Y20" s="32">
        <v>10</v>
      </c>
      <c r="Z20" s="39"/>
      <c r="AA20" s="10">
        <v>50</v>
      </c>
      <c r="AB20" s="10">
        <v>14</v>
      </c>
      <c r="AC20" s="10">
        <v>0.999</v>
      </c>
      <c r="AD20" s="10">
        <v>0.999</v>
      </c>
      <c r="AE20" s="10">
        <v>0.999</v>
      </c>
      <c r="AF20" s="10">
        <v>0.999</v>
      </c>
      <c r="AG20" s="10">
        <v>0.999</v>
      </c>
      <c r="AH20" s="10">
        <v>0.999</v>
      </c>
      <c r="AI20" s="10">
        <v>0.999</v>
      </c>
      <c r="AJ20" s="13">
        <v>0.999</v>
      </c>
      <c r="AL20" s="52"/>
      <c r="AM20" s="39"/>
      <c r="AN20" s="49"/>
      <c r="AO20" s="44"/>
      <c r="AP20" s="32"/>
      <c r="AQ20" s="32">
        <v>10</v>
      </c>
      <c r="AR20" s="10">
        <v>10</v>
      </c>
      <c r="AS20" s="10">
        <v>6</v>
      </c>
      <c r="AT20" s="10">
        <v>0.56510000000000005</v>
      </c>
      <c r="AU20" s="10">
        <v>0.51370000000000005</v>
      </c>
      <c r="AV20" s="10">
        <v>0.56510000000000005</v>
      </c>
      <c r="AW20" s="10">
        <v>0.495</v>
      </c>
      <c r="AX20" s="10">
        <v>0.4879</v>
      </c>
      <c r="AY20" s="10">
        <v>0.32113000000000003</v>
      </c>
      <c r="AZ20" s="10">
        <v>0.4879</v>
      </c>
      <c r="BA20" s="13">
        <v>0.373</v>
      </c>
      <c r="BC20" s="55"/>
      <c r="BD20" s="58"/>
      <c r="BE20" s="61"/>
      <c r="BF20" s="44"/>
      <c r="BG20" s="39"/>
      <c r="BH20" s="32"/>
      <c r="BI20" s="32">
        <v>1000</v>
      </c>
      <c r="BJ20" s="10">
        <v>2</v>
      </c>
      <c r="BK20" s="10">
        <v>15</v>
      </c>
      <c r="BL20" s="10">
        <v>0.99209999999999998</v>
      </c>
      <c r="BM20" s="10">
        <v>0.99219999999999997</v>
      </c>
      <c r="BN20" s="10">
        <v>0.99209999999999998</v>
      </c>
      <c r="BO20" s="10">
        <v>0.99209999999999998</v>
      </c>
      <c r="BP20" s="10">
        <v>0.99480000000000002</v>
      </c>
      <c r="BQ20" s="10">
        <v>0.99480000000000002</v>
      </c>
      <c r="BR20" s="10">
        <v>0.99480000000000002</v>
      </c>
      <c r="BS20" s="13">
        <v>0.99480000000000002</v>
      </c>
      <c r="BU20" s="52"/>
      <c r="BV20" s="39"/>
      <c r="BW20" s="49"/>
      <c r="BX20" s="44"/>
      <c r="BY20" s="32"/>
      <c r="BZ20" s="32"/>
      <c r="CA20" s="10">
        <v>10</v>
      </c>
      <c r="CB20" s="10">
        <v>7</v>
      </c>
      <c r="CC20" s="10">
        <v>0.99709999999999999</v>
      </c>
      <c r="CD20" s="10">
        <v>0.99709999999999999</v>
      </c>
      <c r="CE20" s="10">
        <v>0.99709999999999999</v>
      </c>
      <c r="CF20" s="10">
        <v>0.99709999999999999</v>
      </c>
      <c r="CG20" s="10">
        <v>0.99719999999999998</v>
      </c>
      <c r="CH20" s="10">
        <v>0.99719999999999998</v>
      </c>
      <c r="CI20" s="10">
        <v>0.99719999999999998</v>
      </c>
      <c r="CJ20" s="13">
        <v>0.99719999999999998</v>
      </c>
      <c r="CL20" s="52"/>
      <c r="CM20" s="39"/>
      <c r="CN20" s="49"/>
      <c r="CO20" s="43" t="s">
        <v>45</v>
      </c>
      <c r="CP20" s="38" t="s">
        <v>28</v>
      </c>
      <c r="CQ20" s="38" t="s">
        <v>37</v>
      </c>
      <c r="CR20" s="11">
        <v>1E-3</v>
      </c>
      <c r="CS20" s="11">
        <f>2*60+8</f>
        <v>128</v>
      </c>
      <c r="CT20" s="11">
        <v>0.37690000000000001</v>
      </c>
      <c r="CU20" s="11">
        <v>0.35859999999999997</v>
      </c>
      <c r="CV20" s="11">
        <v>0.37690000000000001</v>
      </c>
      <c r="CW20" s="11">
        <v>0.35959999999999998</v>
      </c>
      <c r="CX20" s="11">
        <v>0.2782</v>
      </c>
      <c r="CY20" s="11">
        <v>0.33360000000000001</v>
      </c>
      <c r="CZ20" s="11">
        <v>0.2782</v>
      </c>
      <c r="DA20" s="12">
        <v>0.27479999999999999</v>
      </c>
    </row>
    <row r="21" spans="2:105" s="10" customFormat="1" ht="14.65" thickBot="1" x14ac:dyDescent="0.5">
      <c r="B21" s="53"/>
      <c r="C21" s="46"/>
      <c r="D21" s="50"/>
      <c r="E21" s="45"/>
      <c r="F21" s="41"/>
      <c r="G21" s="18">
        <v>100</v>
      </c>
      <c r="H21" s="18">
        <v>9</v>
      </c>
      <c r="I21" s="18">
        <v>0.36670000000000003</v>
      </c>
      <c r="J21" s="18">
        <v>0.35560000000000003</v>
      </c>
      <c r="K21" s="18">
        <v>0.36670000000000003</v>
      </c>
      <c r="L21" s="18">
        <v>0.35099999999999998</v>
      </c>
      <c r="M21" s="18">
        <v>0.27160000000000001</v>
      </c>
      <c r="N21" s="18">
        <v>0.32229999999999998</v>
      </c>
      <c r="O21" s="18">
        <v>0.27160000000000001</v>
      </c>
      <c r="P21" s="19">
        <v>0.27279999999999999</v>
      </c>
      <c r="R21" s="52"/>
      <c r="S21" s="39"/>
      <c r="T21" s="49"/>
      <c r="U21" s="44"/>
      <c r="V21" s="39"/>
      <c r="W21" s="39"/>
      <c r="X21" s="32"/>
      <c r="Y21" s="32"/>
      <c r="Z21" s="39"/>
      <c r="AA21" s="10">
        <v>5000</v>
      </c>
      <c r="AB21" s="10">
        <v>16</v>
      </c>
      <c r="AC21" s="10">
        <v>0.999</v>
      </c>
      <c r="AD21" s="10">
        <v>0.999</v>
      </c>
      <c r="AE21" s="10">
        <v>0.999</v>
      </c>
      <c r="AF21" s="10">
        <v>0.999</v>
      </c>
      <c r="AG21" s="10">
        <v>0.999</v>
      </c>
      <c r="AH21" s="10">
        <v>0.999</v>
      </c>
      <c r="AI21" s="10">
        <v>0.999</v>
      </c>
      <c r="AJ21" s="13">
        <v>0.999</v>
      </c>
      <c r="AL21" s="52"/>
      <c r="AM21" s="39"/>
      <c r="AN21" s="49"/>
      <c r="AO21" s="44"/>
      <c r="AP21" s="34"/>
      <c r="AQ21" s="34"/>
      <c r="AR21" s="14">
        <v>100</v>
      </c>
      <c r="AS21" s="14">
        <v>17</v>
      </c>
      <c r="AT21" s="14">
        <v>0.74750000000000005</v>
      </c>
      <c r="AU21" s="14">
        <v>0.77859999999999996</v>
      </c>
      <c r="AV21" s="14">
        <v>0.74950000000000006</v>
      </c>
      <c r="AW21" s="14">
        <v>0.75080000000000002</v>
      </c>
      <c r="AX21" s="14">
        <v>0.8175</v>
      </c>
      <c r="AY21" s="14">
        <v>0.82820000000000005</v>
      </c>
      <c r="AZ21" s="14">
        <v>0.8175</v>
      </c>
      <c r="BA21" s="15">
        <v>0.81630000000000003</v>
      </c>
      <c r="BC21" s="55"/>
      <c r="BD21" s="58"/>
      <c r="BE21" s="61"/>
      <c r="BF21" s="44"/>
      <c r="BG21" s="39"/>
      <c r="BH21" s="32"/>
      <c r="BI21" s="32"/>
      <c r="BJ21" s="10">
        <v>10</v>
      </c>
      <c r="BK21" s="10">
        <v>16</v>
      </c>
      <c r="BL21" s="10">
        <v>0.99709999999999999</v>
      </c>
      <c r="BM21" s="10">
        <v>0.99709999999999999</v>
      </c>
      <c r="BN21" s="10">
        <v>0.99709999999999999</v>
      </c>
      <c r="BO21" s="10">
        <v>0.99709999999999999</v>
      </c>
      <c r="BP21" s="10">
        <v>0.99560000000000004</v>
      </c>
      <c r="BQ21" s="10">
        <v>0.99560000000000004</v>
      </c>
      <c r="BR21" s="10">
        <v>0.99560000000000004</v>
      </c>
      <c r="BS21" s="13">
        <v>0.99560000000000004</v>
      </c>
      <c r="BU21" s="52"/>
      <c r="BV21" s="39"/>
      <c r="BW21" s="49"/>
      <c r="BX21" s="44"/>
      <c r="BY21" s="34"/>
      <c r="BZ21" s="34"/>
      <c r="CA21" s="14">
        <v>50</v>
      </c>
      <c r="CB21" s="14">
        <v>16</v>
      </c>
      <c r="CC21" s="14">
        <v>0.99760000000000004</v>
      </c>
      <c r="CD21" s="14">
        <v>0.99760000000000004</v>
      </c>
      <c r="CE21" s="14">
        <v>0.99760000000000004</v>
      </c>
      <c r="CF21" s="14">
        <v>0.99760000000000004</v>
      </c>
      <c r="CG21" s="14">
        <v>0.99770000000000003</v>
      </c>
      <c r="CH21" s="14">
        <v>0.99770000000000003</v>
      </c>
      <c r="CI21" s="14">
        <v>0.99770000000000003</v>
      </c>
      <c r="CJ21" s="15">
        <v>0.99770000000000003</v>
      </c>
      <c r="CL21" s="52"/>
      <c r="CM21" s="39"/>
      <c r="CN21" s="49"/>
      <c r="CO21" s="44"/>
      <c r="CP21" s="39"/>
      <c r="CQ21" s="39"/>
      <c r="CR21" s="20">
        <v>0.1</v>
      </c>
      <c r="CS21" s="20">
        <f>2*60+6</f>
        <v>126</v>
      </c>
      <c r="CT21" s="20">
        <v>0.37030000000000002</v>
      </c>
      <c r="CU21" s="20">
        <v>0.35749999999999998</v>
      </c>
      <c r="CV21" s="20">
        <v>0.37030000000000002</v>
      </c>
      <c r="CW21" s="20">
        <v>0.35070000000000001</v>
      </c>
      <c r="CX21" s="20">
        <v>0.28039999999999998</v>
      </c>
      <c r="CY21" s="20">
        <v>0.33239999999999997</v>
      </c>
      <c r="CZ21" s="20">
        <v>0.28039999999999998</v>
      </c>
      <c r="DA21" s="21">
        <v>0.27579999999999999</v>
      </c>
    </row>
    <row r="22" spans="2:105" s="10" customFormat="1" x14ac:dyDescent="0.45">
      <c r="R22" s="52"/>
      <c r="S22" s="39"/>
      <c r="T22" s="49"/>
      <c r="U22" s="44"/>
      <c r="V22" s="39"/>
      <c r="W22" s="32" t="s">
        <v>43</v>
      </c>
      <c r="X22" s="32" t="s">
        <v>44</v>
      </c>
      <c r="Y22" s="32">
        <v>1</v>
      </c>
      <c r="Z22" s="32">
        <v>0.5</v>
      </c>
      <c r="AA22" s="10">
        <v>50</v>
      </c>
      <c r="AB22" s="10">
        <v>29</v>
      </c>
      <c r="AC22" s="10">
        <v>0.99739999999999995</v>
      </c>
      <c r="AD22" s="10">
        <v>0.99739999999999995</v>
      </c>
      <c r="AE22" s="10">
        <v>0.99739999999999995</v>
      </c>
      <c r="AF22" s="10">
        <v>0.99739999999999995</v>
      </c>
      <c r="AG22" s="10">
        <v>0.99970000000000003</v>
      </c>
      <c r="AH22" s="10">
        <v>0.99970000000000003</v>
      </c>
      <c r="AI22" s="10">
        <v>0.99970000000000003</v>
      </c>
      <c r="AJ22" s="13">
        <v>0.99970000000000003</v>
      </c>
      <c r="AL22" s="52"/>
      <c r="AM22" s="39"/>
      <c r="AN22" s="49"/>
      <c r="AO22" s="44"/>
      <c r="AP22" s="39" t="s">
        <v>40</v>
      </c>
      <c r="AQ22" s="32">
        <v>0.1</v>
      </c>
      <c r="AR22" s="10">
        <v>10</v>
      </c>
      <c r="AS22" s="10">
        <v>2</v>
      </c>
      <c r="AT22" s="10">
        <v>0.59940000000000004</v>
      </c>
      <c r="AU22" s="10">
        <v>0.72740000000000005</v>
      </c>
      <c r="AV22" s="10">
        <v>0.59940000000000004</v>
      </c>
      <c r="AW22" s="10">
        <v>0.59130000000000005</v>
      </c>
      <c r="AX22" s="10">
        <v>0.68410000000000004</v>
      </c>
      <c r="AY22" s="10">
        <v>0.7248</v>
      </c>
      <c r="AZ22" s="10">
        <v>0.68410000000000004</v>
      </c>
      <c r="BA22" s="13">
        <v>0.69389999999999996</v>
      </c>
      <c r="BC22" s="55"/>
      <c r="BD22" s="58"/>
      <c r="BE22" s="61"/>
      <c r="BF22" s="44"/>
      <c r="BG22" s="39"/>
      <c r="BH22" s="39" t="s">
        <v>42</v>
      </c>
      <c r="BI22" s="39">
        <v>10</v>
      </c>
      <c r="BJ22" s="10">
        <v>2</v>
      </c>
      <c r="BK22" s="10">
        <v>14</v>
      </c>
      <c r="BL22" s="10">
        <v>0.99199999999999999</v>
      </c>
      <c r="BM22" s="10">
        <v>0.99209999999999998</v>
      </c>
      <c r="BN22" s="10">
        <v>0.99199999999999999</v>
      </c>
      <c r="BO22" s="10">
        <v>0.99199999999999999</v>
      </c>
      <c r="BP22" s="10">
        <v>0.99409999999999998</v>
      </c>
      <c r="BQ22" s="10">
        <v>0.99409999999999998</v>
      </c>
      <c r="BR22" s="10">
        <v>0.99409999999999998</v>
      </c>
      <c r="BS22" s="13">
        <v>0.99409999999999998</v>
      </c>
      <c r="BU22" s="52"/>
      <c r="BV22" s="39"/>
      <c r="BW22" s="49"/>
      <c r="BX22" s="44"/>
      <c r="BY22" s="39" t="s">
        <v>40</v>
      </c>
      <c r="BZ22" s="32" t="b">
        <v>0</v>
      </c>
      <c r="CA22" s="10">
        <v>2</v>
      </c>
      <c r="CB22" s="10">
        <v>2</v>
      </c>
      <c r="CC22" s="10">
        <v>0.99829999999999997</v>
      </c>
      <c r="CD22" s="10">
        <v>0.99829999999999997</v>
      </c>
      <c r="CE22" s="10">
        <v>0.99829999999999997</v>
      </c>
      <c r="CF22" s="10">
        <v>0.99829999999999997</v>
      </c>
      <c r="CG22" s="10">
        <v>0.98740000000000006</v>
      </c>
      <c r="CH22" s="10">
        <v>0.98740000000000006</v>
      </c>
      <c r="CI22" s="10">
        <v>0.98740000000000006</v>
      </c>
      <c r="CJ22" s="13">
        <v>0.98740000000000006</v>
      </c>
      <c r="CL22" s="52"/>
      <c r="CM22" s="39"/>
      <c r="CN22" s="49"/>
      <c r="CO22" s="44"/>
      <c r="CP22" s="39"/>
      <c r="CQ22" s="32" t="s">
        <v>39</v>
      </c>
      <c r="CR22" s="10">
        <v>1E-3</v>
      </c>
      <c r="CS22" s="10">
        <f>3*60+2</f>
        <v>182</v>
      </c>
      <c r="CT22" s="10">
        <v>0.374</v>
      </c>
      <c r="CU22" s="10">
        <v>0.35920000000000002</v>
      </c>
      <c r="CV22" s="10">
        <v>0.374</v>
      </c>
      <c r="CW22" s="10">
        <v>0.3589</v>
      </c>
      <c r="CX22" s="10">
        <v>0.33839999999999998</v>
      </c>
      <c r="CY22" s="10">
        <v>0.33839999999999998</v>
      </c>
      <c r="CZ22" s="10">
        <v>0.28310000000000002</v>
      </c>
      <c r="DA22" s="13">
        <v>0.2802</v>
      </c>
    </row>
    <row r="23" spans="2:105" s="10" customFormat="1" ht="14.65" thickBot="1" x14ac:dyDescent="0.5">
      <c r="R23" s="52"/>
      <c r="S23" s="39"/>
      <c r="T23" s="49"/>
      <c r="U23" s="45"/>
      <c r="V23" s="46"/>
      <c r="W23" s="41"/>
      <c r="X23" s="41"/>
      <c r="Y23" s="41"/>
      <c r="Z23" s="41"/>
      <c r="AA23" s="18">
        <v>5000</v>
      </c>
      <c r="AB23" s="18">
        <f>60+49</f>
        <v>109</v>
      </c>
      <c r="AC23" s="18">
        <v>0.99870000000000003</v>
      </c>
      <c r="AD23" s="18">
        <v>0.99870000000000003</v>
      </c>
      <c r="AE23" s="18">
        <v>0.99870000000000003</v>
      </c>
      <c r="AF23" s="18">
        <v>0.99870000000000003</v>
      </c>
      <c r="AG23" s="18">
        <v>0.99860000000000004</v>
      </c>
      <c r="AH23" s="18">
        <v>0.99860000000000004</v>
      </c>
      <c r="AI23" s="18">
        <v>0.99860000000000004</v>
      </c>
      <c r="AJ23" s="19">
        <v>0.99860000000000004</v>
      </c>
      <c r="AL23" s="52"/>
      <c r="AM23" s="39"/>
      <c r="AN23" s="49"/>
      <c r="AO23" s="44"/>
      <c r="AP23" s="39"/>
      <c r="AQ23" s="32"/>
      <c r="AR23" s="10">
        <v>100</v>
      </c>
      <c r="AS23" s="10">
        <v>5</v>
      </c>
      <c r="AT23" s="10">
        <v>0.81369999999999998</v>
      </c>
      <c r="AU23" s="10">
        <v>0.82479999999999998</v>
      </c>
      <c r="AV23" s="10">
        <v>0.81369999999999998</v>
      </c>
      <c r="AW23" s="10">
        <v>0.81310000000000004</v>
      </c>
      <c r="AX23" s="10">
        <v>0.85229999999999995</v>
      </c>
      <c r="AY23" s="10">
        <v>0.86429999999999996</v>
      </c>
      <c r="AZ23" s="10">
        <v>0.85229999999999995</v>
      </c>
      <c r="BA23" s="13">
        <v>0.8518</v>
      </c>
      <c r="BC23" s="55"/>
      <c r="BD23" s="58"/>
      <c r="BE23" s="61"/>
      <c r="BF23" s="44"/>
      <c r="BG23" s="39"/>
      <c r="BH23" s="39"/>
      <c r="BI23" s="39"/>
      <c r="BJ23" s="20">
        <v>10</v>
      </c>
      <c r="BK23" s="20">
        <v>16</v>
      </c>
      <c r="BL23" s="20">
        <v>0.99880000000000002</v>
      </c>
      <c r="BM23" s="20">
        <v>0.99880000000000002</v>
      </c>
      <c r="BN23" s="20">
        <v>0.99880000000000002</v>
      </c>
      <c r="BO23" s="20">
        <v>0.99880000000000002</v>
      </c>
      <c r="BP23" s="20">
        <v>0.99929999999999997</v>
      </c>
      <c r="BQ23" s="20">
        <v>0.99929999999999997</v>
      </c>
      <c r="BR23" s="20">
        <v>0.99929999999999997</v>
      </c>
      <c r="BS23" s="21">
        <v>0.99929999999999997</v>
      </c>
      <c r="BU23" s="52"/>
      <c r="BV23" s="39"/>
      <c r="BW23" s="49"/>
      <c r="BX23" s="44"/>
      <c r="BY23" s="39"/>
      <c r="BZ23" s="32"/>
      <c r="CA23" s="10">
        <v>10</v>
      </c>
      <c r="CB23" s="10">
        <v>2</v>
      </c>
      <c r="CC23" s="10">
        <v>0.99839999999999995</v>
      </c>
      <c r="CD23" s="10">
        <v>0.99839999999999995</v>
      </c>
      <c r="CE23" s="10">
        <v>0.99839999999999995</v>
      </c>
      <c r="CF23" s="10">
        <v>0.99839999999999995</v>
      </c>
      <c r="CG23" s="10">
        <v>0.99570000000000003</v>
      </c>
      <c r="CH23" s="10">
        <v>0.99570000000000003</v>
      </c>
      <c r="CI23" s="10">
        <v>0.99570000000000003</v>
      </c>
      <c r="CJ23" s="13">
        <v>0.99570000000000003</v>
      </c>
      <c r="CL23" s="52"/>
      <c r="CM23" s="39"/>
      <c r="CN23" s="49"/>
      <c r="CO23" s="44"/>
      <c r="CP23" s="40"/>
      <c r="CQ23" s="34"/>
      <c r="CR23" s="14">
        <v>0.1</v>
      </c>
      <c r="CS23" s="14">
        <f>3*60+2</f>
        <v>182</v>
      </c>
      <c r="CT23" s="14">
        <v>0.3538</v>
      </c>
      <c r="CU23" s="14">
        <v>0.3528</v>
      </c>
      <c r="CV23" s="14">
        <v>0.3538</v>
      </c>
      <c r="CW23" s="14">
        <v>0.31569999999999998</v>
      </c>
      <c r="CX23" s="14">
        <v>0.25040000000000001</v>
      </c>
      <c r="CY23" s="14">
        <v>0.34670000000000001</v>
      </c>
      <c r="CZ23" s="14">
        <v>0.25040000000000001</v>
      </c>
      <c r="DA23" s="15">
        <v>0.2228</v>
      </c>
    </row>
    <row r="24" spans="2:105" s="10" customFormat="1" x14ac:dyDescent="0.45">
      <c r="R24" s="52"/>
      <c r="S24" s="39"/>
      <c r="T24" s="49"/>
      <c r="U24" s="43" t="s">
        <v>41</v>
      </c>
      <c r="V24" s="42" t="s">
        <v>28</v>
      </c>
      <c r="W24" s="42" t="s">
        <v>30</v>
      </c>
      <c r="X24" s="42" t="s">
        <v>31</v>
      </c>
      <c r="Y24" s="42">
        <v>1</v>
      </c>
      <c r="Z24" s="42" t="s">
        <v>31</v>
      </c>
      <c r="AA24" s="11">
        <v>50</v>
      </c>
      <c r="AB24" s="11">
        <v>5</v>
      </c>
      <c r="AC24" s="11">
        <v>0.91620000000000001</v>
      </c>
      <c r="AD24" s="11">
        <v>0.91590000000000005</v>
      </c>
      <c r="AE24" s="11">
        <v>0.91620000000000001</v>
      </c>
      <c r="AF24" s="11">
        <v>0.91600000000000004</v>
      </c>
      <c r="AG24" s="11">
        <v>0.93899999999999995</v>
      </c>
      <c r="AH24" s="11">
        <v>0.9405</v>
      </c>
      <c r="AI24" s="11">
        <v>0.93899999999999995</v>
      </c>
      <c r="AJ24" s="12">
        <v>0.93940000000000001</v>
      </c>
      <c r="AL24" s="52"/>
      <c r="AM24" s="39"/>
      <c r="AN24" s="49"/>
      <c r="AO24" s="44"/>
      <c r="AP24" s="39"/>
      <c r="AQ24" s="39">
        <v>1</v>
      </c>
      <c r="AR24" s="10">
        <v>10</v>
      </c>
      <c r="AS24" s="10">
        <v>2</v>
      </c>
      <c r="AT24" s="10">
        <v>0.64100000000000001</v>
      </c>
      <c r="AU24" s="10">
        <v>0.69669999999999999</v>
      </c>
      <c r="AV24" s="10">
        <v>0.64100000000000001</v>
      </c>
      <c r="AW24" s="10">
        <v>0.62109999999999999</v>
      </c>
      <c r="AX24" s="10">
        <v>0.58440000000000003</v>
      </c>
      <c r="AY24" s="10">
        <v>0.77370000000000005</v>
      </c>
      <c r="AZ24" s="10">
        <v>0.58440000000000003</v>
      </c>
      <c r="BA24" s="13">
        <v>0.57799999999999996</v>
      </c>
      <c r="BC24" s="55"/>
      <c r="BD24" s="58"/>
      <c r="BE24" s="61"/>
      <c r="BF24" s="44"/>
      <c r="BG24" s="39"/>
      <c r="BH24" s="39"/>
      <c r="BI24" s="32">
        <v>100</v>
      </c>
      <c r="BJ24" s="10">
        <v>2</v>
      </c>
      <c r="BK24" s="10">
        <v>17</v>
      </c>
      <c r="BL24" s="10">
        <v>0.99199999999999999</v>
      </c>
      <c r="BM24" s="10">
        <v>0.99209999999999998</v>
      </c>
      <c r="BN24" s="10">
        <v>0.99199999999999999</v>
      </c>
      <c r="BO24" s="10">
        <v>0.99199999999999999</v>
      </c>
      <c r="BP24" s="10">
        <v>0.99509999999999998</v>
      </c>
      <c r="BQ24" s="10">
        <v>0.99509999999999998</v>
      </c>
      <c r="BR24" s="10">
        <v>0.99509999999999998</v>
      </c>
      <c r="BS24" s="13">
        <v>0.99509999999999998</v>
      </c>
      <c r="BU24" s="52"/>
      <c r="BV24" s="39"/>
      <c r="BW24" s="49"/>
      <c r="BX24" s="44"/>
      <c r="BY24" s="39"/>
      <c r="BZ24" s="32"/>
      <c r="CA24" s="10">
        <v>50</v>
      </c>
      <c r="CB24" s="10">
        <v>2</v>
      </c>
      <c r="CC24" s="10">
        <v>0.99939999999999996</v>
      </c>
      <c r="CD24" s="10">
        <v>0.99939999999999996</v>
      </c>
      <c r="CE24" s="10">
        <v>0.99939999999999996</v>
      </c>
      <c r="CF24" s="10">
        <v>0.99939999999999996</v>
      </c>
      <c r="CG24" s="10">
        <v>0.99670000000000003</v>
      </c>
      <c r="CH24" s="10">
        <v>0.99670000000000003</v>
      </c>
      <c r="CI24" s="10">
        <v>0.99670000000000003</v>
      </c>
      <c r="CJ24" s="13">
        <v>0.99670000000000003</v>
      </c>
      <c r="CL24" s="52"/>
      <c r="CM24" s="39"/>
      <c r="CN24" s="49"/>
      <c r="CO24" s="44"/>
      <c r="CP24" s="32" t="s">
        <v>40</v>
      </c>
      <c r="CQ24" s="32" t="s">
        <v>37</v>
      </c>
      <c r="CR24" s="10">
        <v>1E-3</v>
      </c>
      <c r="CS24" s="10">
        <v>31</v>
      </c>
      <c r="CT24" s="10">
        <v>0.32769999999999999</v>
      </c>
      <c r="CU24" s="10">
        <v>0.29380000000000001</v>
      </c>
      <c r="CV24" s="10">
        <v>0.32769999999999999</v>
      </c>
      <c r="CW24" s="10">
        <v>0.27989999999999998</v>
      </c>
      <c r="CX24" s="10">
        <v>0.23</v>
      </c>
      <c r="CY24" s="10">
        <v>0.28439999999999999</v>
      </c>
      <c r="CZ24" s="10">
        <v>0.23</v>
      </c>
      <c r="DA24" s="13">
        <v>0.1986</v>
      </c>
    </row>
    <row r="25" spans="2:105" s="10" customFormat="1" x14ac:dyDescent="0.45">
      <c r="R25" s="52"/>
      <c r="S25" s="39"/>
      <c r="T25" s="49"/>
      <c r="U25" s="44"/>
      <c r="V25" s="32"/>
      <c r="W25" s="32"/>
      <c r="X25" s="32"/>
      <c r="Y25" s="32"/>
      <c r="Z25" s="32"/>
      <c r="AA25" s="10">
        <v>5000</v>
      </c>
      <c r="AB25" s="10">
        <v>5</v>
      </c>
      <c r="AC25" s="10">
        <v>0.91620000000000001</v>
      </c>
      <c r="AD25" s="10">
        <v>0.91590000000000005</v>
      </c>
      <c r="AE25" s="10">
        <v>0.91620000000000001</v>
      </c>
      <c r="AF25" s="10">
        <v>0.91600000000000004</v>
      </c>
      <c r="AG25" s="10">
        <v>0.93899999999999995</v>
      </c>
      <c r="AH25" s="10">
        <v>0.94059999999999999</v>
      </c>
      <c r="AI25" s="10">
        <v>0.93899999999999995</v>
      </c>
      <c r="AJ25" s="13">
        <v>0.9395</v>
      </c>
      <c r="AL25" s="52"/>
      <c r="AM25" s="39"/>
      <c r="AN25" s="49"/>
      <c r="AO25" s="44"/>
      <c r="AP25" s="39"/>
      <c r="AQ25" s="39"/>
      <c r="AR25" s="20">
        <v>100</v>
      </c>
      <c r="AS25" s="20">
        <v>4</v>
      </c>
      <c r="AT25" s="20">
        <v>0.87729999999999997</v>
      </c>
      <c r="AU25" s="20">
        <v>0.87560000000000004</v>
      </c>
      <c r="AV25" s="20">
        <v>0.87729999999999997</v>
      </c>
      <c r="AW25" s="20">
        <v>0.87629999999999997</v>
      </c>
      <c r="AX25" s="20">
        <v>0.91059999999999997</v>
      </c>
      <c r="AY25" s="20">
        <v>0.91159999999999997</v>
      </c>
      <c r="AZ25" s="20">
        <v>0.91059999999999997</v>
      </c>
      <c r="BA25" s="21">
        <v>0.91059999999999997</v>
      </c>
      <c r="BC25" s="55"/>
      <c r="BD25" s="58"/>
      <c r="BE25" s="61"/>
      <c r="BF25" s="44"/>
      <c r="BG25" s="39"/>
      <c r="BH25" s="39"/>
      <c r="BI25" s="32"/>
      <c r="BJ25" s="10">
        <v>10</v>
      </c>
      <c r="BK25" s="10">
        <v>16</v>
      </c>
      <c r="BL25" s="10">
        <v>0.99929999999999997</v>
      </c>
      <c r="BM25" s="10">
        <v>0.99929999999999997</v>
      </c>
      <c r="BN25" s="10">
        <v>0.99929999999999997</v>
      </c>
      <c r="BO25" s="10">
        <v>0.99929999999999997</v>
      </c>
      <c r="BP25" s="10">
        <v>0.99890000000000001</v>
      </c>
      <c r="BQ25" s="10">
        <v>0.99890000000000001</v>
      </c>
      <c r="BR25" s="10">
        <v>0.99890000000000001</v>
      </c>
      <c r="BS25" s="13">
        <v>0.99890000000000001</v>
      </c>
      <c r="BU25" s="52"/>
      <c r="BV25" s="39"/>
      <c r="BW25" s="49"/>
      <c r="BX25" s="44"/>
      <c r="BY25" s="39"/>
      <c r="BZ25" s="39" t="b">
        <v>1</v>
      </c>
      <c r="CA25" s="10">
        <v>2</v>
      </c>
      <c r="CB25" s="10">
        <v>2</v>
      </c>
      <c r="CC25" s="10">
        <v>0.99239999999999995</v>
      </c>
      <c r="CD25" s="10">
        <v>0.99239999999999995</v>
      </c>
      <c r="CE25" s="10">
        <v>0.99239999999999995</v>
      </c>
      <c r="CF25" s="10">
        <v>0.99239999999999995</v>
      </c>
      <c r="CG25" s="10">
        <v>0.98719999999999997</v>
      </c>
      <c r="CH25" s="10">
        <v>0.98719999999999997</v>
      </c>
      <c r="CI25" s="10">
        <v>0.98719999999999997</v>
      </c>
      <c r="CJ25" s="13">
        <v>0.98719999999999997</v>
      </c>
      <c r="CL25" s="52"/>
      <c r="CM25" s="39"/>
      <c r="CN25" s="49"/>
      <c r="CO25" s="44"/>
      <c r="CP25" s="32"/>
      <c r="CQ25" s="32"/>
      <c r="CR25" s="10">
        <v>0.1</v>
      </c>
      <c r="CS25" s="10">
        <v>21</v>
      </c>
      <c r="CT25" s="10">
        <v>0.23430000000000001</v>
      </c>
      <c r="CU25" s="10">
        <v>0.1726</v>
      </c>
      <c r="CV25" s="10">
        <v>0.23430000000000001</v>
      </c>
      <c r="CW25" s="10">
        <v>0.1792</v>
      </c>
      <c r="CX25" s="10">
        <v>0.14799999999999999</v>
      </c>
      <c r="CY25" s="10">
        <v>0.14729999999999999</v>
      </c>
      <c r="CZ25" s="10">
        <v>0.128</v>
      </c>
      <c r="DA25" s="13">
        <v>0.1048</v>
      </c>
    </row>
    <row r="26" spans="2:105" s="10" customFormat="1" x14ac:dyDescent="0.45">
      <c r="R26" s="52"/>
      <c r="S26" s="39"/>
      <c r="T26" s="49"/>
      <c r="U26" s="44"/>
      <c r="V26" s="32"/>
      <c r="W26" s="32"/>
      <c r="X26" s="32" t="s">
        <v>38</v>
      </c>
      <c r="Y26" s="32">
        <v>0.1</v>
      </c>
      <c r="Z26" s="32"/>
      <c r="AA26" s="10">
        <v>50</v>
      </c>
      <c r="AB26" s="10">
        <v>6</v>
      </c>
      <c r="AC26" s="10">
        <v>0.90310000000000001</v>
      </c>
      <c r="AD26" s="10">
        <v>0.90310000000000001</v>
      </c>
      <c r="AE26" s="10">
        <v>0.90310000000000001</v>
      </c>
      <c r="AF26" s="10">
        <v>0.90290000000000004</v>
      </c>
      <c r="AG26" s="10">
        <v>0.91820000000000002</v>
      </c>
      <c r="AH26" s="10">
        <v>0.92020000000000002</v>
      </c>
      <c r="AI26" s="10">
        <v>0.91820000000000002</v>
      </c>
      <c r="AJ26" s="13">
        <v>0.91859999999999997</v>
      </c>
      <c r="AL26" s="52"/>
      <c r="AM26" s="39"/>
      <c r="AN26" s="49"/>
      <c r="AO26" s="44"/>
      <c r="AP26" s="39"/>
      <c r="AQ26" s="32">
        <v>10</v>
      </c>
      <c r="AR26" s="10">
        <v>10</v>
      </c>
      <c r="AS26" s="10">
        <v>2</v>
      </c>
      <c r="AT26" s="10">
        <v>0.61470000000000002</v>
      </c>
      <c r="AU26" s="10">
        <v>0.69979999999999998</v>
      </c>
      <c r="AV26" s="10">
        <v>0.61470000000000002</v>
      </c>
      <c r="AW26" s="10">
        <v>0.55159999999999998</v>
      </c>
      <c r="AX26" s="10">
        <v>0.52490000000000003</v>
      </c>
      <c r="AY26" s="10">
        <v>0.70179999999999998</v>
      </c>
      <c r="AZ26" s="10">
        <v>0.52490000000000003</v>
      </c>
      <c r="BA26" s="13">
        <v>0.42559999999999998</v>
      </c>
      <c r="BC26" s="55"/>
      <c r="BD26" s="58"/>
      <c r="BE26" s="61"/>
      <c r="BF26" s="44"/>
      <c r="BG26" s="39"/>
      <c r="BH26" s="39"/>
      <c r="BI26" s="32">
        <v>1000</v>
      </c>
      <c r="BJ26" s="10">
        <v>2</v>
      </c>
      <c r="BK26" s="10">
        <v>16</v>
      </c>
      <c r="BL26" s="10">
        <v>0.99199999999999999</v>
      </c>
      <c r="BM26" s="10">
        <v>0.99209999999999998</v>
      </c>
      <c r="BN26" s="10">
        <v>0.99199999999999999</v>
      </c>
      <c r="BO26" s="10">
        <v>0.99199999999999999</v>
      </c>
      <c r="BP26" s="10">
        <v>0.99509999999999998</v>
      </c>
      <c r="BQ26" s="10">
        <v>0.99509999999999998</v>
      </c>
      <c r="BR26" s="10">
        <v>0.99509999999999998</v>
      </c>
      <c r="BS26" s="13">
        <v>0.99509999999999998</v>
      </c>
      <c r="BU26" s="52"/>
      <c r="BV26" s="39"/>
      <c r="BW26" s="49"/>
      <c r="BX26" s="44"/>
      <c r="BY26" s="39"/>
      <c r="BZ26" s="39"/>
      <c r="CA26" s="20">
        <v>10</v>
      </c>
      <c r="CB26" s="20">
        <v>2</v>
      </c>
      <c r="CC26" s="20">
        <v>0.999</v>
      </c>
      <c r="CD26" s="20">
        <v>0.999</v>
      </c>
      <c r="CE26" s="20">
        <v>0.999</v>
      </c>
      <c r="CF26" s="20">
        <v>0.999</v>
      </c>
      <c r="CG26" s="20">
        <v>0.996</v>
      </c>
      <c r="CH26" s="20">
        <v>0.996</v>
      </c>
      <c r="CI26" s="20">
        <v>0.996</v>
      </c>
      <c r="CJ26" s="21">
        <v>0.996</v>
      </c>
      <c r="CL26" s="52"/>
      <c r="CM26" s="39"/>
      <c r="CN26" s="49"/>
      <c r="CO26" s="44"/>
      <c r="CP26" s="32"/>
      <c r="CQ26" s="32" t="s">
        <v>39</v>
      </c>
      <c r="CR26" s="10">
        <v>1E-3</v>
      </c>
      <c r="CS26" s="10">
        <v>26</v>
      </c>
      <c r="CT26" s="10">
        <v>0.33239999999999997</v>
      </c>
      <c r="CU26" s="10">
        <v>0.2999</v>
      </c>
      <c r="CV26" s="10">
        <v>0.33239999999999997</v>
      </c>
      <c r="CW26" s="10">
        <v>0.29570000000000002</v>
      </c>
      <c r="CX26" s="10">
        <v>0.255</v>
      </c>
      <c r="CY26" s="10">
        <v>0.29380000000000001</v>
      </c>
      <c r="CZ26" s="10">
        <v>0.255</v>
      </c>
      <c r="DA26" s="13">
        <v>0.23400000000000001</v>
      </c>
    </row>
    <row r="27" spans="2:105" s="10" customFormat="1" ht="14.65" thickBot="1" x14ac:dyDescent="0.5">
      <c r="R27" s="52"/>
      <c r="S27" s="39"/>
      <c r="T27" s="49"/>
      <c r="U27" s="44"/>
      <c r="V27" s="32"/>
      <c r="W27" s="32"/>
      <c r="X27" s="32"/>
      <c r="Y27" s="32"/>
      <c r="Z27" s="32"/>
      <c r="AA27" s="10">
        <v>5000</v>
      </c>
      <c r="AB27" s="10">
        <v>7</v>
      </c>
      <c r="AC27" s="10">
        <v>0.90310000000000001</v>
      </c>
      <c r="AD27" s="10">
        <v>0.90310000000000001</v>
      </c>
      <c r="AE27" s="10">
        <v>0.90310000000000001</v>
      </c>
      <c r="AF27" s="10">
        <v>0.90290000000000004</v>
      </c>
      <c r="AG27" s="10">
        <v>0.91820000000000002</v>
      </c>
      <c r="AH27" s="10">
        <v>0.92020000000000002</v>
      </c>
      <c r="AI27" s="10">
        <v>0.91820000000000002</v>
      </c>
      <c r="AJ27" s="13">
        <v>0.91859999999999997</v>
      </c>
      <c r="AL27" s="52"/>
      <c r="AM27" s="39"/>
      <c r="AN27" s="49"/>
      <c r="AO27" s="45"/>
      <c r="AP27" s="46"/>
      <c r="AQ27" s="41"/>
      <c r="AR27" s="18">
        <v>100</v>
      </c>
      <c r="AS27" s="18">
        <v>3</v>
      </c>
      <c r="AT27" s="18">
        <v>0.87619999999999998</v>
      </c>
      <c r="AU27" s="18">
        <v>0.89659999999999995</v>
      </c>
      <c r="AV27" s="18">
        <v>0.87619999999999998</v>
      </c>
      <c r="AW27" s="18">
        <v>0.86829999999999996</v>
      </c>
      <c r="AX27" s="18">
        <v>0.9224</v>
      </c>
      <c r="AY27" s="18">
        <v>0.93530000000000002</v>
      </c>
      <c r="AZ27" s="18">
        <v>0.9224</v>
      </c>
      <c r="BA27" s="19">
        <v>0.91749999999999998</v>
      </c>
      <c r="BC27" s="55"/>
      <c r="BD27" s="58"/>
      <c r="BE27" s="61"/>
      <c r="BF27" s="45"/>
      <c r="BG27" s="46"/>
      <c r="BH27" s="46"/>
      <c r="BI27" s="41"/>
      <c r="BJ27" s="18">
        <v>10</v>
      </c>
      <c r="BK27" s="18">
        <v>24</v>
      </c>
      <c r="BL27" s="18">
        <v>0.99790000000000001</v>
      </c>
      <c r="BM27" s="18">
        <v>0.99790000000000001</v>
      </c>
      <c r="BN27" s="18">
        <v>0.99790000000000001</v>
      </c>
      <c r="BO27" s="18">
        <v>0.99790000000000001</v>
      </c>
      <c r="BP27" s="18">
        <v>0.99809999999999999</v>
      </c>
      <c r="BQ27" s="18">
        <v>0.99809999999999999</v>
      </c>
      <c r="BR27" s="18">
        <v>0.99809999999999999</v>
      </c>
      <c r="BS27" s="19">
        <v>0.99809999999999999</v>
      </c>
      <c r="BU27" s="52"/>
      <c r="BV27" s="39"/>
      <c r="BW27" s="49"/>
      <c r="BX27" s="45"/>
      <c r="BY27" s="46"/>
      <c r="BZ27" s="46"/>
      <c r="CA27" s="18">
        <v>50</v>
      </c>
      <c r="CB27" s="18">
        <v>3</v>
      </c>
      <c r="CC27" s="18">
        <v>0.99890000000000001</v>
      </c>
      <c r="CD27" s="18">
        <v>0.99890000000000001</v>
      </c>
      <c r="CE27" s="18">
        <v>0.99890000000000001</v>
      </c>
      <c r="CF27" s="18">
        <v>0.99890000000000001</v>
      </c>
      <c r="CG27" s="18">
        <v>0.99619999999999997</v>
      </c>
      <c r="CH27" s="18">
        <v>0.99619999999999997</v>
      </c>
      <c r="CI27" s="18">
        <v>0.99619999999999997</v>
      </c>
      <c r="CJ27" s="19">
        <v>0.99619999999999997</v>
      </c>
      <c r="CL27" s="53"/>
      <c r="CM27" s="46"/>
      <c r="CN27" s="50"/>
      <c r="CO27" s="45"/>
      <c r="CP27" s="41"/>
      <c r="CQ27" s="41"/>
      <c r="CR27" s="18">
        <v>0.1</v>
      </c>
      <c r="CS27" s="18">
        <v>22</v>
      </c>
      <c r="CT27" s="18">
        <v>0.2959</v>
      </c>
      <c r="CU27" s="18">
        <v>0.27350000000000002</v>
      </c>
      <c r="CV27" s="18">
        <v>0.2959</v>
      </c>
      <c r="CW27" s="18">
        <v>0.25240000000000001</v>
      </c>
      <c r="CX27" s="18">
        <v>0.21940000000000001</v>
      </c>
      <c r="CY27" s="18">
        <v>0.26929999999999998</v>
      </c>
      <c r="CZ27" s="18">
        <v>0.21940000000000001</v>
      </c>
      <c r="DA27" s="19">
        <v>0.1888</v>
      </c>
    </row>
    <row r="28" spans="2:105" s="10" customFormat="1" x14ac:dyDescent="0.45">
      <c r="R28" s="52"/>
      <c r="S28" s="39"/>
      <c r="T28" s="49"/>
      <c r="U28" s="44"/>
      <c r="V28" s="32"/>
      <c r="W28" s="32"/>
      <c r="X28" s="32"/>
      <c r="Y28" s="32">
        <v>1</v>
      </c>
      <c r="Z28" s="32"/>
      <c r="AA28" s="10">
        <v>50</v>
      </c>
      <c r="AB28" s="10">
        <v>5</v>
      </c>
      <c r="AC28" s="10">
        <v>0.91</v>
      </c>
      <c r="AD28" s="10">
        <v>0.90969999999999995</v>
      </c>
      <c r="AE28" s="10">
        <v>0.91</v>
      </c>
      <c r="AF28" s="10">
        <v>0.90969999999999995</v>
      </c>
      <c r="AG28" s="10">
        <v>0.92859999999999998</v>
      </c>
      <c r="AH28" s="10">
        <v>0.93010000000000004</v>
      </c>
      <c r="AI28" s="10">
        <v>0.92859999999999998</v>
      </c>
      <c r="AJ28" s="13">
        <v>0.92900000000000005</v>
      </c>
      <c r="AL28" s="52"/>
      <c r="AM28" s="39"/>
      <c r="AN28" s="49"/>
      <c r="AO28" s="43" t="s">
        <v>45</v>
      </c>
      <c r="AP28" s="42" t="s">
        <v>28</v>
      </c>
      <c r="AQ28" s="42">
        <v>0.1</v>
      </c>
      <c r="AR28" s="11">
        <v>10</v>
      </c>
      <c r="AS28" s="11">
        <v>25</v>
      </c>
      <c r="AT28" s="11">
        <v>0.1031</v>
      </c>
      <c r="AU28" s="11">
        <v>0.1153</v>
      </c>
      <c r="AV28" s="11">
        <v>0.1031</v>
      </c>
      <c r="AW28" s="11">
        <v>5.6500000000000002E-2</v>
      </c>
      <c r="AX28" s="11">
        <v>0.1376</v>
      </c>
      <c r="AY28" s="11">
        <v>0.15010000000000001</v>
      </c>
      <c r="AZ28" s="11">
        <v>0.1376</v>
      </c>
      <c r="BA28" s="12">
        <v>0.10589999999999999</v>
      </c>
      <c r="BC28" s="55"/>
      <c r="BD28" s="58"/>
      <c r="BE28" s="61"/>
      <c r="BF28" s="43" t="s">
        <v>41</v>
      </c>
      <c r="BG28" s="42" t="s">
        <v>28</v>
      </c>
      <c r="BH28" s="42" t="s">
        <v>34</v>
      </c>
      <c r="BI28" s="42">
        <v>10</v>
      </c>
      <c r="BJ28" s="11">
        <v>2</v>
      </c>
      <c r="BK28" s="11">
        <v>5</v>
      </c>
      <c r="BL28" s="11">
        <v>0.59989999999999999</v>
      </c>
      <c r="BM28" s="11">
        <v>0.45879999999999999</v>
      </c>
      <c r="BN28" s="11">
        <v>0.59989999999999999</v>
      </c>
      <c r="BO28" s="11">
        <v>0.49659999999999999</v>
      </c>
      <c r="BP28" s="11">
        <v>0.85029999999999994</v>
      </c>
      <c r="BQ28" s="11">
        <v>0.78</v>
      </c>
      <c r="BR28" s="11">
        <v>0.85029999999999994</v>
      </c>
      <c r="BS28" s="12">
        <v>0.80289999999999995</v>
      </c>
      <c r="BU28" s="52"/>
      <c r="BV28" s="39"/>
      <c r="BW28" s="49"/>
      <c r="BX28" s="39" t="s">
        <v>45</v>
      </c>
      <c r="BY28" s="38" t="s">
        <v>28</v>
      </c>
      <c r="BZ28" s="42" t="b">
        <v>0</v>
      </c>
      <c r="CA28" s="11">
        <v>2</v>
      </c>
      <c r="CB28" s="11">
        <v>12</v>
      </c>
      <c r="CC28" s="11">
        <v>0.39689999999999998</v>
      </c>
      <c r="CD28" s="11">
        <v>0.37969999999999998</v>
      </c>
      <c r="CE28" s="11">
        <v>0.39689999999999998</v>
      </c>
      <c r="CF28" s="11">
        <v>0.3795</v>
      </c>
      <c r="CG28" s="11">
        <v>0.27200000000000002</v>
      </c>
      <c r="CH28" s="11">
        <v>0.3271</v>
      </c>
      <c r="CI28" s="11">
        <v>0.27200000000000002</v>
      </c>
      <c r="CJ28" s="12">
        <v>0.2707</v>
      </c>
    </row>
    <row r="29" spans="2:105" s="10" customFormat="1" x14ac:dyDescent="0.45">
      <c r="R29" s="52"/>
      <c r="S29" s="39"/>
      <c r="T29" s="49"/>
      <c r="U29" s="44"/>
      <c r="V29" s="32"/>
      <c r="W29" s="32"/>
      <c r="X29" s="32"/>
      <c r="Y29" s="32"/>
      <c r="Z29" s="32"/>
      <c r="AA29" s="10">
        <v>5000</v>
      </c>
      <c r="AB29" s="10">
        <v>6</v>
      </c>
      <c r="AC29" s="10">
        <v>0.91</v>
      </c>
      <c r="AD29" s="10">
        <v>0.90969999999999995</v>
      </c>
      <c r="AE29" s="10">
        <v>0.91</v>
      </c>
      <c r="AF29" s="10">
        <v>0.90969999999999995</v>
      </c>
      <c r="AG29" s="10">
        <v>0.92859999999999998</v>
      </c>
      <c r="AH29" s="10">
        <v>0.93010000000000004</v>
      </c>
      <c r="AI29" s="10">
        <v>0.92859999999999998</v>
      </c>
      <c r="AJ29" s="13">
        <v>0.92900000000000005</v>
      </c>
      <c r="AL29" s="52"/>
      <c r="AM29" s="39"/>
      <c r="AN29" s="49"/>
      <c r="AO29" s="44"/>
      <c r="AP29" s="32"/>
      <c r="AQ29" s="32"/>
      <c r="AR29" s="10">
        <v>100</v>
      </c>
      <c r="AS29" s="10">
        <f>3*60</f>
        <v>180</v>
      </c>
      <c r="AT29" s="10">
        <v>7.9399999999999998E-2</v>
      </c>
      <c r="AU29" s="10">
        <v>1.4239999999999999E-2</v>
      </c>
      <c r="AV29" s="10">
        <v>7.9399999999999998E-2</v>
      </c>
      <c r="AW29" s="10">
        <v>4.7600000000000003E-2</v>
      </c>
      <c r="AX29" s="10">
        <v>0.11509999999999999</v>
      </c>
      <c r="AY29" s="10">
        <v>9.5799999999999996E-2</v>
      </c>
      <c r="AZ29" s="10">
        <v>0.11509999999999999</v>
      </c>
      <c r="BA29" s="13">
        <v>7.9399999999999998E-2</v>
      </c>
      <c r="BC29" s="55"/>
      <c r="BD29" s="58"/>
      <c r="BE29" s="61"/>
      <c r="BF29" s="44"/>
      <c r="BG29" s="32"/>
      <c r="BH29" s="32"/>
      <c r="BI29" s="32"/>
      <c r="BJ29" s="10">
        <v>10</v>
      </c>
      <c r="BK29" s="10">
        <v>6</v>
      </c>
      <c r="BL29" s="10">
        <v>0.998</v>
      </c>
      <c r="BM29" s="10">
        <v>0.998</v>
      </c>
      <c r="BN29" s="10">
        <v>0.998</v>
      </c>
      <c r="BO29" s="10">
        <v>0.998</v>
      </c>
      <c r="BP29" s="10">
        <v>0.998</v>
      </c>
      <c r="BQ29" s="10">
        <v>0.998</v>
      </c>
      <c r="BR29" s="10">
        <v>0.998</v>
      </c>
      <c r="BS29" s="13">
        <v>0.998</v>
      </c>
      <c r="BU29" s="52"/>
      <c r="BV29" s="39"/>
      <c r="BW29" s="49"/>
      <c r="BX29" s="39"/>
      <c r="BY29" s="39"/>
      <c r="BZ29" s="32"/>
      <c r="CA29" s="10">
        <v>10</v>
      </c>
      <c r="CB29" s="10">
        <v>26</v>
      </c>
      <c r="CC29" s="10">
        <v>0.41060000000000002</v>
      </c>
      <c r="CD29" s="10">
        <v>0.3916</v>
      </c>
      <c r="CE29" s="10">
        <v>0.41060000000000002</v>
      </c>
      <c r="CF29" s="10">
        <v>0.39129999999999998</v>
      </c>
      <c r="CG29" s="10">
        <v>0.27750000000000002</v>
      </c>
      <c r="CH29" s="10">
        <v>0.3352</v>
      </c>
      <c r="CI29" s="10">
        <v>0.27750000000000002</v>
      </c>
      <c r="CJ29" s="13">
        <v>0.27510000000000001</v>
      </c>
    </row>
    <row r="30" spans="2:105" s="10" customFormat="1" x14ac:dyDescent="0.45">
      <c r="R30" s="52"/>
      <c r="S30" s="39"/>
      <c r="T30" s="49"/>
      <c r="U30" s="44"/>
      <c r="V30" s="32"/>
      <c r="W30" s="32"/>
      <c r="X30" s="32"/>
      <c r="Y30" s="32">
        <v>10</v>
      </c>
      <c r="Z30" s="32"/>
      <c r="AA30" s="10">
        <v>50</v>
      </c>
      <c r="AB30" s="10">
        <v>5</v>
      </c>
      <c r="AC30" s="10">
        <v>0.91469999999999996</v>
      </c>
      <c r="AD30" s="10">
        <v>0.9143</v>
      </c>
      <c r="AE30" s="10">
        <v>0.91469999999999996</v>
      </c>
      <c r="AF30" s="10">
        <v>0.91439999999999999</v>
      </c>
      <c r="AG30" s="10">
        <v>0.93620000000000003</v>
      </c>
      <c r="AH30" s="10">
        <v>0.93769999999999998</v>
      </c>
      <c r="AI30" s="10">
        <v>0.93620000000000003</v>
      </c>
      <c r="AJ30" s="13">
        <v>0.93669999999999998</v>
      </c>
      <c r="AL30" s="52"/>
      <c r="AM30" s="39"/>
      <c r="AN30" s="49"/>
      <c r="AO30" s="44"/>
      <c r="AP30" s="32"/>
      <c r="AQ30" s="32">
        <v>1</v>
      </c>
      <c r="AR30" s="10">
        <v>10</v>
      </c>
      <c r="AS30" s="10">
        <v>27</v>
      </c>
      <c r="AT30" s="10">
        <v>0.1036</v>
      </c>
      <c r="AU30" s="10">
        <v>9.8599999999999993E-2</v>
      </c>
      <c r="AV30" s="10">
        <v>0.1036</v>
      </c>
      <c r="AW30" s="10">
        <v>5.4399999999999997E-2</v>
      </c>
      <c r="AX30" s="10">
        <v>0.13469999999999999</v>
      </c>
      <c r="AY30" s="10">
        <v>0.14599999999999999</v>
      </c>
      <c r="AZ30" s="10">
        <v>0.13469999999999999</v>
      </c>
      <c r="BA30" s="13">
        <v>0.1</v>
      </c>
      <c r="BC30" s="55"/>
      <c r="BD30" s="58"/>
      <c r="BE30" s="61"/>
      <c r="BF30" s="44"/>
      <c r="BG30" s="32"/>
      <c r="BH30" s="32"/>
      <c r="BI30" s="32">
        <v>100</v>
      </c>
      <c r="BJ30" s="10">
        <v>2</v>
      </c>
      <c r="BK30" s="10">
        <v>5</v>
      </c>
      <c r="BL30" s="10">
        <v>0.59989999999999999</v>
      </c>
      <c r="BM30" s="10">
        <v>0.45879999999999999</v>
      </c>
      <c r="BN30" s="10">
        <v>0.59989999999999999</v>
      </c>
      <c r="BO30" s="10">
        <v>0.49659999999999999</v>
      </c>
      <c r="BP30" s="10">
        <v>0.85029999999999994</v>
      </c>
      <c r="BQ30" s="10">
        <v>0.78</v>
      </c>
      <c r="BR30" s="10">
        <v>0.85029999999999994</v>
      </c>
      <c r="BS30" s="13">
        <v>0.80289999999999995</v>
      </c>
      <c r="BU30" s="52"/>
      <c r="BV30" s="39"/>
      <c r="BW30" s="49"/>
      <c r="BX30" s="39"/>
      <c r="BY30" s="39"/>
      <c r="BZ30" s="32"/>
      <c r="CA30" s="10">
        <v>50</v>
      </c>
      <c r="CB30" s="10">
        <f>60+37</f>
        <v>97</v>
      </c>
      <c r="CC30" s="10">
        <v>0.41470000000000001</v>
      </c>
      <c r="CD30" s="10">
        <v>0.39629999999999999</v>
      </c>
      <c r="CE30" s="10">
        <v>0.41470000000000001</v>
      </c>
      <c r="CF30" s="10">
        <v>0.3967</v>
      </c>
      <c r="CG30" s="10">
        <v>0.28889999999999999</v>
      </c>
      <c r="CH30" s="10">
        <v>0.33700000000000002</v>
      </c>
      <c r="CI30" s="10">
        <v>0.28089999999999998</v>
      </c>
      <c r="CJ30" s="13">
        <v>0.28060000000000002</v>
      </c>
    </row>
    <row r="31" spans="2:105" s="10" customFormat="1" x14ac:dyDescent="0.45">
      <c r="R31" s="52"/>
      <c r="S31" s="39"/>
      <c r="T31" s="49"/>
      <c r="U31" s="44"/>
      <c r="V31" s="32"/>
      <c r="W31" s="32"/>
      <c r="X31" s="32"/>
      <c r="Y31" s="32"/>
      <c r="Z31" s="32"/>
      <c r="AA31" s="10">
        <v>5000</v>
      </c>
      <c r="AB31" s="10">
        <v>6</v>
      </c>
      <c r="AC31" s="10">
        <v>0.91469999999999996</v>
      </c>
      <c r="AD31" s="10">
        <v>0.9143</v>
      </c>
      <c r="AE31" s="10">
        <v>0.91469999999999996</v>
      </c>
      <c r="AF31" s="10">
        <v>0.91439999999999999</v>
      </c>
      <c r="AG31" s="10">
        <v>0.93620000000000003</v>
      </c>
      <c r="AH31" s="10">
        <v>0.93769999999999998</v>
      </c>
      <c r="AI31" s="10">
        <v>0.93620000000000003</v>
      </c>
      <c r="AJ31" s="13">
        <v>0.93669999999999998</v>
      </c>
      <c r="AL31" s="52"/>
      <c r="AM31" s="39"/>
      <c r="AN31" s="49"/>
      <c r="AO31" s="44"/>
      <c r="AP31" s="32"/>
      <c r="AQ31" s="32"/>
      <c r="AR31" s="10">
        <v>100</v>
      </c>
      <c r="AS31" s="10">
        <f>3*60+2</f>
        <v>182</v>
      </c>
      <c r="AT31" s="10">
        <v>9.8000000000000004E-2</v>
      </c>
      <c r="AU31" s="10">
        <v>0.24460000000000001</v>
      </c>
      <c r="AV31" s="10">
        <v>9.8000000000000004E-2</v>
      </c>
      <c r="AW31" s="10">
        <v>6.9199999999999998E-2</v>
      </c>
      <c r="AX31" s="10">
        <v>0.12920000000000001</v>
      </c>
      <c r="AY31" s="10">
        <v>0.1348</v>
      </c>
      <c r="AZ31" s="10">
        <v>0.12920000000000001</v>
      </c>
      <c r="BA31" s="13">
        <v>9.3600000000000003E-2</v>
      </c>
      <c r="BC31" s="55"/>
      <c r="BD31" s="58"/>
      <c r="BE31" s="61"/>
      <c r="BF31" s="44"/>
      <c r="BG31" s="32"/>
      <c r="BH31" s="32"/>
      <c r="BI31" s="32"/>
      <c r="BJ31" s="10">
        <v>10</v>
      </c>
      <c r="BK31" s="10">
        <v>6</v>
      </c>
      <c r="BL31" s="10">
        <v>0.99760000000000004</v>
      </c>
      <c r="BM31" s="10">
        <v>0.99760000000000004</v>
      </c>
      <c r="BN31" s="10">
        <v>0.99760000000000004</v>
      </c>
      <c r="BO31" s="10">
        <v>0.99760000000000004</v>
      </c>
      <c r="BP31" s="10">
        <v>0.99760000000000004</v>
      </c>
      <c r="BQ31" s="10">
        <v>0.99760000000000004</v>
      </c>
      <c r="BR31" s="10">
        <v>0.99760000000000004</v>
      </c>
      <c r="BS31" s="13">
        <v>0.99760000000000004</v>
      </c>
      <c r="BU31" s="52"/>
      <c r="BV31" s="39"/>
      <c r="BW31" s="49"/>
      <c r="BX31" s="39"/>
      <c r="BY31" s="39"/>
      <c r="BZ31" s="39" t="b">
        <v>1</v>
      </c>
      <c r="CA31" s="10">
        <v>2</v>
      </c>
      <c r="CB31" s="10">
        <v>11</v>
      </c>
      <c r="CC31" s="10">
        <v>0.3891</v>
      </c>
      <c r="CD31" s="10">
        <v>0.37180000000000002</v>
      </c>
      <c r="CE31" s="10">
        <v>0.3891</v>
      </c>
      <c r="CF31" s="10">
        <v>0.37019999999999997</v>
      </c>
      <c r="CG31" s="10">
        <v>0.26340000000000002</v>
      </c>
      <c r="CH31" s="10">
        <v>0.32350000000000001</v>
      </c>
      <c r="CI31" s="10">
        <v>0.26340000000000002</v>
      </c>
      <c r="CJ31" s="13">
        <v>0.2601</v>
      </c>
    </row>
    <row r="32" spans="2:105" s="10" customFormat="1" x14ac:dyDescent="0.45">
      <c r="R32" s="52"/>
      <c r="S32" s="39"/>
      <c r="T32" s="49"/>
      <c r="U32" s="44"/>
      <c r="V32" s="32"/>
      <c r="W32" s="32" t="s">
        <v>43</v>
      </c>
      <c r="X32" s="32" t="s">
        <v>44</v>
      </c>
      <c r="Y32" s="32">
        <v>1</v>
      </c>
      <c r="Z32" s="32">
        <v>0.5</v>
      </c>
      <c r="AA32" s="10">
        <v>50</v>
      </c>
      <c r="AB32" s="10">
        <v>13</v>
      </c>
      <c r="AC32" s="10">
        <v>0.90469999999999995</v>
      </c>
      <c r="AD32" s="10">
        <v>0.90459999999999996</v>
      </c>
      <c r="AE32" s="10">
        <v>0.90469999999999995</v>
      </c>
      <c r="AF32" s="10">
        <v>0.90439999999999998</v>
      </c>
      <c r="AG32" s="10">
        <v>0.91890000000000005</v>
      </c>
      <c r="AH32" s="10">
        <v>0.92079999999999995</v>
      </c>
      <c r="AI32" s="10">
        <v>0.92490000000000006</v>
      </c>
      <c r="AJ32" s="13">
        <v>0.91930000000000001</v>
      </c>
      <c r="AL32" s="52"/>
      <c r="AM32" s="39"/>
      <c r="AN32" s="49"/>
      <c r="AO32" s="44"/>
      <c r="AP32" s="32"/>
      <c r="AQ32" s="32">
        <v>10</v>
      </c>
      <c r="AR32" s="10">
        <v>10</v>
      </c>
      <c r="AS32" s="10">
        <v>26</v>
      </c>
      <c r="AT32" s="10">
        <v>0.13789999999999999</v>
      </c>
      <c r="AU32" s="10">
        <v>0.14990000000000001</v>
      </c>
      <c r="AV32" s="10">
        <v>0.13489999999999999</v>
      </c>
      <c r="AW32" s="10">
        <v>7.9000000000000001E-2</v>
      </c>
      <c r="AX32" s="10">
        <v>0.1042</v>
      </c>
      <c r="AY32" s="10">
        <v>0.1052</v>
      </c>
      <c r="AZ32" s="10">
        <v>0.1042</v>
      </c>
      <c r="BA32" s="13">
        <v>5.0900000000000001E-2</v>
      </c>
      <c r="BC32" s="55"/>
      <c r="BD32" s="58"/>
      <c r="BE32" s="61"/>
      <c r="BF32" s="44"/>
      <c r="BG32" s="32"/>
      <c r="BH32" s="32"/>
      <c r="BI32" s="32">
        <v>1000</v>
      </c>
      <c r="BJ32" s="10">
        <v>2</v>
      </c>
      <c r="BK32" s="10">
        <v>6</v>
      </c>
      <c r="BL32" s="10">
        <v>0.59989999999999999</v>
      </c>
      <c r="BM32" s="10">
        <v>0.45879999999999999</v>
      </c>
      <c r="BN32" s="10">
        <v>0.59989999999999999</v>
      </c>
      <c r="BO32" s="10">
        <v>0.49659999999999999</v>
      </c>
      <c r="BP32" s="10">
        <v>0.85029999999999994</v>
      </c>
      <c r="BQ32" s="10">
        <v>0.78</v>
      </c>
      <c r="BR32" s="10">
        <v>0.85029999999999994</v>
      </c>
      <c r="BS32" s="13">
        <v>0.80289999999999995</v>
      </c>
      <c r="BU32" s="52"/>
      <c r="BV32" s="39"/>
      <c r="BW32" s="49"/>
      <c r="BX32" s="39"/>
      <c r="BY32" s="39"/>
      <c r="BZ32" s="39"/>
      <c r="CA32" s="10">
        <v>10</v>
      </c>
      <c r="CB32" s="10">
        <v>15</v>
      </c>
      <c r="CC32" s="10">
        <v>0.40450000000000003</v>
      </c>
      <c r="CD32" s="10">
        <v>0.3866</v>
      </c>
      <c r="CE32" s="10">
        <v>0.40450000000000003</v>
      </c>
      <c r="CF32" s="10">
        <v>0.38719999999999999</v>
      </c>
      <c r="CG32" s="10">
        <v>0.27110000000000001</v>
      </c>
      <c r="CH32" s="10">
        <v>0.32979999999999998</v>
      </c>
      <c r="CI32" s="10">
        <v>0.27110000000000001</v>
      </c>
      <c r="CJ32" s="13">
        <v>0.27100000000000002</v>
      </c>
    </row>
    <row r="33" spans="18:88" s="10" customFormat="1" x14ac:dyDescent="0.45">
      <c r="R33" s="52"/>
      <c r="S33" s="39"/>
      <c r="T33" s="49"/>
      <c r="U33" s="44"/>
      <c r="V33" s="34"/>
      <c r="W33" s="34"/>
      <c r="X33" s="34"/>
      <c r="Y33" s="34"/>
      <c r="Z33" s="34"/>
      <c r="AA33" s="14">
        <v>5000</v>
      </c>
      <c r="AB33" s="14">
        <f>60+38</f>
        <v>98</v>
      </c>
      <c r="AC33" s="14">
        <v>0.91180000000000005</v>
      </c>
      <c r="AD33" s="14">
        <v>0.91139999999999999</v>
      </c>
      <c r="AE33" s="14">
        <v>0.91180000000000005</v>
      </c>
      <c r="AF33" s="14">
        <v>0.91159999999999997</v>
      </c>
      <c r="AG33" s="14">
        <v>0.93169999999999997</v>
      </c>
      <c r="AH33" s="14">
        <v>0.93310000000000004</v>
      </c>
      <c r="AI33" s="14">
        <v>0.93169999999999997</v>
      </c>
      <c r="AJ33" s="15">
        <v>0.93210000000000004</v>
      </c>
      <c r="AL33" s="52"/>
      <c r="AM33" s="39"/>
      <c r="AN33" s="49"/>
      <c r="AO33" s="44"/>
      <c r="AP33" s="34"/>
      <c r="AQ33" s="34"/>
      <c r="AR33" s="14">
        <v>100</v>
      </c>
      <c r="AS33" s="14">
        <f>3*60+3</f>
        <v>183</v>
      </c>
      <c r="AT33" s="14">
        <v>0.1042</v>
      </c>
      <c r="AU33" s="14">
        <v>0.1187</v>
      </c>
      <c r="AV33" s="14">
        <v>0.1042</v>
      </c>
      <c r="AW33" s="14">
        <v>8.2600000000000007E-2</v>
      </c>
      <c r="AX33" s="14">
        <v>9.6299999999999997E-2</v>
      </c>
      <c r="AY33" s="14">
        <v>0.15559999999999999</v>
      </c>
      <c r="AZ33" s="14">
        <v>9.6299999999999997E-2</v>
      </c>
      <c r="BA33" s="15">
        <v>7.0900000000000005E-2</v>
      </c>
      <c r="BC33" s="55"/>
      <c r="BD33" s="58"/>
      <c r="BE33" s="61"/>
      <c r="BF33" s="44"/>
      <c r="BG33" s="32"/>
      <c r="BH33" s="32"/>
      <c r="BI33" s="32"/>
      <c r="BJ33" s="10">
        <v>10</v>
      </c>
      <c r="BK33" s="10">
        <v>7</v>
      </c>
      <c r="BL33" s="10">
        <v>0.9929</v>
      </c>
      <c r="BM33" s="10">
        <v>0.9929</v>
      </c>
      <c r="BN33" s="10">
        <v>0.9929</v>
      </c>
      <c r="BO33" s="10">
        <v>0.9929</v>
      </c>
      <c r="BP33" s="10">
        <v>0.99570000000000003</v>
      </c>
      <c r="BQ33" s="10">
        <v>0.99570000000000003</v>
      </c>
      <c r="BR33" s="10">
        <v>0.99570000000000003</v>
      </c>
      <c r="BS33" s="13">
        <v>0.99570000000000003</v>
      </c>
      <c r="BU33" s="52"/>
      <c r="BV33" s="39"/>
      <c r="BW33" s="49"/>
      <c r="BX33" s="39"/>
      <c r="BY33" s="40"/>
      <c r="BZ33" s="40"/>
      <c r="CA33" s="22">
        <v>50</v>
      </c>
      <c r="CB33" s="22">
        <f>60+8</f>
        <v>68</v>
      </c>
      <c r="CC33" s="22">
        <v>0.4143</v>
      </c>
      <c r="CD33" s="22">
        <v>0.39510000000000001</v>
      </c>
      <c r="CE33" s="22">
        <v>0.41339999999999999</v>
      </c>
      <c r="CF33" s="22">
        <v>0.39489999999999997</v>
      </c>
      <c r="CG33" s="22">
        <v>0.27989999999999998</v>
      </c>
      <c r="CH33" s="22">
        <v>0.35589999999999999</v>
      </c>
      <c r="CI33" s="22">
        <v>0.27989999999999998</v>
      </c>
      <c r="CJ33" s="23">
        <v>0.27829999999999999</v>
      </c>
    </row>
    <row r="34" spans="18:88" s="10" customFormat="1" x14ac:dyDescent="0.45">
      <c r="R34" s="52"/>
      <c r="S34" s="39"/>
      <c r="T34" s="49"/>
      <c r="U34" s="44"/>
      <c r="V34" s="47" t="s">
        <v>40</v>
      </c>
      <c r="W34" s="47" t="s">
        <v>30</v>
      </c>
      <c r="X34" s="47" t="s">
        <v>31</v>
      </c>
      <c r="Y34" s="47">
        <v>1</v>
      </c>
      <c r="Z34" s="47" t="s">
        <v>31</v>
      </c>
      <c r="AA34" s="20">
        <v>50</v>
      </c>
      <c r="AB34" s="20">
        <v>1</v>
      </c>
      <c r="AC34" s="20">
        <v>0.9073</v>
      </c>
      <c r="AD34" s="20">
        <v>0.90659999999999996</v>
      </c>
      <c r="AE34" s="20">
        <v>0.9073</v>
      </c>
      <c r="AF34" s="20">
        <v>0.90690000000000004</v>
      </c>
      <c r="AG34" s="20">
        <v>0.9375</v>
      </c>
      <c r="AH34" s="20">
        <v>0.9385</v>
      </c>
      <c r="AI34" s="20">
        <v>0.9375</v>
      </c>
      <c r="AJ34" s="21">
        <v>0.93769999999999998</v>
      </c>
      <c r="AL34" s="52"/>
      <c r="AM34" s="39"/>
      <c r="AN34" s="49"/>
      <c r="AO34" s="44"/>
      <c r="AP34" s="39" t="s">
        <v>40</v>
      </c>
      <c r="AQ34" s="32">
        <v>0.1</v>
      </c>
      <c r="AR34" s="10">
        <v>10</v>
      </c>
      <c r="AS34" s="10">
        <v>6</v>
      </c>
      <c r="AT34" s="10">
        <v>0.14680000000000001</v>
      </c>
      <c r="AU34" s="10">
        <v>0.18079999999999999</v>
      </c>
      <c r="AV34" s="10">
        <v>0.14680000000000001</v>
      </c>
      <c r="AW34" s="10">
        <v>0.12130000000000001</v>
      </c>
      <c r="AX34" s="10">
        <v>0.1227</v>
      </c>
      <c r="AY34" s="10">
        <v>0.17829999999999999</v>
      </c>
      <c r="AZ34" s="10">
        <v>0.1227</v>
      </c>
      <c r="BA34" s="13">
        <v>9.7299999999999998E-2</v>
      </c>
      <c r="BC34" s="55"/>
      <c r="BD34" s="58"/>
      <c r="BE34" s="61"/>
      <c r="BF34" s="44"/>
      <c r="BG34" s="32"/>
      <c r="BH34" s="32" t="s">
        <v>42</v>
      </c>
      <c r="BI34" s="32">
        <v>10</v>
      </c>
      <c r="BJ34" s="10">
        <v>2</v>
      </c>
      <c r="BK34" s="10">
        <v>5</v>
      </c>
      <c r="BL34" s="10">
        <v>0.77980000000000005</v>
      </c>
      <c r="BM34" s="10">
        <v>0.67810000000000004</v>
      </c>
      <c r="BN34" s="10">
        <v>0.77980000000000005</v>
      </c>
      <c r="BO34" s="10">
        <v>0.71830000000000005</v>
      </c>
      <c r="BP34" s="10">
        <v>0.87490000000000001</v>
      </c>
      <c r="BQ34" s="10">
        <v>0.81089999999999995</v>
      </c>
      <c r="BR34" s="10">
        <v>0.87490000000000001</v>
      </c>
      <c r="BS34" s="13">
        <v>0.83460000000000001</v>
      </c>
      <c r="BU34" s="52"/>
      <c r="BV34" s="39"/>
      <c r="BW34" s="49"/>
      <c r="BX34" s="39"/>
      <c r="BY34" s="32" t="s">
        <v>40</v>
      </c>
      <c r="BZ34" s="32" t="b">
        <v>0</v>
      </c>
      <c r="CA34" s="10">
        <v>2</v>
      </c>
      <c r="CB34" s="10">
        <v>2</v>
      </c>
      <c r="CC34" s="10">
        <v>0.47889999999999999</v>
      </c>
      <c r="CD34" s="10">
        <v>0.47610000000000002</v>
      </c>
      <c r="CE34" s="10">
        <v>0.47889999999999999</v>
      </c>
      <c r="CF34" s="10">
        <v>0.47060000000000002</v>
      </c>
      <c r="CG34" s="10">
        <v>0.25130000000000002</v>
      </c>
      <c r="CH34" s="10">
        <v>0.2944</v>
      </c>
      <c r="CI34" s="10">
        <v>0.25130000000000002</v>
      </c>
      <c r="CJ34" s="13">
        <v>0.2487</v>
      </c>
    </row>
    <row r="35" spans="18:88" s="10" customFormat="1" x14ac:dyDescent="0.45">
      <c r="R35" s="52"/>
      <c r="S35" s="39"/>
      <c r="T35" s="49"/>
      <c r="U35" s="44"/>
      <c r="V35" s="39"/>
      <c r="W35" s="39"/>
      <c r="X35" s="39"/>
      <c r="Y35" s="39"/>
      <c r="Z35" s="39"/>
      <c r="AA35" s="10">
        <v>5000</v>
      </c>
      <c r="AB35" s="10">
        <v>2</v>
      </c>
      <c r="AC35" s="10">
        <v>0.90710000000000002</v>
      </c>
      <c r="AD35" s="10">
        <v>0.90649999999999997</v>
      </c>
      <c r="AE35" s="10">
        <v>0.90710000000000002</v>
      </c>
      <c r="AF35" s="10">
        <v>0.90680000000000005</v>
      </c>
      <c r="AG35" s="10">
        <v>0.9375</v>
      </c>
      <c r="AH35" s="10">
        <v>0.93859999999999999</v>
      </c>
      <c r="AI35" s="10">
        <v>0.9375</v>
      </c>
      <c r="AJ35" s="13">
        <v>0.93769999999999998</v>
      </c>
      <c r="AL35" s="52"/>
      <c r="AM35" s="39"/>
      <c r="AN35" s="49"/>
      <c r="AO35" s="44"/>
      <c r="AP35" s="39"/>
      <c r="AQ35" s="32"/>
      <c r="AR35" s="10">
        <v>100</v>
      </c>
      <c r="AS35" s="10">
        <v>27</v>
      </c>
      <c r="AT35" s="10">
        <v>0.18459999999999999</v>
      </c>
      <c r="AU35" s="10">
        <v>0.16650000000000001</v>
      </c>
      <c r="AV35" s="10">
        <v>0.18459999999999999</v>
      </c>
      <c r="AW35" s="10">
        <v>0.15379999999999999</v>
      </c>
      <c r="AX35" s="10">
        <v>0.1489</v>
      </c>
      <c r="AY35" s="10">
        <v>0.1862</v>
      </c>
      <c r="AZ35" s="10">
        <v>0.1489</v>
      </c>
      <c r="BA35" s="13">
        <v>0.13020000000000001</v>
      </c>
      <c r="BC35" s="55"/>
      <c r="BD35" s="58"/>
      <c r="BE35" s="61"/>
      <c r="BF35" s="44"/>
      <c r="BG35" s="32"/>
      <c r="BH35" s="32"/>
      <c r="BI35" s="32"/>
      <c r="BJ35" s="10">
        <v>10</v>
      </c>
      <c r="BK35" s="10">
        <v>6</v>
      </c>
      <c r="BL35" s="10">
        <v>0.99909999999999999</v>
      </c>
      <c r="BM35" s="10">
        <v>0.99909999999999999</v>
      </c>
      <c r="BN35" s="10">
        <v>0.99909999999999999</v>
      </c>
      <c r="BO35" s="10">
        <v>0.99909999999999999</v>
      </c>
      <c r="BP35" s="10">
        <v>0.99839999999999995</v>
      </c>
      <c r="BQ35" s="10">
        <v>0.99839999999999995</v>
      </c>
      <c r="BR35" s="10">
        <v>0.99839999999999995</v>
      </c>
      <c r="BS35" s="13">
        <v>0.99839999999999995</v>
      </c>
      <c r="BU35" s="52"/>
      <c r="BV35" s="39"/>
      <c r="BW35" s="49"/>
      <c r="BX35" s="39"/>
      <c r="BY35" s="32"/>
      <c r="BZ35" s="32"/>
      <c r="CA35" s="10">
        <v>10</v>
      </c>
      <c r="CB35" s="10">
        <v>4</v>
      </c>
      <c r="CC35" s="10">
        <v>0.55320000000000003</v>
      </c>
      <c r="CD35" s="10">
        <v>0.55379999999999996</v>
      </c>
      <c r="CE35" s="10">
        <v>0.55320000000000003</v>
      </c>
      <c r="CF35" s="10">
        <v>0.54669999999999996</v>
      </c>
      <c r="CG35" s="10">
        <v>0.26469999999999999</v>
      </c>
      <c r="CH35" s="10">
        <v>0.31580000000000003</v>
      </c>
      <c r="CI35" s="10">
        <v>0.26469999999999999</v>
      </c>
      <c r="CJ35" s="13">
        <v>0.26350000000000001</v>
      </c>
    </row>
    <row r="36" spans="18:88" s="10" customFormat="1" x14ac:dyDescent="0.45">
      <c r="R36" s="52"/>
      <c r="S36" s="39"/>
      <c r="T36" s="49"/>
      <c r="U36" s="44"/>
      <c r="V36" s="39"/>
      <c r="W36" s="39"/>
      <c r="X36" s="32" t="s">
        <v>38</v>
      </c>
      <c r="Y36" s="32">
        <v>0.1</v>
      </c>
      <c r="Z36" s="39"/>
      <c r="AA36" s="10">
        <v>50</v>
      </c>
      <c r="AB36" s="10">
        <v>2</v>
      </c>
      <c r="AC36" s="10">
        <v>0.86850000000000005</v>
      </c>
      <c r="AD36" s="10">
        <v>0.87070000000000003</v>
      </c>
      <c r="AE36" s="10">
        <v>0.86850000000000005</v>
      </c>
      <c r="AF36" s="10">
        <v>0.86880000000000002</v>
      </c>
      <c r="AG36" s="10">
        <v>0.90429999999999999</v>
      </c>
      <c r="AH36" s="10">
        <v>0.90649999999999997</v>
      </c>
      <c r="AI36" s="10">
        <v>0.90429999999999999</v>
      </c>
      <c r="AJ36" s="13">
        <v>0.90449999999999997</v>
      </c>
      <c r="AL36" s="52"/>
      <c r="AM36" s="39"/>
      <c r="AN36" s="49"/>
      <c r="AO36" s="44"/>
      <c r="AP36" s="39"/>
      <c r="AQ36" s="39">
        <v>1</v>
      </c>
      <c r="AR36" s="10">
        <v>10</v>
      </c>
      <c r="AS36" s="10">
        <v>6</v>
      </c>
      <c r="AT36" s="10">
        <v>0.13800000000000001</v>
      </c>
      <c r="AU36" s="10">
        <v>0.1797</v>
      </c>
      <c r="AV36" s="10">
        <v>0.13800000000000001</v>
      </c>
      <c r="AW36" s="10">
        <v>0.1077</v>
      </c>
      <c r="AX36" s="10">
        <v>0.1235</v>
      </c>
      <c r="AY36" s="10">
        <v>0.1784</v>
      </c>
      <c r="AZ36" s="10">
        <v>0.1235</v>
      </c>
      <c r="BA36" s="13">
        <v>9.9099999999999994E-2</v>
      </c>
      <c r="BC36" s="55"/>
      <c r="BD36" s="58"/>
      <c r="BE36" s="61"/>
      <c r="BF36" s="44"/>
      <c r="BG36" s="32"/>
      <c r="BH36" s="32"/>
      <c r="BI36" s="32">
        <v>100</v>
      </c>
      <c r="BJ36" s="10">
        <v>2</v>
      </c>
      <c r="BK36" s="10">
        <v>5</v>
      </c>
      <c r="BL36" s="10">
        <v>0.77980000000000005</v>
      </c>
      <c r="BM36" s="10">
        <v>0.67810000000000004</v>
      </c>
      <c r="BN36" s="10">
        <v>0.77980000000000005</v>
      </c>
      <c r="BO36" s="10">
        <v>0.71379999999999999</v>
      </c>
      <c r="BP36" s="10">
        <v>0.87490000000000001</v>
      </c>
      <c r="BQ36" s="10">
        <v>0.81089999999999995</v>
      </c>
      <c r="BR36" s="10">
        <v>0.87490000000000001</v>
      </c>
      <c r="BS36" s="13">
        <v>0.83460000000000001</v>
      </c>
      <c r="BU36" s="52"/>
      <c r="BV36" s="39"/>
      <c r="BW36" s="49"/>
      <c r="BX36" s="39"/>
      <c r="BY36" s="32"/>
      <c r="BZ36" s="32"/>
      <c r="CA36" s="10">
        <v>50</v>
      </c>
      <c r="CB36" s="10">
        <v>9</v>
      </c>
      <c r="CC36" s="10">
        <v>0.57769999999999999</v>
      </c>
      <c r="CD36" s="10">
        <v>0.57799999999999996</v>
      </c>
      <c r="CE36" s="10">
        <v>0.57769999999999999</v>
      </c>
      <c r="CF36" s="10">
        <v>0.57189999999999996</v>
      </c>
      <c r="CG36" s="10">
        <v>0.27210000000000001</v>
      </c>
      <c r="CH36" s="10">
        <v>0.32869999999999999</v>
      </c>
      <c r="CI36" s="10">
        <v>0.27210000000000001</v>
      </c>
      <c r="CJ36" s="13">
        <v>0.27200000000000002</v>
      </c>
    </row>
    <row r="37" spans="18:88" s="10" customFormat="1" x14ac:dyDescent="0.45">
      <c r="R37" s="52"/>
      <c r="S37" s="39"/>
      <c r="T37" s="49"/>
      <c r="U37" s="44"/>
      <c r="V37" s="39"/>
      <c r="W37" s="39"/>
      <c r="X37" s="32"/>
      <c r="Y37" s="32"/>
      <c r="Z37" s="39"/>
      <c r="AA37" s="10">
        <v>5000</v>
      </c>
      <c r="AB37" s="10">
        <v>2</v>
      </c>
      <c r="AC37" s="10">
        <v>0.86850000000000005</v>
      </c>
      <c r="AD37" s="10">
        <v>0.87070000000000003</v>
      </c>
      <c r="AE37" s="10">
        <v>0.86850000000000005</v>
      </c>
      <c r="AF37" s="10">
        <v>0.86880000000000002</v>
      </c>
      <c r="AG37" s="10">
        <v>0.90429999999999999</v>
      </c>
      <c r="AH37" s="10">
        <v>0.90649999999999997</v>
      </c>
      <c r="AI37" s="10">
        <v>0.90429999999999999</v>
      </c>
      <c r="AJ37" s="13">
        <v>0.90449999999999997</v>
      </c>
      <c r="AL37" s="52"/>
      <c r="AM37" s="39"/>
      <c r="AN37" s="49"/>
      <c r="AO37" s="44"/>
      <c r="AP37" s="39"/>
      <c r="AQ37" s="39"/>
      <c r="AR37" s="20">
        <v>100</v>
      </c>
      <c r="AS37" s="20">
        <v>29</v>
      </c>
      <c r="AT37" s="20">
        <v>0.1762</v>
      </c>
      <c r="AU37" s="20">
        <v>0.19289999999999999</v>
      </c>
      <c r="AV37" s="20">
        <v>0.17630000000000001</v>
      </c>
      <c r="AW37" s="20">
        <v>0.1353</v>
      </c>
      <c r="AX37" s="20">
        <v>0.1303</v>
      </c>
      <c r="AY37" s="20">
        <v>0.1938</v>
      </c>
      <c r="AZ37" s="20">
        <v>0.1303</v>
      </c>
      <c r="BA37" s="21">
        <v>0.107</v>
      </c>
      <c r="BC37" s="55"/>
      <c r="BD37" s="58"/>
      <c r="BE37" s="61"/>
      <c r="BF37" s="44"/>
      <c r="BG37" s="32"/>
      <c r="BH37" s="32"/>
      <c r="BI37" s="32"/>
      <c r="BJ37" s="10">
        <v>10</v>
      </c>
      <c r="BK37" s="10">
        <v>6</v>
      </c>
      <c r="BL37" s="10">
        <v>0.99829999999999997</v>
      </c>
      <c r="BM37" s="10">
        <v>0.99829999999999997</v>
      </c>
      <c r="BN37" s="10">
        <v>0.99829999999999997</v>
      </c>
      <c r="BO37" s="10">
        <v>0.99829999999999997</v>
      </c>
      <c r="BP37" s="10">
        <v>0.99790000000000001</v>
      </c>
      <c r="BQ37" s="10">
        <v>0.99790000000000001</v>
      </c>
      <c r="BR37" s="10">
        <v>0.99790000000000001</v>
      </c>
      <c r="BS37" s="13">
        <v>0.99790000000000001</v>
      </c>
      <c r="BU37" s="52"/>
      <c r="BV37" s="39"/>
      <c r="BW37" s="49"/>
      <c r="BX37" s="39"/>
      <c r="BY37" s="32"/>
      <c r="BZ37" s="32" t="b">
        <v>1</v>
      </c>
      <c r="CA37" s="10">
        <v>2</v>
      </c>
      <c r="CB37" s="10">
        <v>3</v>
      </c>
      <c r="CC37" s="10">
        <v>0.43719999999999998</v>
      </c>
      <c r="CD37" s="10">
        <v>0.42949999999999999</v>
      </c>
      <c r="CE37" s="10">
        <v>0.43719999999999998</v>
      </c>
      <c r="CF37" s="10">
        <v>0.43070000000000003</v>
      </c>
      <c r="CG37" s="10">
        <v>0.23680000000000001</v>
      </c>
      <c r="CH37" s="10">
        <v>0.28120000000000001</v>
      </c>
      <c r="CI37" s="10">
        <v>0.23680000000000001</v>
      </c>
      <c r="CJ37" s="13">
        <v>0.24049999999999999</v>
      </c>
    </row>
    <row r="38" spans="18:88" s="10" customFormat="1" x14ac:dyDescent="0.45">
      <c r="R38" s="52"/>
      <c r="S38" s="39"/>
      <c r="T38" s="49"/>
      <c r="U38" s="44"/>
      <c r="V38" s="39"/>
      <c r="W38" s="39"/>
      <c r="X38" s="32"/>
      <c r="Y38" s="32">
        <v>1</v>
      </c>
      <c r="Z38" s="39"/>
      <c r="AA38" s="10">
        <v>50</v>
      </c>
      <c r="AB38" s="10">
        <v>3</v>
      </c>
      <c r="AC38" s="10">
        <v>0.89170000000000005</v>
      </c>
      <c r="AD38" s="10">
        <v>0.89180000000000004</v>
      </c>
      <c r="AE38" s="10">
        <v>0.89170000000000005</v>
      </c>
      <c r="AF38" s="10">
        <v>0.89139999999999997</v>
      </c>
      <c r="AG38" s="10">
        <v>0.91830000000000001</v>
      </c>
      <c r="AH38" s="10">
        <v>0.91969999999999996</v>
      </c>
      <c r="AI38" s="10">
        <v>0.91830000000000001</v>
      </c>
      <c r="AJ38" s="13">
        <v>0.91849999999999998</v>
      </c>
      <c r="AL38" s="52"/>
      <c r="AM38" s="39"/>
      <c r="AN38" s="49"/>
      <c r="AO38" s="44"/>
      <c r="AP38" s="39"/>
      <c r="AQ38" s="32">
        <v>10</v>
      </c>
      <c r="AR38" s="10">
        <v>10</v>
      </c>
      <c r="AS38" s="10">
        <v>8</v>
      </c>
      <c r="AT38" s="10">
        <v>0.13950000000000001</v>
      </c>
      <c r="AU38" s="10">
        <v>0.14599999999999999</v>
      </c>
      <c r="AV38" s="10">
        <v>0.13950000000000001</v>
      </c>
      <c r="AW38" s="10">
        <v>0.1096</v>
      </c>
      <c r="AX38" s="10">
        <v>0.1203</v>
      </c>
      <c r="AY38" s="10">
        <v>0.19040000000000001</v>
      </c>
      <c r="AZ38" s="10">
        <v>0.1203</v>
      </c>
      <c r="BA38" s="13">
        <v>9.0700000000000003E-2</v>
      </c>
      <c r="BC38" s="55"/>
      <c r="BD38" s="58"/>
      <c r="BE38" s="61"/>
      <c r="BF38" s="44"/>
      <c r="BG38" s="32"/>
      <c r="BH38" s="32"/>
      <c r="BI38" s="32">
        <v>1000</v>
      </c>
      <c r="BJ38" s="10">
        <v>2</v>
      </c>
      <c r="BK38" s="10">
        <v>6</v>
      </c>
      <c r="BL38" s="10">
        <v>0.77980000000000005</v>
      </c>
      <c r="BM38" s="10">
        <v>0.67810000000000004</v>
      </c>
      <c r="BN38" s="10">
        <v>0.77980000000000005</v>
      </c>
      <c r="BO38" s="10">
        <v>0.71379999999999999</v>
      </c>
      <c r="BP38" s="10">
        <v>0.87490000000000001</v>
      </c>
      <c r="BQ38" s="10">
        <v>0.81089999999999995</v>
      </c>
      <c r="BR38" s="10">
        <v>0.87490000000000001</v>
      </c>
      <c r="BS38" s="13">
        <v>0.83460000000000001</v>
      </c>
      <c r="BU38" s="52"/>
      <c r="BV38" s="39"/>
      <c r="BW38" s="49"/>
      <c r="BX38" s="39"/>
      <c r="BY38" s="32"/>
      <c r="BZ38" s="32"/>
      <c r="CA38" s="10">
        <v>10</v>
      </c>
      <c r="CB38" s="10">
        <v>3</v>
      </c>
      <c r="CC38" s="10">
        <v>0.5383</v>
      </c>
      <c r="CD38" s="10">
        <v>0.53549999999999998</v>
      </c>
      <c r="CE38" s="10">
        <v>0.5383</v>
      </c>
      <c r="CF38" s="10">
        <v>0.53169999999999995</v>
      </c>
      <c r="CG38" s="10">
        <v>0.26269999999999999</v>
      </c>
      <c r="CH38" s="10">
        <v>0.30919999999999997</v>
      </c>
      <c r="CI38" s="10">
        <v>0.26269999999999999</v>
      </c>
      <c r="CJ38" s="13">
        <v>0.26369999999999999</v>
      </c>
    </row>
    <row r="39" spans="18:88" s="10" customFormat="1" ht="14.65" thickBot="1" x14ac:dyDescent="0.5">
      <c r="R39" s="52"/>
      <c r="S39" s="39"/>
      <c r="T39" s="49"/>
      <c r="U39" s="44"/>
      <c r="V39" s="39"/>
      <c r="W39" s="39"/>
      <c r="X39" s="32"/>
      <c r="Y39" s="32"/>
      <c r="Z39" s="39"/>
      <c r="AA39" s="10">
        <v>5000</v>
      </c>
      <c r="AB39" s="10">
        <v>2</v>
      </c>
      <c r="AC39" s="10">
        <v>0.89170000000000005</v>
      </c>
      <c r="AD39" s="10">
        <v>0.89180000000000004</v>
      </c>
      <c r="AE39" s="10">
        <v>0.89170000000000005</v>
      </c>
      <c r="AF39" s="10">
        <v>0.89139999999999997</v>
      </c>
      <c r="AG39" s="10">
        <v>0.91830000000000001</v>
      </c>
      <c r="AH39" s="10">
        <v>0.91969999999999996</v>
      </c>
      <c r="AI39" s="10">
        <v>0.91830000000000001</v>
      </c>
      <c r="AJ39" s="13">
        <v>0.91849999999999998</v>
      </c>
      <c r="AL39" s="53"/>
      <c r="AM39" s="46"/>
      <c r="AN39" s="50"/>
      <c r="AO39" s="45"/>
      <c r="AP39" s="46"/>
      <c r="AQ39" s="41"/>
      <c r="AR39" s="18">
        <v>100</v>
      </c>
      <c r="AS39" s="18">
        <v>32</v>
      </c>
      <c r="AT39" s="18">
        <v>0.14449999999999999</v>
      </c>
      <c r="AU39" s="18">
        <v>0.13980000000000001</v>
      </c>
      <c r="AV39" s="18">
        <v>0.14449999999999999</v>
      </c>
      <c r="AW39" s="18">
        <v>0.10349999999999999</v>
      </c>
      <c r="AX39" s="18">
        <v>0.13020000000000001</v>
      </c>
      <c r="AY39" s="18">
        <v>0.1623</v>
      </c>
      <c r="AZ39" s="18">
        <v>0.13020000000000001</v>
      </c>
      <c r="BA39" s="19">
        <v>9.6100000000000005E-2</v>
      </c>
      <c r="BC39" s="55"/>
      <c r="BD39" s="58"/>
      <c r="BE39" s="61"/>
      <c r="BF39" s="44"/>
      <c r="BG39" s="34"/>
      <c r="BH39" s="34"/>
      <c r="BI39" s="34"/>
      <c r="BJ39" s="14">
        <v>10</v>
      </c>
      <c r="BK39" s="14">
        <v>6</v>
      </c>
      <c r="BL39" s="14">
        <v>0.99239999999999995</v>
      </c>
      <c r="BM39" s="14">
        <v>0.99239999999999995</v>
      </c>
      <c r="BN39" s="14">
        <v>0.99239999999999995</v>
      </c>
      <c r="BO39" s="14">
        <v>0.99239999999999995</v>
      </c>
      <c r="BP39" s="14">
        <v>0.99529999999999996</v>
      </c>
      <c r="BQ39" s="14">
        <v>0.99529999999999996</v>
      </c>
      <c r="BR39" s="14">
        <v>0.99529999999999996</v>
      </c>
      <c r="BS39" s="15">
        <v>0.99529999999999996</v>
      </c>
      <c r="BU39" s="53"/>
      <c r="BV39" s="46"/>
      <c r="BW39" s="50"/>
      <c r="BX39" s="46"/>
      <c r="BY39" s="41"/>
      <c r="BZ39" s="41"/>
      <c r="CA39" s="18">
        <v>50</v>
      </c>
      <c r="CB39" s="18">
        <v>6</v>
      </c>
      <c r="CC39" s="18">
        <v>0.56399999999999995</v>
      </c>
      <c r="CD39" s="18">
        <v>0.56379999999999997</v>
      </c>
      <c r="CE39" s="18">
        <v>0.56399999999999995</v>
      </c>
      <c r="CF39" s="18">
        <v>0.55759999999999998</v>
      </c>
      <c r="CG39" s="18">
        <v>0.2732</v>
      </c>
      <c r="CH39" s="18">
        <v>0.32540000000000002</v>
      </c>
      <c r="CI39" s="18">
        <v>0.2732</v>
      </c>
      <c r="CJ39" s="19">
        <v>0.27389999999999998</v>
      </c>
    </row>
    <row r="40" spans="18:88" s="10" customFormat="1" x14ac:dyDescent="0.45">
      <c r="R40" s="52"/>
      <c r="S40" s="39"/>
      <c r="T40" s="49"/>
      <c r="U40" s="44"/>
      <c r="V40" s="39"/>
      <c r="W40" s="39"/>
      <c r="X40" s="32"/>
      <c r="Y40" s="32">
        <v>10</v>
      </c>
      <c r="Z40" s="39"/>
      <c r="AA40" s="10">
        <v>50</v>
      </c>
      <c r="AB40" s="10">
        <v>2</v>
      </c>
      <c r="AC40" s="10">
        <v>0.9</v>
      </c>
      <c r="AD40" s="10">
        <v>0.89959999999999996</v>
      </c>
      <c r="AE40" s="10">
        <v>0.9</v>
      </c>
      <c r="AF40" s="10">
        <v>0.89959999999999996</v>
      </c>
      <c r="AG40" s="10">
        <v>0.92769999999999997</v>
      </c>
      <c r="AH40" s="10">
        <v>0.92869999999999997</v>
      </c>
      <c r="AI40" s="10">
        <v>0.92769999999999997</v>
      </c>
      <c r="AJ40" s="13">
        <v>0.92789999999999995</v>
      </c>
      <c r="BC40" s="55"/>
      <c r="BD40" s="58"/>
      <c r="BE40" s="61"/>
      <c r="BF40" s="44"/>
      <c r="BG40" s="39" t="s">
        <v>40</v>
      </c>
      <c r="BH40" s="32" t="s">
        <v>34</v>
      </c>
      <c r="BI40" s="32">
        <v>10</v>
      </c>
      <c r="BJ40" s="10">
        <v>2</v>
      </c>
      <c r="BK40" s="10">
        <v>2</v>
      </c>
      <c r="BL40" s="10">
        <v>0.6</v>
      </c>
      <c r="BM40" s="10">
        <v>0.4577</v>
      </c>
      <c r="BN40" s="10">
        <v>0.6</v>
      </c>
      <c r="BO40" s="10">
        <v>0.49609999999999999</v>
      </c>
      <c r="BP40" s="10">
        <v>0.85029999999999994</v>
      </c>
      <c r="BQ40" s="10">
        <v>0.78</v>
      </c>
      <c r="BR40" s="10">
        <v>0.85029999999999994</v>
      </c>
      <c r="BS40" s="13">
        <v>0.80289999999999995</v>
      </c>
    </row>
    <row r="41" spans="18:88" s="10" customFormat="1" x14ac:dyDescent="0.45">
      <c r="R41" s="52"/>
      <c r="S41" s="39"/>
      <c r="T41" s="49"/>
      <c r="U41" s="44"/>
      <c r="V41" s="39"/>
      <c r="W41" s="39"/>
      <c r="X41" s="32"/>
      <c r="Y41" s="32"/>
      <c r="Z41" s="39"/>
      <c r="AA41" s="10">
        <v>5000</v>
      </c>
      <c r="AB41" s="10">
        <v>2</v>
      </c>
      <c r="AC41" s="10">
        <v>0.9</v>
      </c>
      <c r="AD41" s="10">
        <v>0.89959999999999996</v>
      </c>
      <c r="AE41" s="10">
        <v>0.9</v>
      </c>
      <c r="AF41" s="10">
        <v>0.89959999999999996</v>
      </c>
      <c r="AG41" s="10">
        <v>0.92769999999999997</v>
      </c>
      <c r="AH41" s="10">
        <v>0.92869999999999997</v>
      </c>
      <c r="AI41" s="10">
        <v>0.92769999999999997</v>
      </c>
      <c r="AJ41" s="13">
        <v>0.92789999999999995</v>
      </c>
      <c r="BC41" s="55"/>
      <c r="BD41" s="58"/>
      <c r="BE41" s="61"/>
      <c r="BF41" s="44"/>
      <c r="BG41" s="39"/>
      <c r="BH41" s="32"/>
      <c r="BI41" s="32"/>
      <c r="BJ41" s="10">
        <v>10</v>
      </c>
      <c r="BK41" s="10">
        <v>3</v>
      </c>
      <c r="BL41" s="10">
        <v>0.99670000000000003</v>
      </c>
      <c r="BM41" s="10">
        <v>0.99670000000000003</v>
      </c>
      <c r="BN41" s="10">
        <v>0.99670000000000003</v>
      </c>
      <c r="BO41" s="10">
        <v>0.99670000000000003</v>
      </c>
      <c r="BP41" s="10">
        <v>0.99409999999999998</v>
      </c>
      <c r="BQ41" s="10">
        <v>0.99409999999999998</v>
      </c>
      <c r="BR41" s="10">
        <v>0.99409999999999998</v>
      </c>
      <c r="BS41" s="13">
        <v>0.99409999999999998</v>
      </c>
    </row>
    <row r="42" spans="18:88" s="10" customFormat="1" x14ac:dyDescent="0.45">
      <c r="R42" s="52"/>
      <c r="S42" s="39"/>
      <c r="T42" s="49"/>
      <c r="U42" s="44"/>
      <c r="V42" s="39"/>
      <c r="W42" s="32" t="s">
        <v>43</v>
      </c>
      <c r="X42" s="32" t="s">
        <v>44</v>
      </c>
      <c r="Y42" s="32">
        <v>1</v>
      </c>
      <c r="Z42" s="32">
        <v>0.5</v>
      </c>
      <c r="AA42" s="10">
        <v>50</v>
      </c>
      <c r="AB42" s="10">
        <v>3</v>
      </c>
      <c r="AC42" s="10">
        <v>0.89080000000000004</v>
      </c>
      <c r="AD42" s="10">
        <v>0.89080000000000004</v>
      </c>
      <c r="AE42" s="10">
        <v>0.89080000000000004</v>
      </c>
      <c r="AF42" s="10">
        <v>0.89039999999999997</v>
      </c>
      <c r="AG42" s="10">
        <v>0.9163</v>
      </c>
      <c r="AH42" s="10">
        <v>0.91769999999999996</v>
      </c>
      <c r="AI42" s="10">
        <v>0.9163</v>
      </c>
      <c r="AJ42" s="13">
        <v>0.91639999999999999</v>
      </c>
      <c r="BC42" s="55"/>
      <c r="BD42" s="58"/>
      <c r="BE42" s="61"/>
      <c r="BF42" s="44"/>
      <c r="BG42" s="39"/>
      <c r="BH42" s="32"/>
      <c r="BI42" s="32">
        <v>100</v>
      </c>
      <c r="BJ42" s="10">
        <v>2</v>
      </c>
      <c r="BK42" s="10">
        <v>3</v>
      </c>
      <c r="BL42" s="10">
        <v>0.6</v>
      </c>
      <c r="BM42" s="10">
        <v>0.4577</v>
      </c>
      <c r="BN42" s="10">
        <v>0.6</v>
      </c>
      <c r="BO42" s="10">
        <v>0.49609999999999999</v>
      </c>
      <c r="BP42" s="10">
        <v>0.85029999999999994</v>
      </c>
      <c r="BQ42" s="10">
        <v>0.78</v>
      </c>
      <c r="BR42" s="10">
        <v>0.85029999999999994</v>
      </c>
      <c r="BS42" s="13">
        <v>0.80289999999999995</v>
      </c>
    </row>
    <row r="43" spans="18:88" s="10" customFormat="1" ht="14.65" thickBot="1" x14ac:dyDescent="0.5">
      <c r="R43" s="52"/>
      <c r="S43" s="39"/>
      <c r="T43" s="49"/>
      <c r="U43" s="45"/>
      <c r="V43" s="46"/>
      <c r="W43" s="41"/>
      <c r="X43" s="41"/>
      <c r="Y43" s="41"/>
      <c r="Z43" s="41"/>
      <c r="AA43" s="18">
        <v>5000</v>
      </c>
      <c r="AB43" s="18">
        <v>5</v>
      </c>
      <c r="AC43" s="18">
        <v>0.89349999999999996</v>
      </c>
      <c r="AD43" s="18">
        <v>0.89349999999999996</v>
      </c>
      <c r="AE43" s="18">
        <v>0.89349999999999996</v>
      </c>
      <c r="AF43" s="18">
        <v>0.89319999999999999</v>
      </c>
      <c r="AG43" s="18">
        <v>0.91969999999999996</v>
      </c>
      <c r="AH43" s="18">
        <v>0.92110000000000003</v>
      </c>
      <c r="AI43" s="18">
        <v>0.91969999999999996</v>
      </c>
      <c r="AJ43" s="19">
        <v>0.91990000000000005</v>
      </c>
      <c r="BC43" s="55"/>
      <c r="BD43" s="58"/>
      <c r="BE43" s="61"/>
      <c r="BF43" s="44"/>
      <c r="BG43" s="39"/>
      <c r="BH43" s="32"/>
      <c r="BI43" s="32"/>
      <c r="BJ43" s="10">
        <v>10</v>
      </c>
      <c r="BK43" s="10">
        <v>3</v>
      </c>
      <c r="BL43" s="10">
        <v>0.99070000000000003</v>
      </c>
      <c r="BM43" s="10">
        <v>0.99070000000000003</v>
      </c>
      <c r="BN43" s="10">
        <v>0.99070000000000003</v>
      </c>
      <c r="BO43" s="10">
        <v>0.99070000000000003</v>
      </c>
      <c r="BP43" s="10">
        <v>0.99239999999999995</v>
      </c>
      <c r="BQ43" s="10">
        <v>0.99239999999999995</v>
      </c>
      <c r="BR43" s="10">
        <v>0.99239999999999995</v>
      </c>
      <c r="BS43" s="13">
        <v>0.99239999999999995</v>
      </c>
    </row>
    <row r="44" spans="18:88" s="10" customFormat="1" x14ac:dyDescent="0.45">
      <c r="R44" s="52"/>
      <c r="S44" s="39"/>
      <c r="T44" s="49"/>
      <c r="U44" s="43" t="s">
        <v>45</v>
      </c>
      <c r="V44" s="42" t="s">
        <v>28</v>
      </c>
      <c r="W44" s="42" t="s">
        <v>30</v>
      </c>
      <c r="X44" s="42" t="s">
        <v>31</v>
      </c>
      <c r="Y44" s="42">
        <v>1</v>
      </c>
      <c r="Z44" s="42" t="s">
        <v>31</v>
      </c>
      <c r="AA44" s="11">
        <v>50</v>
      </c>
      <c r="AB44" s="11">
        <v>11</v>
      </c>
      <c r="AC44" s="11">
        <v>0.32440000000000002</v>
      </c>
      <c r="AD44" s="11">
        <v>0.30009999999999998</v>
      </c>
      <c r="AE44" s="11">
        <v>0.32440000000000002</v>
      </c>
      <c r="AF44" s="11">
        <v>0.29659999999999997</v>
      </c>
      <c r="AG44" s="11">
        <v>0.2288</v>
      </c>
      <c r="AH44" s="11">
        <v>0.3009</v>
      </c>
      <c r="AI44" s="11">
        <v>0.2288</v>
      </c>
      <c r="AJ44" s="12">
        <v>0.21879999999999999</v>
      </c>
      <c r="BC44" s="55"/>
      <c r="BD44" s="58"/>
      <c r="BE44" s="61"/>
      <c r="BF44" s="44"/>
      <c r="BG44" s="39"/>
      <c r="BH44" s="32"/>
      <c r="BI44" s="32">
        <v>1000</v>
      </c>
      <c r="BJ44" s="10">
        <v>2</v>
      </c>
      <c r="BK44" s="10">
        <v>2</v>
      </c>
      <c r="BL44" s="10">
        <v>0.6</v>
      </c>
      <c r="BM44" s="10">
        <v>0.4577</v>
      </c>
      <c r="BN44" s="10">
        <v>0.6</v>
      </c>
      <c r="BO44" s="10">
        <v>0.49609999999999999</v>
      </c>
      <c r="BP44" s="10">
        <v>0.85029999999999994</v>
      </c>
      <c r="BQ44" s="10">
        <v>0.78</v>
      </c>
      <c r="BR44" s="10">
        <v>0.85029999999999994</v>
      </c>
      <c r="BS44" s="13">
        <v>0.80289999999999995</v>
      </c>
    </row>
    <row r="45" spans="18:88" s="10" customFormat="1" x14ac:dyDescent="0.45">
      <c r="R45" s="52"/>
      <c r="S45" s="39"/>
      <c r="T45" s="49"/>
      <c r="U45" s="44"/>
      <c r="V45" s="32"/>
      <c r="W45" s="32"/>
      <c r="X45" s="32"/>
      <c r="Y45" s="32"/>
      <c r="Z45" s="32"/>
      <c r="AA45" s="10">
        <v>5000</v>
      </c>
      <c r="AB45" s="10">
        <v>12</v>
      </c>
      <c r="AC45" s="10">
        <v>0.32440000000000002</v>
      </c>
      <c r="AD45" s="10">
        <v>0.30009999999999998</v>
      </c>
      <c r="AE45" s="10">
        <v>0.32440000000000002</v>
      </c>
      <c r="AF45" s="10">
        <v>0.29659999999999997</v>
      </c>
      <c r="AG45" s="10">
        <v>0.2288</v>
      </c>
      <c r="AH45" s="10">
        <v>0.3009</v>
      </c>
      <c r="AI45" s="10">
        <v>0.2288</v>
      </c>
      <c r="AJ45" s="13">
        <v>0.21879999999999999</v>
      </c>
      <c r="BC45" s="55"/>
      <c r="BD45" s="58"/>
      <c r="BE45" s="61"/>
      <c r="BF45" s="44"/>
      <c r="BG45" s="39"/>
      <c r="BH45" s="32"/>
      <c r="BI45" s="32"/>
      <c r="BJ45" s="10">
        <v>10</v>
      </c>
      <c r="BK45" s="10">
        <v>2</v>
      </c>
      <c r="BL45" s="10">
        <v>0.96860000000000002</v>
      </c>
      <c r="BM45" s="10">
        <v>0.9708</v>
      </c>
      <c r="BN45" s="10">
        <v>0.96860000000000002</v>
      </c>
      <c r="BO45" s="10">
        <v>0.96840000000000004</v>
      </c>
      <c r="BP45" s="10">
        <v>0.97470000000000001</v>
      </c>
      <c r="BQ45" s="10">
        <v>0.97770000000000001</v>
      </c>
      <c r="BR45" s="10">
        <v>0.97470000000000001</v>
      </c>
      <c r="BS45" s="13">
        <v>0.97489999999999999</v>
      </c>
    </row>
    <row r="46" spans="18:88" s="10" customFormat="1" x14ac:dyDescent="0.45">
      <c r="R46" s="52"/>
      <c r="S46" s="39"/>
      <c r="T46" s="49"/>
      <c r="U46" s="44"/>
      <c r="V46" s="32"/>
      <c r="W46" s="32"/>
      <c r="X46" s="32" t="s">
        <v>38</v>
      </c>
      <c r="Y46" s="32">
        <v>0.1</v>
      </c>
      <c r="Z46" s="32"/>
      <c r="AA46" s="10">
        <v>50</v>
      </c>
      <c r="AB46" s="10">
        <v>11</v>
      </c>
      <c r="AC46" s="10">
        <v>0.32440000000000002</v>
      </c>
      <c r="AD46" s="10">
        <v>0.30009999999999998</v>
      </c>
      <c r="AE46" s="10">
        <v>0.32440000000000002</v>
      </c>
      <c r="AF46" s="10">
        <v>0.29659999999999997</v>
      </c>
      <c r="AG46" s="10">
        <v>0.2288</v>
      </c>
      <c r="AH46" s="10">
        <v>0.3009</v>
      </c>
      <c r="AI46" s="10">
        <v>0.2288</v>
      </c>
      <c r="AJ46" s="13">
        <v>0.21890000000000001</v>
      </c>
      <c r="BC46" s="55"/>
      <c r="BD46" s="58"/>
      <c r="BE46" s="61"/>
      <c r="BF46" s="44"/>
      <c r="BG46" s="39"/>
      <c r="BH46" s="39" t="s">
        <v>42</v>
      </c>
      <c r="BI46" s="39">
        <v>10</v>
      </c>
      <c r="BJ46" s="10">
        <v>2</v>
      </c>
      <c r="BK46" s="10">
        <v>2</v>
      </c>
      <c r="BL46" s="10">
        <v>0.77800000000000002</v>
      </c>
      <c r="BM46" s="10">
        <v>0.67510000000000003</v>
      </c>
      <c r="BN46" s="10">
        <v>0.77800000000000002</v>
      </c>
      <c r="BO46" s="10">
        <v>0.71179999999999999</v>
      </c>
      <c r="BP46" s="10">
        <v>0.87490000000000001</v>
      </c>
      <c r="BQ46" s="10">
        <v>0.81079999999999997</v>
      </c>
      <c r="BR46" s="10">
        <v>0.87490000000000001</v>
      </c>
      <c r="BS46" s="13">
        <v>0.83460000000000001</v>
      </c>
    </row>
    <row r="47" spans="18:88" s="10" customFormat="1" x14ac:dyDescent="0.45">
      <c r="R47" s="52"/>
      <c r="S47" s="39"/>
      <c r="T47" s="49"/>
      <c r="U47" s="44"/>
      <c r="V47" s="32"/>
      <c r="W47" s="32"/>
      <c r="X47" s="32"/>
      <c r="Y47" s="32"/>
      <c r="Z47" s="32"/>
      <c r="AA47" s="10">
        <v>5000</v>
      </c>
      <c r="AB47" s="10">
        <v>12</v>
      </c>
      <c r="AC47" s="10">
        <v>0.32440000000000002</v>
      </c>
      <c r="AD47" s="10">
        <v>0.30009999999999998</v>
      </c>
      <c r="AE47" s="10">
        <v>0.32440000000000002</v>
      </c>
      <c r="AF47" s="10">
        <v>0.29659999999999997</v>
      </c>
      <c r="AG47" s="10">
        <v>0.2288</v>
      </c>
      <c r="AH47" s="10">
        <v>0.3009</v>
      </c>
      <c r="AI47" s="10">
        <v>0.2288</v>
      </c>
      <c r="AJ47" s="13">
        <v>0.21890000000000001</v>
      </c>
      <c r="BC47" s="55"/>
      <c r="BD47" s="58"/>
      <c r="BE47" s="61"/>
      <c r="BF47" s="44"/>
      <c r="BG47" s="39"/>
      <c r="BH47" s="39"/>
      <c r="BI47" s="39"/>
      <c r="BJ47" s="20">
        <v>10</v>
      </c>
      <c r="BK47" s="20">
        <v>2</v>
      </c>
      <c r="BL47" s="20">
        <v>0.99770000000000003</v>
      </c>
      <c r="BM47" s="20">
        <v>0.99770000000000003</v>
      </c>
      <c r="BN47" s="20">
        <v>0.99770000000000003</v>
      </c>
      <c r="BO47" s="20">
        <v>0.99770000000000003</v>
      </c>
      <c r="BP47" s="20">
        <v>0.99529999999999996</v>
      </c>
      <c r="BQ47" s="20">
        <v>0.99529999999999996</v>
      </c>
      <c r="BR47" s="20">
        <v>0.99529999999999996</v>
      </c>
      <c r="BS47" s="21">
        <v>0.99529999999999996</v>
      </c>
    </row>
    <row r="48" spans="18:88" s="10" customFormat="1" x14ac:dyDescent="0.45">
      <c r="R48" s="52"/>
      <c r="S48" s="39"/>
      <c r="T48" s="49"/>
      <c r="U48" s="44"/>
      <c r="V48" s="32"/>
      <c r="W48" s="32"/>
      <c r="X48" s="32"/>
      <c r="Y48" s="32">
        <v>1</v>
      </c>
      <c r="Z48" s="32"/>
      <c r="AA48" s="10">
        <v>50</v>
      </c>
      <c r="AB48" s="10">
        <v>11</v>
      </c>
      <c r="AC48" s="10">
        <v>0.32440000000000002</v>
      </c>
      <c r="AD48" s="10">
        <v>0.30009999999999998</v>
      </c>
      <c r="AE48" s="10">
        <v>0.32440000000000002</v>
      </c>
      <c r="AF48" s="10">
        <v>0.29659999999999997</v>
      </c>
      <c r="AG48" s="10">
        <v>0.2288</v>
      </c>
      <c r="AH48" s="10">
        <v>0.3009</v>
      </c>
      <c r="AI48" s="10">
        <v>0.2288</v>
      </c>
      <c r="AJ48" s="13">
        <v>0.21890000000000001</v>
      </c>
      <c r="BC48" s="55"/>
      <c r="BD48" s="58"/>
      <c r="BE48" s="61"/>
      <c r="BF48" s="44"/>
      <c r="BG48" s="39"/>
      <c r="BH48" s="39"/>
      <c r="BI48" s="32">
        <v>100</v>
      </c>
      <c r="BJ48" s="10">
        <v>2</v>
      </c>
      <c r="BK48" s="10">
        <v>2</v>
      </c>
      <c r="BL48" s="10">
        <v>0.77800000000000002</v>
      </c>
      <c r="BM48" s="10">
        <v>0.67510000000000003</v>
      </c>
      <c r="BN48" s="10">
        <v>0.77800000000000002</v>
      </c>
      <c r="BO48" s="10">
        <v>0.71179999999999999</v>
      </c>
      <c r="BP48" s="10">
        <v>0.87490000000000001</v>
      </c>
      <c r="BQ48" s="10">
        <v>0.81079999999999997</v>
      </c>
      <c r="BR48" s="10">
        <v>0.87490000000000001</v>
      </c>
      <c r="BS48" s="13">
        <v>0.83460000000000001</v>
      </c>
    </row>
    <row r="49" spans="18:71" s="10" customFormat="1" x14ac:dyDescent="0.45">
      <c r="R49" s="52"/>
      <c r="S49" s="39"/>
      <c r="T49" s="49"/>
      <c r="U49" s="44"/>
      <c r="V49" s="32"/>
      <c r="W49" s="32"/>
      <c r="X49" s="32"/>
      <c r="Y49" s="32"/>
      <c r="Z49" s="32"/>
      <c r="AA49" s="10">
        <v>5000</v>
      </c>
      <c r="AB49" s="10">
        <v>10</v>
      </c>
      <c r="AC49" s="10">
        <v>0.32440000000000002</v>
      </c>
      <c r="AD49" s="10">
        <v>0.30009999999999998</v>
      </c>
      <c r="AE49" s="10">
        <v>0.32440000000000002</v>
      </c>
      <c r="AF49" s="10">
        <v>0.29659999999999997</v>
      </c>
      <c r="AG49" s="10">
        <v>0.2288</v>
      </c>
      <c r="AH49" s="10">
        <v>0.3009</v>
      </c>
      <c r="AI49" s="10">
        <v>0.2288</v>
      </c>
      <c r="AJ49" s="13">
        <v>0.21890000000000001</v>
      </c>
      <c r="BC49" s="55"/>
      <c r="BD49" s="58"/>
      <c r="BE49" s="61"/>
      <c r="BF49" s="44"/>
      <c r="BG49" s="39"/>
      <c r="BH49" s="39"/>
      <c r="BI49" s="32"/>
      <c r="BJ49" s="10">
        <v>10</v>
      </c>
      <c r="BK49" s="10">
        <v>2</v>
      </c>
      <c r="BL49" s="10">
        <v>0.99129999999999996</v>
      </c>
      <c r="BM49" s="10">
        <v>0.99129999999999996</v>
      </c>
      <c r="BN49" s="10">
        <v>0.99129999999999996</v>
      </c>
      <c r="BO49" s="10">
        <v>0.99129999999999996</v>
      </c>
      <c r="BP49" s="10">
        <v>0.99380000000000002</v>
      </c>
      <c r="BQ49" s="10">
        <v>0.99380000000000002</v>
      </c>
      <c r="BR49" s="10">
        <v>0.99380000000000002</v>
      </c>
      <c r="BS49" s="13">
        <v>0.99380000000000002</v>
      </c>
    </row>
    <row r="50" spans="18:71" s="10" customFormat="1" x14ac:dyDescent="0.45">
      <c r="R50" s="52"/>
      <c r="S50" s="39"/>
      <c r="T50" s="49"/>
      <c r="U50" s="44"/>
      <c r="V50" s="32"/>
      <c r="W50" s="32"/>
      <c r="X50" s="32"/>
      <c r="Y50" s="32">
        <v>10</v>
      </c>
      <c r="Z50" s="32"/>
      <c r="AA50" s="10">
        <v>50</v>
      </c>
      <c r="AB50" s="10">
        <v>10</v>
      </c>
      <c r="AC50" s="10">
        <v>0.32440000000000002</v>
      </c>
      <c r="AD50" s="10">
        <v>0.30009999999999998</v>
      </c>
      <c r="AE50" s="10">
        <v>0.32440000000000002</v>
      </c>
      <c r="AF50" s="10">
        <v>0.29659999999999997</v>
      </c>
      <c r="AG50" s="10">
        <v>0.2288</v>
      </c>
      <c r="AH50" s="10">
        <v>0.3009</v>
      </c>
      <c r="AI50" s="10">
        <v>0.2288</v>
      </c>
      <c r="AJ50" s="13">
        <v>0.21879999999999999</v>
      </c>
      <c r="BC50" s="55"/>
      <c r="BD50" s="58"/>
      <c r="BE50" s="61"/>
      <c r="BF50" s="44"/>
      <c r="BG50" s="39"/>
      <c r="BH50" s="39"/>
      <c r="BI50" s="32">
        <v>1000</v>
      </c>
      <c r="BJ50" s="10">
        <v>2</v>
      </c>
      <c r="BK50" s="10">
        <v>2</v>
      </c>
      <c r="BL50" s="10">
        <v>0.77800000000000002</v>
      </c>
      <c r="BM50" s="10">
        <v>0.67510000000000003</v>
      </c>
      <c r="BN50" s="10">
        <v>0.77800000000000002</v>
      </c>
      <c r="BO50" s="10">
        <v>0.71179999999999999</v>
      </c>
      <c r="BP50" s="10">
        <v>0.87490000000000001</v>
      </c>
      <c r="BQ50" s="10">
        <v>0.81079999999999997</v>
      </c>
      <c r="BR50" s="10">
        <v>0.87490000000000001</v>
      </c>
      <c r="BS50" s="13">
        <v>0.83460000000000001</v>
      </c>
    </row>
    <row r="51" spans="18:71" s="10" customFormat="1" ht="14.65" thickBot="1" x14ac:dyDescent="0.5">
      <c r="R51" s="52"/>
      <c r="S51" s="39"/>
      <c r="T51" s="49"/>
      <c r="U51" s="44"/>
      <c r="V51" s="32"/>
      <c r="W51" s="32"/>
      <c r="X51" s="32"/>
      <c r="Y51" s="32"/>
      <c r="Z51" s="32"/>
      <c r="AA51" s="10">
        <v>5000</v>
      </c>
      <c r="AB51" s="10">
        <v>11</v>
      </c>
      <c r="AC51" s="10">
        <v>0.32440000000000002</v>
      </c>
      <c r="AD51" s="10">
        <v>0.30009999999999998</v>
      </c>
      <c r="AE51" s="10">
        <v>0.32440000000000002</v>
      </c>
      <c r="AF51" s="10">
        <v>0.29659999999999997</v>
      </c>
      <c r="AG51" s="10">
        <v>0.2288</v>
      </c>
      <c r="AH51" s="10">
        <v>0.3009</v>
      </c>
      <c r="AI51" s="10">
        <v>0.2288</v>
      </c>
      <c r="AJ51" s="13">
        <v>0.21879999999999999</v>
      </c>
      <c r="BC51" s="55"/>
      <c r="BD51" s="58"/>
      <c r="BE51" s="61"/>
      <c r="BF51" s="45"/>
      <c r="BG51" s="46"/>
      <c r="BH51" s="46"/>
      <c r="BI51" s="41"/>
      <c r="BJ51" s="18">
        <v>10</v>
      </c>
      <c r="BK51" s="18">
        <v>2</v>
      </c>
      <c r="BL51" s="18">
        <v>0.96109999999999995</v>
      </c>
      <c r="BM51" s="18">
        <v>0.9637</v>
      </c>
      <c r="BN51" s="18">
        <v>0.96109999999999995</v>
      </c>
      <c r="BO51" s="18">
        <v>0.96050000000000002</v>
      </c>
      <c r="BP51" s="18">
        <v>0.97330000000000005</v>
      </c>
      <c r="BQ51" s="18">
        <v>0.97660000000000002</v>
      </c>
      <c r="BR51" s="18">
        <v>0.97330000000000005</v>
      </c>
      <c r="BS51" s="19">
        <v>0.97340000000000004</v>
      </c>
    </row>
    <row r="52" spans="18:71" s="10" customFormat="1" x14ac:dyDescent="0.45">
      <c r="R52" s="52"/>
      <c r="S52" s="39"/>
      <c r="T52" s="49"/>
      <c r="U52" s="44"/>
      <c r="V52" s="32"/>
      <c r="W52" s="32" t="s">
        <v>43</v>
      </c>
      <c r="X52" s="32" t="s">
        <v>44</v>
      </c>
      <c r="Y52" s="32">
        <v>1</v>
      </c>
      <c r="Z52" s="32">
        <v>0.5</v>
      </c>
      <c r="AA52" s="10">
        <v>50</v>
      </c>
      <c r="AB52" s="10">
        <v>20</v>
      </c>
      <c r="AC52" s="10">
        <v>0.32440000000000002</v>
      </c>
      <c r="AD52" s="10">
        <v>0.30009999999999998</v>
      </c>
      <c r="AE52" s="10">
        <v>0.32440000000000002</v>
      </c>
      <c r="AF52" s="10">
        <v>0.29670000000000002</v>
      </c>
      <c r="AG52" s="10">
        <v>0.2288</v>
      </c>
      <c r="AH52" s="10">
        <v>0.30080000000000001</v>
      </c>
      <c r="AI52" s="10">
        <v>0.2288</v>
      </c>
      <c r="AJ52" s="13">
        <v>0.21879999999999999</v>
      </c>
      <c r="BC52" s="55"/>
      <c r="BD52" s="58"/>
      <c r="BE52" s="61"/>
      <c r="BF52" s="35" t="s">
        <v>45</v>
      </c>
      <c r="BG52" s="38" t="s">
        <v>28</v>
      </c>
      <c r="BH52" s="42" t="s">
        <v>34</v>
      </c>
      <c r="BI52" s="42">
        <v>10</v>
      </c>
      <c r="BJ52" s="11">
        <v>2</v>
      </c>
      <c r="BK52" s="11">
        <v>9</v>
      </c>
      <c r="BL52" s="11">
        <v>0.2198</v>
      </c>
      <c r="BM52" s="11">
        <v>8.3599999999999994E-2</v>
      </c>
      <c r="BN52" s="11">
        <v>0.2198</v>
      </c>
      <c r="BO52" s="11">
        <v>0.1147</v>
      </c>
      <c r="BP52" s="11">
        <v>0.12839999999999999</v>
      </c>
      <c r="BQ52" s="11">
        <v>2.86E-2</v>
      </c>
      <c r="BR52" s="11">
        <v>0.12839999999999999</v>
      </c>
      <c r="BS52" s="12">
        <v>4.5400000000000003E-2</v>
      </c>
    </row>
    <row r="53" spans="18:71" s="10" customFormat="1" x14ac:dyDescent="0.45">
      <c r="R53" s="52"/>
      <c r="S53" s="39"/>
      <c r="T53" s="49"/>
      <c r="U53" s="44"/>
      <c r="V53" s="34"/>
      <c r="W53" s="34"/>
      <c r="X53" s="34"/>
      <c r="Y53" s="34"/>
      <c r="Z53" s="34"/>
      <c r="AA53" s="14">
        <v>5000</v>
      </c>
      <c r="AB53" s="14">
        <v>22</v>
      </c>
      <c r="AC53" s="14">
        <v>0.32440000000000002</v>
      </c>
      <c r="AD53" s="14">
        <v>0.30009999999999998</v>
      </c>
      <c r="AE53" s="14">
        <v>0.32440000000000002</v>
      </c>
      <c r="AF53" s="14">
        <v>0.29670000000000002</v>
      </c>
      <c r="AG53" s="14">
        <v>0.2288</v>
      </c>
      <c r="AH53" s="14">
        <v>0.30080000000000001</v>
      </c>
      <c r="AI53" s="14">
        <v>0.2288</v>
      </c>
      <c r="AJ53" s="15">
        <v>0.21879999999999999</v>
      </c>
      <c r="BC53" s="55"/>
      <c r="BD53" s="58"/>
      <c r="BE53" s="61"/>
      <c r="BF53" s="36"/>
      <c r="BG53" s="39"/>
      <c r="BH53" s="32"/>
      <c r="BI53" s="32"/>
      <c r="BJ53" s="10">
        <v>10</v>
      </c>
      <c r="BK53" s="10">
        <v>11</v>
      </c>
      <c r="BL53" s="10">
        <v>0.39450000000000002</v>
      </c>
      <c r="BM53" s="10">
        <v>0.3821</v>
      </c>
      <c r="BN53" s="10">
        <v>0.39450000000000002</v>
      </c>
      <c r="BO53" s="10">
        <v>0.37990000000000002</v>
      </c>
      <c r="BP53" s="10">
        <v>0.26669999999999999</v>
      </c>
      <c r="BQ53" s="10">
        <v>0.33079999999999998</v>
      </c>
      <c r="BR53" s="10">
        <v>0.26669999999999999</v>
      </c>
      <c r="BS53" s="13">
        <v>0.26600000000000001</v>
      </c>
    </row>
    <row r="54" spans="18:71" s="10" customFormat="1" x14ac:dyDescent="0.45">
      <c r="R54" s="52"/>
      <c r="S54" s="39"/>
      <c r="T54" s="49"/>
      <c r="U54" s="44"/>
      <c r="V54" s="47" t="s">
        <v>40</v>
      </c>
      <c r="W54" s="47" t="s">
        <v>30</v>
      </c>
      <c r="X54" s="47" t="s">
        <v>31</v>
      </c>
      <c r="Y54" s="47">
        <v>1</v>
      </c>
      <c r="Z54" s="47" t="s">
        <v>31</v>
      </c>
      <c r="AA54" s="20">
        <v>50</v>
      </c>
      <c r="AB54" s="20">
        <v>3</v>
      </c>
      <c r="AC54" s="20">
        <v>0.31950000000000001</v>
      </c>
      <c r="AD54" s="20">
        <v>0.29880000000000001</v>
      </c>
      <c r="AE54" s="20">
        <v>0.31950000000000001</v>
      </c>
      <c r="AF54" s="20">
        <v>0.29709999999999998</v>
      </c>
      <c r="AG54" s="20">
        <v>0.2296</v>
      </c>
      <c r="AH54" s="20">
        <v>0.29620000000000002</v>
      </c>
      <c r="AI54" s="20">
        <v>0.2296</v>
      </c>
      <c r="AJ54" s="21">
        <v>0.2243</v>
      </c>
      <c r="BC54" s="55"/>
      <c r="BD54" s="58"/>
      <c r="BE54" s="61"/>
      <c r="BF54" s="36"/>
      <c r="BG54" s="39"/>
      <c r="BH54" s="32"/>
      <c r="BI54" s="32">
        <v>100</v>
      </c>
      <c r="BJ54" s="10">
        <v>2</v>
      </c>
      <c r="BK54" s="10">
        <v>9</v>
      </c>
      <c r="BL54" s="10">
        <v>0.2198</v>
      </c>
      <c r="BM54" s="10">
        <v>8.3599999999999994E-2</v>
      </c>
      <c r="BN54" s="10">
        <v>0.2198</v>
      </c>
      <c r="BO54" s="10">
        <v>0.1147</v>
      </c>
      <c r="BP54" s="10">
        <v>0.12839999999999999</v>
      </c>
      <c r="BQ54" s="10">
        <v>2.86E-2</v>
      </c>
      <c r="BR54" s="10">
        <v>0.12839999999999999</v>
      </c>
      <c r="BS54" s="13">
        <v>4.5400000000000003E-2</v>
      </c>
    </row>
    <row r="55" spans="18:71" s="10" customFormat="1" x14ac:dyDescent="0.45">
      <c r="R55" s="52"/>
      <c r="S55" s="39"/>
      <c r="T55" s="49"/>
      <c r="U55" s="44"/>
      <c r="V55" s="39"/>
      <c r="W55" s="39"/>
      <c r="X55" s="39"/>
      <c r="Y55" s="39"/>
      <c r="Z55" s="39"/>
      <c r="AA55" s="10">
        <v>5000</v>
      </c>
      <c r="AB55" s="10">
        <v>3</v>
      </c>
      <c r="AC55" s="10">
        <v>0.31950000000000001</v>
      </c>
      <c r="AD55" s="10">
        <v>0.29880000000000001</v>
      </c>
      <c r="AE55" s="10">
        <v>0.31950000000000001</v>
      </c>
      <c r="AF55" s="10">
        <v>0.29709999999999998</v>
      </c>
      <c r="AG55" s="10">
        <v>0.2296</v>
      </c>
      <c r="AH55" s="10">
        <v>0.29620000000000002</v>
      </c>
      <c r="AI55" s="10">
        <v>0.2296</v>
      </c>
      <c r="AJ55" s="13">
        <v>0.2243</v>
      </c>
      <c r="BC55" s="55"/>
      <c r="BD55" s="58"/>
      <c r="BE55" s="61"/>
      <c r="BF55" s="36"/>
      <c r="BG55" s="39"/>
      <c r="BH55" s="32"/>
      <c r="BI55" s="32"/>
      <c r="BJ55" s="10">
        <v>10</v>
      </c>
      <c r="BK55" s="10">
        <v>11</v>
      </c>
      <c r="BL55" s="10">
        <v>0.39100000000000001</v>
      </c>
      <c r="BM55" s="10">
        <v>0.37790000000000001</v>
      </c>
      <c r="BN55" s="10">
        <v>0.39100000000000001</v>
      </c>
      <c r="BO55" s="10">
        <v>0.376</v>
      </c>
      <c r="BP55" s="10">
        <v>0.2666</v>
      </c>
      <c r="BQ55" s="10">
        <v>0.33119999999999999</v>
      </c>
      <c r="BR55" s="10">
        <v>0.2666</v>
      </c>
      <c r="BS55" s="13">
        <v>0.26590000000000003</v>
      </c>
    </row>
    <row r="56" spans="18:71" s="10" customFormat="1" x14ac:dyDescent="0.45">
      <c r="R56" s="52"/>
      <c r="S56" s="39"/>
      <c r="T56" s="49"/>
      <c r="U56" s="44"/>
      <c r="V56" s="39"/>
      <c r="W56" s="39"/>
      <c r="X56" s="32" t="s">
        <v>38</v>
      </c>
      <c r="Y56" s="32">
        <v>0.1</v>
      </c>
      <c r="Z56" s="39"/>
      <c r="AA56" s="10">
        <v>50</v>
      </c>
      <c r="AB56" s="10">
        <v>3</v>
      </c>
      <c r="AC56" s="10">
        <v>0.31909999999999999</v>
      </c>
      <c r="AD56" s="10">
        <v>0.2979</v>
      </c>
      <c r="AE56" s="10">
        <v>0.31909999999999999</v>
      </c>
      <c r="AF56" s="10">
        <v>0.29649999999999999</v>
      </c>
      <c r="AG56" s="10">
        <v>0.22950000000000001</v>
      </c>
      <c r="AH56" s="10">
        <v>0.29620000000000002</v>
      </c>
      <c r="AI56" s="10">
        <v>0.22950000000000001</v>
      </c>
      <c r="AJ56" s="13">
        <v>0.22420000000000001</v>
      </c>
      <c r="BC56" s="55"/>
      <c r="BD56" s="58"/>
      <c r="BE56" s="61"/>
      <c r="BF56" s="36"/>
      <c r="BG56" s="39"/>
      <c r="BH56" s="32"/>
      <c r="BI56" s="32">
        <v>1000</v>
      </c>
      <c r="BJ56" s="10">
        <v>2</v>
      </c>
      <c r="BK56" s="10">
        <v>11</v>
      </c>
      <c r="BL56" s="10">
        <v>0.2198</v>
      </c>
      <c r="BM56" s="10">
        <v>8.3599999999999994E-2</v>
      </c>
      <c r="BN56" s="10">
        <v>0.2198</v>
      </c>
      <c r="BO56" s="10">
        <v>0.1147</v>
      </c>
      <c r="BP56" s="10">
        <v>0.12839999999999999</v>
      </c>
      <c r="BQ56" s="10">
        <v>2.86E-2</v>
      </c>
      <c r="BR56" s="10">
        <v>0.12839999999999999</v>
      </c>
      <c r="BS56" s="13">
        <v>4.5400000000000003E-2</v>
      </c>
    </row>
    <row r="57" spans="18:71" s="10" customFormat="1" x14ac:dyDescent="0.45">
      <c r="R57" s="52"/>
      <c r="S57" s="39"/>
      <c r="T57" s="49"/>
      <c r="U57" s="44"/>
      <c r="V57" s="39"/>
      <c r="W57" s="39"/>
      <c r="X57" s="32"/>
      <c r="Y57" s="32"/>
      <c r="Z57" s="39"/>
      <c r="AA57" s="10">
        <v>5000</v>
      </c>
      <c r="AB57" s="10">
        <v>3</v>
      </c>
      <c r="AC57" s="10">
        <v>0.31909999999999999</v>
      </c>
      <c r="AD57" s="10">
        <v>0.2979</v>
      </c>
      <c r="AE57" s="10">
        <v>0.31909999999999999</v>
      </c>
      <c r="AF57" s="10">
        <v>0.29649999999999999</v>
      </c>
      <c r="AG57" s="10">
        <v>0.22950000000000001</v>
      </c>
      <c r="AH57" s="10">
        <v>0.29620000000000002</v>
      </c>
      <c r="AI57" s="10">
        <v>0.22950000000000001</v>
      </c>
      <c r="AJ57" s="13">
        <v>0.22420000000000001</v>
      </c>
      <c r="BC57" s="55"/>
      <c r="BD57" s="58"/>
      <c r="BE57" s="61"/>
      <c r="BF57" s="36"/>
      <c r="BG57" s="39"/>
      <c r="BH57" s="32"/>
      <c r="BI57" s="32"/>
      <c r="BJ57" s="10">
        <v>10</v>
      </c>
      <c r="BK57" s="10">
        <v>11</v>
      </c>
      <c r="BL57" s="10">
        <v>0.37480000000000002</v>
      </c>
      <c r="BM57" s="10">
        <v>0.36159999999999998</v>
      </c>
      <c r="BN57" s="10">
        <v>0.37480000000000002</v>
      </c>
      <c r="BO57" s="10">
        <v>0.35680000000000001</v>
      </c>
      <c r="BP57" s="10">
        <v>0.25969999999999999</v>
      </c>
      <c r="BQ57" s="10">
        <v>0.33339999999999997</v>
      </c>
      <c r="BR57" s="10">
        <v>0.25969999999999999</v>
      </c>
      <c r="BS57" s="13">
        <v>0.25679999999999997</v>
      </c>
    </row>
    <row r="58" spans="18:71" s="10" customFormat="1" x14ac:dyDescent="0.45">
      <c r="R58" s="52"/>
      <c r="S58" s="39"/>
      <c r="T58" s="49"/>
      <c r="U58" s="44"/>
      <c r="V58" s="39"/>
      <c r="W58" s="39"/>
      <c r="X58" s="32"/>
      <c r="Y58" s="32">
        <v>1</v>
      </c>
      <c r="Z58" s="39"/>
      <c r="AA58" s="10">
        <v>50</v>
      </c>
      <c r="AB58" s="10">
        <v>3</v>
      </c>
      <c r="AC58" s="10">
        <v>0.31990000000000002</v>
      </c>
      <c r="AD58" s="10">
        <v>0.29920000000000002</v>
      </c>
      <c r="AE58" s="10">
        <v>0.31990000000000002</v>
      </c>
      <c r="AF58" s="10">
        <v>0.2974</v>
      </c>
      <c r="AG58" s="10">
        <v>0.22950000000000001</v>
      </c>
      <c r="AH58" s="10">
        <v>0.29599999999999999</v>
      </c>
      <c r="AI58" s="10">
        <v>0.22950000000000001</v>
      </c>
      <c r="AJ58" s="13">
        <v>0.22420000000000001</v>
      </c>
      <c r="BC58" s="55"/>
      <c r="BD58" s="58"/>
      <c r="BE58" s="61"/>
      <c r="BF58" s="36"/>
      <c r="BG58" s="39"/>
      <c r="BH58" s="39" t="s">
        <v>42</v>
      </c>
      <c r="BI58" s="39">
        <v>10</v>
      </c>
      <c r="BJ58" s="10">
        <v>2</v>
      </c>
      <c r="BK58" s="10">
        <v>10</v>
      </c>
      <c r="BL58" s="10">
        <v>0.21379999999999999</v>
      </c>
      <c r="BM58" s="10">
        <v>9.5600000000000004E-2</v>
      </c>
      <c r="BN58" s="10">
        <v>0.21379999999999999</v>
      </c>
      <c r="BO58" s="10">
        <v>0.12640000000000001</v>
      </c>
      <c r="BP58" s="10">
        <v>0.14560000000000001</v>
      </c>
      <c r="BQ58" s="10">
        <v>0.1026</v>
      </c>
      <c r="BR58" s="10">
        <v>0.14560000000000001</v>
      </c>
      <c r="BS58" s="13">
        <v>9.4100000000000003E-2</v>
      </c>
    </row>
    <row r="59" spans="18:71" s="10" customFormat="1" x14ac:dyDescent="0.45">
      <c r="R59" s="52"/>
      <c r="S59" s="39"/>
      <c r="T59" s="49"/>
      <c r="U59" s="44"/>
      <c r="V59" s="39"/>
      <c r="W59" s="39"/>
      <c r="X59" s="32"/>
      <c r="Y59" s="32"/>
      <c r="Z59" s="39"/>
      <c r="AA59" s="10">
        <v>5000</v>
      </c>
      <c r="AB59" s="10">
        <v>3</v>
      </c>
      <c r="AC59" s="10">
        <v>0.31990000000000002</v>
      </c>
      <c r="AD59" s="10">
        <v>0.29920000000000002</v>
      </c>
      <c r="AE59" s="10">
        <v>0.31990000000000002</v>
      </c>
      <c r="AF59" s="10">
        <v>0.2974</v>
      </c>
      <c r="AG59" s="10">
        <v>0.22950000000000001</v>
      </c>
      <c r="AH59" s="10">
        <v>0.29599999999999999</v>
      </c>
      <c r="AI59" s="10">
        <v>0.22950000000000001</v>
      </c>
      <c r="AJ59" s="13">
        <v>0.22420000000000001</v>
      </c>
      <c r="BC59" s="55"/>
      <c r="BD59" s="58"/>
      <c r="BE59" s="61"/>
      <c r="BF59" s="36"/>
      <c r="BG59" s="39"/>
      <c r="BH59" s="39"/>
      <c r="BI59" s="39"/>
      <c r="BJ59" s="20">
        <v>10</v>
      </c>
      <c r="BK59" s="20">
        <v>12</v>
      </c>
      <c r="BL59" s="20">
        <v>0.3992</v>
      </c>
      <c r="BM59" s="20">
        <v>0.37440000000000001</v>
      </c>
      <c r="BN59" s="20">
        <v>0.39219999999999999</v>
      </c>
      <c r="BO59" s="20">
        <v>0.37609999999999999</v>
      </c>
      <c r="BP59" s="20">
        <v>0.26729999999999998</v>
      </c>
      <c r="BQ59" s="20">
        <v>0.3271</v>
      </c>
      <c r="BR59" s="20">
        <v>0.26729999999999998</v>
      </c>
      <c r="BS59" s="21">
        <v>0.26690000000000003</v>
      </c>
    </row>
    <row r="60" spans="18:71" s="10" customFormat="1" x14ac:dyDescent="0.45">
      <c r="R60" s="52"/>
      <c r="S60" s="39"/>
      <c r="T60" s="49"/>
      <c r="U60" s="44"/>
      <c r="V60" s="39"/>
      <c r="W60" s="39"/>
      <c r="X60" s="32"/>
      <c r="Y60" s="32">
        <v>10</v>
      </c>
      <c r="Z60" s="39"/>
      <c r="AA60" s="10">
        <v>50</v>
      </c>
      <c r="AB60" s="10">
        <v>3</v>
      </c>
      <c r="AC60" s="10">
        <v>0.31950000000000001</v>
      </c>
      <c r="AD60" s="10">
        <v>0.2989</v>
      </c>
      <c r="AE60" s="10">
        <v>0.31950000000000001</v>
      </c>
      <c r="AF60" s="10">
        <v>0.29709999999999998</v>
      </c>
      <c r="AG60" s="10">
        <v>0.22950000000000001</v>
      </c>
      <c r="AH60" s="10">
        <v>0.29609999999999997</v>
      </c>
      <c r="AI60" s="10">
        <v>0.22950000000000001</v>
      </c>
      <c r="AJ60" s="13">
        <v>0.22420000000000001</v>
      </c>
      <c r="BC60" s="55"/>
      <c r="BD60" s="58"/>
      <c r="BE60" s="61"/>
      <c r="BF60" s="36"/>
      <c r="BG60" s="39"/>
      <c r="BH60" s="39"/>
      <c r="BI60" s="32">
        <v>100</v>
      </c>
      <c r="BJ60" s="10">
        <v>2</v>
      </c>
      <c r="BK60" s="10">
        <v>9</v>
      </c>
      <c r="BL60" s="10">
        <v>0.21379999999999999</v>
      </c>
      <c r="BM60" s="10">
        <v>9.5600000000000004E-2</v>
      </c>
      <c r="BN60" s="10">
        <v>0.21379999999999999</v>
      </c>
      <c r="BO60" s="10">
        <v>0.12640000000000001</v>
      </c>
      <c r="BP60" s="10">
        <v>0.14560000000000001</v>
      </c>
      <c r="BQ60" s="10">
        <v>0.1026</v>
      </c>
      <c r="BR60" s="10">
        <v>0.14560000000000001</v>
      </c>
      <c r="BS60" s="13">
        <v>9.4100000000000003E-2</v>
      </c>
    </row>
    <row r="61" spans="18:71" s="10" customFormat="1" x14ac:dyDescent="0.45">
      <c r="R61" s="52"/>
      <c r="S61" s="39"/>
      <c r="T61" s="49"/>
      <c r="U61" s="44"/>
      <c r="V61" s="39"/>
      <c r="W61" s="39"/>
      <c r="X61" s="32"/>
      <c r="Y61" s="32"/>
      <c r="Z61" s="39"/>
      <c r="AA61" s="10">
        <v>5000</v>
      </c>
      <c r="AB61" s="10">
        <v>3</v>
      </c>
      <c r="AC61" s="10">
        <v>0.31950000000000001</v>
      </c>
      <c r="AD61" s="10">
        <v>0.2989</v>
      </c>
      <c r="AE61" s="10">
        <v>0.31950000000000001</v>
      </c>
      <c r="AF61" s="10">
        <v>0.29709999999999998</v>
      </c>
      <c r="AG61" s="10">
        <v>0.22950000000000001</v>
      </c>
      <c r="AH61" s="10">
        <v>0.29609999999999997</v>
      </c>
      <c r="AI61" s="10">
        <v>0.22950000000000001</v>
      </c>
      <c r="AJ61" s="13">
        <v>0.22420000000000001</v>
      </c>
      <c r="BC61" s="55"/>
      <c r="BD61" s="58"/>
      <c r="BE61" s="61"/>
      <c r="BF61" s="36"/>
      <c r="BG61" s="39"/>
      <c r="BH61" s="39"/>
      <c r="BI61" s="32"/>
      <c r="BJ61" s="10">
        <v>10</v>
      </c>
      <c r="BK61" s="10">
        <v>13</v>
      </c>
      <c r="BL61" s="10">
        <v>0.3896</v>
      </c>
      <c r="BM61" s="10">
        <v>0.37190000000000001</v>
      </c>
      <c r="BN61" s="10">
        <v>0.3896</v>
      </c>
      <c r="BO61" s="10">
        <v>0.3735</v>
      </c>
      <c r="BP61" s="10">
        <v>0.2676</v>
      </c>
      <c r="BQ61" s="10">
        <v>0.32769999999999999</v>
      </c>
      <c r="BR61" s="10">
        <v>0.2676</v>
      </c>
      <c r="BS61" s="13">
        <v>0.26690000000000003</v>
      </c>
    </row>
    <row r="62" spans="18:71" s="10" customFormat="1" x14ac:dyDescent="0.45">
      <c r="R62" s="52"/>
      <c r="S62" s="39"/>
      <c r="T62" s="49"/>
      <c r="U62" s="44"/>
      <c r="V62" s="39"/>
      <c r="W62" s="32" t="s">
        <v>43</v>
      </c>
      <c r="X62" s="32" t="s">
        <v>44</v>
      </c>
      <c r="Y62" s="32">
        <v>1</v>
      </c>
      <c r="Z62" s="32">
        <v>0.5</v>
      </c>
      <c r="AA62" s="10">
        <v>50</v>
      </c>
      <c r="AB62" s="10">
        <v>3</v>
      </c>
      <c r="AC62" s="10">
        <v>0.31969999999999998</v>
      </c>
      <c r="AD62" s="10">
        <v>0.2989</v>
      </c>
      <c r="AE62" s="10">
        <v>0.31969999999999998</v>
      </c>
      <c r="AF62" s="10">
        <v>0.29720000000000002</v>
      </c>
      <c r="AG62" s="10">
        <v>0.22950000000000001</v>
      </c>
      <c r="AH62" s="10">
        <v>0.2959</v>
      </c>
      <c r="AI62" s="10">
        <v>0.22950000000000001</v>
      </c>
      <c r="AJ62" s="13">
        <v>0.22409999999999999</v>
      </c>
      <c r="BC62" s="55"/>
      <c r="BD62" s="58"/>
      <c r="BE62" s="61"/>
      <c r="BF62" s="36"/>
      <c r="BG62" s="39"/>
      <c r="BH62" s="39"/>
      <c r="BI62" s="32">
        <v>1000</v>
      </c>
      <c r="BJ62" s="10">
        <v>2</v>
      </c>
      <c r="BK62" s="10">
        <v>10</v>
      </c>
      <c r="BL62" s="10">
        <v>0.21379999999999999</v>
      </c>
      <c r="BM62" s="10">
        <v>9.5600000000000004E-2</v>
      </c>
      <c r="BN62" s="10">
        <v>0.21379999999999999</v>
      </c>
      <c r="BO62" s="10">
        <v>0.12640000000000001</v>
      </c>
      <c r="BP62" s="10">
        <v>0.14560000000000001</v>
      </c>
      <c r="BQ62" s="10">
        <v>0.1026</v>
      </c>
      <c r="BR62" s="10">
        <v>0.14560000000000001</v>
      </c>
      <c r="BS62" s="13">
        <v>9.4100000000000003E-2</v>
      </c>
    </row>
    <row r="63" spans="18:71" s="10" customFormat="1" ht="14.65" thickBot="1" x14ac:dyDescent="0.5">
      <c r="R63" s="53"/>
      <c r="S63" s="46"/>
      <c r="T63" s="50"/>
      <c r="U63" s="45"/>
      <c r="V63" s="46"/>
      <c r="W63" s="41"/>
      <c r="X63" s="41"/>
      <c r="Y63" s="41"/>
      <c r="Z63" s="41"/>
      <c r="AA63" s="18">
        <v>5000</v>
      </c>
      <c r="AB63" s="18">
        <v>4</v>
      </c>
      <c r="AC63" s="18">
        <v>0.31990000000000002</v>
      </c>
      <c r="AD63" s="18">
        <v>0.29909999999999998</v>
      </c>
      <c r="AE63" s="18">
        <v>0.31990000000000002</v>
      </c>
      <c r="AF63" s="18">
        <v>0.2974</v>
      </c>
      <c r="AG63" s="18">
        <v>0.22950000000000001</v>
      </c>
      <c r="AH63" s="18">
        <v>0.29580000000000001</v>
      </c>
      <c r="AI63" s="18">
        <v>0.22950000000000001</v>
      </c>
      <c r="AJ63" s="19">
        <v>0.22409999999999999</v>
      </c>
      <c r="BC63" s="55"/>
      <c r="BD63" s="58"/>
      <c r="BE63" s="61"/>
      <c r="BF63" s="36"/>
      <c r="BG63" s="40"/>
      <c r="BH63" s="40"/>
      <c r="BI63" s="34"/>
      <c r="BJ63" s="14">
        <v>10</v>
      </c>
      <c r="BK63" s="14">
        <v>14</v>
      </c>
      <c r="BL63" s="14">
        <v>0.37319999999999998</v>
      </c>
      <c r="BM63" s="14">
        <v>0.35449999999999998</v>
      </c>
      <c r="BN63" s="14">
        <v>0.37319999999999998</v>
      </c>
      <c r="BO63" s="14">
        <v>0.35680000000000001</v>
      </c>
      <c r="BP63" s="14">
        <v>0.26450000000000001</v>
      </c>
      <c r="BQ63" s="14">
        <v>0.32629999999999998</v>
      </c>
      <c r="BR63" s="14">
        <v>0.26450000000000001</v>
      </c>
      <c r="BS63" s="15">
        <v>0.2626</v>
      </c>
    </row>
    <row r="64" spans="18:71" s="10" customFormat="1" x14ac:dyDescent="0.45">
      <c r="BC64" s="55"/>
      <c r="BD64" s="58"/>
      <c r="BE64" s="61"/>
      <c r="BF64" s="36"/>
      <c r="BG64" s="31" t="s">
        <v>40</v>
      </c>
      <c r="BH64" s="32" t="s">
        <v>34</v>
      </c>
      <c r="BI64" s="32">
        <v>10</v>
      </c>
      <c r="BJ64" s="10">
        <v>2</v>
      </c>
      <c r="BK64" s="10">
        <v>3</v>
      </c>
      <c r="BL64" s="10">
        <v>0.223</v>
      </c>
      <c r="BM64" s="10">
        <v>7.8200000000000006E-2</v>
      </c>
      <c r="BN64" s="10">
        <v>0.223</v>
      </c>
      <c r="BO64" s="10">
        <v>0.11219999999999999</v>
      </c>
      <c r="BP64" s="10">
        <v>0.1221</v>
      </c>
      <c r="BQ64" s="10">
        <v>2.98E-2</v>
      </c>
      <c r="BR64" s="10">
        <v>0.1221</v>
      </c>
      <c r="BS64" s="13">
        <v>4.53E-2</v>
      </c>
    </row>
    <row r="65" spans="55:71" s="10" customFormat="1" x14ac:dyDescent="0.45">
      <c r="BC65" s="55"/>
      <c r="BD65" s="58"/>
      <c r="BE65" s="61"/>
      <c r="BF65" s="36"/>
      <c r="BG65" s="31"/>
      <c r="BH65" s="32"/>
      <c r="BI65" s="32"/>
      <c r="BJ65" s="10">
        <v>10</v>
      </c>
      <c r="BK65" s="10">
        <v>4</v>
      </c>
      <c r="BL65" s="10">
        <v>0.433</v>
      </c>
      <c r="BM65" s="10">
        <v>0.43109999999999998</v>
      </c>
      <c r="BN65" s="10">
        <v>0.433</v>
      </c>
      <c r="BO65" s="10">
        <v>0.4284</v>
      </c>
      <c r="BP65" s="10">
        <v>0.25590000000000002</v>
      </c>
      <c r="BQ65" s="10">
        <v>0.29149999999999998</v>
      </c>
      <c r="BR65" s="10">
        <v>0.25590000000000002</v>
      </c>
      <c r="BS65" s="13">
        <v>0.26</v>
      </c>
    </row>
    <row r="66" spans="55:71" s="10" customFormat="1" x14ac:dyDescent="0.45">
      <c r="BC66" s="55"/>
      <c r="BD66" s="58"/>
      <c r="BE66" s="61"/>
      <c r="BF66" s="36"/>
      <c r="BG66" s="31"/>
      <c r="BH66" s="32"/>
      <c r="BI66" s="32">
        <v>100</v>
      </c>
      <c r="BJ66" s="10">
        <v>2</v>
      </c>
      <c r="BK66" s="10">
        <v>5</v>
      </c>
      <c r="BL66" s="10">
        <v>0.223</v>
      </c>
      <c r="BM66" s="10">
        <v>7.8200000000000006E-2</v>
      </c>
      <c r="BN66" s="10">
        <v>0.223</v>
      </c>
      <c r="BO66" s="10">
        <v>0.11219999999999999</v>
      </c>
      <c r="BP66" s="10">
        <v>0.1221</v>
      </c>
      <c r="BQ66" s="10">
        <v>2.98E-2</v>
      </c>
      <c r="BR66" s="10">
        <v>0.1221</v>
      </c>
      <c r="BS66" s="13">
        <v>4.53E-2</v>
      </c>
    </row>
    <row r="67" spans="55:71" s="10" customFormat="1" x14ac:dyDescent="0.45">
      <c r="BC67" s="55"/>
      <c r="BD67" s="58"/>
      <c r="BE67" s="61"/>
      <c r="BF67" s="36"/>
      <c r="BG67" s="31"/>
      <c r="BH67" s="32"/>
      <c r="BI67" s="32"/>
      <c r="BJ67" s="10">
        <v>10</v>
      </c>
      <c r="BK67" s="10">
        <v>4</v>
      </c>
      <c r="BL67" s="10">
        <v>0.38750000000000001</v>
      </c>
      <c r="BM67" s="10">
        <v>0.38100000000000001</v>
      </c>
      <c r="BN67" s="10">
        <v>0.38750000000000001</v>
      </c>
      <c r="BO67" s="10">
        <v>0.37840000000000001</v>
      </c>
      <c r="BP67" s="10">
        <v>0.2576</v>
      </c>
      <c r="BQ67" s="10">
        <v>0.2979</v>
      </c>
      <c r="BR67" s="10">
        <v>0.2576</v>
      </c>
      <c r="BS67" s="13">
        <v>0.26119999999999999</v>
      </c>
    </row>
    <row r="68" spans="55:71" s="10" customFormat="1" x14ac:dyDescent="0.45">
      <c r="BC68" s="55"/>
      <c r="BD68" s="58"/>
      <c r="BE68" s="61"/>
      <c r="BF68" s="36"/>
      <c r="BG68" s="31"/>
      <c r="BH68" s="32"/>
      <c r="BI68" s="32">
        <v>1000</v>
      </c>
      <c r="BJ68" s="10">
        <v>2</v>
      </c>
      <c r="BK68" s="10">
        <v>3</v>
      </c>
      <c r="BL68" s="10">
        <v>0.223</v>
      </c>
      <c r="BM68" s="10">
        <v>7.8200000000000006E-2</v>
      </c>
      <c r="BN68" s="10">
        <v>0.223</v>
      </c>
      <c r="BO68" s="10">
        <v>0.11219999999999999</v>
      </c>
      <c r="BP68" s="10">
        <v>0.1221</v>
      </c>
      <c r="BQ68" s="10">
        <v>2.98E-2</v>
      </c>
      <c r="BR68" s="10">
        <v>0.1221</v>
      </c>
      <c r="BS68" s="13">
        <v>4.53E-2</v>
      </c>
    </row>
    <row r="69" spans="55:71" s="10" customFormat="1" x14ac:dyDescent="0.45">
      <c r="BC69" s="55"/>
      <c r="BD69" s="58"/>
      <c r="BE69" s="61"/>
      <c r="BF69" s="36"/>
      <c r="BG69" s="31"/>
      <c r="BH69" s="32"/>
      <c r="BI69" s="32"/>
      <c r="BJ69" s="10">
        <v>10</v>
      </c>
      <c r="BK69" s="10">
        <v>3</v>
      </c>
      <c r="BL69" s="10">
        <v>0.30840000000000001</v>
      </c>
      <c r="BM69" s="10">
        <v>0.26650000000000001</v>
      </c>
      <c r="BN69" s="10">
        <v>0.30840000000000001</v>
      </c>
      <c r="BO69" s="10">
        <v>0.2762</v>
      </c>
      <c r="BP69" s="10">
        <v>0.21579999999999999</v>
      </c>
      <c r="BQ69" s="10">
        <v>0.2442</v>
      </c>
      <c r="BR69" s="10">
        <v>0.21579999999999999</v>
      </c>
      <c r="BS69" s="13">
        <v>0.20069999999999999</v>
      </c>
    </row>
    <row r="70" spans="55:71" s="10" customFormat="1" x14ac:dyDescent="0.45">
      <c r="BC70" s="55"/>
      <c r="BD70" s="58"/>
      <c r="BE70" s="61"/>
      <c r="BF70" s="36"/>
      <c r="BG70" s="31"/>
      <c r="BH70" s="31" t="s">
        <v>42</v>
      </c>
      <c r="BI70" s="32">
        <v>10</v>
      </c>
      <c r="BJ70" s="10">
        <v>2</v>
      </c>
      <c r="BK70" s="10">
        <v>3</v>
      </c>
      <c r="BL70" s="10">
        <v>0.22739999999999999</v>
      </c>
      <c r="BM70" s="10">
        <v>9.5000000000000001E-2</v>
      </c>
      <c r="BN70" s="10">
        <v>0.22739999999999999</v>
      </c>
      <c r="BO70" s="10">
        <v>0.13220000000000001</v>
      </c>
      <c r="BP70" s="10">
        <v>0.1812</v>
      </c>
      <c r="BQ70" s="10">
        <v>7.7799999999999994E-2</v>
      </c>
      <c r="BR70" s="10">
        <v>0.1812</v>
      </c>
      <c r="BS70" s="13">
        <v>0.1053</v>
      </c>
    </row>
    <row r="71" spans="55:71" s="10" customFormat="1" x14ac:dyDescent="0.45">
      <c r="BC71" s="55"/>
      <c r="BD71" s="58"/>
      <c r="BE71" s="61"/>
      <c r="BF71" s="36"/>
      <c r="BG71" s="31"/>
      <c r="BH71" s="31"/>
      <c r="BI71" s="32"/>
      <c r="BJ71" s="10">
        <v>10</v>
      </c>
      <c r="BK71" s="10">
        <v>5</v>
      </c>
      <c r="BL71" s="10">
        <v>0.43780000000000002</v>
      </c>
      <c r="BM71" s="10">
        <v>0.43609999999999999</v>
      </c>
      <c r="BN71" s="10">
        <v>0.43780000000000002</v>
      </c>
      <c r="BO71" s="10">
        <v>0.43319999999999997</v>
      </c>
      <c r="BP71" s="10">
        <v>0.24729999999999999</v>
      </c>
      <c r="BQ71" s="10">
        <v>0.29520000000000002</v>
      </c>
      <c r="BR71" s="10">
        <v>0.24729999999999999</v>
      </c>
      <c r="BS71" s="13">
        <v>0.25569999999999998</v>
      </c>
    </row>
    <row r="72" spans="55:71" s="10" customFormat="1" x14ac:dyDescent="0.45">
      <c r="BC72" s="55"/>
      <c r="BD72" s="58"/>
      <c r="BE72" s="61"/>
      <c r="BF72" s="36"/>
      <c r="BG72" s="31"/>
      <c r="BH72" s="31"/>
      <c r="BI72" s="32">
        <v>100</v>
      </c>
      <c r="BJ72" s="10">
        <v>2</v>
      </c>
      <c r="BK72" s="10">
        <v>4</v>
      </c>
      <c r="BL72" s="10">
        <v>0.22739999999999999</v>
      </c>
      <c r="BM72" s="10">
        <v>9.5000000000000001E-2</v>
      </c>
      <c r="BN72" s="10">
        <v>0.22739999999999999</v>
      </c>
      <c r="BO72" s="10">
        <v>0.13220000000000001</v>
      </c>
      <c r="BP72" s="10">
        <v>0.1812</v>
      </c>
      <c r="BQ72" s="10">
        <v>7.7799999999999994E-2</v>
      </c>
      <c r="BR72" s="10">
        <v>0.1812</v>
      </c>
      <c r="BS72" s="13">
        <v>0.1053</v>
      </c>
    </row>
    <row r="73" spans="55:71" s="10" customFormat="1" x14ac:dyDescent="0.45">
      <c r="BC73" s="55"/>
      <c r="BD73" s="58"/>
      <c r="BE73" s="61"/>
      <c r="BF73" s="36"/>
      <c r="BG73" s="31"/>
      <c r="BH73" s="31"/>
      <c r="BI73" s="32"/>
      <c r="BJ73" s="10">
        <v>10</v>
      </c>
      <c r="BK73" s="10">
        <v>3</v>
      </c>
      <c r="BL73" s="10">
        <v>0.38269999999999998</v>
      </c>
      <c r="BM73" s="10">
        <v>0.37509999999999999</v>
      </c>
      <c r="BN73" s="10">
        <v>0.38269999999999998</v>
      </c>
      <c r="BO73" s="10">
        <v>0.37319999999999998</v>
      </c>
      <c r="BP73" s="10">
        <v>0.25280000000000002</v>
      </c>
      <c r="BQ73" s="10">
        <v>0.30659999999999998</v>
      </c>
      <c r="BR73" s="10">
        <v>0.25280000000000002</v>
      </c>
      <c r="BS73" s="13">
        <v>0.25869999999999999</v>
      </c>
    </row>
    <row r="74" spans="55:71" x14ac:dyDescent="0.45">
      <c r="BC74" s="55"/>
      <c r="BD74" s="58"/>
      <c r="BE74" s="61"/>
      <c r="BF74" s="36"/>
      <c r="BG74" s="31"/>
      <c r="BH74" s="31"/>
      <c r="BI74" s="31">
        <v>1000</v>
      </c>
      <c r="BJ74">
        <v>2</v>
      </c>
      <c r="BK74">
        <v>4</v>
      </c>
      <c r="BL74">
        <v>0.22739999999999999</v>
      </c>
      <c r="BM74">
        <v>9.5000000000000001E-2</v>
      </c>
      <c r="BN74">
        <v>0.22739999999999999</v>
      </c>
      <c r="BO74">
        <v>0.13220000000000001</v>
      </c>
      <c r="BP74">
        <v>0.1812</v>
      </c>
      <c r="BQ74">
        <v>7.7799999999999994E-2</v>
      </c>
      <c r="BR74">
        <v>0.1812</v>
      </c>
      <c r="BS74" s="24">
        <v>0.1053</v>
      </c>
    </row>
    <row r="75" spans="55:71" ht="14.65" thickBot="1" x14ac:dyDescent="0.5">
      <c r="BC75" s="56"/>
      <c r="BD75" s="59"/>
      <c r="BE75" s="62"/>
      <c r="BF75" s="37"/>
      <c r="BG75" s="33"/>
      <c r="BH75" s="33"/>
      <c r="BI75" s="33"/>
      <c r="BJ75" s="25">
        <v>10</v>
      </c>
      <c r="BK75" s="25">
        <v>4</v>
      </c>
      <c r="BL75" s="25">
        <v>0.315</v>
      </c>
      <c r="BM75" s="25">
        <v>0.30299999999999999</v>
      </c>
      <c r="BN75" s="25">
        <v>0.315</v>
      </c>
      <c r="BO75" s="25">
        <v>0.29049999999999998</v>
      </c>
      <c r="BP75" s="25">
        <v>0.22450000000000001</v>
      </c>
      <c r="BQ75" s="25">
        <v>0.2994</v>
      </c>
      <c r="BR75" s="25">
        <v>0.22450000000000001</v>
      </c>
      <c r="BS75" s="26">
        <v>0.21560000000000001</v>
      </c>
    </row>
  </sheetData>
  <mergeCells count="246">
    <mergeCell ref="BL2:BO2"/>
    <mergeCell ref="BP2:BS2"/>
    <mergeCell ref="CC2:CF2"/>
    <mergeCell ref="CG2:CJ2"/>
    <mergeCell ref="CT2:CW2"/>
    <mergeCell ref="CX2:DA2"/>
    <mergeCell ref="I2:L2"/>
    <mergeCell ref="M2:P2"/>
    <mergeCell ref="AC2:AF2"/>
    <mergeCell ref="AG2:AJ2"/>
    <mergeCell ref="AT2:AW2"/>
    <mergeCell ref="AX2:BA2"/>
    <mergeCell ref="B4:B21"/>
    <mergeCell ref="C4:C21"/>
    <mergeCell ref="D4:D21"/>
    <mergeCell ref="E4:E9"/>
    <mergeCell ref="F4:F6"/>
    <mergeCell ref="R4:R63"/>
    <mergeCell ref="F7:F9"/>
    <mergeCell ref="F13:F15"/>
    <mergeCell ref="F19:F21"/>
    <mergeCell ref="Y4:Y5"/>
    <mergeCell ref="Z4:Z11"/>
    <mergeCell ref="AL4:AL39"/>
    <mergeCell ref="AM4:AM39"/>
    <mergeCell ref="AN4:AN39"/>
    <mergeCell ref="AO4:AO15"/>
    <mergeCell ref="Y14:Y15"/>
    <mergeCell ref="Z14:Z21"/>
    <mergeCell ref="AO28:AO39"/>
    <mergeCell ref="Y28:Y29"/>
    <mergeCell ref="AP4:AP9"/>
    <mergeCell ref="AQ4:AQ5"/>
    <mergeCell ref="BC4:BC75"/>
    <mergeCell ref="BD4:BD75"/>
    <mergeCell ref="BE4:BE75"/>
    <mergeCell ref="BF4:BF27"/>
    <mergeCell ref="AQ8:AQ9"/>
    <mergeCell ref="AQ14:AQ15"/>
    <mergeCell ref="AQ24:AQ25"/>
    <mergeCell ref="AP28:AP33"/>
    <mergeCell ref="BI6:BI7"/>
    <mergeCell ref="CQ6:CQ7"/>
    <mergeCell ref="BZ7:BZ9"/>
    <mergeCell ref="Y8:Y9"/>
    <mergeCell ref="BX4:BX15"/>
    <mergeCell ref="BY4:BY9"/>
    <mergeCell ref="BZ4:BZ6"/>
    <mergeCell ref="CL4:CL27"/>
    <mergeCell ref="CM4:CM27"/>
    <mergeCell ref="CN4:CN27"/>
    <mergeCell ref="BZ10:BZ12"/>
    <mergeCell ref="BZ13:BZ15"/>
    <mergeCell ref="BX16:BX27"/>
    <mergeCell ref="BY16:BY21"/>
    <mergeCell ref="BG4:BG15"/>
    <mergeCell ref="BH4:BH9"/>
    <mergeCell ref="BI4:BI5"/>
    <mergeCell ref="BU4:BU39"/>
    <mergeCell ref="BV4:BV39"/>
    <mergeCell ref="BW4:BW39"/>
    <mergeCell ref="BI8:BI9"/>
    <mergeCell ref="BI14:BI15"/>
    <mergeCell ref="BI16:BI17"/>
    <mergeCell ref="BI20:BI21"/>
    <mergeCell ref="CQ10:CQ11"/>
    <mergeCell ref="W12:W13"/>
    <mergeCell ref="X12:X13"/>
    <mergeCell ref="Y12:Y13"/>
    <mergeCell ref="Z12:Z13"/>
    <mergeCell ref="AQ12:AQ13"/>
    <mergeCell ref="BI12:BI13"/>
    <mergeCell ref="CO12:CO19"/>
    <mergeCell ref="CP12:CP15"/>
    <mergeCell ref="CQ12:CQ13"/>
    <mergeCell ref="CP8:CP11"/>
    <mergeCell ref="CQ8:CQ9"/>
    <mergeCell ref="Y10:Y11"/>
    <mergeCell ref="AP10:AP15"/>
    <mergeCell ref="AQ10:AQ11"/>
    <mergeCell ref="BH10:BH15"/>
    <mergeCell ref="BI10:BI11"/>
    <mergeCell ref="BY10:BY15"/>
    <mergeCell ref="CO4:CO11"/>
    <mergeCell ref="CP4:CP7"/>
    <mergeCell ref="CQ4:CQ5"/>
    <mergeCell ref="X6:X11"/>
    <mergeCell ref="Y6:Y7"/>
    <mergeCell ref="AQ6:AQ7"/>
    <mergeCell ref="CQ14:CQ15"/>
    <mergeCell ref="E16:E21"/>
    <mergeCell ref="F16:F18"/>
    <mergeCell ref="X16:X21"/>
    <mergeCell ref="Y16:Y17"/>
    <mergeCell ref="AO16:AO27"/>
    <mergeCell ref="AP16:AP21"/>
    <mergeCell ref="AQ16:AQ17"/>
    <mergeCell ref="BG16:BG27"/>
    <mergeCell ref="BH16:BH21"/>
    <mergeCell ref="E10:E15"/>
    <mergeCell ref="F10:F12"/>
    <mergeCell ref="S4:S63"/>
    <mergeCell ref="T4:T63"/>
    <mergeCell ref="U4:U23"/>
    <mergeCell ref="V4:V13"/>
    <mergeCell ref="W4:W11"/>
    <mergeCell ref="X4:X5"/>
    <mergeCell ref="V14:V23"/>
    <mergeCell ref="W14:W21"/>
    <mergeCell ref="X14:X15"/>
    <mergeCell ref="W32:W33"/>
    <mergeCell ref="BZ16:BZ18"/>
    <mergeCell ref="CP16:CP19"/>
    <mergeCell ref="CQ16:CQ17"/>
    <mergeCell ref="Y18:Y19"/>
    <mergeCell ref="AQ18:AQ19"/>
    <mergeCell ref="BI18:BI19"/>
    <mergeCell ref="CQ18:CQ19"/>
    <mergeCell ref="BZ19:BZ21"/>
    <mergeCell ref="Y20:Y21"/>
    <mergeCell ref="AQ20:AQ21"/>
    <mergeCell ref="BI22:BI23"/>
    <mergeCell ref="BY22:BY27"/>
    <mergeCell ref="BZ22:BZ24"/>
    <mergeCell ref="CQ22:CQ23"/>
    <mergeCell ref="CQ26:CQ27"/>
    <mergeCell ref="U24:U43"/>
    <mergeCell ref="V24:V33"/>
    <mergeCell ref="W24:W31"/>
    <mergeCell ref="X24:X25"/>
    <mergeCell ref="Y24:Y25"/>
    <mergeCell ref="Z24:Z31"/>
    <mergeCell ref="CO20:CO27"/>
    <mergeCell ref="CP20:CP23"/>
    <mergeCell ref="CQ20:CQ21"/>
    <mergeCell ref="W22:W23"/>
    <mergeCell ref="X22:X23"/>
    <mergeCell ref="Y22:Y23"/>
    <mergeCell ref="Z22:Z23"/>
    <mergeCell ref="AP22:AP27"/>
    <mergeCell ref="AQ22:AQ23"/>
    <mergeCell ref="BH22:BH27"/>
    <mergeCell ref="BI24:BI25"/>
    <mergeCell ref="CP24:CP27"/>
    <mergeCell ref="CQ24:CQ25"/>
    <mergeCell ref="BZ25:BZ27"/>
    <mergeCell ref="X26:X31"/>
    <mergeCell ref="Y26:Y27"/>
    <mergeCell ref="AQ26:AQ27"/>
    <mergeCell ref="BI26:BI27"/>
    <mergeCell ref="BY28:BY33"/>
    <mergeCell ref="BZ28:BZ30"/>
    <mergeCell ref="Y30:Y31"/>
    <mergeCell ref="AQ30:AQ31"/>
    <mergeCell ref="BI30:BI31"/>
    <mergeCell ref="BZ31:BZ33"/>
    <mergeCell ref="AQ28:AQ29"/>
    <mergeCell ref="BF28:BF51"/>
    <mergeCell ref="BG28:BG39"/>
    <mergeCell ref="BH28:BH33"/>
    <mergeCell ref="BI28:BI29"/>
    <mergeCell ref="BX28:BX39"/>
    <mergeCell ref="BH40:BH45"/>
    <mergeCell ref="BI40:BI41"/>
    <mergeCell ref="BZ37:BZ39"/>
    <mergeCell ref="BY34:BY39"/>
    <mergeCell ref="BZ34:BZ36"/>
    <mergeCell ref="X32:X33"/>
    <mergeCell ref="Y32:Y33"/>
    <mergeCell ref="Z32:Z33"/>
    <mergeCell ref="AQ32:AQ33"/>
    <mergeCell ref="BI32:BI33"/>
    <mergeCell ref="V34:V43"/>
    <mergeCell ref="W34:W41"/>
    <mergeCell ref="X34:X35"/>
    <mergeCell ref="Y34:Y35"/>
    <mergeCell ref="Z34:Z41"/>
    <mergeCell ref="X36:X41"/>
    <mergeCell ref="Y36:Y37"/>
    <mergeCell ref="AQ36:AQ37"/>
    <mergeCell ref="BI36:BI37"/>
    <mergeCell ref="Y38:Y39"/>
    <mergeCell ref="AQ38:AQ39"/>
    <mergeCell ref="BI38:BI39"/>
    <mergeCell ref="Y40:Y41"/>
    <mergeCell ref="BG40:BG51"/>
    <mergeCell ref="AP34:AP39"/>
    <mergeCell ref="AQ34:AQ35"/>
    <mergeCell ref="BH34:BH39"/>
    <mergeCell ref="BI34:BI35"/>
    <mergeCell ref="W42:W43"/>
    <mergeCell ref="X42:X43"/>
    <mergeCell ref="Y42:Y43"/>
    <mergeCell ref="Z42:Z43"/>
    <mergeCell ref="BI42:BI43"/>
    <mergeCell ref="U44:U63"/>
    <mergeCell ref="V44:V53"/>
    <mergeCell ref="W44:W51"/>
    <mergeCell ref="X44:X45"/>
    <mergeCell ref="Y44:Y45"/>
    <mergeCell ref="Z44:Z51"/>
    <mergeCell ref="BI44:BI45"/>
    <mergeCell ref="X46:X51"/>
    <mergeCell ref="Y46:Y47"/>
    <mergeCell ref="BH46:BH51"/>
    <mergeCell ref="BI46:BI47"/>
    <mergeCell ref="Y48:Y49"/>
    <mergeCell ref="BI48:BI49"/>
    <mergeCell ref="Y50:Y51"/>
    <mergeCell ref="BI50:BI51"/>
    <mergeCell ref="V54:V63"/>
    <mergeCell ref="W54:W61"/>
    <mergeCell ref="X54:X55"/>
    <mergeCell ref="Y54:Y55"/>
    <mergeCell ref="Z54:Z61"/>
    <mergeCell ref="W52:W53"/>
    <mergeCell ref="X52:X53"/>
    <mergeCell ref="Y52:Y53"/>
    <mergeCell ref="Z52:Z53"/>
    <mergeCell ref="BF52:BF75"/>
    <mergeCell ref="BG52:BG63"/>
    <mergeCell ref="W62:W63"/>
    <mergeCell ref="X62:X63"/>
    <mergeCell ref="BG64:BG75"/>
    <mergeCell ref="Y58:Y59"/>
    <mergeCell ref="Y60:Y61"/>
    <mergeCell ref="Y62:Y63"/>
    <mergeCell ref="Z62:Z63"/>
    <mergeCell ref="BI66:BI67"/>
    <mergeCell ref="BI68:BI69"/>
    <mergeCell ref="BH70:BH75"/>
    <mergeCell ref="BI70:BI71"/>
    <mergeCell ref="BI72:BI73"/>
    <mergeCell ref="BI74:BI75"/>
    <mergeCell ref="BI56:BI57"/>
    <mergeCell ref="BI54:BI55"/>
    <mergeCell ref="X56:X61"/>
    <mergeCell ref="Y56:Y57"/>
    <mergeCell ref="BH58:BH63"/>
    <mergeCell ref="BI58:BI59"/>
    <mergeCell ref="BI60:BI61"/>
    <mergeCell ref="BI62:BI63"/>
    <mergeCell ref="BH52:BH57"/>
    <mergeCell ref="BI52:BI53"/>
    <mergeCell ref="BH64:BH69"/>
    <mergeCell ref="BI64:BI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A76B-BA3D-4D66-B832-E3955061B846}">
  <dimension ref="B2:AB13"/>
  <sheetViews>
    <sheetView zoomScale="70" zoomScaleNormal="70" workbookViewId="0"/>
  </sheetViews>
  <sheetFormatPr defaultRowHeight="14.25" x14ac:dyDescent="0.45"/>
  <cols>
    <col min="2" max="2" width="9.53125" bestFit="1" customWidth="1"/>
    <col min="3" max="4" width="7" bestFit="1" customWidth="1"/>
    <col min="5" max="5" width="8.86328125" bestFit="1" customWidth="1"/>
    <col min="6" max="6" width="8.06640625" bestFit="1" customWidth="1"/>
    <col min="7" max="7" width="8.46484375" bestFit="1" customWidth="1"/>
    <col min="8" max="8" width="6.73046875" bestFit="1" customWidth="1"/>
    <col min="9" max="9" width="7" customWidth="1"/>
    <col min="11" max="11" width="9.53125" bestFit="1" customWidth="1"/>
    <col min="12" max="13" width="7" bestFit="1" customWidth="1"/>
    <col min="14" max="14" width="7.53125" bestFit="1" customWidth="1"/>
    <col min="15" max="15" width="5.9296875" customWidth="1"/>
    <col min="16" max="16" width="8.06640625" bestFit="1" customWidth="1"/>
    <col min="17" max="17" width="8.46484375" bestFit="1" customWidth="1"/>
    <col min="18" max="18" width="6.19921875" bestFit="1" customWidth="1"/>
    <col min="19" max="19" width="7" customWidth="1"/>
    <col min="21" max="21" width="9.53125" bestFit="1" customWidth="1"/>
    <col min="22" max="22" width="7.9296875" customWidth="1"/>
    <col min="23" max="23" width="8.73046875" bestFit="1" customWidth="1"/>
    <col min="24" max="24" width="8.86328125" bestFit="1" customWidth="1"/>
    <col min="25" max="25" width="8.06640625" bestFit="1" customWidth="1"/>
    <col min="26" max="26" width="8.46484375" bestFit="1" customWidth="1"/>
    <col min="27" max="27" width="6.19921875" bestFit="1" customWidth="1"/>
    <col min="28" max="28" width="7" customWidth="1"/>
  </cols>
  <sheetData>
    <row r="2" spans="2:28" ht="14.65" thickBot="1" x14ac:dyDescent="0.5">
      <c r="B2" s="1"/>
      <c r="C2" s="1"/>
      <c r="D2" s="1"/>
      <c r="E2" s="67" t="s">
        <v>100</v>
      </c>
      <c r="F2" s="67"/>
      <c r="G2" s="67"/>
      <c r="H2" s="67"/>
      <c r="I2" s="67"/>
      <c r="K2" s="1"/>
      <c r="L2" s="1"/>
      <c r="M2" s="1"/>
      <c r="N2" s="67" t="s">
        <v>100</v>
      </c>
      <c r="O2" s="67"/>
      <c r="P2" s="67"/>
      <c r="Q2" s="67"/>
      <c r="R2" s="67"/>
      <c r="S2" s="67"/>
      <c r="U2" s="1"/>
      <c r="V2" s="1"/>
      <c r="W2" s="1"/>
      <c r="X2" s="67" t="s">
        <v>100</v>
      </c>
      <c r="Y2" s="67"/>
      <c r="Z2" s="67"/>
      <c r="AA2" s="67"/>
      <c r="AB2" s="67"/>
    </row>
    <row r="3" spans="2:28" ht="28.5" x14ac:dyDescent="0.45">
      <c r="B3" s="2" t="s">
        <v>5</v>
      </c>
      <c r="C3" s="3" t="s">
        <v>101</v>
      </c>
      <c r="D3" s="4" t="s">
        <v>2</v>
      </c>
      <c r="E3" s="29" t="s">
        <v>8</v>
      </c>
      <c r="F3" s="4" t="s">
        <v>9</v>
      </c>
      <c r="G3" s="4" t="s">
        <v>10</v>
      </c>
      <c r="H3" s="4" t="s">
        <v>11</v>
      </c>
      <c r="I3" s="6" t="s">
        <v>12</v>
      </c>
      <c r="K3" s="2" t="s">
        <v>5</v>
      </c>
      <c r="L3" s="3" t="s">
        <v>101</v>
      </c>
      <c r="M3" s="4" t="s">
        <v>2</v>
      </c>
      <c r="N3" s="29" t="s">
        <v>8</v>
      </c>
      <c r="O3" s="30" t="s">
        <v>106</v>
      </c>
      <c r="P3" s="4" t="s">
        <v>9</v>
      </c>
      <c r="Q3" s="4" t="s">
        <v>10</v>
      </c>
      <c r="R3" s="4" t="s">
        <v>11</v>
      </c>
      <c r="S3" s="6" t="s">
        <v>12</v>
      </c>
      <c r="U3" s="2" t="s">
        <v>5</v>
      </c>
      <c r="V3" s="3" t="s">
        <v>101</v>
      </c>
      <c r="W3" s="4" t="s">
        <v>2</v>
      </c>
      <c r="X3" s="29" t="s">
        <v>8</v>
      </c>
      <c r="Y3" s="4" t="s">
        <v>9</v>
      </c>
      <c r="Z3" s="4" t="s">
        <v>10</v>
      </c>
      <c r="AA3" s="4" t="s">
        <v>11</v>
      </c>
      <c r="AB3" s="6" t="s">
        <v>12</v>
      </c>
    </row>
    <row r="4" spans="2:28" x14ac:dyDescent="0.45">
      <c r="B4" s="86" t="s">
        <v>27</v>
      </c>
      <c r="C4" s="83" t="s">
        <v>102</v>
      </c>
      <c r="D4" s="68" t="s">
        <v>25</v>
      </c>
      <c r="E4" s="65">
        <f>2*60+36</f>
        <v>156</v>
      </c>
      <c r="F4" s="66">
        <v>0.99919999999999998</v>
      </c>
      <c r="G4" s="66">
        <v>0.99919999999999998</v>
      </c>
      <c r="H4" s="66">
        <v>0.99919999999999998</v>
      </c>
      <c r="I4" s="69">
        <v>0.99919999999999998</v>
      </c>
      <c r="K4" s="86" t="s">
        <v>41</v>
      </c>
      <c r="L4" s="83" t="s">
        <v>102</v>
      </c>
      <c r="M4" s="65" t="s">
        <v>25</v>
      </c>
      <c r="N4" s="65">
        <v>21</v>
      </c>
      <c r="O4" s="65"/>
      <c r="P4" s="65">
        <v>0.9819</v>
      </c>
      <c r="Q4" s="66">
        <v>0.98199999999999998</v>
      </c>
      <c r="R4" s="66">
        <v>0.9819</v>
      </c>
      <c r="S4" s="69">
        <v>0.9819</v>
      </c>
      <c r="U4" s="86" t="s">
        <v>45</v>
      </c>
      <c r="V4" s="83" t="s">
        <v>102</v>
      </c>
      <c r="W4" s="65" t="s">
        <v>25</v>
      </c>
      <c r="X4" s="65">
        <f>60+51</f>
        <v>111</v>
      </c>
      <c r="Y4" s="66">
        <v>0.26929999999999998</v>
      </c>
      <c r="Z4" s="66">
        <v>0.33429999999999999</v>
      </c>
      <c r="AA4" s="66">
        <v>0.26929999999999998</v>
      </c>
      <c r="AB4" s="69">
        <v>0.2702</v>
      </c>
    </row>
    <row r="5" spans="2:28" x14ac:dyDescent="0.45">
      <c r="B5" s="86"/>
      <c r="C5" s="83"/>
      <c r="D5" s="65" t="s">
        <v>29</v>
      </c>
      <c r="E5" s="65">
        <v>15</v>
      </c>
      <c r="F5" s="65">
        <v>0.99909999999999999</v>
      </c>
      <c r="G5" s="65">
        <v>0.99909999999999999</v>
      </c>
      <c r="H5" s="65">
        <v>0.99909999999999999</v>
      </c>
      <c r="I5" s="24">
        <v>0.99909999999999999</v>
      </c>
      <c r="K5" s="86"/>
      <c r="L5" s="83"/>
      <c r="M5" s="65" t="s">
        <v>29</v>
      </c>
      <c r="N5" s="65">
        <v>2</v>
      </c>
      <c r="O5" s="65"/>
      <c r="P5" s="66">
        <v>0.93459999999999999</v>
      </c>
      <c r="Q5" s="66">
        <v>0.93579999999999997</v>
      </c>
      <c r="R5" s="66">
        <v>0.93459999999999999</v>
      </c>
      <c r="S5" s="69">
        <v>0.93510000000000004</v>
      </c>
      <c r="U5" s="86"/>
      <c r="V5" s="83"/>
      <c r="W5" s="65" t="s">
        <v>29</v>
      </c>
      <c r="X5" s="65">
        <v>7</v>
      </c>
      <c r="Y5" s="65">
        <v>0.22420000000000001</v>
      </c>
      <c r="Z5" s="66">
        <v>0.30909999999999999</v>
      </c>
      <c r="AA5" s="66">
        <v>0.22420000000000001</v>
      </c>
      <c r="AB5" s="69">
        <v>0.2107</v>
      </c>
    </row>
    <row r="6" spans="2:28" x14ac:dyDescent="0.45">
      <c r="B6" s="86"/>
      <c r="C6" s="83"/>
      <c r="D6" s="65" t="s">
        <v>32</v>
      </c>
      <c r="E6" s="65">
        <v>44</v>
      </c>
      <c r="F6" s="66">
        <v>0.95679999999999998</v>
      </c>
      <c r="G6" s="66">
        <v>0.9627</v>
      </c>
      <c r="H6" s="66">
        <v>0.95679999999999998</v>
      </c>
      <c r="I6" s="69">
        <v>0.95779999999999998</v>
      </c>
      <c r="K6" s="86"/>
      <c r="L6" s="83"/>
      <c r="M6" s="65" t="s">
        <v>32</v>
      </c>
      <c r="N6" s="65">
        <v>3</v>
      </c>
      <c r="O6" s="65"/>
      <c r="P6" s="66">
        <v>0.91069999999999995</v>
      </c>
      <c r="Q6" s="66">
        <v>0.91639999999999999</v>
      </c>
      <c r="R6" s="66">
        <v>0.91069999999999995</v>
      </c>
      <c r="S6" s="69">
        <v>0.90780000000000005</v>
      </c>
      <c r="U6" s="86"/>
      <c r="V6" s="83"/>
      <c r="W6" s="65" t="s">
        <v>32</v>
      </c>
      <c r="X6" s="65">
        <v>31</v>
      </c>
      <c r="Y6" s="65">
        <v>0.16969999999999999</v>
      </c>
      <c r="Z6" s="65">
        <v>0.2031</v>
      </c>
      <c r="AA6" s="65">
        <v>0.16969999999999999</v>
      </c>
      <c r="AB6" s="24">
        <v>0.16070000000000001</v>
      </c>
    </row>
    <row r="7" spans="2:28" x14ac:dyDescent="0.45">
      <c r="B7" s="86"/>
      <c r="C7" s="83"/>
      <c r="D7" s="65" t="s">
        <v>33</v>
      </c>
      <c r="E7" s="65">
        <v>25</v>
      </c>
      <c r="F7" s="65">
        <v>0.99919999999999998</v>
      </c>
      <c r="G7" s="66">
        <v>0.99919999999999998</v>
      </c>
      <c r="H7" s="66">
        <v>0.99919999999999998</v>
      </c>
      <c r="I7" s="69">
        <v>0.99919999999999998</v>
      </c>
      <c r="K7" s="86"/>
      <c r="L7" s="83"/>
      <c r="M7" s="78" t="s">
        <v>33</v>
      </c>
      <c r="N7" s="76">
        <v>2</v>
      </c>
      <c r="O7" s="76"/>
      <c r="P7" s="77">
        <v>0.99719999999999998</v>
      </c>
      <c r="Q7" s="77">
        <v>0.99719999999999998</v>
      </c>
      <c r="R7" s="77">
        <v>0.99719999999999998</v>
      </c>
      <c r="S7" s="79">
        <v>0.99719999999999998</v>
      </c>
      <c r="U7" s="86"/>
      <c r="V7" s="83"/>
      <c r="W7" s="65" t="s">
        <v>33</v>
      </c>
      <c r="X7" s="65">
        <v>17</v>
      </c>
      <c r="Y7" s="66">
        <v>0.26390000000000002</v>
      </c>
      <c r="Z7" s="66">
        <v>0.32600000000000001</v>
      </c>
      <c r="AA7" s="66">
        <v>0.26390000000000002</v>
      </c>
      <c r="AB7" s="69">
        <v>0.26490000000000002</v>
      </c>
    </row>
    <row r="8" spans="2:28" x14ac:dyDescent="0.45">
      <c r="B8" s="86"/>
      <c r="C8" s="83"/>
      <c r="D8" s="78" t="s">
        <v>35</v>
      </c>
      <c r="E8" s="76">
        <v>26</v>
      </c>
      <c r="F8" s="77">
        <v>0.99939999999999996</v>
      </c>
      <c r="G8" s="77">
        <v>0.99939999999999996</v>
      </c>
      <c r="H8" s="77">
        <v>0.99939999999999996</v>
      </c>
      <c r="I8" s="79">
        <v>0.99939999999999996</v>
      </c>
      <c r="K8" s="86"/>
      <c r="L8" s="83"/>
      <c r="M8" s="65" t="s">
        <v>35</v>
      </c>
      <c r="N8" s="65">
        <v>2</v>
      </c>
      <c r="O8" s="65"/>
      <c r="P8" s="66">
        <v>0.99560000000000004</v>
      </c>
      <c r="Q8" s="66">
        <v>0.99560000000000004</v>
      </c>
      <c r="R8" s="66">
        <v>0.99560000000000004</v>
      </c>
      <c r="S8" s="69">
        <v>0.99560000000000004</v>
      </c>
      <c r="U8" s="86"/>
      <c r="V8" s="83"/>
      <c r="W8" s="65" t="s">
        <v>35</v>
      </c>
      <c r="X8" s="65">
        <f>60+31</f>
        <v>91</v>
      </c>
      <c r="Y8" s="66">
        <v>0.28439999999999999</v>
      </c>
      <c r="Z8" s="66">
        <v>0.34379999999999999</v>
      </c>
      <c r="AA8" s="66">
        <v>0.28439999999999999</v>
      </c>
      <c r="AB8" s="69">
        <v>0.28399999999999997</v>
      </c>
    </row>
    <row r="9" spans="2:28" ht="14.65" thickBot="1" x14ac:dyDescent="0.5">
      <c r="B9" s="87"/>
      <c r="C9" s="85"/>
      <c r="D9" s="25" t="s">
        <v>36</v>
      </c>
      <c r="E9" s="70">
        <f>4*60+12</f>
        <v>252</v>
      </c>
      <c r="F9" s="71">
        <v>0.99929999999999997</v>
      </c>
      <c r="G9" s="71">
        <v>0.99929999999999997</v>
      </c>
      <c r="H9" s="71">
        <v>0.99929999999999997</v>
      </c>
      <c r="I9" s="72">
        <v>0.99929999999999997</v>
      </c>
      <c r="K9" s="87"/>
      <c r="L9" s="85"/>
      <c r="M9" s="25" t="s">
        <v>36</v>
      </c>
      <c r="N9" s="25">
        <f>60+2</f>
        <v>62</v>
      </c>
      <c r="O9" s="25"/>
      <c r="P9" s="73">
        <v>0.98319999999999996</v>
      </c>
      <c r="Q9" s="73">
        <v>0.98360000000000003</v>
      </c>
      <c r="R9" s="73">
        <v>0.98319999999999996</v>
      </c>
      <c r="S9" s="74">
        <v>0.98329999999999995</v>
      </c>
      <c r="U9" s="86"/>
      <c r="V9" s="84"/>
      <c r="W9" s="80" t="s">
        <v>36</v>
      </c>
      <c r="X9" s="80">
        <f>2*60+24</f>
        <v>144</v>
      </c>
      <c r="Y9" s="81">
        <v>0.36349999999999999</v>
      </c>
      <c r="Z9" s="81">
        <v>0.35649999999999998</v>
      </c>
      <c r="AA9" s="81">
        <v>0.36349999999999999</v>
      </c>
      <c r="AB9" s="82">
        <v>0.3412</v>
      </c>
    </row>
    <row r="10" spans="2:28" x14ac:dyDescent="0.45">
      <c r="U10" s="86"/>
      <c r="V10" s="83" t="s">
        <v>107</v>
      </c>
      <c r="W10" s="65" t="s">
        <v>36</v>
      </c>
      <c r="X10" s="65">
        <f>60*60*0.9</f>
        <v>3240</v>
      </c>
      <c r="Y10" s="66">
        <v>0.15479999999999999</v>
      </c>
      <c r="Z10" s="65"/>
      <c r="AA10" s="65"/>
      <c r="AB10" s="24"/>
    </row>
    <row r="11" spans="2:28" x14ac:dyDescent="0.45">
      <c r="U11" s="86"/>
      <c r="V11" s="83"/>
      <c r="W11" s="65" t="s">
        <v>103</v>
      </c>
      <c r="X11" s="65">
        <f>60*60*9.7</f>
        <v>34920</v>
      </c>
      <c r="Y11" s="75">
        <v>0.51090000000000002</v>
      </c>
      <c r="Z11" s="65"/>
      <c r="AA11" s="65"/>
      <c r="AB11" s="24"/>
    </row>
    <row r="12" spans="2:28" x14ac:dyDescent="0.45">
      <c r="U12" s="86"/>
      <c r="V12" s="83"/>
      <c r="W12" s="78" t="s">
        <v>104</v>
      </c>
      <c r="X12" s="76">
        <f>60*60*2</f>
        <v>7200</v>
      </c>
      <c r="Y12" s="77">
        <v>0.50339999999999996</v>
      </c>
      <c r="Z12" s="65"/>
      <c r="AA12" s="65"/>
      <c r="AB12" s="24"/>
    </row>
    <row r="13" spans="2:28" ht="14.65" thickBot="1" x14ac:dyDescent="0.5">
      <c r="U13" s="87"/>
      <c r="V13" s="85"/>
      <c r="W13" s="25" t="s">
        <v>105</v>
      </c>
      <c r="X13" s="25">
        <f>60*60*1.4</f>
        <v>5040</v>
      </c>
      <c r="Y13" s="73">
        <v>0.43969999999999998</v>
      </c>
      <c r="Z13" s="25"/>
      <c r="AA13" s="25"/>
      <c r="AB13" s="26"/>
    </row>
  </sheetData>
  <mergeCells count="10">
    <mergeCell ref="L4:L9"/>
    <mergeCell ref="K4:K9"/>
    <mergeCell ref="C4:C9"/>
    <mergeCell ref="B4:B9"/>
    <mergeCell ref="X2:AB2"/>
    <mergeCell ref="V10:V13"/>
    <mergeCell ref="N2:S2"/>
    <mergeCell ref="U4:U13"/>
    <mergeCell ref="V4:V9"/>
    <mergeCell ref="E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Tables</vt:lpstr>
      <vt:lpstr>Overview Table</vt:lpstr>
      <vt:lpstr>Tuning Tables</vt:lpstr>
      <vt:lpstr>Summary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Spencer Morris</dc:creator>
  <cp:lastModifiedBy>J. Spencer Morris</cp:lastModifiedBy>
  <dcterms:created xsi:type="dcterms:W3CDTF">2023-12-11T06:38:59Z</dcterms:created>
  <dcterms:modified xsi:type="dcterms:W3CDTF">2023-12-14T17:12:00Z</dcterms:modified>
</cp:coreProperties>
</file>