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AppData\Local\Microsoft\Windows\INetCache\Content.Outlook\FVDGTE6B\"/>
    </mc:Choice>
  </mc:AlternateContent>
  <xr:revisionPtr revIDLastSave="0" documentId="13_ncr:1_{0A157288-B494-49FA-84F5-7A35A1071EBC}" xr6:coauthVersionLast="46" xr6:coauthVersionMax="46" xr10:uidLastSave="{00000000-0000-0000-0000-000000000000}"/>
  <bookViews>
    <workbookView xWindow="-28898" yWindow="-8137" windowWidth="28996" windowHeight="15795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Data!$AD$12:$AH$12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57" l="1"/>
  <c r="N2" i="22" s="1"/>
  <c r="E10" i="37"/>
  <c r="A1" i="23" s="1"/>
  <c r="E15" i="37"/>
  <c r="G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G29" i="52" s="1"/>
  <c r="F29" i="52"/>
  <c r="I29" i="52"/>
  <c r="J29" i="52"/>
  <c r="E43" i="52"/>
  <c r="G43" i="52" s="1"/>
  <c r="F43" i="52"/>
  <c r="I43" i="52"/>
  <c r="K43" i="52" s="1"/>
  <c r="J43" i="52"/>
  <c r="E53" i="52"/>
  <c r="F53" i="52"/>
  <c r="I53" i="52"/>
  <c r="K53" i="52" s="1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G29" i="53" s="1"/>
  <c r="F29" i="53"/>
  <c r="I29" i="53"/>
  <c r="J29" i="53"/>
  <c r="K29" i="53" s="1"/>
  <c r="E43" i="53"/>
  <c r="G43" i="53" s="1"/>
  <c r="F43" i="53"/>
  <c r="I43" i="53"/>
  <c r="K43" i="53" s="1"/>
  <c r="J43" i="53"/>
  <c r="E53" i="53"/>
  <c r="G53" i="53" s="1"/>
  <c r="F53" i="53"/>
  <c r="I53" i="53"/>
  <c r="J53" i="53"/>
  <c r="E68" i="53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E29" i="54"/>
  <c r="F29" i="54"/>
  <c r="G29" i="54"/>
  <c r="I29" i="54"/>
  <c r="J29" i="54"/>
  <c r="E43" i="54"/>
  <c r="G43" i="54" s="1"/>
  <c r="F43" i="54"/>
  <c r="I43" i="54"/>
  <c r="K43" i="54" s="1"/>
  <c r="J43" i="54"/>
  <c r="E53" i="54"/>
  <c r="G53" i="54" s="1"/>
  <c r="F53" i="54"/>
  <c r="I53" i="54"/>
  <c r="J53" i="54"/>
  <c r="E68" i="54"/>
  <c r="F68" i="54"/>
  <c r="G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H68" i="57"/>
  <c r="I68" i="57"/>
  <c r="N28" i="22" s="1"/>
  <c r="J68" i="57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I102" i="57"/>
  <c r="N62" i="22" s="1"/>
  <c r="J102" i="57"/>
  <c r="H102" i="57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J195" i="57" s="1"/>
  <c r="H195" i="57" s="1"/>
  <c r="I195" i="57"/>
  <c r="N155" i="22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J267" i="57" s="1"/>
  <c r="H267" i="57" s="1"/>
  <c r="I267" i="57"/>
  <c r="N227" i="22" s="1"/>
  <c r="G268" i="57"/>
  <c r="I268" i="57"/>
  <c r="N228" i="22" s="1"/>
  <c r="J268" i="57"/>
  <c r="H268" i="57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J291" i="57" s="1"/>
  <c r="H291" i="57" s="1"/>
  <c r="I291" i="57"/>
  <c r="N251" i="22" s="1"/>
  <c r="G292" i="57"/>
  <c r="I292" i="57"/>
  <c r="N252" i="22" s="1"/>
  <c r="J292" i="57"/>
  <c r="H292" i="57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I310" i="57"/>
  <c r="N270" i="22" s="1"/>
  <c r="J310" i="57"/>
  <c r="H310" i="57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I334" i="57"/>
  <c r="N294" i="22" s="1"/>
  <c r="J334" i="57"/>
  <c r="H334" i="57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I338" i="57"/>
  <c r="N298" i="22" s="1"/>
  <c r="J338" i="57"/>
  <c r="H338" i="57" s="1"/>
  <c r="G339" i="57"/>
  <c r="J339" i="57" s="1"/>
  <c r="H339" i="57" s="1"/>
  <c r="I339" i="57"/>
  <c r="N299" i="22" s="1"/>
  <c r="G340" i="57"/>
  <c r="I340" i="57"/>
  <c r="N300" i="22" s="1"/>
  <c r="J340" i="57"/>
  <c r="H340" i="57" s="1"/>
  <c r="G341" i="57"/>
  <c r="J341" i="57" s="1"/>
  <c r="H341" i="57" s="1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H356" i="57"/>
  <c r="I356" i="57"/>
  <c r="N316" i="22" s="1"/>
  <c r="J356" i="57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G53" i="52" l="1"/>
  <c r="K18" i="54"/>
  <c r="K29" i="52"/>
  <c r="K29" i="54"/>
  <c r="G68" i="53"/>
  <c r="K53" i="53"/>
  <c r="L283" i="22"/>
  <c r="M283" i="22"/>
  <c r="L251" i="22"/>
  <c r="M251" i="22"/>
  <c r="L211" i="22"/>
  <c r="M211" i="22"/>
  <c r="M166" i="22"/>
  <c r="L166" i="22"/>
  <c r="L147" i="22"/>
  <c r="M147" i="22"/>
  <c r="M118" i="22"/>
  <c r="L118" i="22"/>
  <c r="L288" i="22"/>
  <c r="M288" i="22"/>
  <c r="L269" i="22"/>
  <c r="M269" i="22"/>
  <c r="L253" i="22"/>
  <c r="M253" i="22"/>
  <c r="M310" i="22"/>
  <c r="L310" i="22"/>
  <c r="L53" i="22"/>
  <c r="M53" i="22"/>
  <c r="M42" i="22"/>
  <c r="L42" i="22"/>
  <c r="L19" i="22"/>
  <c r="M19" i="22"/>
  <c r="L13" i="22"/>
  <c r="M13" i="22"/>
  <c r="L291" i="22"/>
  <c r="M291" i="22"/>
  <c r="L235" i="22"/>
  <c r="M235" i="22"/>
  <c r="M214" i="22"/>
  <c r="L214" i="22"/>
  <c r="L171" i="22"/>
  <c r="M171" i="22"/>
  <c r="M126" i="22"/>
  <c r="L126" i="22"/>
  <c r="L295" i="22"/>
  <c r="M295" i="22"/>
  <c r="L296" i="22"/>
  <c r="M296" i="22"/>
  <c r="L285" i="22"/>
  <c r="M285" i="22"/>
  <c r="L280" i="22"/>
  <c r="M280" i="22"/>
  <c r="L261" i="22"/>
  <c r="M261" i="22"/>
  <c r="L256" i="22"/>
  <c r="M256" i="22"/>
  <c r="L248" i="22"/>
  <c r="M248" i="22"/>
  <c r="L240" i="22"/>
  <c r="M240" i="22"/>
  <c r="L39" i="22"/>
  <c r="M39" i="22"/>
  <c r="L25" i="22"/>
  <c r="M25" i="22"/>
  <c r="M286" i="22"/>
  <c r="L286" i="22"/>
  <c r="L243" i="22"/>
  <c r="M243" i="22"/>
  <c r="L187" i="22"/>
  <c r="M187" i="22"/>
  <c r="L107" i="22"/>
  <c r="M107" i="22"/>
  <c r="M94" i="22"/>
  <c r="L94" i="22"/>
  <c r="L83" i="22"/>
  <c r="M83" i="22"/>
  <c r="L75" i="22"/>
  <c r="M75" i="22"/>
  <c r="M70" i="22"/>
  <c r="L70" i="22"/>
  <c r="M62" i="22"/>
  <c r="L62" i="22"/>
  <c r="M34" i="22"/>
  <c r="L34" i="22"/>
  <c r="M54" i="22"/>
  <c r="L54" i="22"/>
  <c r="L31" i="22"/>
  <c r="M31" i="22"/>
  <c r="L17" i="22"/>
  <c r="M17" i="22"/>
  <c r="M254" i="22"/>
  <c r="L254" i="22"/>
  <c r="M222" i="22"/>
  <c r="L222" i="22"/>
  <c r="M198" i="22"/>
  <c r="L198" i="22"/>
  <c r="M150" i="22"/>
  <c r="L150" i="22"/>
  <c r="L123" i="22"/>
  <c r="M123" i="22"/>
  <c r="M102" i="22"/>
  <c r="L102" i="22"/>
  <c r="L91" i="22"/>
  <c r="M91" i="22"/>
  <c r="M86" i="22"/>
  <c r="L86" i="22"/>
  <c r="M78" i="22"/>
  <c r="L78" i="22"/>
  <c r="L59" i="22"/>
  <c r="M59" i="22"/>
  <c r="L45" i="22"/>
  <c r="M45" i="22"/>
  <c r="L316" i="22"/>
  <c r="M316" i="22"/>
  <c r="L51" i="22"/>
  <c r="M51" i="22"/>
  <c r="L37" i="22"/>
  <c r="M37" i="22"/>
  <c r="M26" i="22"/>
  <c r="L26" i="22"/>
  <c r="M262" i="22"/>
  <c r="L262" i="22"/>
  <c r="L179" i="22"/>
  <c r="M179" i="22"/>
  <c r="L155" i="22"/>
  <c r="M155" i="22"/>
  <c r="L115" i="22"/>
  <c r="M115" i="22"/>
  <c r="L289" i="22"/>
  <c r="M289" i="22"/>
  <c r="L284" i="22"/>
  <c r="M284" i="22"/>
  <c r="L276" i="22"/>
  <c r="M276" i="22"/>
  <c r="L257" i="22"/>
  <c r="M257" i="22"/>
  <c r="L241" i="22"/>
  <c r="M241" i="22"/>
  <c r="L236" i="22"/>
  <c r="M236" i="22"/>
  <c r="L217" i="22"/>
  <c r="M217" i="22"/>
  <c r="L212" i="22"/>
  <c r="M212" i="22"/>
  <c r="L204" i="22"/>
  <c r="M204" i="22"/>
  <c r="L193" i="22"/>
  <c r="M193" i="22"/>
  <c r="L185" i="22"/>
  <c r="M185" i="22"/>
  <c r="L180" i="22"/>
  <c r="M180" i="22"/>
  <c r="L177" i="22"/>
  <c r="M177" i="22"/>
  <c r="L172" i="22"/>
  <c r="M172" i="22"/>
  <c r="L169" i="22"/>
  <c r="M169" i="22"/>
  <c r="L164" i="22"/>
  <c r="M164" i="22"/>
  <c r="L161" i="22"/>
  <c r="M161" i="22"/>
  <c r="L156" i="22"/>
  <c r="M156" i="22"/>
  <c r="L153" i="22"/>
  <c r="M153" i="22"/>
  <c r="L148" i="22"/>
  <c r="M148" i="22"/>
  <c r="L145" i="22"/>
  <c r="M145" i="22"/>
  <c r="L140" i="22"/>
  <c r="M140" i="22"/>
  <c r="L137" i="22"/>
  <c r="M137" i="22"/>
  <c r="L132" i="22"/>
  <c r="M132" i="22"/>
  <c r="L129" i="22"/>
  <c r="M129" i="22"/>
  <c r="L124" i="22"/>
  <c r="M124" i="22"/>
  <c r="L121" i="22"/>
  <c r="M121" i="22"/>
  <c r="L116" i="22"/>
  <c r="M116" i="22"/>
  <c r="L113" i="22"/>
  <c r="M113" i="22"/>
  <c r="L108" i="22"/>
  <c r="M108" i="22"/>
  <c r="L105" i="22"/>
  <c r="M105" i="22"/>
  <c r="L100" i="22"/>
  <c r="M100" i="22"/>
  <c r="L97" i="22"/>
  <c r="M97" i="22"/>
  <c r="L92" i="22"/>
  <c r="M92" i="22"/>
  <c r="L89" i="22"/>
  <c r="M89" i="22"/>
  <c r="L84" i="22"/>
  <c r="M84" i="22"/>
  <c r="L81" i="22"/>
  <c r="M81" i="22"/>
  <c r="L76" i="22"/>
  <c r="M76" i="22"/>
  <c r="L73" i="22"/>
  <c r="M73" i="22"/>
  <c r="L68" i="22"/>
  <c r="M68" i="22"/>
  <c r="L65" i="22"/>
  <c r="M65" i="22"/>
  <c r="L60" i="22"/>
  <c r="M60" i="22"/>
  <c r="L57" i="22"/>
  <c r="M57" i="22"/>
  <c r="M46" i="22"/>
  <c r="L46" i="22"/>
  <c r="L23" i="22"/>
  <c r="M23" i="22"/>
  <c r="L12" i="22"/>
  <c r="M12" i="22"/>
  <c r="L299" i="22"/>
  <c r="M299" i="22"/>
  <c r="M270" i="22"/>
  <c r="L270" i="22"/>
  <c r="M230" i="22"/>
  <c r="L230" i="22"/>
  <c r="M174" i="22"/>
  <c r="L174" i="22"/>
  <c r="L139" i="22"/>
  <c r="M139" i="22"/>
  <c r="M110" i="22"/>
  <c r="L110" i="22"/>
  <c r="L297" i="22"/>
  <c r="M297" i="22"/>
  <c r="L292" i="22"/>
  <c r="M292" i="22"/>
  <c r="L273" i="22"/>
  <c r="M273" i="22"/>
  <c r="L268" i="22"/>
  <c r="M268" i="22"/>
  <c r="L249" i="22"/>
  <c r="M249" i="22"/>
  <c r="L244" i="22"/>
  <c r="M244" i="22"/>
  <c r="L225" i="22"/>
  <c r="M225" i="22"/>
  <c r="L220" i="22"/>
  <c r="M220" i="22"/>
  <c r="L201" i="22"/>
  <c r="M201" i="22"/>
  <c r="L196" i="22"/>
  <c r="M196" i="22"/>
  <c r="L188" i="22"/>
  <c r="M188" i="22"/>
  <c r="L43" i="22"/>
  <c r="M43" i="22"/>
  <c r="L29" i="22"/>
  <c r="M29" i="22"/>
  <c r="M18" i="22"/>
  <c r="L18" i="22"/>
  <c r="M278" i="22"/>
  <c r="L278" i="22"/>
  <c r="L219" i="22"/>
  <c r="M219" i="22"/>
  <c r="M190" i="22"/>
  <c r="L190" i="22"/>
  <c r="M158" i="22"/>
  <c r="L158" i="22"/>
  <c r="L99" i="22"/>
  <c r="M99" i="22"/>
  <c r="L300" i="22"/>
  <c r="M300" i="22"/>
  <c r="L281" i="22"/>
  <c r="M281" i="22"/>
  <c r="L265" i="22"/>
  <c r="M265" i="22"/>
  <c r="L260" i="22"/>
  <c r="M260" i="22"/>
  <c r="L252" i="22"/>
  <c r="M252" i="22"/>
  <c r="L233" i="22"/>
  <c r="M233" i="22"/>
  <c r="L228" i="22"/>
  <c r="M228" i="22"/>
  <c r="L209" i="22"/>
  <c r="M209" i="22"/>
  <c r="L319" i="22"/>
  <c r="M319" i="22"/>
  <c r="L49" i="22"/>
  <c r="M49" i="22"/>
  <c r="M38" i="22"/>
  <c r="L38" i="22"/>
  <c r="L15" i="22"/>
  <c r="M15" i="22"/>
  <c r="L313" i="22"/>
  <c r="M313" i="22"/>
  <c r="L259" i="22"/>
  <c r="M259" i="22"/>
  <c r="L203" i="22"/>
  <c r="M203" i="22"/>
  <c r="M182" i="22"/>
  <c r="L182" i="22"/>
  <c r="L67" i="22"/>
  <c r="M67" i="22"/>
  <c r="L287" i="22"/>
  <c r="M287" i="22"/>
  <c r="L279" i="22"/>
  <c r="M279" i="22"/>
  <c r="L271" i="22"/>
  <c r="M271" i="22"/>
  <c r="M250" i="22"/>
  <c r="L250" i="22"/>
  <c r="M242" i="22"/>
  <c r="L242" i="22"/>
  <c r="M234" i="22"/>
  <c r="L234" i="22"/>
  <c r="M218" i="22"/>
  <c r="L218" i="22"/>
  <c r="L207" i="22"/>
  <c r="M207" i="22"/>
  <c r="L199" i="22"/>
  <c r="M199" i="22"/>
  <c r="L191" i="22"/>
  <c r="M191" i="22"/>
  <c r="L175" i="22"/>
  <c r="M175" i="22"/>
  <c r="M170" i="22"/>
  <c r="L170" i="22"/>
  <c r="M162" i="22"/>
  <c r="L162" i="22"/>
  <c r="L159" i="22"/>
  <c r="M159" i="22"/>
  <c r="M154" i="22"/>
  <c r="L154" i="22"/>
  <c r="L151" i="22"/>
  <c r="M151" i="22"/>
  <c r="M146" i="22"/>
  <c r="L146" i="22"/>
  <c r="L143" i="22"/>
  <c r="M143" i="22"/>
  <c r="M138" i="22"/>
  <c r="L138" i="22"/>
  <c r="L135" i="22"/>
  <c r="M135" i="22"/>
  <c r="M130" i="22"/>
  <c r="L130" i="22"/>
  <c r="L127" i="22"/>
  <c r="M127" i="22"/>
  <c r="M122" i="22"/>
  <c r="L122" i="22"/>
  <c r="L119" i="22"/>
  <c r="M119" i="22"/>
  <c r="M114" i="22"/>
  <c r="L114" i="22"/>
  <c r="L111" i="22"/>
  <c r="M111" i="22"/>
  <c r="M106" i="22"/>
  <c r="L106" i="22"/>
  <c r="L103" i="22"/>
  <c r="M103" i="22"/>
  <c r="M98" i="22"/>
  <c r="L98" i="22"/>
  <c r="L95" i="22"/>
  <c r="M95" i="22"/>
  <c r="M90" i="22"/>
  <c r="L90" i="22"/>
  <c r="L87" i="22"/>
  <c r="M87" i="22"/>
  <c r="M82" i="22"/>
  <c r="L82" i="22"/>
  <c r="L79" i="22"/>
  <c r="M79" i="22"/>
  <c r="M74" i="22"/>
  <c r="L74" i="22"/>
  <c r="L71" i="22"/>
  <c r="M71" i="22"/>
  <c r="M66" i="22"/>
  <c r="L66" i="22"/>
  <c r="L63" i="22"/>
  <c r="M63" i="22"/>
  <c r="M58" i="22"/>
  <c r="L58" i="22"/>
  <c r="L35" i="22"/>
  <c r="M35" i="22"/>
  <c r="L21" i="22"/>
  <c r="M21" i="22"/>
  <c r="M294" i="22"/>
  <c r="L294" i="22"/>
  <c r="L267" i="22"/>
  <c r="M267" i="22"/>
  <c r="M238" i="22"/>
  <c r="L238" i="22"/>
  <c r="L195" i="22"/>
  <c r="M195" i="22"/>
  <c r="L131" i="22"/>
  <c r="M131" i="22"/>
  <c r="M290" i="22"/>
  <c r="L290" i="22"/>
  <c r="M274" i="22"/>
  <c r="L274" i="22"/>
  <c r="L263" i="22"/>
  <c r="M263" i="22"/>
  <c r="L255" i="22"/>
  <c r="M255" i="22"/>
  <c r="L247" i="22"/>
  <c r="M247" i="22"/>
  <c r="M226" i="22"/>
  <c r="L226" i="22"/>
  <c r="M210" i="22"/>
  <c r="L210" i="22"/>
  <c r="M194" i="22"/>
  <c r="L194" i="22"/>
  <c r="L183" i="22"/>
  <c r="M183" i="22"/>
  <c r="L55" i="22"/>
  <c r="M55" i="22"/>
  <c r="L41" i="22"/>
  <c r="M41" i="22"/>
  <c r="M30" i="22"/>
  <c r="L30" i="22"/>
  <c r="L275" i="22"/>
  <c r="M275" i="22"/>
  <c r="L227" i="22"/>
  <c r="M227" i="22"/>
  <c r="M206" i="22"/>
  <c r="L206" i="22"/>
  <c r="M142" i="22"/>
  <c r="L142" i="22"/>
  <c r="M282" i="22"/>
  <c r="L282" i="22"/>
  <c r="M266" i="22"/>
  <c r="L266" i="22"/>
  <c r="M258" i="22"/>
  <c r="L258" i="22"/>
  <c r="L239" i="22"/>
  <c r="M239" i="22"/>
  <c r="L231" i="22"/>
  <c r="M231" i="22"/>
  <c r="L223" i="22"/>
  <c r="M223" i="22"/>
  <c r="L215" i="22"/>
  <c r="M215" i="22"/>
  <c r="M202" i="22"/>
  <c r="L202" i="22"/>
  <c r="M186" i="22"/>
  <c r="L186" i="22"/>
  <c r="M178" i="22"/>
  <c r="L178" i="22"/>
  <c r="L167" i="22"/>
  <c r="M167" i="22"/>
  <c r="M50" i="22"/>
  <c r="L50" i="22"/>
  <c r="L27" i="22"/>
  <c r="M27" i="22"/>
  <c r="M14" i="22"/>
  <c r="L14" i="22"/>
  <c r="M246" i="22"/>
  <c r="L246" i="22"/>
  <c r="L163" i="22"/>
  <c r="M163" i="22"/>
  <c r="M134" i="22"/>
  <c r="L134" i="22"/>
  <c r="M298" i="22"/>
  <c r="L298" i="22"/>
  <c r="L301" i="22"/>
  <c r="M301" i="22"/>
  <c r="L293" i="22"/>
  <c r="M293" i="22"/>
  <c r="L277" i="22"/>
  <c r="M277" i="22"/>
  <c r="L272" i="22"/>
  <c r="M272" i="22"/>
  <c r="L264" i="22"/>
  <c r="M264" i="22"/>
  <c r="L245" i="22"/>
  <c r="M245" i="22"/>
  <c r="L237" i="22"/>
  <c r="M237" i="22"/>
  <c r="L232" i="22"/>
  <c r="M232" i="22"/>
  <c r="L229" i="22"/>
  <c r="M229" i="22"/>
  <c r="L224" i="22"/>
  <c r="M224" i="22"/>
  <c r="L221" i="22"/>
  <c r="M221" i="22"/>
  <c r="L216" i="22"/>
  <c r="M216" i="22"/>
  <c r="L213" i="22"/>
  <c r="M213" i="22"/>
  <c r="L208" i="22"/>
  <c r="M208" i="22"/>
  <c r="L205" i="22"/>
  <c r="M205" i="22"/>
  <c r="L200" i="22"/>
  <c r="M200" i="22"/>
  <c r="L197" i="22"/>
  <c r="M197" i="22"/>
  <c r="L192" i="22"/>
  <c r="M192" i="22"/>
  <c r="L189" i="22"/>
  <c r="M189" i="22"/>
  <c r="L184" i="22"/>
  <c r="M184" i="22"/>
  <c r="L181" i="22"/>
  <c r="M181" i="22"/>
  <c r="L176" i="22"/>
  <c r="M176" i="22"/>
  <c r="L173" i="22"/>
  <c r="M173" i="22"/>
  <c r="L168" i="22"/>
  <c r="M168" i="22"/>
  <c r="L165" i="22"/>
  <c r="M165" i="22"/>
  <c r="L160" i="22"/>
  <c r="M160" i="22"/>
  <c r="L157" i="22"/>
  <c r="M157" i="22"/>
  <c r="L152" i="22"/>
  <c r="M152" i="22"/>
  <c r="L149" i="22"/>
  <c r="M149" i="22"/>
  <c r="L144" i="22"/>
  <c r="M144" i="22"/>
  <c r="L141" i="22"/>
  <c r="M141" i="22"/>
  <c r="L136" i="22"/>
  <c r="M136" i="22"/>
  <c r="L133" i="22"/>
  <c r="M133" i="22"/>
  <c r="L128" i="22"/>
  <c r="M128" i="22"/>
  <c r="L125" i="22"/>
  <c r="M125" i="22"/>
  <c r="L120" i="22"/>
  <c r="M120" i="22"/>
  <c r="L117" i="22"/>
  <c r="M117" i="22"/>
  <c r="L112" i="22"/>
  <c r="M112" i="22"/>
  <c r="L109" i="22"/>
  <c r="M109" i="22"/>
  <c r="L104" i="22"/>
  <c r="M104" i="22"/>
  <c r="L101" i="22"/>
  <c r="M101" i="22"/>
  <c r="L96" i="22"/>
  <c r="M96" i="22"/>
  <c r="L93" i="22"/>
  <c r="M93" i="22"/>
  <c r="L88" i="22"/>
  <c r="M88" i="22"/>
  <c r="L85" i="22"/>
  <c r="M85" i="22"/>
  <c r="L80" i="22"/>
  <c r="M80" i="22"/>
  <c r="L77" i="22"/>
  <c r="M77" i="22"/>
  <c r="L72" i="22"/>
  <c r="M72" i="22"/>
  <c r="L69" i="22"/>
  <c r="M69" i="22"/>
  <c r="L64" i="22"/>
  <c r="M64" i="22"/>
  <c r="L61" i="22"/>
  <c r="M61" i="22"/>
  <c r="L47" i="22"/>
  <c r="M47" i="22"/>
  <c r="L33" i="22"/>
  <c r="M33" i="22"/>
  <c r="M22" i="22"/>
  <c r="L22" i="22"/>
  <c r="L307" i="22"/>
  <c r="M307" i="22"/>
  <c r="L303" i="22"/>
  <c r="M303" i="22"/>
  <c r="L9" i="22"/>
  <c r="M9" i="22"/>
  <c r="M6" i="22"/>
  <c r="L6" i="22"/>
  <c r="L5" i="22"/>
  <c r="M5" i="22"/>
  <c r="L304" i="22"/>
  <c r="M304" i="22"/>
  <c r="L56" i="22"/>
  <c r="M56" i="22"/>
  <c r="L52" i="22"/>
  <c r="M52" i="22"/>
  <c r="L48" i="22"/>
  <c r="M48" i="22"/>
  <c r="L44" i="22"/>
  <c r="M44" i="22"/>
  <c r="L40" i="22"/>
  <c r="M40" i="22"/>
  <c r="L36" i="22"/>
  <c r="M36" i="22"/>
  <c r="L32" i="22"/>
  <c r="M32" i="22"/>
  <c r="L28" i="22"/>
  <c r="M28" i="22"/>
  <c r="L24" i="22"/>
  <c r="M24" i="22"/>
  <c r="L20" i="22"/>
  <c r="M20" i="22"/>
  <c r="L16" i="22"/>
  <c r="M16" i="22"/>
  <c r="L308" i="22"/>
  <c r="M308" i="22"/>
  <c r="L11" i="22"/>
  <c r="M11" i="22"/>
  <c r="L8" i="22"/>
  <c r="M8" i="22"/>
  <c r="O4" i="11"/>
  <c r="O21" i="11"/>
  <c r="M318" i="22"/>
  <c r="L318" i="22"/>
  <c r="L315" i="22"/>
  <c r="M315" i="22"/>
  <c r="L312" i="22"/>
  <c r="M312" i="22"/>
  <c r="L309" i="22"/>
  <c r="M309" i="22"/>
  <c r="L305" i="22"/>
  <c r="M305" i="22"/>
  <c r="L4" i="22"/>
  <c r="M4" i="22"/>
  <c r="M10" i="22"/>
  <c r="L10" i="22"/>
  <c r="L7" i="22"/>
  <c r="M7" i="22"/>
  <c r="M2" i="22"/>
  <c r="L2" i="22"/>
  <c r="M306" i="22"/>
  <c r="L306" i="22"/>
  <c r="M302" i="22"/>
  <c r="L302" i="22"/>
  <c r="L317" i="22"/>
  <c r="M317" i="22"/>
  <c r="M314" i="22"/>
  <c r="L314" i="22"/>
  <c r="L311" i="22"/>
  <c r="M311" i="22"/>
  <c r="L3" i="22"/>
  <c r="M3" i="22"/>
  <c r="H3" i="52"/>
  <c r="H3" i="54"/>
  <c r="H3" i="53"/>
  <c r="N4" i="11"/>
  <c r="N21" i="11"/>
  <c r="J5" i="53"/>
  <c r="I5" i="52"/>
  <c r="E16" i="37"/>
  <c r="F16" i="37" s="1"/>
  <c r="J5" i="52"/>
  <c r="J5" i="54"/>
  <c r="I5" i="54"/>
  <c r="I5" i="53"/>
  <c r="P21" i="11"/>
  <c r="P4" i="11"/>
  <c r="K53" i="54"/>
  <c r="A31" i="37"/>
  <c r="L15" i="37"/>
  <c r="A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<sst xmlns="http://schemas.openxmlformats.org/spreadsheetml/2006/main" count="2792" uniqueCount="750">
  <si>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</si>
  <si>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</si>
  <si>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</si>
  <si>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</si>
  <si>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</si>
  <si>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</si>
  <si>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</si>
  <si>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</si>
  <si>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</si>
  <si>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</si>
  <si>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</si>
  <si>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</si>
  <si>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</si>
  <si>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</si>
  <si>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</si>
  <si>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</si>
  <si>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</si>
  <si>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</si>
  <si>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</si>
  <si>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</si>
  <si>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</si>
  <si>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</si>
  <si>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</si>
  <si>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</si>
  <si>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</si>
  <si>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</si>
  <si>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</si>
  <si>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</si>
  <si>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</si>
  <si>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</si>
  <si>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</si>
  <si>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</si>
  <si>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</si>
  <si>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</si>
  <si>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</si>
  <si>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</si>
  <si>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</si>
  <si>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</si>
  <si>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</si>
  <si>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</si>
  <si>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</si>
  <si>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</si>
  <si>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</si>
  <si>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</si>
  <si>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</si>
  <si>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</si>
  <si>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</si>
  <si>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</si>
  <si>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</si>
  <si>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</si>
  <si>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</si>
  <si>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</si>
  <si>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</si>
  <si>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</si>
  <si>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</si>
  <si>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</si>
  <si>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</si>
  <si>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</si>
  <si>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</si>
  <si>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19.6</t>
  </si>
  <si>
    <t>18.3</t>
  </si>
  <si>
    <t>18.0</t>
  </si>
  <si>
    <t>12.2</t>
  </si>
  <si>
    <t>17.4</t>
  </si>
  <si>
    <t>20.5</t>
  </si>
  <si>
    <t>22.3</t>
  </si>
  <si>
    <t>22.1</t>
  </si>
  <si>
    <t>20.9</t>
  </si>
  <si>
    <t>21.6</t>
  </si>
  <si>
    <t>19.5</t>
  </si>
  <si>
    <t>Rural Other Arterial</t>
  </si>
  <si>
    <t>29.8</t>
  </si>
  <si>
    <t>27.8</t>
  </si>
  <si>
    <t>27.0</t>
  </si>
  <si>
    <t>20.6</t>
  </si>
  <si>
    <t>27.6</t>
  </si>
  <si>
    <t>31.4</t>
  </si>
  <si>
    <t>33.4</t>
  </si>
  <si>
    <t>33.2</t>
  </si>
  <si>
    <t>31.9</t>
  </si>
  <si>
    <t>32.6</t>
  </si>
  <si>
    <t>28.7</t>
  </si>
  <si>
    <t>Other Rural</t>
  </si>
  <si>
    <t>26.4</t>
  </si>
  <si>
    <t>24.4</t>
  </si>
  <si>
    <t>23.9</t>
  </si>
  <si>
    <t>25.6</t>
  </si>
  <si>
    <t>28.6</t>
  </si>
  <si>
    <t>30.7</t>
  </si>
  <si>
    <t>30.1</t>
  </si>
  <si>
    <t>29.0</t>
  </si>
  <si>
    <t>29.5</t>
  </si>
  <si>
    <t>25.9</t>
  </si>
  <si>
    <t>25.4</t>
  </si>
  <si>
    <t>Urban Interstate</t>
  </si>
  <si>
    <t>46.8</t>
  </si>
  <si>
    <t>43.4</t>
  </si>
  <si>
    <t>39.3</t>
  </si>
  <si>
    <t>27.3</t>
  </si>
  <si>
    <t>36.0</t>
  </si>
  <si>
    <t>41.7</t>
  </si>
  <si>
    <t>44.5</t>
  </si>
  <si>
    <t>44.2</t>
  </si>
  <si>
    <t>43.6</t>
  </si>
  <si>
    <t>45.5</t>
  </si>
  <si>
    <t>41.3</t>
  </si>
  <si>
    <t>41.8</t>
  </si>
  <si>
    <t>Urban Other Arterial</t>
  </si>
  <si>
    <t>93.9</t>
  </si>
  <si>
    <t>87.5</t>
  </si>
  <si>
    <t>79.9</t>
  </si>
  <si>
    <t>58.9</t>
  </si>
  <si>
    <t>76.6</t>
  </si>
  <si>
    <t>86.2</t>
  </si>
  <si>
    <t>90.8</t>
  </si>
  <si>
    <t>91.9</t>
  </si>
  <si>
    <t>89.0</t>
  </si>
  <si>
    <t>92.8</t>
  </si>
  <si>
    <t>83.2</t>
  </si>
  <si>
    <t>84.8</t>
  </si>
  <si>
    <t>Other Urban</t>
  </si>
  <si>
    <t>44.3</t>
  </si>
  <si>
    <t>38.5</t>
  </si>
  <si>
    <t>29.2</t>
  </si>
  <si>
    <t>37.8</t>
  </si>
  <si>
    <t>42.0</t>
  </si>
  <si>
    <t>43.9</t>
  </si>
  <si>
    <t>43.1</t>
  </si>
  <si>
    <t>39.7</t>
  </si>
  <si>
    <t>41.2</t>
  </si>
  <si>
    <t>All Systems</t>
  </si>
  <si>
    <t>260.8</t>
  </si>
  <si>
    <t>242.7</t>
  </si>
  <si>
    <t>226.6</t>
  </si>
  <si>
    <t>167.6</t>
  </si>
  <si>
    <t>221.0</t>
  </si>
  <si>
    <t>250.3</t>
  </si>
  <si>
    <t>265.5</t>
  </si>
  <si>
    <t>265.1</t>
  </si>
  <si>
    <t>257.5</t>
  </si>
  <si>
    <t>266.6</t>
  </si>
  <si>
    <t>238.3</t>
  </si>
  <si>
    <t>241.5</t>
  </si>
  <si>
    <t>2021 Individual Monthly Vehicle-Miles of Travel in Billions</t>
  </si>
  <si>
    <t>16.4</t>
  </si>
  <si>
    <t>21.9</t>
  </si>
  <si>
    <t>24.0</t>
  </si>
  <si>
    <t>24.7</t>
  </si>
  <si>
    <t>26.5</t>
  </si>
  <si>
    <t>24.5</t>
  </si>
  <si>
    <t>22.9</t>
  </si>
  <si>
    <t>23.7</t>
  </si>
  <si>
    <t>22.7</t>
  </si>
  <si>
    <t>22.4</t>
  </si>
  <si>
    <t>27.5</t>
  </si>
  <si>
    <t>24.9</t>
  </si>
  <si>
    <t>32.5</t>
  </si>
  <si>
    <t>31.6</t>
  </si>
  <si>
    <t>34.7</t>
  </si>
  <si>
    <t>35.4</t>
  </si>
  <si>
    <t>36.9</t>
  </si>
  <si>
    <t>33.9</t>
  </si>
  <si>
    <t>32.1</t>
  </si>
  <si>
    <t>31.7</t>
  </si>
  <si>
    <t>28.4</t>
  </si>
  <si>
    <t>31.8</t>
  </si>
  <si>
    <t>30.5</t>
  </si>
  <si>
    <t>31.0</t>
  </si>
  <si>
    <t>40.1</t>
  </si>
  <si>
    <t>37.2</t>
  </si>
  <si>
    <t>47.2</t>
  </si>
  <si>
    <t>44.8</t>
  </si>
  <si>
    <t>48.6</t>
  </si>
  <si>
    <t>49.4</t>
  </si>
  <si>
    <t>50.6</t>
  </si>
  <si>
    <t>48.8</t>
  </si>
  <si>
    <t>47.8</t>
  </si>
  <si>
    <t>49.5</t>
  </si>
  <si>
    <t>46.9</t>
  </si>
  <si>
    <t>81.7</t>
  </si>
  <si>
    <t>76.3</t>
  </si>
  <si>
    <t>94.2</t>
  </si>
  <si>
    <t>90.4</t>
  </si>
  <si>
    <t>98.1</t>
  </si>
  <si>
    <t>98.2</t>
  </si>
  <si>
    <t>100.7</t>
  </si>
  <si>
    <t>99.7</t>
  </si>
  <si>
    <t>96.3</t>
  </si>
  <si>
    <t>99.3</t>
  </si>
  <si>
    <t>92.9</t>
  </si>
  <si>
    <t>93.8</t>
  </si>
  <si>
    <t>39.0</t>
  </si>
  <si>
    <t>36.1</t>
  </si>
  <si>
    <t>45.1</t>
  </si>
  <si>
    <t>44.1</t>
  </si>
  <si>
    <t>47.6</t>
  </si>
  <si>
    <t>48.4</t>
  </si>
  <si>
    <t>46.5</t>
  </si>
  <si>
    <t>45.9</t>
  </si>
  <si>
    <t>231.0</t>
  </si>
  <si>
    <t>213.0</t>
  </si>
  <si>
    <t>269.5</t>
  </si>
  <si>
    <t>260.3</t>
  </si>
  <si>
    <t>284.5</t>
  </si>
  <si>
    <t>286.9</t>
  </si>
  <si>
    <t>296.5</t>
  </si>
  <si>
    <t>287.4</t>
  </si>
  <si>
    <t>278.0</t>
  </si>
  <si>
    <t>285.8</t>
  </si>
  <si>
    <t>267.6</t>
  </si>
  <si>
    <t>268.4</t>
  </si>
  <si>
    <t>* Percent Change In Individual Monthly Travel 2020 vs. 2021</t>
  </si>
  <si>
    <t>-6.8</t>
  </si>
  <si>
    <t>-10.5</t>
  </si>
  <si>
    <t>22.0</t>
  </si>
  <si>
    <t>72.1</t>
  </si>
  <si>
    <t>38.1</t>
  </si>
  <si>
    <t>18.9</t>
  </si>
  <si>
    <t>11.1</t>
  </si>
  <si>
    <t>9.4</t>
  </si>
  <si>
    <t>9.7</t>
  </si>
  <si>
    <t>16.1</t>
  </si>
  <si>
    <t>14.9</t>
  </si>
  <si>
    <t>-7.8</t>
  </si>
  <si>
    <t>20.2</t>
  </si>
  <si>
    <t>53.5</t>
  </si>
  <si>
    <t>25.5</t>
  </si>
  <si>
    <t>12.9</t>
  </si>
  <si>
    <t>10.5</t>
  </si>
  <si>
    <t>6.5</t>
  </si>
  <si>
    <t>6.4</t>
  </si>
  <si>
    <t>11.9</t>
  </si>
  <si>
    <t>10.6</t>
  </si>
  <si>
    <t>-7.3</t>
  </si>
  <si>
    <t>-9.3</t>
  </si>
  <si>
    <t>22.2</t>
  </si>
  <si>
    <t>8.7</t>
  </si>
  <si>
    <t>5.5</t>
  </si>
  <si>
    <t>5.2</t>
  </si>
  <si>
    <t>5.0</t>
  </si>
  <si>
    <t>10.0</t>
  </si>
  <si>
    <t>9.2</t>
  </si>
  <si>
    <t>-14.3</t>
  </si>
  <si>
    <t>-14.4</t>
  </si>
  <si>
    <t>19.9</t>
  </si>
  <si>
    <t>64.1</t>
  </si>
  <si>
    <t>34.9</t>
  </si>
  <si>
    <t>18.6</t>
  </si>
  <si>
    <t>13.8</t>
  </si>
  <si>
    <t>10.4</t>
  </si>
  <si>
    <t>9.5</t>
  </si>
  <si>
    <t>8.8</t>
  </si>
  <si>
    <t>13.7</t>
  </si>
  <si>
    <t>12.1</t>
  </si>
  <si>
    <t>-13.0</t>
  </si>
  <si>
    <t>-12.8</t>
  </si>
  <si>
    <t>17.9</t>
  </si>
  <si>
    <t>53.4</t>
  </si>
  <si>
    <t>28.1</t>
  </si>
  <si>
    <t>14.0</t>
  </si>
  <si>
    <t>10.9</t>
  </si>
  <si>
    <t>8.5</t>
  </si>
  <si>
    <t>8.2</t>
  </si>
  <si>
    <t>6.9</t>
  </si>
  <si>
    <t>11.7</t>
  </si>
  <si>
    <t>-11.9</t>
  </si>
  <si>
    <t>-12.5</t>
  </si>
  <si>
    <t>17.3</t>
  </si>
  <si>
    <t>51.2</t>
  </si>
  <si>
    <t>13.2</t>
  </si>
  <si>
    <t>10.1</t>
  </si>
  <si>
    <t>8.3</t>
  </si>
  <si>
    <t>8.1</t>
  </si>
  <si>
    <t>12.3</t>
  </si>
  <si>
    <t>11.2</t>
  </si>
  <si>
    <t>-11.4</t>
  </si>
  <si>
    <t>-12.2</t>
  </si>
  <si>
    <t>55.3</t>
  </si>
  <si>
    <t>14.6</t>
  </si>
  <si>
    <t>11.6</t>
  </si>
  <si>
    <t>8.4</t>
  </si>
  <si>
    <t>7.9</t>
  </si>
  <si>
    <t>7.2</t>
  </si>
  <si>
    <t>Table - 2. Estimated Cumulative Monthly Motor Vehicle Travel in the United States**</t>
  </si>
  <si>
    <t>2020 Cumulative Monthly Vehicle-Miles of Travel in Billions</t>
  </si>
  <si>
    <t>37.9</t>
  </si>
  <si>
    <t>55.9</t>
  </si>
  <si>
    <t>68.0</t>
  </si>
  <si>
    <t>85.4</t>
  </si>
  <si>
    <t>105.9</t>
  </si>
  <si>
    <t>128.2</t>
  </si>
  <si>
    <t>150.2</t>
  </si>
  <si>
    <t>171.1</t>
  </si>
  <si>
    <t>192.7</t>
  </si>
  <si>
    <t>212.3</t>
  </si>
  <si>
    <t>231.8</t>
  </si>
  <si>
    <t>57.6</t>
  </si>
  <si>
    <t>84.7</t>
  </si>
  <si>
    <t>105.3</t>
  </si>
  <si>
    <t>132.9</t>
  </si>
  <si>
    <t>164.3</t>
  </si>
  <si>
    <t>197.7</t>
  </si>
  <si>
    <t>230.9</t>
  </si>
  <si>
    <t>262.8</t>
  </si>
  <si>
    <t>295.4</t>
  </si>
  <si>
    <t>324.1</t>
  </si>
  <si>
    <t>352.8</t>
  </si>
  <si>
    <t>50.7</t>
  </si>
  <si>
    <t>74.6</t>
  </si>
  <si>
    <t>94.1</t>
  </si>
  <si>
    <t>119.7</t>
  </si>
  <si>
    <t>148.3</t>
  </si>
  <si>
    <t>179.0</t>
  </si>
  <si>
    <t>209.1</t>
  </si>
  <si>
    <t>238.2</t>
  </si>
  <si>
    <t>267.7</t>
  </si>
  <si>
    <t>293.5</t>
  </si>
  <si>
    <t>319.0</t>
  </si>
  <si>
    <t>90.3</t>
  </si>
  <si>
    <t>129.6</t>
  </si>
  <si>
    <t>156.9</t>
  </si>
  <si>
    <t>193.0</t>
  </si>
  <si>
    <t>234.6</t>
  </si>
  <si>
    <t>279.1</t>
  </si>
  <si>
    <t>323.3</t>
  </si>
  <si>
    <t>366.9</t>
  </si>
  <si>
    <t>412.4</t>
  </si>
  <si>
    <t>453.7</t>
  </si>
  <si>
    <t>495.4</t>
  </si>
  <si>
    <t>181.4</t>
  </si>
  <si>
    <t>261.3</t>
  </si>
  <si>
    <t>320.3</t>
  </si>
  <si>
    <t>396.8</t>
  </si>
  <si>
    <t>483.0</t>
  </si>
  <si>
    <t>573.8</t>
  </si>
  <si>
    <t>665.7</t>
  </si>
  <si>
    <t>754.7</t>
  </si>
  <si>
    <t>847.6</t>
  </si>
  <si>
    <t>930.8</t>
  </si>
  <si>
    <t>1015.6</t>
  </si>
  <si>
    <t>85.6</t>
  </si>
  <si>
    <t>124.0</t>
  </si>
  <si>
    <t>153.2</t>
  </si>
  <si>
    <t>191.0</t>
  </si>
  <si>
    <t>233.0</t>
  </si>
  <si>
    <t>276.9</t>
  </si>
  <si>
    <t>320.5</t>
  </si>
  <si>
    <t>363.6</t>
  </si>
  <si>
    <t>408.1</t>
  </si>
  <si>
    <t>447.8</t>
  </si>
  <si>
    <t>489.1</t>
  </si>
  <si>
    <t>503.5</t>
  </si>
  <si>
    <t>730.2</t>
  </si>
  <si>
    <t>897.8</t>
  </si>
  <si>
    <t>1118.8</t>
  </si>
  <si>
    <t>1369.1</t>
  </si>
  <si>
    <t>1634.7</t>
  </si>
  <si>
    <t>1899.7</t>
  </si>
  <si>
    <t>2157.3</t>
  </si>
  <si>
    <t>2423.9</t>
  </si>
  <si>
    <t>2662.2</t>
  </si>
  <si>
    <t>2903.6</t>
  </si>
  <si>
    <t>2021 Cumulative Monthly Vehicle-Miles of Travel in Billions</t>
  </si>
  <si>
    <t>56.6</t>
  </si>
  <si>
    <t>77.5</t>
  </si>
  <si>
    <t>101.5</t>
  </si>
  <si>
    <t>126.2</t>
  </si>
  <si>
    <t>152.7</t>
  </si>
  <si>
    <t>177.2</t>
  </si>
  <si>
    <t>200.1</t>
  </si>
  <si>
    <t>223.7</t>
  </si>
  <si>
    <t>246.5</t>
  </si>
  <si>
    <t>268.9</t>
  </si>
  <si>
    <t>52.4</t>
  </si>
  <si>
    <t>84.9</t>
  </si>
  <si>
    <t>116.5</t>
  </si>
  <si>
    <t>151.2</t>
  </si>
  <si>
    <t>186.6</t>
  </si>
  <si>
    <t>223.5</t>
  </si>
  <si>
    <t>258.9</t>
  </si>
  <si>
    <t>292.8</t>
  </si>
  <si>
    <t>327.5</t>
  </si>
  <si>
    <t>359.6</t>
  </si>
  <si>
    <t>391.3</t>
  </si>
  <si>
    <t>75.1</t>
  </si>
  <si>
    <t>103.5</t>
  </si>
  <si>
    <t>134.9</t>
  </si>
  <si>
    <t>166.4</t>
  </si>
  <si>
    <t>199.8</t>
  </si>
  <si>
    <t>231.6</t>
  </si>
  <si>
    <t>262.1</t>
  </si>
  <si>
    <t>293.1</t>
  </si>
  <si>
    <t>321.5</t>
  </si>
  <si>
    <t>349.3</t>
  </si>
  <si>
    <t>77.3</t>
  </si>
  <si>
    <t>124.5</t>
  </si>
  <si>
    <t>169.3</t>
  </si>
  <si>
    <t>217.9</t>
  </si>
  <si>
    <t>267.3</t>
  </si>
  <si>
    <t>317.9</t>
  </si>
  <si>
    <t>366.7</t>
  </si>
  <si>
    <t>414.5</t>
  </si>
  <si>
    <t>464.0</t>
  </si>
  <si>
    <t>510.9</t>
  </si>
  <si>
    <t>557.7</t>
  </si>
  <si>
    <t>158.0</t>
  </si>
  <si>
    <t>252.2</t>
  </si>
  <si>
    <t>342.6</t>
  </si>
  <si>
    <t>440.7</t>
  </si>
  <si>
    <t>538.9</t>
  </si>
  <si>
    <t>639.7</t>
  </si>
  <si>
    <t>739.4</t>
  </si>
  <si>
    <t>835.7</t>
  </si>
  <si>
    <t>935.0</t>
  </si>
  <si>
    <t>1027.9</t>
  </si>
  <si>
    <t>1121.7</t>
  </si>
  <si>
    <t>120.2</t>
  </si>
  <si>
    <t>212.1</t>
  </si>
  <si>
    <t>259.8</t>
  </si>
  <si>
    <t>308.1</t>
  </si>
  <si>
    <t>355.4</t>
  </si>
  <si>
    <t>401.9</t>
  </si>
  <si>
    <t>449.5</t>
  </si>
  <si>
    <t>494.0</t>
  </si>
  <si>
    <t>539.9</t>
  </si>
  <si>
    <t>444.0</t>
  </si>
  <si>
    <t>713.5</t>
  </si>
  <si>
    <t>973.8</t>
  </si>
  <si>
    <t>1258.3</t>
  </si>
  <si>
    <t>1545.2</t>
  </si>
  <si>
    <t>1841.7</t>
  </si>
  <si>
    <t>2129.1</t>
  </si>
  <si>
    <t>2407.0</t>
  </si>
  <si>
    <t>2692.8</t>
  </si>
  <si>
    <t>2960.4</t>
  </si>
  <si>
    <t>3228.8</t>
  </si>
  <si>
    <t>* Percent Change In Cumulative Monthly Travel 2020 vs. 2021</t>
  </si>
  <si>
    <t>-8.6</t>
  </si>
  <si>
    <t>1.3</t>
  </si>
  <si>
    <t>13.9</t>
  </si>
  <si>
    <t>18.8</t>
  </si>
  <si>
    <t>19.2</t>
  </si>
  <si>
    <t>19.1</t>
  </si>
  <si>
    <t>16.9</t>
  </si>
  <si>
    <t>16.0</t>
  </si>
  <si>
    <t>-9.1</t>
  </si>
  <si>
    <t>0.2</t>
  </si>
  <si>
    <t>10.7</t>
  </si>
  <si>
    <t>13.6</t>
  </si>
  <si>
    <t>13.1</t>
  </si>
  <si>
    <t>11.4</t>
  </si>
  <si>
    <t>11.0</t>
  </si>
  <si>
    <t>-8.3</t>
  </si>
  <si>
    <t>0.7</t>
  </si>
  <si>
    <t>12.6</t>
  </si>
  <si>
    <t>-4.0</t>
  </si>
  <si>
    <t>13.4</t>
  </si>
  <si>
    <t>13.0</t>
  </si>
  <si>
    <t>12.5</t>
  </si>
  <si>
    <t>-12.9</t>
  </si>
  <si>
    <t>-3.5</t>
  </si>
  <si>
    <t>7.0</t>
  </si>
  <si>
    <t>11.5</t>
  </si>
  <si>
    <t>10.3</t>
  </si>
  <si>
    <t>-3.1</t>
  </si>
  <si>
    <t>7.3</t>
  </si>
  <si>
    <t>11.3</t>
  </si>
  <si>
    <t>-11.8</t>
  </si>
  <si>
    <t>-2.3</t>
  </si>
  <si>
    <t>12.7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</si>
  <si>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</si>
  <si>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</si>
  <si>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</si>
  <si>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</si>
  <si>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</si>
  <si>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</si>
  <si>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</si>
  <si>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</si>
  <si>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</si>
  <si>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</si>
  <si>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</si>
  <si>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</si>
  <si>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</si>
  <si>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</si>
  <si>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</si>
  <si>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</si>
  <si>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</si>
  <si>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</si>
  <si>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</si>
  <si>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</si>
  <si>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</si>
  <si>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</si>
  <si>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</si>
  <si>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</si>
  <si>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</si>
  <si>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</si>
  <si>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</si>
  <si>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</si>
  <si>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</si>
  <si>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</si>
  <si>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</si>
  <si>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</si>
  <si>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</si>
  <si>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</si>
  <si>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</si>
  <si>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</si>
  <si>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</si>
  <si>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</si>
  <si>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</si>
  <si>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</si>
  <si>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</si>
  <si>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</si>
  <si>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</si>
  <si>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</si>
  <si>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</si>
  <si>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</si>
  <si>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</si>
  <si>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</si>
  <si>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</si>
  <si>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</si>
  <si>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</si>
  <si>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</si>
  <si>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</si>
  <si>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</si>
  <si>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</si>
  <si>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</si>
  <si>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</si>
  <si>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</si>
  <si>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</si>
  <si>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</si>
  <si>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</si>
  <si>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</si>
  <si>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</si>
  <si>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</si>
  <si>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</si>
  <si>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</si>
  <si>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</si>
  <si>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</si>
  <si>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</si>
  <si>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</si>
  <si>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</si>
  <si>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</si>
  <si>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</si>
  <si>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</si>
  <si>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</si>
  <si>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</si>
  <si>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</si>
  <si>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</si>
  <si>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</si>
  <si>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</si>
  <si>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</si>
  <si>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</si>
  <si>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</si>
  <si>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</si>
  <si>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</si>
  <si>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</si>
  <si>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</si>
  <si>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</si>
  <si>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</si>
  <si>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</si>
  <si>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</si>
  <si>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</si>
  <si>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</si>
  <si>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</si>
  <si>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</si>
  <si>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</si>
  <si>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</si>
  <si>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</si>
  <si>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</si>
  <si>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</si>
  <si>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</si>
  <si>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</si>
  <si>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</si>
  <si>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</si>
  <si>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</si>
  <si>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</si>
  <si>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</si>
  <si>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</si>
  <si>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</si>
  <si>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</si>
  <si>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</si>
  <si>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</si>
  <si>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</si>
  <si>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</si>
  <si>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</si>
  <si>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</si>
  <si>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</si>
  <si>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</si>
  <si>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</si>
  <si>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</si>
  <si>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</si>
  <si>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</si>
  <si>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</si>
  <si>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</si>
  <si>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</si>
  <si>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</si>
  <si>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</si>
  <si>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</si>
  <si>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</si>
  <si>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</si>
  <si>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</si>
  <si>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</si>
  <si>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</si>
  <si>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</si>
  <si>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</si>
  <si>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</si>
  <si>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</si>
  <si>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December</t>
  </si>
  <si>
    <t>56.8</t>
  </si>
  <si>
    <t>59.1</t>
  </si>
  <si>
    <t>60.8</t>
  </si>
  <si>
    <t>81.9</t>
  </si>
  <si>
    <t>186.5</t>
  </si>
  <si>
    <t>10.8</t>
  </si>
  <si>
    <t>15.3</t>
  </si>
  <si>
    <t>-10.0</t>
  </si>
  <si>
    <t>2020</t>
  </si>
  <si>
    <t>February8,2022</t>
  </si>
  <si>
    <t>November 2020</t>
  </si>
  <si>
    <t>February 08,2022</t>
  </si>
  <si>
    <t>26.9</t>
  </si>
  <si>
    <t>325.2</t>
  </si>
  <si>
    <t>Page 2 - table</t>
  </si>
  <si>
    <t>year_record</t>
  </si>
  <si>
    <t>tmonth</t>
  </si>
  <si>
    <t>yearToDate</t>
  </si>
  <si>
    <t>moving</t>
  </si>
  <si>
    <t>1996</t>
  </si>
  <si>
    <t>201462.000000</t>
  </si>
  <si>
    <t>2482201.000000</t>
  </si>
  <si>
    <t>1997</t>
  </si>
  <si>
    <t>207322.000000</t>
  </si>
  <si>
    <t>2560373.000000</t>
  </si>
  <si>
    <t>1998</t>
  </si>
  <si>
    <t>216303.000000</t>
  </si>
  <si>
    <t>2625363.000000</t>
  </si>
  <si>
    <t>1999</t>
  </si>
  <si>
    <t>221465.000000</t>
  </si>
  <si>
    <t>2679459.000000</t>
  </si>
  <si>
    <t>2000</t>
  </si>
  <si>
    <t>218390.000000</t>
  </si>
  <si>
    <t>2746926.000000</t>
  </si>
  <si>
    <t>2001</t>
  </si>
  <si>
    <t>229584.000000</t>
  </si>
  <si>
    <t>2795611.000000</t>
  </si>
  <si>
    <t>2002</t>
  </si>
  <si>
    <t>234260.000000</t>
  </si>
  <si>
    <t>2855509.000000</t>
  </si>
  <si>
    <t>2003</t>
  </si>
  <si>
    <t>238538.000000</t>
  </si>
  <si>
    <t>2890222.000000</t>
  </si>
  <si>
    <t>2004</t>
  </si>
  <si>
    <t>245029.000000</t>
  </si>
  <si>
    <t>2964789.000000</t>
  </si>
  <si>
    <t>2005</t>
  </si>
  <si>
    <t>245787.000000</t>
  </si>
  <si>
    <t>2989430.000000</t>
  </si>
  <si>
    <t>2006</t>
  </si>
  <si>
    <t>248187.000000</t>
  </si>
  <si>
    <t>3014116.000000</t>
  </si>
  <si>
    <t>2007</t>
  </si>
  <si>
    <t>240281.000000</t>
  </si>
  <si>
    <t>3029822.000000</t>
  </si>
  <si>
    <t>2008</t>
  </si>
  <si>
    <t>241742.000000</t>
  </si>
  <si>
    <t>2973509.000000</t>
  </si>
  <si>
    <t>2009</t>
  </si>
  <si>
    <t>239593.000000</t>
  </si>
  <si>
    <t>2956764.000000</t>
  </si>
  <si>
    <t>2010</t>
  </si>
  <si>
    <t>240800.000000</t>
  </si>
  <si>
    <t>2967266.000000</t>
  </si>
  <si>
    <t>2011</t>
  </si>
  <si>
    <t>244810.000000</t>
  </si>
  <si>
    <t>2950402.000000</t>
  </si>
  <si>
    <t>2012</t>
  </si>
  <si>
    <t>238709.000000</t>
  </si>
  <si>
    <t>2968570.000000</t>
  </si>
  <si>
    <t>2013</t>
  </si>
  <si>
    <t>241237.000000</t>
  </si>
  <si>
    <t>2988280.000000</t>
  </si>
  <si>
    <t>2014</t>
  </si>
  <si>
    <t>252271.000000</t>
  </si>
  <si>
    <t>3025656.000000</t>
  </si>
  <si>
    <t>2015</t>
  </si>
  <si>
    <t>259424.000000</t>
  </si>
  <si>
    <t>3095373.000000</t>
  </si>
  <si>
    <t>2016</t>
  </si>
  <si>
    <t>264778.000000</t>
  </si>
  <si>
    <t>3174408.000000</t>
  </si>
  <si>
    <t>2017</t>
  </si>
  <si>
    <t>267958.000000</t>
  </si>
  <si>
    <t>3212347.000000</t>
  </si>
  <si>
    <t>2018</t>
  </si>
  <si>
    <t>270370.000000</t>
  </si>
  <si>
    <t>3240327.000000</t>
  </si>
  <si>
    <t>2019</t>
  </si>
  <si>
    <t>261757.000000</t>
  </si>
  <si>
    <t>3261772.000000</t>
  </si>
  <si>
    <t>241451.000000</t>
  </si>
  <si>
    <t>2903622.000000</t>
  </si>
  <si>
    <t>268398.000000</t>
  </si>
  <si>
    <t>3228836.000000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</si>
  <si>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</si>
  <si>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</si>
  <si>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</si>
  <si>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</si>
  <si>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</si>
  <si>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</si>
  <si>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</si>
  <si>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</si>
  <si>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</si>
  <si>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</si>
  <si>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</si>
  <si>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</si>
  <si>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</t>
  </si>
  <si>
    <t>February</t>
  </si>
  <si>
    <t>3</t>
  </si>
  <si>
    <t>March</t>
  </si>
  <si>
    <t>4</t>
  </si>
  <si>
    <t>April</t>
  </si>
  <si>
    <t>5</t>
  </si>
  <si>
    <t>6</t>
  </si>
  <si>
    <t>June</t>
  </si>
  <si>
    <t>7</t>
  </si>
  <si>
    <t>July</t>
  </si>
  <si>
    <t>8</t>
  </si>
  <si>
    <t>August</t>
  </si>
  <si>
    <t>9</t>
  </si>
  <si>
    <t>September</t>
  </si>
  <si>
    <t>10</t>
  </si>
  <si>
    <t>October</t>
  </si>
  <si>
    <t>11</t>
  </si>
  <si>
    <t>November</t>
  </si>
  <si>
    <t>12</t>
  </si>
  <si>
    <t>313</t>
  </si>
  <si>
    <t>314</t>
  </si>
  <si>
    <t>315</t>
  </si>
  <si>
    <t>316</t>
  </si>
  <si>
    <t>317</t>
  </si>
  <si>
    <t>318</t>
  </si>
  <si>
    <t>The seasonally adjusted vehicle miles traveled for December 2021 is</t>
  </si>
  <si>
    <t>vehicle miles) compared with November 2021</t>
  </si>
  <si>
    <r>
      <t xml:space="preserve">over December 2020. It also represents a </t>
    </r>
    <r>
      <rPr>
        <b/>
        <sz val="14"/>
        <rFont val="Verdana"/>
        <family val="2"/>
      </rPr>
      <t xml:space="preserve">-0.4% </t>
    </r>
    <r>
      <rPr>
        <sz val="14"/>
        <rFont val="Verdana"/>
        <family val="2"/>
      </rPr>
      <t xml:space="preserve">change (-1.1 billion </t>
    </r>
  </si>
  <si>
    <r>
      <t xml:space="preserve">278.3 billion miles, a </t>
    </r>
    <r>
      <rPr>
        <b/>
        <sz val="14"/>
        <rFont val="Verdana"/>
        <family val="2"/>
      </rPr>
      <t xml:space="preserve">10.7% </t>
    </r>
    <r>
      <rPr>
        <sz val="14"/>
        <rFont val="Verdana"/>
        <family val="2"/>
      </rPr>
      <t xml:space="preserve">(26.9 billion vehicle miles) change 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</si>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</sst>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  <numFmt numFmtId="175" formatCode="_(* #,##0_);_(* \(#,##0\);_(* &quot;-&quot;??_);_(@_)"/>
  </numFmts>
  <fonts count="28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4" fillId="0" borderId="0"/>
    <xf numFmtId="43" fontId="27" fillId="0" borderId="0" applyFont="0" applyFill="0" applyBorder="0" applyAlignment="0" applyProtection="0"/>
  </cellStyleXfs>
  <cellXfs count="280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8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0" fontId="16" fillId="0" borderId="1" xfId="0" applyNumberFormat="1" applyFont="1" applyBorder="1" applyAlignment="1">
      <alignment horizontal="right" wrapText="1"/>
    </xf>
    <xf numFmtId="170" fontId="14" fillId="0" borderId="1" xfId="0" applyNumberFormat="1" applyFont="1" applyBorder="1" applyAlignment="1">
      <alignment horizontal="right" wrapText="1"/>
    </xf>
    <xf numFmtId="170" fontId="16" fillId="0" borderId="1" xfId="0" applyNumberFormat="1" applyFont="1" applyBorder="1" applyAlignment="1">
      <alignment wrapText="1"/>
    </xf>
    <xf numFmtId="170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1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6" fillId="0" borderId="1" xfId="0" applyNumberFormat="1" applyFont="1" applyBorder="1" applyAlignment="1">
      <alignment horizontal="left" wrapText="1"/>
    </xf>
    <xf numFmtId="172" fontId="16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4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4" fillId="0" borderId="9" xfId="0" applyNumberFormat="1" applyFont="1" applyBorder="1" applyAlignment="1">
      <alignment horizontal="left"/>
    </xf>
    <xf numFmtId="172" fontId="14" fillId="0" borderId="3" xfId="0" applyNumberFormat="1" applyFont="1" applyBorder="1" applyAlignment="1">
      <alignment horizontal="left" wrapText="1"/>
    </xf>
    <xf numFmtId="172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2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wrapText="1"/>
    </xf>
    <xf numFmtId="173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2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2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2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2" fontId="16" fillId="0" borderId="15" xfId="0" applyNumberFormat="1" applyFont="1" applyBorder="1" applyAlignment="1">
      <alignment wrapText="1"/>
    </xf>
    <xf numFmtId="174" fontId="16" fillId="0" borderId="1" xfId="0" applyNumberFormat="1" applyFont="1" applyBorder="1" applyAlignment="1">
      <alignment horizontal="right" wrapText="1"/>
    </xf>
    <xf numFmtId="174" fontId="14" fillId="0" borderId="3" xfId="0" applyNumberFormat="1" applyFont="1" applyBorder="1" applyAlignment="1">
      <alignment horizontal="left" wrapText="1"/>
    </xf>
    <xf numFmtId="174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0" fontId="24" fillId="0" borderId="0" xfId="2"/>
    <xf numFmtId="0" fontId="24" fillId="0" borderId="0" xfId="2" applyAlignment="1">
      <alignment horizontal="left" inden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69" fontId="0" fillId="0" borderId="0" xfId="2" applyNumberFormat="1" applyFont="1" applyAlignment="1">
      <alignment horizontal="left"/>
    </xf>
    <xf numFmtId="43" fontId="0" fillId="0" borderId="0" xfId="3" applyFont="1"/>
    <xf numFmtId="175" fontId="0" fillId="0" borderId="0" xfId="3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1" fontId="14" fillId="0" borderId="2" xfId="0" applyNumberFormat="1" applyFont="1" applyBorder="1" applyAlignment="1">
      <alignment horizontal="center" vertical="center" wrapText="1"/>
    </xf>
    <xf numFmtId="171" fontId="14" fillId="0" borderId="3" xfId="0" applyNumberFormat="1" applyFont="1" applyBorder="1" applyAlignment="1">
      <alignment horizontal="center" vertical="center" wrapText="1"/>
    </xf>
    <xf numFmtId="171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2" fontId="14" fillId="0" borderId="13" xfId="0" applyNumberFormat="1" applyFont="1" applyBorder="1" applyAlignment="1">
      <alignment horizontal="center" vertical="center" wrapText="1"/>
    </xf>
    <xf numFmtId="172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Comma" xfId="3" builtinId="3"/>
    <cellStyle name="Normal" xfId="0" builtinId="0"/>
    <cellStyle name="Normal 2 2" xfId="2" xr:uid="{00000000-0005-0000-0000-000001000000}"/>
    <cellStyle name="Percent" xfId="1" builtinId="5"/>
  </cellStyles>
  <dxfs count="2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1'!$L$2:$L$302</c:f>
              <c:strCache>
                <c:ptCount val="300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  <c:pt idx="295">
                  <c:v>2021</c:v>
                </c:pt>
                <c:pt idx="296">
                  <c:v>2021</c:v>
                </c:pt>
                <c:pt idx="297">
                  <c:v>2021</c:v>
                </c:pt>
                <c:pt idx="298">
                  <c:v>2021</c:v>
                </c:pt>
                <c:pt idx="299">
                  <c:v>2021</c:v>
                </c:pt>
              </c:strCache>
            </c:strRef>
          </c:cat>
          <c:val>
            <c:numRef>
              <c:f>'Figure 1'!$N$2:$N$302</c:f>
              <c:numCache>
                <c:formatCode>#,##0</c:formatCode>
                <c:ptCount val="301"/>
                <c:pt idx="0">
                  <c:v>2488.8620900000001</c:v>
                </c:pt>
                <c:pt idx="1">
                  <c:v>2496.2506990000002</c:v>
                </c:pt>
                <c:pt idx="2">
                  <c:v>2504.031336</c:v>
                </c:pt>
                <c:pt idx="3">
                  <c:v>2510.06826</c:v>
                </c:pt>
                <c:pt idx="4">
                  <c:v>2517.4742919999999</c:v>
                </c:pt>
                <c:pt idx="5">
                  <c:v>2524.1775149999999</c:v>
                </c:pt>
                <c:pt idx="6">
                  <c:v>2535.7816029999999</c:v>
                </c:pt>
                <c:pt idx="7">
                  <c:v>2540.227359</c:v>
                </c:pt>
                <c:pt idx="8">
                  <c:v>2546.17011</c:v>
                </c:pt>
                <c:pt idx="9">
                  <c:v>2551.7347089999998</c:v>
                </c:pt>
                <c:pt idx="10">
                  <c:v>2554.5131719999999</c:v>
                </c:pt>
                <c:pt idx="11">
                  <c:v>2560.3727410000001</c:v>
                </c:pt>
                <c:pt idx="12">
                  <c:v>2567.1171709999999</c:v>
                </c:pt>
                <c:pt idx="13">
                  <c:v>2570.333815</c:v>
                </c:pt>
                <c:pt idx="14">
                  <c:v>2572.603235</c:v>
                </c:pt>
                <c:pt idx="15">
                  <c:v>2579.2342560000002</c:v>
                </c:pt>
                <c:pt idx="16">
                  <c:v>2581.050804</c:v>
                </c:pt>
                <c:pt idx="17">
                  <c:v>2587.5294429999999</c:v>
                </c:pt>
                <c:pt idx="18">
                  <c:v>2590.7604150000002</c:v>
                </c:pt>
                <c:pt idx="19">
                  <c:v>2594.4073239999998</c:v>
                </c:pt>
                <c:pt idx="20">
                  <c:v>2600.3218630000001</c:v>
                </c:pt>
                <c:pt idx="21">
                  <c:v>2607.625638</c:v>
                </c:pt>
                <c:pt idx="22">
                  <c:v>2616.3817349999999</c:v>
                </c:pt>
                <c:pt idx="23">
                  <c:v>2625.362803</c:v>
                </c:pt>
                <c:pt idx="24">
                  <c:v>2622.0738569999999</c:v>
                </c:pt>
                <c:pt idx="25">
                  <c:v>2626.3921850000002</c:v>
                </c:pt>
                <c:pt idx="26">
                  <c:v>2632.9335329999999</c:v>
                </c:pt>
                <c:pt idx="27">
                  <c:v>2636.0078659999999</c:v>
                </c:pt>
                <c:pt idx="28">
                  <c:v>2638.8949360000001</c:v>
                </c:pt>
                <c:pt idx="29">
                  <c:v>2646.1327339999998</c:v>
                </c:pt>
                <c:pt idx="30">
                  <c:v>2649.3048180000001</c:v>
                </c:pt>
                <c:pt idx="31">
                  <c:v>2653.6648369999998</c:v>
                </c:pt>
                <c:pt idx="32">
                  <c:v>2658.5098039999998</c:v>
                </c:pt>
                <c:pt idx="33">
                  <c:v>2663.6187190000001</c:v>
                </c:pt>
                <c:pt idx="34">
                  <c:v>2674.2962929999999</c:v>
                </c:pt>
                <c:pt idx="35">
                  <c:v>2679.4588399999998</c:v>
                </c:pt>
                <c:pt idx="36">
                  <c:v>2689.3194659999999</c:v>
                </c:pt>
                <c:pt idx="37">
                  <c:v>2697.0954609999999</c:v>
                </c:pt>
                <c:pt idx="38">
                  <c:v>2708.822435</c:v>
                </c:pt>
                <c:pt idx="39">
                  <c:v>2715.5246470000002</c:v>
                </c:pt>
                <c:pt idx="40">
                  <c:v>2727.239654</c:v>
                </c:pt>
                <c:pt idx="41">
                  <c:v>2734.2320209999998</c:v>
                </c:pt>
                <c:pt idx="42">
                  <c:v>2736.2554759999998</c:v>
                </c:pt>
                <c:pt idx="43">
                  <c:v>2742.584472</c:v>
                </c:pt>
                <c:pt idx="44">
                  <c:v>2746.1776620000001</c:v>
                </c:pt>
                <c:pt idx="45">
                  <c:v>2749.037409</c:v>
                </c:pt>
                <c:pt idx="46">
                  <c:v>2750.0009970000001</c:v>
                </c:pt>
                <c:pt idx="47">
                  <c:v>2746.9259999999999</c:v>
                </c:pt>
                <c:pt idx="48">
                  <c:v>2753.1696729999999</c:v>
                </c:pt>
                <c:pt idx="49">
                  <c:v>2754.7843640000001</c:v>
                </c:pt>
                <c:pt idx="50">
                  <c:v>2754.8818679999999</c:v>
                </c:pt>
                <c:pt idx="51">
                  <c:v>2759.6968959999999</c:v>
                </c:pt>
                <c:pt idx="52">
                  <c:v>2762.5526070000001</c:v>
                </c:pt>
                <c:pt idx="53">
                  <c:v>2763.0881770000001</c:v>
                </c:pt>
                <c:pt idx="54">
                  <c:v>2768.3118370000002</c:v>
                </c:pt>
                <c:pt idx="55">
                  <c:v>2773.7540159999999</c:v>
                </c:pt>
                <c:pt idx="56">
                  <c:v>2772.1662419999998</c:v>
                </c:pt>
                <c:pt idx="57">
                  <c:v>2776.7252140000001</c:v>
                </c:pt>
                <c:pt idx="58">
                  <c:v>2784.417128</c:v>
                </c:pt>
                <c:pt idx="59">
                  <c:v>2795.6109999999999</c:v>
                </c:pt>
                <c:pt idx="60">
                  <c:v>2801.140414</c:v>
                </c:pt>
                <c:pt idx="61">
                  <c:v>2808.501268</c:v>
                </c:pt>
                <c:pt idx="62">
                  <c:v>2811.9835880000001</c:v>
                </c:pt>
                <c:pt idx="63">
                  <c:v>2816.6967260000001</c:v>
                </c:pt>
                <c:pt idx="64">
                  <c:v>2823.0864860000001</c:v>
                </c:pt>
                <c:pt idx="65">
                  <c:v>2827.4565480000001</c:v>
                </c:pt>
                <c:pt idx="66">
                  <c:v>2833.485561</c:v>
                </c:pt>
                <c:pt idx="67">
                  <c:v>2838.8772629999999</c:v>
                </c:pt>
                <c:pt idx="68">
                  <c:v>2846.1902209999998</c:v>
                </c:pt>
                <c:pt idx="69">
                  <c:v>2850.6958359999999</c:v>
                </c:pt>
                <c:pt idx="70">
                  <c:v>2850.8331469999998</c:v>
                </c:pt>
                <c:pt idx="71">
                  <c:v>2855.509</c:v>
                </c:pt>
                <c:pt idx="72">
                  <c:v>2858.8285070000002</c:v>
                </c:pt>
                <c:pt idx="73">
                  <c:v>2854.2680660000001</c:v>
                </c:pt>
                <c:pt idx="74">
                  <c:v>2854.8776899999998</c:v>
                </c:pt>
                <c:pt idx="75">
                  <c:v>2857.0669039999998</c:v>
                </c:pt>
                <c:pt idx="76">
                  <c:v>2858.5646790000001</c:v>
                </c:pt>
                <c:pt idx="77">
                  <c:v>2862.8408279999999</c:v>
                </c:pt>
                <c:pt idx="78">
                  <c:v>2868.5538000000001</c:v>
                </c:pt>
                <c:pt idx="79">
                  <c:v>2870.5751540000001</c:v>
                </c:pt>
                <c:pt idx="80">
                  <c:v>2874.4018099999998</c:v>
                </c:pt>
                <c:pt idx="81">
                  <c:v>2882.8943810000001</c:v>
                </c:pt>
                <c:pt idx="82">
                  <c:v>2885.9435840000001</c:v>
                </c:pt>
                <c:pt idx="83">
                  <c:v>2890.2220000000002</c:v>
                </c:pt>
                <c:pt idx="84">
                  <c:v>2894.1374700000001</c:v>
                </c:pt>
                <c:pt idx="85">
                  <c:v>2904.1703710000002</c:v>
                </c:pt>
                <c:pt idx="86">
                  <c:v>2918.8940550000002</c:v>
                </c:pt>
                <c:pt idx="87">
                  <c:v>2930.4470179999998</c:v>
                </c:pt>
                <c:pt idx="88">
                  <c:v>2934.4382540000001</c:v>
                </c:pt>
                <c:pt idx="89">
                  <c:v>2939.6763700000001</c:v>
                </c:pt>
                <c:pt idx="90">
                  <c:v>2943.539749</c:v>
                </c:pt>
                <c:pt idx="91">
                  <c:v>2945.688584</c:v>
                </c:pt>
                <c:pt idx="92">
                  <c:v>2951.7522210000002</c:v>
                </c:pt>
                <c:pt idx="93">
                  <c:v>2952.2002029999999</c:v>
                </c:pt>
                <c:pt idx="94">
                  <c:v>2958.2984150000002</c:v>
                </c:pt>
                <c:pt idx="95">
                  <c:v>2964.7890000000002</c:v>
                </c:pt>
                <c:pt idx="96">
                  <c:v>2966.4116509999999</c:v>
                </c:pt>
                <c:pt idx="97">
                  <c:v>2972.6721550000002</c:v>
                </c:pt>
                <c:pt idx="98">
                  <c:v>2974.4511950000001</c:v>
                </c:pt>
                <c:pt idx="99">
                  <c:v>2974.3435749999999</c:v>
                </c:pt>
                <c:pt idx="100">
                  <c:v>2979.7866789999998</c:v>
                </c:pt>
                <c:pt idx="101">
                  <c:v>2986.220433</c:v>
                </c:pt>
                <c:pt idx="102">
                  <c:v>2987.2769149999999</c:v>
                </c:pt>
                <c:pt idx="103">
                  <c:v>2989.7639640000002</c:v>
                </c:pt>
                <c:pt idx="104">
                  <c:v>2988.488699</c:v>
                </c:pt>
                <c:pt idx="105">
                  <c:v>2985.4115790000001</c:v>
                </c:pt>
                <c:pt idx="106">
                  <c:v>2988.671793</c:v>
                </c:pt>
                <c:pt idx="107">
                  <c:v>2989.43</c:v>
                </c:pt>
                <c:pt idx="108">
                  <c:v>2998.6595769999999</c:v>
                </c:pt>
                <c:pt idx="109">
                  <c:v>2999.419124</c:v>
                </c:pt>
                <c:pt idx="110">
                  <c:v>3002.881997</c:v>
                </c:pt>
                <c:pt idx="111">
                  <c:v>3002.686854</c:v>
                </c:pt>
                <c:pt idx="112">
                  <c:v>3003.4015519999998</c:v>
                </c:pt>
                <c:pt idx="113">
                  <c:v>3003.3896009999999</c:v>
                </c:pt>
                <c:pt idx="114">
                  <c:v>2999.8063539999998</c:v>
                </c:pt>
                <c:pt idx="115">
                  <c:v>2999.7123409999999</c:v>
                </c:pt>
                <c:pt idx="116">
                  <c:v>3003.0969239999999</c:v>
                </c:pt>
                <c:pt idx="117">
                  <c:v>3009.6383369999999</c:v>
                </c:pt>
                <c:pt idx="118">
                  <c:v>3011.9496260000001</c:v>
                </c:pt>
                <c:pt idx="119">
                  <c:v>3014.3710000000001</c:v>
                </c:pt>
                <c:pt idx="120">
                  <c:v>3012.666072</c:v>
                </c:pt>
                <c:pt idx="121">
                  <c:v>3009.3050840000001</c:v>
                </c:pt>
                <c:pt idx="122">
                  <c:v>3010.145904</c:v>
                </c:pt>
                <c:pt idx="123">
                  <c:v>3009.9943239999998</c:v>
                </c:pt>
                <c:pt idx="124">
                  <c:v>3011.9848969999998</c:v>
                </c:pt>
                <c:pt idx="125">
                  <c:v>3011.3382259999998</c:v>
                </c:pt>
                <c:pt idx="126">
                  <c:v>3012.9070040000001</c:v>
                </c:pt>
                <c:pt idx="127">
                  <c:v>3016.8313739999999</c:v>
                </c:pt>
                <c:pt idx="128">
                  <c:v>3015.2502490000002</c:v>
                </c:pt>
                <c:pt idx="129">
                  <c:v>3016.5871179999999</c:v>
                </c:pt>
                <c:pt idx="130">
                  <c:v>3015.008394</c:v>
                </c:pt>
                <c:pt idx="131">
                  <c:v>3004.967607</c:v>
                </c:pt>
                <c:pt idx="132">
                  <c:v>3002.8483860000001</c:v>
                </c:pt>
                <c:pt idx="133">
                  <c:v>3003.4873550000002</c:v>
                </c:pt>
                <c:pt idx="134">
                  <c:v>2994.508777</c:v>
                </c:pt>
                <c:pt idx="135">
                  <c:v>2992.203066</c:v>
                </c:pt>
                <c:pt idx="136">
                  <c:v>2984.3531969999999</c:v>
                </c:pt>
                <c:pt idx="137">
                  <c:v>2975.013179</c:v>
                </c:pt>
                <c:pt idx="138">
                  <c:v>2967.727081</c:v>
                </c:pt>
                <c:pt idx="139">
                  <c:v>2955.3861999999999</c:v>
                </c:pt>
                <c:pt idx="140">
                  <c:v>2947.697627</c:v>
                </c:pt>
                <c:pt idx="141">
                  <c:v>2940.4177169999998</c:v>
                </c:pt>
                <c:pt idx="142">
                  <c:v>2929.5777830000002</c:v>
                </c:pt>
                <c:pt idx="143">
                  <c:v>2929.5320459999998</c:v>
                </c:pt>
                <c:pt idx="144">
                  <c:v>2926.4015530000001</c:v>
                </c:pt>
                <c:pt idx="145">
                  <c:v>2926.3497229999998</c:v>
                </c:pt>
                <c:pt idx="146">
                  <c:v>2928.7219960000002</c:v>
                </c:pt>
                <c:pt idx="147">
                  <c:v>2932.2998560000001</c:v>
                </c:pt>
                <c:pt idx="148">
                  <c:v>2933.386669</c:v>
                </c:pt>
                <c:pt idx="149">
                  <c:v>2938.4163290000001</c:v>
                </c:pt>
                <c:pt idx="150">
                  <c:v>2945.5323720000001</c:v>
                </c:pt>
                <c:pt idx="151">
                  <c:v>2949.3666459999999</c:v>
                </c:pt>
                <c:pt idx="152">
                  <c:v>2955.3863099999999</c:v>
                </c:pt>
                <c:pt idx="153">
                  <c:v>2955.8992459999999</c:v>
                </c:pt>
                <c:pt idx="154">
                  <c:v>2960.3143960000002</c:v>
                </c:pt>
                <c:pt idx="155">
                  <c:v>2961.8957949999999</c:v>
                </c:pt>
                <c:pt idx="156">
                  <c:v>2957.1888920000001</c:v>
                </c:pt>
                <c:pt idx="157">
                  <c:v>2950.609371</c:v>
                </c:pt>
                <c:pt idx="158">
                  <c:v>2954.9275579999999</c:v>
                </c:pt>
                <c:pt idx="159">
                  <c:v>2957.9519810000002</c:v>
                </c:pt>
                <c:pt idx="160">
                  <c:v>2957.0898470000002</c:v>
                </c:pt>
                <c:pt idx="161">
                  <c:v>2959.3659419999999</c:v>
                </c:pt>
                <c:pt idx="162">
                  <c:v>2960.88814</c:v>
                </c:pt>
                <c:pt idx="163">
                  <c:v>2965.1328709999998</c:v>
                </c:pt>
                <c:pt idx="164">
                  <c:v>2968.54783</c:v>
                </c:pt>
                <c:pt idx="165">
                  <c:v>2973.60275</c:v>
                </c:pt>
                <c:pt idx="166">
                  <c:v>2976.810164</c:v>
                </c:pt>
                <c:pt idx="167">
                  <c:v>2978.7031160000001</c:v>
                </c:pt>
                <c:pt idx="168">
                  <c:v>2979.307108</c:v>
                </c:pt>
                <c:pt idx="169">
                  <c:v>2979.993434</c:v>
                </c:pt>
                <c:pt idx="170">
                  <c:v>2976.3151309999998</c:v>
                </c:pt>
                <c:pt idx="171">
                  <c:v>2969.4605710000001</c:v>
                </c:pt>
                <c:pt idx="172">
                  <c:v>2964.1249520000001</c:v>
                </c:pt>
                <c:pt idx="173">
                  <c:v>2959.594067</c:v>
                </c:pt>
                <c:pt idx="174">
                  <c:v>2951.5730720000001</c:v>
                </c:pt>
                <c:pt idx="175">
                  <c:v>2945.416768</c:v>
                </c:pt>
                <c:pt idx="176">
                  <c:v>2940.041835</c:v>
                </c:pt>
                <c:pt idx="177">
                  <c:v>2932.6583679999999</c:v>
                </c:pt>
                <c:pt idx="178">
                  <c:v>2928.9467439999999</c:v>
                </c:pt>
                <c:pt idx="179">
                  <c:v>2930.5235819999998</c:v>
                </c:pt>
                <c:pt idx="180">
                  <c:v>2935.0603379999998</c:v>
                </c:pt>
                <c:pt idx="181">
                  <c:v>2940.5267439999998</c:v>
                </c:pt>
                <c:pt idx="182">
                  <c:v>2944.2751210000001</c:v>
                </c:pt>
                <c:pt idx="183">
                  <c:v>2944.8714359999999</c:v>
                </c:pt>
                <c:pt idx="184">
                  <c:v>2952.268431</c:v>
                </c:pt>
                <c:pt idx="185">
                  <c:v>2955.0543939999998</c:v>
                </c:pt>
                <c:pt idx="186">
                  <c:v>2956.0189049999999</c:v>
                </c:pt>
                <c:pt idx="187">
                  <c:v>2960.7788770000002</c:v>
                </c:pt>
                <c:pt idx="188">
                  <c:v>2958.6003900000001</c:v>
                </c:pt>
                <c:pt idx="189">
                  <c:v>2961.1727529999998</c:v>
                </c:pt>
                <c:pt idx="190">
                  <c:v>2964.6739429999998</c:v>
                </c:pt>
                <c:pt idx="191">
                  <c:v>2959.345143</c:v>
                </c:pt>
                <c:pt idx="192">
                  <c:v>2961.0536969999998</c:v>
                </c:pt>
                <c:pt idx="193">
                  <c:v>2958.4959450000001</c:v>
                </c:pt>
                <c:pt idx="194">
                  <c:v>2955.3269460000001</c:v>
                </c:pt>
                <c:pt idx="195">
                  <c:v>2957.9877029999998</c:v>
                </c:pt>
                <c:pt idx="196">
                  <c:v>2960.8352570000002</c:v>
                </c:pt>
                <c:pt idx="197">
                  <c:v>2960.7109110000001</c:v>
                </c:pt>
                <c:pt idx="198">
                  <c:v>2965.0039630000001</c:v>
                </c:pt>
                <c:pt idx="199">
                  <c:v>2969.034083</c:v>
                </c:pt>
                <c:pt idx="200">
                  <c:v>2972.759814</c:v>
                </c:pt>
                <c:pt idx="201">
                  <c:v>2978.218222</c:v>
                </c:pt>
                <c:pt idx="202">
                  <c:v>2977.389514</c:v>
                </c:pt>
                <c:pt idx="203">
                  <c:v>2980.089446</c:v>
                </c:pt>
                <c:pt idx="204">
                  <c:v>2978.9230769999999</c:v>
                </c:pt>
                <c:pt idx="205">
                  <c:v>2978.6356430000001</c:v>
                </c:pt>
                <c:pt idx="206">
                  <c:v>2981.181912</c:v>
                </c:pt>
                <c:pt idx="207">
                  <c:v>2987.849588</c:v>
                </c:pt>
                <c:pt idx="208">
                  <c:v>2992.7228890000001</c:v>
                </c:pt>
                <c:pt idx="209">
                  <c:v>2998.289096</c:v>
                </c:pt>
                <c:pt idx="210">
                  <c:v>3006.387013</c:v>
                </c:pt>
                <c:pt idx="211">
                  <c:v>3009.3311720000002</c:v>
                </c:pt>
                <c:pt idx="212">
                  <c:v>3016.4462090000002</c:v>
                </c:pt>
                <c:pt idx="213">
                  <c:v>3024.8223309999998</c:v>
                </c:pt>
                <c:pt idx="214">
                  <c:v>3028.005259</c:v>
                </c:pt>
                <c:pt idx="215">
                  <c:v>3040.9531590000001</c:v>
                </c:pt>
                <c:pt idx="216">
                  <c:v>3049.6519619999999</c:v>
                </c:pt>
                <c:pt idx="217">
                  <c:v>3054.488456</c:v>
                </c:pt>
                <c:pt idx="218">
                  <c:v>3060.7845609999999</c:v>
                </c:pt>
                <c:pt idx="219">
                  <c:v>3068.8273989999998</c:v>
                </c:pt>
                <c:pt idx="220">
                  <c:v>3075.1650319999999</c:v>
                </c:pt>
                <c:pt idx="221">
                  <c:v>3084.0251229999999</c:v>
                </c:pt>
                <c:pt idx="222">
                  <c:v>3093.9790280000002</c:v>
                </c:pt>
                <c:pt idx="223">
                  <c:v>3098.9573529999998</c:v>
                </c:pt>
                <c:pt idx="224">
                  <c:v>3107.8770530000002</c:v>
                </c:pt>
                <c:pt idx="225">
                  <c:v>3112.8824370000002</c:v>
                </c:pt>
                <c:pt idx="226">
                  <c:v>3121.6203540000001</c:v>
                </c:pt>
                <c:pt idx="227">
                  <c:v>3130.4599280000002</c:v>
                </c:pt>
                <c:pt idx="228">
                  <c:v>3131.5112330000002</c:v>
                </c:pt>
                <c:pt idx="229">
                  <c:v>3141.0300609999999</c:v>
                </c:pt>
                <c:pt idx="230">
                  <c:v>3149.7983210000002</c:v>
                </c:pt>
                <c:pt idx="231">
                  <c:v>3152.2580010000001</c:v>
                </c:pt>
                <c:pt idx="232">
                  <c:v>3153.6678459999998</c:v>
                </c:pt>
                <c:pt idx="233">
                  <c:v>3157.4836529999998</c:v>
                </c:pt>
                <c:pt idx="234">
                  <c:v>3157.2062070000002</c:v>
                </c:pt>
                <c:pt idx="235">
                  <c:v>3161.1761759999999</c:v>
                </c:pt>
                <c:pt idx="236">
                  <c:v>3164.93588</c:v>
                </c:pt>
                <c:pt idx="237">
                  <c:v>3165.0323170000001</c:v>
                </c:pt>
                <c:pt idx="238">
                  <c:v>3172.1693869999999</c:v>
                </c:pt>
                <c:pt idx="239">
                  <c:v>3169.79736</c:v>
                </c:pt>
                <c:pt idx="240">
                  <c:v>3177.270215</c:v>
                </c:pt>
                <c:pt idx="241">
                  <c:v>3175.2040649999999</c:v>
                </c:pt>
                <c:pt idx="242">
                  <c:v>3172.8224869999999</c:v>
                </c:pt>
                <c:pt idx="243">
                  <c:v>3177.2947020000001</c:v>
                </c:pt>
                <c:pt idx="244">
                  <c:v>3185.8918950000002</c:v>
                </c:pt>
                <c:pt idx="245">
                  <c:v>3188.8649070000001</c:v>
                </c:pt>
                <c:pt idx="246">
                  <c:v>3194.8240449999998</c:v>
                </c:pt>
                <c:pt idx="247">
                  <c:v>3198.5460819999998</c:v>
                </c:pt>
                <c:pt idx="248">
                  <c:v>3199.5097380000002</c:v>
                </c:pt>
                <c:pt idx="249">
                  <c:v>3206.513285</c:v>
                </c:pt>
                <c:pt idx="250">
                  <c:v>3205.652548</c:v>
                </c:pt>
                <c:pt idx="251">
                  <c:v>3212.2057</c:v>
                </c:pt>
                <c:pt idx="252">
                  <c:v>3211.1419380000002</c:v>
                </c:pt>
                <c:pt idx="253">
                  <c:v>3209.3154199999999</c:v>
                </c:pt>
                <c:pt idx="254">
                  <c:v>3211.2163780000001</c:v>
                </c:pt>
                <c:pt idx="255">
                  <c:v>3210.8049510000001</c:v>
                </c:pt>
                <c:pt idx="256">
                  <c:v>3210.3369090000001</c:v>
                </c:pt>
                <c:pt idx="257">
                  <c:v>3210.450887</c:v>
                </c:pt>
                <c:pt idx="258">
                  <c:v>3212.5082170000001</c:v>
                </c:pt>
                <c:pt idx="259">
                  <c:v>3215.3479390000002</c:v>
                </c:pt>
                <c:pt idx="260">
                  <c:v>3215.803559</c:v>
                </c:pt>
                <c:pt idx="261">
                  <c:v>3219.3197409999998</c:v>
                </c:pt>
                <c:pt idx="262">
                  <c:v>3220.1640649999999</c:v>
                </c:pt>
                <c:pt idx="263">
                  <c:v>3223.3572760000002</c:v>
                </c:pt>
                <c:pt idx="264">
                  <c:v>3228.0826550000002</c:v>
                </c:pt>
                <c:pt idx="265">
                  <c:v>3229.6698219999998</c:v>
                </c:pt>
                <c:pt idx="266">
                  <c:v>3231.8970760000002</c:v>
                </c:pt>
                <c:pt idx="267">
                  <c:v>3240.8825179999999</c:v>
                </c:pt>
                <c:pt idx="268">
                  <c:v>3243.484747</c:v>
                </c:pt>
                <c:pt idx="269">
                  <c:v>3243.8374979999999</c:v>
                </c:pt>
                <c:pt idx="270">
                  <c:v>3250.0316360000002</c:v>
                </c:pt>
                <c:pt idx="271">
                  <c:v>3250.5834519999999</c:v>
                </c:pt>
                <c:pt idx="272">
                  <c:v>3259.0994959999998</c:v>
                </c:pt>
                <c:pt idx="273">
                  <c:v>3260.8734140000001</c:v>
                </c:pt>
                <c:pt idx="274">
                  <c:v>3262.7443020000001</c:v>
                </c:pt>
                <c:pt idx="275">
                  <c:v>3267.1218789999998</c:v>
                </c:pt>
                <c:pt idx="276">
                  <c:v>3272.8053279999999</c:v>
                </c:pt>
                <c:pt idx="277">
                  <c:v>3282.2119790000002</c:v>
                </c:pt>
                <c:pt idx="278">
                  <c:v>3231.4582730000002</c:v>
                </c:pt>
                <c:pt idx="279">
                  <c:v>3113.5355209999998</c:v>
                </c:pt>
                <c:pt idx="280">
                  <c:v>3042.9648780000002</c:v>
                </c:pt>
                <c:pt idx="281">
                  <c:v>3005.9292460000001</c:v>
                </c:pt>
                <c:pt idx="282">
                  <c:v>2969.2163380000002</c:v>
                </c:pt>
                <c:pt idx="283">
                  <c:v>2941.1894259999999</c:v>
                </c:pt>
                <c:pt idx="284">
                  <c:v>2920.4243240000001</c:v>
                </c:pt>
                <c:pt idx="285">
                  <c:v>2896.1439260000002</c:v>
                </c:pt>
                <c:pt idx="286">
                  <c:v>2867.8711069999999</c:v>
                </c:pt>
                <c:pt idx="287">
                  <c:v>2829.0033539999999</c:v>
                </c:pt>
                <c:pt idx="288">
                  <c:v>2806.127559</c:v>
                </c:pt>
                <c:pt idx="289">
                  <c:v>2783.0145149999998</c:v>
                </c:pt>
                <c:pt idx="290">
                  <c:v>2831.7981319999999</c:v>
                </c:pt>
                <c:pt idx="291">
                  <c:v>2928.549876</c:v>
                </c:pt>
                <c:pt idx="292">
                  <c:v>2997.5760879999998</c:v>
                </c:pt>
                <c:pt idx="293">
                  <c:v>3040.5930330000001</c:v>
                </c:pt>
                <c:pt idx="294">
                  <c:v>3078.1967279999999</c:v>
                </c:pt>
                <c:pt idx="295">
                  <c:v>3107.0895820000001</c:v>
                </c:pt>
                <c:pt idx="296">
                  <c:v>3134.1428660000001</c:v>
                </c:pt>
                <c:pt idx="297">
                  <c:v>3160.1787720000002</c:v>
                </c:pt>
                <c:pt idx="298">
                  <c:v>3195.654391</c:v>
                </c:pt>
                <c:pt idx="299">
                  <c:v>3228.836217</c:v>
                </c:pt>
                <c:pt idx="3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C-4596-9848-69A88876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758751"/>
        <c:axId val="1"/>
      </c:lineChart>
      <c:catAx>
        <c:axId val="143575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758751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5.72</c:v>
                </c:pt>
                <c:pt idx="1">
                  <c:v>5.91</c:v>
                </c:pt>
                <c:pt idx="2">
                  <c:v>6.19</c:v>
                </c:pt>
                <c:pt idx="3">
                  <c:v>6.4</c:v>
                </c:pt>
                <c:pt idx="4">
                  <c:v>6.5</c:v>
                </c:pt>
                <c:pt idx="5">
                  <c:v>6.46</c:v>
                </c:pt>
                <c:pt idx="6">
                  <c:v>6.44</c:v>
                </c:pt>
                <c:pt idx="7">
                  <c:v>6.51</c:v>
                </c:pt>
                <c:pt idx="8">
                  <c:v>6.33</c:v>
                </c:pt>
                <c:pt idx="9">
                  <c:v>6.4</c:v>
                </c:pt>
                <c:pt idx="10">
                  <c:v>6.08</c:v>
                </c:pt>
                <c:pt idx="11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F-4BAF-B61E-30390D156B0E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F-4BAF-B61E-30390D156B0E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6.02</c:v>
                </c:pt>
                <c:pt idx="3">
                  <c:v>5.98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F-4BAF-B61E-30390D15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67903"/>
        <c:axId val="1"/>
      </c:lineChart>
      <c:catAx>
        <c:axId val="143576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7679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2.31</c:v>
                </c:pt>
                <c:pt idx="1">
                  <c:v>2.37</c:v>
                </c:pt>
                <c:pt idx="2">
                  <c:v>2.6</c:v>
                </c:pt>
                <c:pt idx="3">
                  <c:v>2.71</c:v>
                </c:pt>
                <c:pt idx="4">
                  <c:v>2.84</c:v>
                </c:pt>
                <c:pt idx="5">
                  <c:v>2.91</c:v>
                </c:pt>
                <c:pt idx="6">
                  <c:v>2.97</c:v>
                </c:pt>
                <c:pt idx="7">
                  <c:v>2.95</c:v>
                </c:pt>
                <c:pt idx="8">
                  <c:v>2.78</c:v>
                </c:pt>
                <c:pt idx="9">
                  <c:v>2.76</c:v>
                </c:pt>
                <c:pt idx="10">
                  <c:v>2.6</c:v>
                </c:pt>
                <c:pt idx="11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7-4E24-A7BB-E2F46A577FC8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7-4E24-A7BB-E2F46A577FC8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2.7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7-4E24-A7BB-E2F46A57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52095"/>
        <c:axId val="1"/>
      </c:lineChart>
      <c:catAx>
        <c:axId val="143575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752095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886" name="Picture 1">
          <a:extLst>
            <a:ext uri="{FF2B5EF4-FFF2-40B4-BE49-F238E27FC236}">
              <a16:creationId xmlns:a16="http://schemas.microsoft.com/office/drawing/2014/main" id="{871BA5A1-055A-491A-A92C-4C0632CE9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160020</xdr:colOff>
      <xdr:row>57</xdr:row>
      <xdr:rowOff>7620</xdr:rowOff>
    </xdr:to>
    <xdr:pic>
      <xdr:nvPicPr>
        <xdr:cNvPr id="27887" name="Picture 2" descr="map">
          <a:extLst>
            <a:ext uri="{FF2B5EF4-FFF2-40B4-BE49-F238E27FC236}">
              <a16:creationId xmlns:a16="http://schemas.microsoft.com/office/drawing/2014/main" id="{C5D011AD-B4D7-4260-BB52-401FEF49E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125732</xdr:colOff>
      <xdr:row>1</xdr:row>
      <xdr:rowOff>50483</xdr:rowOff>
    </xdr:to>
    <xdr:sp macro="" textlink="">
      <xdr:nvSpPr>
        <xdr:cNvPr id="12527" name="AutoShape 1" descr="U.S. Department of Transportation - FHWA">
          <a:extLst>
            <a:ext uri="{FF2B5EF4-FFF2-40B4-BE49-F238E27FC236}">
              <a16:creationId xmlns:a16="http://schemas.microsoft.com/office/drawing/2014/main" id="{66FC8EBC-DC45-473F-9621-CD44EF51E664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64772</xdr:rowOff>
    </xdr:to>
    <xdr:sp macro="" textlink="">
      <xdr:nvSpPr>
        <xdr:cNvPr id="12528" name="AutoShape 2" descr="Fhwa Logo">
          <a:extLst>
            <a:ext uri="{FF2B5EF4-FFF2-40B4-BE49-F238E27FC236}">
              <a16:creationId xmlns:a16="http://schemas.microsoft.com/office/drawing/2014/main" id="{91B47756-A4A3-487F-9E8F-36EAA4873E31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39034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1B62934-CCFE-4723-B6ED-946F4A49AB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39034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79C37-E28A-4B46-B561-9DEC887043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39034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DEF81A-60F7-42F1-AF1A-520DB027595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39034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C591B40-3456-46ED-A9D3-ADFD8673BC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39034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D93CBE-2C60-4E65-8F7E-927D5CE5870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39034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A310EC-3E3D-4FF8-96DA-5D0E38B1C6E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39035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594D606-814A-44F2-A980-5FA664732D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39035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457BBE-A235-478D-93A6-6165AA4AAD7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39035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48FF69-E563-46EA-8DC3-C0851AE6066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390353" name="AutoShape 15" descr="U.S. Department of Transportation - FHWA">
          <a:extLst>
            <a:ext uri="{FF2B5EF4-FFF2-40B4-BE49-F238E27FC236}">
              <a16:creationId xmlns:a16="http://schemas.microsoft.com/office/drawing/2014/main" id="{F0FA3A32-4D12-4DBC-AA49-F839E78AAF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3903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BB078A5-9A0C-4EDC-8E37-68981FE29C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3903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33B66D-B4B9-426D-9254-AFA4DE42679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3903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F6BC78-9C34-4CD4-A0D9-B47AE34B57F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3903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75CCEAD-73D0-4886-BD0F-72C24504A5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3903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A79E7-D1D6-4CFE-97B5-968098C2E6C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3903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8429B3-095D-485E-83B6-59C768E0F7F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3903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DFDDD79-1F14-46FD-A4A3-83588C1CD6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3903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1C8AC8-38DE-47D5-B436-082D7E12EC2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3903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63FFD3-D4D8-4579-84E5-D35D6FA7E95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390363" name="AutoShape 15" descr="U.S. Department of Transportation - FHWA">
          <a:extLst>
            <a:ext uri="{FF2B5EF4-FFF2-40B4-BE49-F238E27FC236}">
              <a16:creationId xmlns:a16="http://schemas.microsoft.com/office/drawing/2014/main" id="{2FBBCC55-48BD-4F4E-AA7B-A213480956C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61" name="AutoShape 15" descr="FHWA">
          <a:extLst>
            <a:ext uri="{FF2B5EF4-FFF2-40B4-BE49-F238E27FC236}">
              <a16:creationId xmlns:a16="http://schemas.microsoft.com/office/drawing/2014/main" id="{CE62C1B0-CF81-4E83-BE85-FFDBD0A867DC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39130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EAC8178-1BB3-4771-9C20-1D439DB1B98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39130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69936-5634-4DD6-AA01-C4E58FC5AA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39131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B0F711-F1CD-4A5D-AF4E-4F0DED813ADF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39131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55CC300-10A9-45A0-A21D-0405A1774F9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39131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7C58A-D6D6-4E34-9C85-B93AD8B2A4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39131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8BB57E-85E4-487B-B694-493CB10AFE2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39131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ED48710-FA74-4145-8CB6-6D024BF4A29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39131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E60A06-FCFC-4D9F-ACE9-042ED9512E8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39131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3E34F9-2FA9-40FE-A4C1-575F8AACC44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391317" name="AutoShape 15" descr="U.S. Department of Transportation - FHWA">
          <a:extLst>
            <a:ext uri="{FF2B5EF4-FFF2-40B4-BE49-F238E27FC236}">
              <a16:creationId xmlns:a16="http://schemas.microsoft.com/office/drawing/2014/main" id="{B9788B41-E241-493C-9261-0BD793EF10DB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391318" name="AutoShape 16" descr="FHWA">
          <a:extLst>
            <a:ext uri="{FF2B5EF4-FFF2-40B4-BE49-F238E27FC236}">
              <a16:creationId xmlns:a16="http://schemas.microsoft.com/office/drawing/2014/main" id="{5993FFDB-BBBA-47B3-94AA-CB1F9740F354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391319" name="AutoShape 17" descr="FHWA">
          <a:extLst>
            <a:ext uri="{FF2B5EF4-FFF2-40B4-BE49-F238E27FC236}">
              <a16:creationId xmlns:a16="http://schemas.microsoft.com/office/drawing/2014/main" id="{5FA6E481-62C3-4D7D-963F-CCB6CF8E5B31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391320" name="AutoShape 18" descr="FHWA">
          <a:extLst>
            <a:ext uri="{FF2B5EF4-FFF2-40B4-BE49-F238E27FC236}">
              <a16:creationId xmlns:a16="http://schemas.microsoft.com/office/drawing/2014/main" id="{C5C744EA-B66D-4CB0-907F-B40965293F6E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391321" name="AutoShape 19" descr="FHWA">
          <a:extLst>
            <a:ext uri="{FF2B5EF4-FFF2-40B4-BE49-F238E27FC236}">
              <a16:creationId xmlns:a16="http://schemas.microsoft.com/office/drawing/2014/main" id="{96A02B1E-B32D-482C-91C3-4CB74AA2C4CB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0835" name="Chart 3">
          <a:extLst>
            <a:ext uri="{FF2B5EF4-FFF2-40B4-BE49-F238E27FC236}">
              <a16:creationId xmlns:a16="http://schemas.microsoft.com/office/drawing/2014/main" id="{55F6081A-7546-4B50-83BB-0CED59A41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083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4A37F58-5B6F-4D9E-9E50-42DAB0815CB5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083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F5C83D-50AE-449B-B1D5-3C7513F1FB64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0838" name="AutoShape 8" descr="FHWA">
          <a:extLst>
            <a:ext uri="{FF2B5EF4-FFF2-40B4-BE49-F238E27FC236}">
              <a16:creationId xmlns:a16="http://schemas.microsoft.com/office/drawing/2014/main" id="{C02F7F1B-685F-4531-A8AE-5A7F5A00DC5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0839" name="AutoShape 9" descr="FHWA">
          <a:extLst>
            <a:ext uri="{FF2B5EF4-FFF2-40B4-BE49-F238E27FC236}">
              <a16:creationId xmlns:a16="http://schemas.microsoft.com/office/drawing/2014/main" id="{B8C6D3F3-60B4-47E6-936B-6CF1C90BCFE8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357" name="Chart 1">
          <a:extLst>
            <a:ext uri="{FF2B5EF4-FFF2-40B4-BE49-F238E27FC236}">
              <a16:creationId xmlns:a16="http://schemas.microsoft.com/office/drawing/2014/main" id="{ADE8026E-9854-4273-B010-FC159D59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358" name="Chart 2">
          <a:extLst>
            <a:ext uri="{FF2B5EF4-FFF2-40B4-BE49-F238E27FC236}">
              <a16:creationId xmlns:a16="http://schemas.microsoft.com/office/drawing/2014/main" id="{F6418127-BE05-4B26-AE87-4B8340D53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449580</xdr:colOff>
      <xdr:row>37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C2A13E-DB0A-4BCE-A720-222A22C5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671560" cy="629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topLeftCell="A10" zoomScaleNormal="100" workbookViewId="0">
      <selection activeCell="J27" sqref="J27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5"/>
      <c r="F2" s="7"/>
    </row>
    <row r="4" spans="1:12" ht="12.75" customHeight="1" x14ac:dyDescent="0.2">
      <c r="A4" s="3" t="s">
        <v>0</v>
      </c>
      <c r="D4" s="6"/>
      <c r="E4" s="187" t="s">
        <v>1</v>
      </c>
      <c r="F4" s="187"/>
      <c r="G4" s="187"/>
      <c r="H4" s="187"/>
      <c r="I4" s="187"/>
      <c r="J4" s="187"/>
    </row>
    <row r="5" spans="1:12" ht="12.75" customHeight="1" x14ac:dyDescent="0.2">
      <c r="A5" s="3" t="s">
        <v>2</v>
      </c>
      <c r="D5" s="6"/>
      <c r="E5" s="187"/>
      <c r="F5" s="187"/>
      <c r="G5" s="187"/>
      <c r="H5" s="187"/>
      <c r="I5" s="187"/>
      <c r="J5" s="187"/>
    </row>
    <row r="7" spans="1:12" ht="12.75" customHeight="1" x14ac:dyDescent="0.2">
      <c r="A7" s="7" t="s">
        <v>3</v>
      </c>
      <c r="D7" s="6"/>
      <c r="E7" s="187" t="s">
        <v>4</v>
      </c>
      <c r="F7" s="187"/>
      <c r="G7" s="187"/>
      <c r="H7" s="187"/>
      <c r="I7" s="187"/>
      <c r="J7" s="187"/>
    </row>
    <row r="8" spans="1:12" ht="12.75" customHeight="1" x14ac:dyDescent="0.2">
      <c r="A8" s="7" t="s">
        <v>5</v>
      </c>
      <c r="D8" s="6"/>
      <c r="E8" s="187"/>
      <c r="F8" s="187"/>
      <c r="G8" s="187"/>
      <c r="H8" s="187"/>
      <c r="I8" s="187"/>
      <c r="J8" s="187"/>
    </row>
    <row r="10" spans="1:12" ht="12.75" customHeight="1" x14ac:dyDescent="0.2">
      <c r="A10" s="3" t="s">
        <v>6</v>
      </c>
      <c r="E10" s="186" t="str">
        <f>CONCATENATE(Data!B4," ",Data!A4)</f>
        <v>December 2021</v>
      </c>
      <c r="F10" s="186"/>
      <c r="G10" s="186"/>
      <c r="H10" s="186"/>
      <c r="I10" s="186"/>
      <c r="J10" s="186"/>
    </row>
    <row r="11" spans="1:12" ht="12.75" customHeight="1" x14ac:dyDescent="0.2">
      <c r="A11" s="3" t="s">
        <v>7</v>
      </c>
      <c r="E11" s="186"/>
      <c r="F11" s="186"/>
      <c r="G11" s="186"/>
      <c r="H11" s="186"/>
      <c r="I11" s="186"/>
      <c r="J11" s="186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2" t="str">
        <f>Data!Q4&amp;"%"</f>
        <v>11.2%</v>
      </c>
      <c r="F15" s="2" t="s">
        <v>9</v>
      </c>
      <c r="G15" s="166" t="str">
        <f>Data!Y4</f>
        <v>26.9</v>
      </c>
      <c r="H15" s="2" t="s">
        <v>10</v>
      </c>
      <c r="I15" s="1"/>
      <c r="L15" s="2" t="str">
        <f>CONCATENATE("for ", E10, " as compared  with")</f>
        <v>for December 2021 as compared  with</v>
      </c>
    </row>
    <row r="16" spans="1:12" ht="17.399999999999999" x14ac:dyDescent="0.3">
      <c r="E16" s="101">
        <f>Data!A6</f>
        <v>44167</v>
      </c>
      <c r="F16" s="195">
        <f>E16</f>
        <v>44167</v>
      </c>
      <c r="G16" s="189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268.4</v>
      </c>
      <c r="F17" s="1"/>
      <c r="G17" s="1"/>
      <c r="H17" s="1"/>
      <c r="I17" s="1"/>
      <c r="J17" s="1"/>
    </row>
    <row r="18" spans="1:256" ht="17.399999999999999" x14ac:dyDescent="0.3">
      <c r="E18" s="4" t="s">
        <v>11</v>
      </c>
      <c r="F18" s="1"/>
      <c r="G18" s="1"/>
      <c r="H18" s="1"/>
      <c r="I18" s="1"/>
      <c r="J18" s="1"/>
    </row>
    <row r="20" spans="1:256" s="4" customFormat="1" ht="17.399999999999999" x14ac:dyDescent="0.3">
      <c r="E20" s="4" t="s">
        <v>741</v>
      </c>
    </row>
    <row r="21" spans="1:256" s="4" customFormat="1" ht="17.399999999999999" x14ac:dyDescent="0.3">
      <c r="E21" s="4" t="s">
        <v>744</v>
      </c>
    </row>
    <row r="22" spans="1:256" s="4" customFormat="1" ht="17.399999999999999" x14ac:dyDescent="0.3">
      <c r="E22" s="4" t="s">
        <v>743</v>
      </c>
    </row>
    <row r="23" spans="1:256" s="4" customFormat="1" ht="17.399999999999999" x14ac:dyDescent="0.3">
      <c r="E23" s="4" t="s">
        <v>742</v>
      </c>
    </row>
    <row r="25" spans="1:256" ht="17.399999999999999" x14ac:dyDescent="0.3">
      <c r="E25" s="188" t="str">
        <f>"Cumulative Travel for " &amp; Data!A4&amp;" changed by "</f>
        <v xml:space="preserve">Cumulative Travel for 2021 changed by </v>
      </c>
      <c r="F25" s="189"/>
      <c r="G25" s="189"/>
      <c r="H25" s="189"/>
      <c r="I25" s="189"/>
      <c r="J25" s="189"/>
      <c r="K25" s="92" t="str">
        <f>Data!S4&amp;"%"</f>
        <v>11.2%</v>
      </c>
    </row>
    <row r="26" spans="1:256" ht="17.399999999999999" x14ac:dyDescent="0.3">
      <c r="F26" s="4" t="s">
        <v>9</v>
      </c>
      <c r="G26" s="166" t="str">
        <f>Data!Z4</f>
        <v>325.2</v>
      </c>
      <c r="H26" s="4" t="s">
        <v>10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 &amp; Data!V4</f>
        <v>The cumulative estimate for the year is 3228.8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4" t="str">
        <f>"Estimated Vehicle-Miles of Travel by Region - " &amp; E10 &amp;" - (in Billions)"</f>
        <v>Estimated Vehicle-Miles of Travel by Region - December 2021 - (in Billions)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</row>
    <row r="32" spans="1:256" ht="16.2" x14ac:dyDescent="0.3">
      <c r="A32" s="194" t="s">
        <v>13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</row>
    <row r="60" spans="4:10" ht="16.2" x14ac:dyDescent="0.3">
      <c r="D60" s="9" t="s">
        <v>14</v>
      </c>
      <c r="G60" s="9" t="s">
        <v>15</v>
      </c>
      <c r="J60" s="9" t="s">
        <v>16</v>
      </c>
    </row>
    <row r="61" spans="4:10" ht="16.2" x14ac:dyDescent="0.3">
      <c r="D61" s="10" t="str">
        <f>Data!C4</f>
        <v>56.8</v>
      </c>
      <c r="G61" s="12" t="str">
        <f>Data!D4</f>
        <v>56.8</v>
      </c>
      <c r="J61" s="12" t="str">
        <f>Data!G4</f>
        <v>34.9</v>
      </c>
    </row>
    <row r="62" spans="4:10" ht="16.2" x14ac:dyDescent="0.3">
      <c r="D62" s="11" t="str">
        <f>Data!L4 &amp; "%"</f>
        <v>10.5%</v>
      </c>
      <c r="G62" s="11" t="str">
        <f>Data!M4 &amp; "%"</f>
        <v>10.8%</v>
      </c>
      <c r="J62" s="11" t="str">
        <f>Data!O4 &amp; "%"</f>
        <v>15.3%</v>
      </c>
    </row>
    <row r="63" spans="4:10" ht="16.2" x14ac:dyDescent="0.3">
      <c r="G63" s="10"/>
      <c r="J63" s="10"/>
    </row>
    <row r="64" spans="4:10" ht="16.2" x14ac:dyDescent="0.3">
      <c r="G64" s="9" t="s">
        <v>17</v>
      </c>
      <c r="J64" s="9" t="s">
        <v>18</v>
      </c>
    </row>
    <row r="65" spans="1:10" ht="16.2" x14ac:dyDescent="0.3">
      <c r="G65" s="12" t="str">
        <f>Data!E4</f>
        <v>59.1</v>
      </c>
      <c r="J65" s="10" t="str">
        <f>Data!H4</f>
        <v>60.8</v>
      </c>
    </row>
    <row r="66" spans="1:10" ht="16.2" x14ac:dyDescent="0.3">
      <c r="G66" s="11" t="str">
        <f>Data!N4 &amp; "%"</f>
        <v>9.4%</v>
      </c>
      <c r="J66" s="11" t="str">
        <f>Data!P4 &amp; "%"</f>
        <v>11.5%</v>
      </c>
    </row>
    <row r="68" spans="1:10" x14ac:dyDescent="0.2">
      <c r="A68" s="5" t="s">
        <v>19</v>
      </c>
      <c r="B68" s="8" t="s">
        <v>20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90" t="s">
        <v>21</v>
      </c>
      <c r="C70" s="191"/>
      <c r="D70" s="191"/>
      <c r="E70" s="191"/>
      <c r="F70" s="192" t="str">
        <f>Data!X4</f>
        <v>February 08,2022</v>
      </c>
      <c r="G70" s="193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22</v>
      </c>
    </row>
    <row r="73" spans="1:10" s="8" customFormat="1" ht="10.199999999999999" x14ac:dyDescent="0.2">
      <c r="B73" s="8" t="s">
        <v>23</v>
      </c>
    </row>
    <row r="74" spans="1:10" s="8" customFormat="1" ht="10.199999999999999" x14ac:dyDescent="0.2">
      <c r="B74" s="8" t="s">
        <v>24</v>
      </c>
    </row>
    <row r="75" spans="1:10" s="8" customFormat="1" ht="10.199999999999999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3" priority="11" stopIfTrue="1">
      <formula>VALUE(D62) &lt; 0</formula>
    </cfRule>
  </conditionalFormatting>
  <conditionalFormatting sqref="E15">
    <cfRule type="expression" dxfId="22" priority="12" stopIfTrue="1">
      <formula>VALUE(E15)&lt;0</formula>
    </cfRule>
  </conditionalFormatting>
  <conditionalFormatting sqref="K25">
    <cfRule type="expression" dxfId="21" priority="10" stopIfTrue="1">
      <formula>VALUE(K25) &lt; 0</formula>
    </cfRule>
  </conditionalFormatting>
  <conditionalFormatting sqref="G15">
    <cfRule type="expression" dxfId="20" priority="2" stopIfTrue="1">
      <formula>VALUE($G$15) &lt; 0</formula>
    </cfRule>
  </conditionalFormatting>
  <conditionalFormatting sqref="G26">
    <cfRule type="expression" dxfId="19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25" zoomScaleNormal="100" workbookViewId="0">
      <selection activeCell="N42" sqref="N42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7" t="s">
        <v>576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16"/>
      <c r="M1" s="274" t="s">
        <v>577</v>
      </c>
      <c r="N1" s="274"/>
      <c r="O1" s="274"/>
      <c r="P1" s="274"/>
    </row>
    <row r="2" spans="1:16" x14ac:dyDescent="0.25">
      <c r="M2" s="274"/>
      <c r="N2" s="274"/>
      <c r="O2" s="274"/>
      <c r="P2" s="274"/>
    </row>
    <row r="4" spans="1:16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553</v>
      </c>
      <c r="N5" s="68">
        <f>Data!X43</f>
        <v>5.72</v>
      </c>
      <c r="O5" s="68">
        <f>Data!Y43</f>
        <v>5.97</v>
      </c>
      <c r="P5" s="68">
        <f>Data!Z43</f>
        <v>5.19</v>
      </c>
    </row>
    <row r="6" spans="1:16" x14ac:dyDescent="0.25">
      <c r="M6" s="20" t="s">
        <v>554</v>
      </c>
      <c r="N6" s="68">
        <f>Data!X44</f>
        <v>5.91</v>
      </c>
      <c r="O6" s="68">
        <f>Data!Y44</f>
        <v>5.94</v>
      </c>
      <c r="P6" s="68">
        <f>Data!Z44</f>
        <v>5.34</v>
      </c>
    </row>
    <row r="7" spans="1:16" x14ac:dyDescent="0.25">
      <c r="M7" s="20" t="s">
        <v>555</v>
      </c>
      <c r="N7" s="68">
        <f>Data!X45</f>
        <v>6.19</v>
      </c>
      <c r="O7" s="68">
        <f>Data!Y45</f>
        <v>5.09</v>
      </c>
      <c r="P7" s="68">
        <f>Data!Z45</f>
        <v>6.02</v>
      </c>
    </row>
    <row r="8" spans="1:16" x14ac:dyDescent="0.25">
      <c r="M8" s="20" t="s">
        <v>557</v>
      </c>
      <c r="N8" s="68">
        <f>Data!X46</f>
        <v>6.4</v>
      </c>
      <c r="O8" s="68">
        <f>Data!Y46</f>
        <v>3.85</v>
      </c>
      <c r="P8" s="68">
        <f>Data!Z46</f>
        <v>5.98</v>
      </c>
    </row>
    <row r="9" spans="1:16" x14ac:dyDescent="0.25">
      <c r="M9" s="20" t="s">
        <v>558</v>
      </c>
      <c r="N9" s="68">
        <f>Data!X47</f>
        <v>6.5</v>
      </c>
      <c r="O9" s="68">
        <f>Data!Y47</f>
        <v>4.8499999999999996</v>
      </c>
      <c r="P9" s="68">
        <f>Data!Z47</f>
        <v>6.27</v>
      </c>
    </row>
    <row r="10" spans="1:16" x14ac:dyDescent="0.25">
      <c r="M10" s="20" t="s">
        <v>559</v>
      </c>
      <c r="N10" s="68">
        <f>Data!X48</f>
        <v>6.46</v>
      </c>
      <c r="O10" s="68">
        <f>Data!Y48</f>
        <v>5.66</v>
      </c>
      <c r="P10" s="68">
        <f>Data!Z48</f>
        <v>6.51</v>
      </c>
    </row>
    <row r="11" spans="1:16" x14ac:dyDescent="0.25">
      <c r="M11" s="20" t="s">
        <v>562</v>
      </c>
      <c r="N11" s="68">
        <f>Data!X49</f>
        <v>6.44</v>
      </c>
      <c r="O11" s="68">
        <f>Data!Y49</f>
        <v>5.78</v>
      </c>
      <c r="P11" s="68">
        <f>Data!Z49</f>
        <v>6.44</v>
      </c>
    </row>
    <row r="12" spans="1:16" x14ac:dyDescent="0.25">
      <c r="M12" s="20" t="s">
        <v>563</v>
      </c>
      <c r="N12" s="68">
        <f>Data!X50</f>
        <v>6.51</v>
      </c>
      <c r="O12" s="68">
        <f>Data!Y50</f>
        <v>5.8</v>
      </c>
      <c r="P12" s="68">
        <f>Data!Z50</f>
        <v>6.31</v>
      </c>
    </row>
    <row r="13" spans="1:16" ht="12.75" customHeight="1" x14ac:dyDescent="0.25">
      <c r="M13" s="20" t="s">
        <v>564</v>
      </c>
      <c r="N13" s="68">
        <f>Data!X51</f>
        <v>6.33</v>
      </c>
      <c r="O13" s="68">
        <f>Data!Y51</f>
        <v>5.86</v>
      </c>
      <c r="P13" s="68">
        <f>Data!Z51</f>
        <v>6.35</v>
      </c>
    </row>
    <row r="14" spans="1:16" x14ac:dyDescent="0.25">
      <c r="M14" s="20" t="s">
        <v>566</v>
      </c>
      <c r="N14" s="68">
        <f>Data!X52</f>
        <v>6.4</v>
      </c>
      <c r="O14" s="68">
        <f>Data!Y52</f>
        <v>5.9</v>
      </c>
      <c r="P14" s="68">
        <f>Data!Z52</f>
        <v>6.33</v>
      </c>
    </row>
    <row r="15" spans="1:16" x14ac:dyDescent="0.25">
      <c r="M15" s="20" t="s">
        <v>567</v>
      </c>
      <c r="N15" s="68">
        <f>Data!X53</f>
        <v>6.08</v>
      </c>
      <c r="O15" s="68">
        <f>Data!Y53</f>
        <v>5.47</v>
      </c>
      <c r="P15" s="68">
        <f>Data!Z53</f>
        <v>6.15</v>
      </c>
    </row>
    <row r="16" spans="1:16" ht="12.75" customHeight="1" x14ac:dyDescent="0.25">
      <c r="M16" s="20" t="s">
        <v>568</v>
      </c>
      <c r="N16" s="68">
        <f>Data!X54</f>
        <v>5.93</v>
      </c>
      <c r="O16" s="68">
        <f>Data!Y54</f>
        <v>5.41</v>
      </c>
      <c r="P16" s="68">
        <f>Data!Z54</f>
        <v>6.02</v>
      </c>
    </row>
    <row r="19" spans="13:16" ht="12.75" customHeight="1" x14ac:dyDescent="0.25">
      <c r="M19" s="274" t="s">
        <v>578</v>
      </c>
      <c r="N19" s="274"/>
      <c r="O19" s="274"/>
      <c r="P19" s="274"/>
    </row>
    <row r="20" spans="13:16" x14ac:dyDescent="0.25">
      <c r="M20" s="275"/>
      <c r="N20" s="275"/>
      <c r="O20" s="276"/>
      <c r="P20" s="276"/>
    </row>
    <row r="21" spans="13:16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553</v>
      </c>
      <c r="N22" s="69">
        <f>Data!S43</f>
        <v>2.31</v>
      </c>
      <c r="O22" s="69">
        <f>Data!T43</f>
        <v>2.4500000000000002</v>
      </c>
      <c r="P22" s="69">
        <f>Data!U43</f>
        <v>2.27</v>
      </c>
    </row>
    <row r="23" spans="13:16" x14ac:dyDescent="0.25">
      <c r="M23" s="20" t="s">
        <v>554</v>
      </c>
      <c r="N23" s="69">
        <f>Data!S44</f>
        <v>2.37</v>
      </c>
      <c r="O23" s="69">
        <f>Data!T44</f>
        <v>2.4300000000000002</v>
      </c>
      <c r="P23" s="69">
        <f>Data!U44</f>
        <v>2.2599999999999998</v>
      </c>
    </row>
    <row r="24" spans="13:16" x14ac:dyDescent="0.25">
      <c r="M24" s="20" t="s">
        <v>555</v>
      </c>
      <c r="N24" s="69">
        <f>Data!S45</f>
        <v>2.6</v>
      </c>
      <c r="O24" s="69">
        <f>Data!T45</f>
        <v>2.2200000000000002</v>
      </c>
      <c r="P24" s="69">
        <f>Data!U45</f>
        <v>2.68</v>
      </c>
    </row>
    <row r="25" spans="13:16" x14ac:dyDescent="0.25">
      <c r="M25" s="20" t="s">
        <v>557</v>
      </c>
      <c r="N25" s="69">
        <f>Data!S46</f>
        <v>2.71</v>
      </c>
      <c r="O25" s="69">
        <f>Data!T46</f>
        <v>1.74</v>
      </c>
      <c r="P25" s="69">
        <f>Data!U46</f>
        <v>2.7</v>
      </c>
    </row>
    <row r="26" spans="13:16" x14ac:dyDescent="0.25">
      <c r="M26" s="20" t="s">
        <v>558</v>
      </c>
      <c r="N26" s="69">
        <f>Data!S47</f>
        <v>2.84</v>
      </c>
      <c r="O26" s="69">
        <f>Data!T47</f>
        <v>2.2799999999999998</v>
      </c>
      <c r="P26" s="69">
        <f>Data!U47</f>
        <v>2.9</v>
      </c>
    </row>
    <row r="27" spans="13:16" x14ac:dyDescent="0.25">
      <c r="M27" s="20" t="s">
        <v>559</v>
      </c>
      <c r="N27" s="69">
        <f>Data!S48</f>
        <v>2.91</v>
      </c>
      <c r="O27" s="69">
        <f>Data!T48</f>
        <v>2.68</v>
      </c>
      <c r="P27" s="69">
        <f>Data!U48</f>
        <v>3.06</v>
      </c>
    </row>
    <row r="28" spans="13:16" x14ac:dyDescent="0.25">
      <c r="M28" s="20" t="s">
        <v>562</v>
      </c>
      <c r="N28" s="69">
        <f>Data!S49</f>
        <v>2.97</v>
      </c>
      <c r="O28" s="69">
        <f>Data!T49</f>
        <v>2.79</v>
      </c>
      <c r="P28" s="69">
        <f>Data!U49</f>
        <v>3.12</v>
      </c>
    </row>
    <row r="29" spans="13:16" x14ac:dyDescent="0.25">
      <c r="M29" s="20" t="s">
        <v>563</v>
      </c>
      <c r="N29" s="69">
        <f>Data!S50</f>
        <v>2.95</v>
      </c>
      <c r="O29" s="69">
        <f>Data!T50</f>
        <v>2.76</v>
      </c>
      <c r="P29" s="69">
        <f>Data!U50</f>
        <v>2.96</v>
      </c>
    </row>
    <row r="30" spans="13:16" ht="12.75" customHeight="1" x14ac:dyDescent="0.25">
      <c r="M30" s="20" t="s">
        <v>564</v>
      </c>
      <c r="N30" s="69">
        <f>Data!S51</f>
        <v>2.78</v>
      </c>
      <c r="O30" s="69">
        <f>Data!T51</f>
        <v>2.73</v>
      </c>
      <c r="P30" s="69">
        <f>Data!U51</f>
        <v>2.91</v>
      </c>
    </row>
    <row r="31" spans="13:16" x14ac:dyDescent="0.25">
      <c r="M31" s="20" t="s">
        <v>566</v>
      </c>
      <c r="N31" s="69">
        <f>Data!S52</f>
        <v>2.76</v>
      </c>
      <c r="O31" s="69">
        <f>Data!T52</f>
        <v>2.7</v>
      </c>
      <c r="P31" s="69">
        <f>Data!U52</f>
        <v>2.88</v>
      </c>
    </row>
    <row r="32" spans="13:16" x14ac:dyDescent="0.25">
      <c r="M32" s="20" t="s">
        <v>567</v>
      </c>
      <c r="N32" s="69">
        <f>Data!S53</f>
        <v>2.6</v>
      </c>
      <c r="O32" s="69">
        <f>Data!T53</f>
        <v>2.4700000000000002</v>
      </c>
      <c r="P32" s="69">
        <f>Data!U53</f>
        <v>2.78</v>
      </c>
    </row>
    <row r="33" spans="13:16" ht="12.75" customHeight="1" x14ac:dyDescent="0.25">
      <c r="M33" s="20" t="s">
        <v>568</v>
      </c>
      <c r="N33" s="69">
        <f>Data!S54</f>
        <v>2.5099999999999998</v>
      </c>
      <c r="O33" s="69">
        <f>Data!T54</f>
        <v>2.38</v>
      </c>
      <c r="P33" s="69">
        <f>Data!U54</f>
        <v>2.64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topLeftCell="A16" zoomScaleNormal="100" workbookViewId="0">
      <selection activeCell="A4" sqref="A4"/>
    </sheetView>
  </sheetViews>
  <sheetFormatPr defaultColWidth="9.21875" defaultRowHeight="14.4" x14ac:dyDescent="0.3"/>
  <cols>
    <col min="1" max="16384" width="9.21875" style="177"/>
  </cols>
  <sheetData>
    <row r="2" spans="1:1" x14ac:dyDescent="0.3">
      <c r="A2" s="178" t="s">
        <v>745</v>
      </c>
    </row>
    <row r="39" spans="1:1" x14ac:dyDescent="0.3">
      <c r="A39" s="177" t="s">
        <v>746</v>
      </c>
    </row>
    <row r="40" spans="1:1" x14ac:dyDescent="0.3">
      <c r="A40" s="177" t="s">
        <v>747</v>
      </c>
    </row>
  </sheetData>
  <conditionalFormatting sqref="N4:P12 B40:D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59"/>
  <sheetViews>
    <sheetView topLeftCell="E40" workbookViewId="0">
      <selection activeCell="F30" sqref="F30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9" max="9" width="9.44140625" bestFit="1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</cols>
  <sheetData>
    <row r="1" spans="1:39" x14ac:dyDescent="0.25">
      <c r="G1" t="s">
        <v>579</v>
      </c>
    </row>
    <row r="2" spans="1:39" x14ac:dyDescent="0.25">
      <c r="A2" t="s">
        <v>580</v>
      </c>
      <c r="B2" t="s">
        <v>581</v>
      </c>
      <c r="C2" t="s">
        <v>582</v>
      </c>
      <c r="D2" t="s">
        <v>583</v>
      </c>
      <c r="E2" t="s">
        <v>584</v>
      </c>
      <c r="G2" t="s">
        <v>585</v>
      </c>
      <c r="H2" t="s">
        <v>586</v>
      </c>
      <c r="I2" t="s">
        <v>587</v>
      </c>
      <c r="J2" t="s">
        <v>588</v>
      </c>
      <c r="K2" t="s">
        <v>589</v>
      </c>
      <c r="L2" t="s">
        <v>590</v>
      </c>
      <c r="M2" t="s">
        <v>591</v>
      </c>
      <c r="N2" t="s">
        <v>592</v>
      </c>
      <c r="O2" t="s">
        <v>593</v>
      </c>
      <c r="P2" t="s">
        <v>594</v>
      </c>
      <c r="Q2" t="s">
        <v>595</v>
      </c>
      <c r="R2" t="s">
        <v>596</v>
      </c>
      <c r="S2" t="s">
        <v>597</v>
      </c>
      <c r="T2" t="s">
        <v>598</v>
      </c>
      <c r="U2" t="s">
        <v>599</v>
      </c>
      <c r="V2" t="s">
        <v>600</v>
      </c>
      <c r="W2" t="s">
        <v>601</v>
      </c>
      <c r="X2" t="s">
        <v>602</v>
      </c>
      <c r="Y2" t="s">
        <v>603</v>
      </c>
      <c r="Z2" t="s">
        <v>604</v>
      </c>
      <c r="AA2" t="s">
        <v>605</v>
      </c>
    </row>
    <row r="3" spans="1:39" x14ac:dyDescent="0.25">
      <c r="B3" s="42"/>
      <c r="Y3" s="42"/>
      <c r="Z3" s="42"/>
    </row>
    <row r="4" spans="1:39" ht="26.4" x14ac:dyDescent="0.25">
      <c r="A4" s="13" t="s">
        <v>606</v>
      </c>
      <c r="B4" s="13" t="s">
        <v>607</v>
      </c>
      <c r="C4" s="13" t="s">
        <v>608</v>
      </c>
      <c r="D4" s="13" t="s">
        <v>608</v>
      </c>
      <c r="E4" s="13" t="s">
        <v>609</v>
      </c>
      <c r="G4" s="13" t="s">
        <v>246</v>
      </c>
      <c r="H4" s="13" t="s">
        <v>610</v>
      </c>
      <c r="I4" s="13" t="s">
        <v>611</v>
      </c>
      <c r="J4" s="13" t="s">
        <v>612</v>
      </c>
      <c r="K4" s="13" t="s">
        <v>210</v>
      </c>
      <c r="L4" s="13" t="s">
        <v>228</v>
      </c>
      <c r="M4" s="13" t="s">
        <v>613</v>
      </c>
      <c r="N4" s="13" t="s">
        <v>219</v>
      </c>
      <c r="O4" s="13" t="s">
        <v>614</v>
      </c>
      <c r="P4" s="13" t="s">
        <v>462</v>
      </c>
      <c r="Q4" s="13" t="s">
        <v>274</v>
      </c>
      <c r="R4" s="13" t="s">
        <v>615</v>
      </c>
      <c r="S4" s="13" t="s">
        <v>274</v>
      </c>
      <c r="T4" s="13" t="s">
        <v>616</v>
      </c>
      <c r="U4" s="13" t="s">
        <v>617</v>
      </c>
      <c r="V4" s="13" t="s">
        <v>435</v>
      </c>
      <c r="W4" s="13" t="s">
        <v>618</v>
      </c>
      <c r="X4" s="13" t="s">
        <v>619</v>
      </c>
      <c r="Y4" s="13" t="s">
        <v>620</v>
      </c>
      <c r="Z4" s="13" t="s">
        <v>621</v>
      </c>
      <c r="AA4" s="13" t="s">
        <v>616</v>
      </c>
    </row>
    <row r="6" spans="1:39" x14ac:dyDescent="0.25">
      <c r="A6" s="90">
        <f>W4+31</f>
        <v>44167</v>
      </c>
      <c r="B6" s="91">
        <f>A6-31</f>
        <v>44136</v>
      </c>
    </row>
    <row r="7" spans="1:39" x14ac:dyDescent="0.25">
      <c r="A7" s="63"/>
      <c r="B7" s="63"/>
      <c r="C7" s="63"/>
      <c r="D7" s="63"/>
      <c r="E7" s="63"/>
      <c r="F7" s="63"/>
      <c r="G7" s="63" t="s">
        <v>622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39" x14ac:dyDescent="0.25">
      <c r="A8" s="64" t="s">
        <v>623</v>
      </c>
      <c r="B8" s="64" t="s">
        <v>624</v>
      </c>
      <c r="C8" s="64" t="s">
        <v>625</v>
      </c>
      <c r="D8" s="64" t="s">
        <v>626</v>
      </c>
    </row>
    <row r="9" spans="1:39" x14ac:dyDescent="0.25">
      <c r="A9" s="64" t="s">
        <v>627</v>
      </c>
      <c r="B9" s="64" t="s">
        <v>628</v>
      </c>
      <c r="C9" s="64" t="s">
        <v>629</v>
      </c>
      <c r="D9" s="64" t="s">
        <v>629</v>
      </c>
    </row>
    <row r="10" spans="1:39" ht="17.399999999999999" x14ac:dyDescent="0.25">
      <c r="A10" s="64" t="s">
        <v>630</v>
      </c>
      <c r="B10" s="64" t="s">
        <v>631</v>
      </c>
      <c r="C10" s="64" t="s">
        <v>632</v>
      </c>
      <c r="D10" s="64" t="s">
        <v>632</v>
      </c>
      <c r="AD10" s="278"/>
      <c r="AE10" s="279"/>
      <c r="AF10" s="279"/>
      <c r="AG10" s="279"/>
      <c r="AH10" s="279"/>
    </row>
    <row r="11" spans="1:39" x14ac:dyDescent="0.25">
      <c r="A11" s="64" t="s">
        <v>633</v>
      </c>
      <c r="B11" s="64" t="s">
        <v>634</v>
      </c>
      <c r="C11" s="64" t="s">
        <v>635</v>
      </c>
      <c r="D11" s="64" t="s">
        <v>635</v>
      </c>
      <c r="AD11" s="173"/>
      <c r="AE11" s="174"/>
      <c r="AF11" s="174"/>
      <c r="AG11" s="174"/>
    </row>
    <row r="12" spans="1:39" x14ac:dyDescent="0.25">
      <c r="A12" s="64" t="s">
        <v>636</v>
      </c>
      <c r="B12" s="64" t="s">
        <v>637</v>
      </c>
      <c r="C12" s="64" t="s">
        <v>638</v>
      </c>
      <c r="D12" s="64" t="s">
        <v>638</v>
      </c>
      <c r="AD12" s="176"/>
      <c r="AE12" s="176"/>
      <c r="AF12" s="176"/>
      <c r="AG12" s="176"/>
      <c r="AH12" s="175"/>
      <c r="AI12" s="176"/>
      <c r="AJ12" s="176"/>
      <c r="AK12" s="176"/>
      <c r="AL12" s="176"/>
      <c r="AM12" s="175"/>
    </row>
    <row r="13" spans="1:39" x14ac:dyDescent="0.25">
      <c r="A13" s="64" t="s">
        <v>639</v>
      </c>
      <c r="B13" s="64" t="s">
        <v>640</v>
      </c>
      <c r="C13" s="64" t="s">
        <v>641</v>
      </c>
      <c r="D13" s="64" t="s">
        <v>641</v>
      </c>
    </row>
    <row r="14" spans="1:39" x14ac:dyDescent="0.25">
      <c r="A14" s="64" t="s">
        <v>642</v>
      </c>
      <c r="B14" s="64" t="s">
        <v>643</v>
      </c>
      <c r="C14" s="64" t="s">
        <v>644</v>
      </c>
      <c r="D14" s="64" t="s">
        <v>644</v>
      </c>
    </row>
    <row r="15" spans="1:39" x14ac:dyDescent="0.25">
      <c r="A15" s="64" t="s">
        <v>645</v>
      </c>
      <c r="B15" s="64" t="s">
        <v>646</v>
      </c>
      <c r="C15" s="64" t="s">
        <v>647</v>
      </c>
      <c r="D15" s="64" t="s">
        <v>647</v>
      </c>
    </row>
    <row r="16" spans="1:39" x14ac:dyDescent="0.25">
      <c r="A16" s="64" t="s">
        <v>648</v>
      </c>
      <c r="B16" s="64" t="s">
        <v>649</v>
      </c>
      <c r="C16" s="64" t="s">
        <v>650</v>
      </c>
      <c r="D16" s="64" t="s">
        <v>650</v>
      </c>
    </row>
    <row r="17" spans="1:4" x14ac:dyDescent="0.25">
      <c r="A17" s="64" t="s">
        <v>651</v>
      </c>
      <c r="B17" s="64" t="s">
        <v>652</v>
      </c>
      <c r="C17" s="64" t="s">
        <v>653</v>
      </c>
      <c r="D17" s="64" t="s">
        <v>653</v>
      </c>
    </row>
    <row r="18" spans="1:4" x14ac:dyDescent="0.25">
      <c r="A18" s="64" t="s">
        <v>654</v>
      </c>
      <c r="B18" s="64" t="s">
        <v>655</v>
      </c>
      <c r="C18" s="64" t="s">
        <v>656</v>
      </c>
      <c r="D18" s="64" t="s">
        <v>656</v>
      </c>
    </row>
    <row r="19" spans="1:4" x14ac:dyDescent="0.25">
      <c r="A19" s="64" t="s">
        <v>657</v>
      </c>
      <c r="B19" s="64" t="s">
        <v>658</v>
      </c>
      <c r="C19" s="64" t="s">
        <v>659</v>
      </c>
      <c r="D19" s="64" t="s">
        <v>659</v>
      </c>
    </row>
    <row r="20" spans="1:4" x14ac:dyDescent="0.25">
      <c r="A20" s="64" t="s">
        <v>660</v>
      </c>
      <c r="B20" s="64" t="s">
        <v>661</v>
      </c>
      <c r="C20" s="64" t="s">
        <v>662</v>
      </c>
      <c r="D20" s="64" t="s">
        <v>662</v>
      </c>
    </row>
    <row r="21" spans="1:4" x14ac:dyDescent="0.25">
      <c r="A21" s="64" t="s">
        <v>663</v>
      </c>
      <c r="B21" s="64" t="s">
        <v>664</v>
      </c>
      <c r="C21" s="64" t="s">
        <v>665</v>
      </c>
      <c r="D21" s="64" t="s">
        <v>665</v>
      </c>
    </row>
    <row r="22" spans="1:4" x14ac:dyDescent="0.25">
      <c r="A22" s="64" t="s">
        <v>666</v>
      </c>
      <c r="B22" s="64" t="s">
        <v>667</v>
      </c>
      <c r="C22" s="64" t="s">
        <v>668</v>
      </c>
      <c r="D22" s="64" t="s">
        <v>668</v>
      </c>
    </row>
    <row r="23" spans="1:4" x14ac:dyDescent="0.25">
      <c r="A23" s="64" t="s">
        <v>669</v>
      </c>
      <c r="B23" s="64" t="s">
        <v>670</v>
      </c>
      <c r="C23" s="64" t="s">
        <v>671</v>
      </c>
      <c r="D23" s="64" t="s">
        <v>671</v>
      </c>
    </row>
    <row r="24" spans="1:4" x14ac:dyDescent="0.25">
      <c r="A24" s="64" t="s">
        <v>672</v>
      </c>
      <c r="B24" s="64" t="s">
        <v>673</v>
      </c>
      <c r="C24" s="64" t="s">
        <v>674</v>
      </c>
      <c r="D24" s="64" t="s">
        <v>674</v>
      </c>
    </row>
    <row r="25" spans="1:4" x14ac:dyDescent="0.25">
      <c r="A25" s="64" t="s">
        <v>675</v>
      </c>
      <c r="B25" s="64" t="s">
        <v>676</v>
      </c>
      <c r="C25" s="64" t="s">
        <v>677</v>
      </c>
      <c r="D25" s="64" t="s">
        <v>677</v>
      </c>
    </row>
    <row r="26" spans="1:4" x14ac:dyDescent="0.25">
      <c r="A26" s="64" t="s">
        <v>678</v>
      </c>
      <c r="B26" s="64" t="s">
        <v>679</v>
      </c>
      <c r="C26" s="64" t="s">
        <v>680</v>
      </c>
      <c r="D26" s="64" t="s">
        <v>680</v>
      </c>
    </row>
    <row r="27" spans="1:4" x14ac:dyDescent="0.25">
      <c r="A27" s="64" t="s">
        <v>681</v>
      </c>
      <c r="B27" s="64" t="s">
        <v>682</v>
      </c>
      <c r="C27" s="64" t="s">
        <v>683</v>
      </c>
      <c r="D27" s="64" t="s">
        <v>683</v>
      </c>
    </row>
    <row r="28" spans="1:4" x14ac:dyDescent="0.25">
      <c r="A28" s="64" t="s">
        <v>684</v>
      </c>
      <c r="B28" s="64" t="s">
        <v>685</v>
      </c>
      <c r="C28" s="64" t="s">
        <v>686</v>
      </c>
      <c r="D28" s="64" t="s">
        <v>686</v>
      </c>
    </row>
    <row r="29" spans="1:4" x14ac:dyDescent="0.25">
      <c r="A29" s="64" t="s">
        <v>687</v>
      </c>
      <c r="B29" s="64" t="s">
        <v>688</v>
      </c>
      <c r="C29" s="64" t="s">
        <v>689</v>
      </c>
      <c r="D29" s="64" t="s">
        <v>689</v>
      </c>
    </row>
    <row r="30" spans="1:4" x14ac:dyDescent="0.25">
      <c r="A30" s="64" t="s">
        <v>690</v>
      </c>
      <c r="B30" s="64" t="s">
        <v>691</v>
      </c>
      <c r="C30" s="64" t="s">
        <v>692</v>
      </c>
      <c r="D30" s="64" t="s">
        <v>692</v>
      </c>
    </row>
    <row r="31" spans="1:4" x14ac:dyDescent="0.25">
      <c r="A31" s="64" t="s">
        <v>693</v>
      </c>
      <c r="B31" s="64" t="s">
        <v>694</v>
      </c>
      <c r="C31" s="64" t="s">
        <v>695</v>
      </c>
      <c r="D31" s="64" t="s">
        <v>695</v>
      </c>
    </row>
    <row r="32" spans="1:4" x14ac:dyDescent="0.25">
      <c r="A32" s="64" t="s">
        <v>696</v>
      </c>
      <c r="B32" s="64" t="s">
        <v>697</v>
      </c>
      <c r="C32" s="64" t="s">
        <v>698</v>
      </c>
      <c r="D32" s="64" t="s">
        <v>698</v>
      </c>
    </row>
    <row r="33" spans="1:26" x14ac:dyDescent="0.25">
      <c r="A33" s="64" t="s">
        <v>616</v>
      </c>
      <c r="B33" s="64" t="s">
        <v>699</v>
      </c>
      <c r="C33" s="64" t="s">
        <v>700</v>
      </c>
      <c r="D33" s="64" t="s">
        <v>700</v>
      </c>
    </row>
    <row r="34" spans="1:26" x14ac:dyDescent="0.25">
      <c r="A34" s="64" t="s">
        <v>606</v>
      </c>
      <c r="B34" s="64" t="s">
        <v>701</v>
      </c>
      <c r="C34" s="64" t="s">
        <v>702</v>
      </c>
      <c r="D34" s="64" t="s">
        <v>702</v>
      </c>
    </row>
    <row r="38" spans="1:26" x14ac:dyDescent="0.25">
      <c r="J38" s="156"/>
      <c r="L38" s="157"/>
    </row>
    <row r="40" spans="1:26" x14ac:dyDescent="0.25">
      <c r="H40" s="63" t="s">
        <v>703</v>
      </c>
      <c r="S40" s="63" t="s">
        <v>704</v>
      </c>
    </row>
    <row r="41" spans="1:26" x14ac:dyDescent="0.25">
      <c r="A41" t="s">
        <v>580</v>
      </c>
      <c r="B41" t="s">
        <v>705</v>
      </c>
      <c r="C41" t="s">
        <v>706</v>
      </c>
      <c r="D41" t="s">
        <v>707</v>
      </c>
      <c r="E41" t="s">
        <v>708</v>
      </c>
      <c r="F41" s="64" t="s">
        <v>57</v>
      </c>
      <c r="L41" t="s">
        <v>580</v>
      </c>
      <c r="M41" t="s">
        <v>709</v>
      </c>
      <c r="N41" t="s">
        <v>705</v>
      </c>
      <c r="O41" t="s">
        <v>708</v>
      </c>
      <c r="P41" t="s">
        <v>710</v>
      </c>
      <c r="Q41" t="s">
        <v>57</v>
      </c>
      <c r="T41" t="s">
        <v>711</v>
      </c>
      <c r="Y41" t="s">
        <v>712</v>
      </c>
    </row>
    <row r="42" spans="1:26" x14ac:dyDescent="0.25">
      <c r="A42" s="16" t="s">
        <v>630</v>
      </c>
      <c r="B42" s="16" t="s">
        <v>713</v>
      </c>
      <c r="C42" s="16" t="s">
        <v>714</v>
      </c>
      <c r="E42" s="184">
        <v>2488.8620900000001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2488.8620900000001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714</v>
      </c>
      <c r="O42" s="66">
        <v>2.31</v>
      </c>
      <c r="P42" s="66">
        <v>5.72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630</v>
      </c>
      <c r="B43" s="16" t="s">
        <v>715</v>
      </c>
      <c r="C43" s="16" t="s">
        <v>716</v>
      </c>
      <c r="E43" s="184">
        <v>2496.2506990000002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2496.2506990000002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716</v>
      </c>
      <c r="O43" s="66">
        <v>2.37</v>
      </c>
      <c r="P43" s="66">
        <v>5.91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2.31</v>
      </c>
      <c r="T43">
        <f t="shared" ref="T43:T54" si="6">IF(ISBLANK(O54),NA(),O54)</f>
        <v>2.4500000000000002</v>
      </c>
      <c r="U43">
        <f t="shared" ref="U43:U54" si="7">IF(ISBLANK(O66),NA(),O66)</f>
        <v>2.27</v>
      </c>
      <c r="W43" s="65" t="str">
        <f t="shared" ref="W43:W54" si="8">N42</f>
        <v>January</v>
      </c>
      <c r="X43">
        <f t="shared" ref="X43:X54" si="9">IF(ISBLANK(P42),NA(),P42)</f>
        <v>5.72</v>
      </c>
      <c r="Y43">
        <f t="shared" ref="Y43:Y54" si="10">IF(ISBLANK(P54),NA(),P54)</f>
        <v>5.97</v>
      </c>
      <c r="Z43">
        <f t="shared" ref="Z43:Z54" si="11">IF(ISBLANK(P66),NA(),P66)</f>
        <v>5.19</v>
      </c>
    </row>
    <row r="44" spans="1:26" x14ac:dyDescent="0.25">
      <c r="A44" s="13" t="s">
        <v>630</v>
      </c>
      <c r="B44" s="13" t="s">
        <v>717</v>
      </c>
      <c r="C44" s="13" t="s">
        <v>718</v>
      </c>
      <c r="E44" s="185">
        <v>2504.031336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2504.031336</v>
      </c>
      <c r="J44" s="158">
        <f t="shared" si="3"/>
        <v>35490</v>
      </c>
      <c r="L44" s="64">
        <v>2019</v>
      </c>
      <c r="M44" s="64">
        <v>3</v>
      </c>
      <c r="N44" s="65" t="s">
        <v>718</v>
      </c>
      <c r="O44" s="66">
        <v>2.6</v>
      </c>
      <c r="P44" s="66">
        <v>6.19</v>
      </c>
      <c r="Q44" s="65">
        <v>3</v>
      </c>
      <c r="R44" s="65" t="str">
        <f t="shared" si="4"/>
        <v>February</v>
      </c>
      <c r="S44">
        <f t="shared" si="5"/>
        <v>2.37</v>
      </c>
      <c r="T44">
        <f t="shared" si="6"/>
        <v>2.4300000000000002</v>
      </c>
      <c r="U44">
        <f t="shared" si="7"/>
        <v>2.2599999999999998</v>
      </c>
      <c r="W44" s="65" t="str">
        <f t="shared" si="8"/>
        <v>February</v>
      </c>
      <c r="X44">
        <f t="shared" si="9"/>
        <v>5.91</v>
      </c>
      <c r="Y44">
        <f t="shared" si="10"/>
        <v>5.94</v>
      </c>
      <c r="Z44">
        <f t="shared" si="11"/>
        <v>5.34</v>
      </c>
    </row>
    <row r="45" spans="1:26" x14ac:dyDescent="0.25">
      <c r="A45" s="13" t="s">
        <v>630</v>
      </c>
      <c r="B45" s="13" t="s">
        <v>719</v>
      </c>
      <c r="C45" s="13" t="s">
        <v>720</v>
      </c>
      <c r="E45" s="185">
        <v>2510.06826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2510.06826</v>
      </c>
      <c r="J45" s="158">
        <f t="shared" si="3"/>
        <v>35521</v>
      </c>
      <c r="L45" s="64">
        <v>2019</v>
      </c>
      <c r="M45" s="64">
        <v>4</v>
      </c>
      <c r="N45" s="65" t="s">
        <v>720</v>
      </c>
      <c r="O45" s="66">
        <v>2.71</v>
      </c>
      <c r="P45" s="66">
        <v>6.4</v>
      </c>
      <c r="Q45" s="65">
        <v>4</v>
      </c>
      <c r="R45" s="65" t="str">
        <f t="shared" si="4"/>
        <v>March</v>
      </c>
      <c r="S45">
        <f t="shared" si="5"/>
        <v>2.6</v>
      </c>
      <c r="T45">
        <f t="shared" si="6"/>
        <v>2.2200000000000002</v>
      </c>
      <c r="U45">
        <f t="shared" si="7"/>
        <v>2.68</v>
      </c>
      <c r="W45" s="65" t="str">
        <f t="shared" si="8"/>
        <v>March</v>
      </c>
      <c r="X45">
        <f t="shared" si="9"/>
        <v>6.19</v>
      </c>
      <c r="Y45">
        <f t="shared" si="10"/>
        <v>5.09</v>
      </c>
      <c r="Z45">
        <f t="shared" si="11"/>
        <v>6.02</v>
      </c>
    </row>
    <row r="46" spans="1:26" x14ac:dyDescent="0.25">
      <c r="A46" s="13" t="s">
        <v>630</v>
      </c>
      <c r="B46" s="13" t="s">
        <v>721</v>
      </c>
      <c r="C46" s="13" t="s">
        <v>558</v>
      </c>
      <c r="E46" s="185">
        <v>2517.4742919999999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2517.4742919999999</v>
      </c>
      <c r="J46" s="158">
        <f t="shared" si="3"/>
        <v>35551</v>
      </c>
      <c r="L46" s="64">
        <v>2019</v>
      </c>
      <c r="M46" s="64">
        <v>5</v>
      </c>
      <c r="N46" s="65" t="s">
        <v>558</v>
      </c>
      <c r="O46" s="66">
        <v>2.84</v>
      </c>
      <c r="P46" s="66">
        <v>6.5</v>
      </c>
      <c r="Q46" s="65">
        <v>5</v>
      </c>
      <c r="R46" s="65" t="str">
        <f t="shared" si="4"/>
        <v>April</v>
      </c>
      <c r="S46">
        <f t="shared" si="5"/>
        <v>2.71</v>
      </c>
      <c r="T46">
        <f t="shared" si="6"/>
        <v>1.74</v>
      </c>
      <c r="U46">
        <f t="shared" si="7"/>
        <v>2.7</v>
      </c>
      <c r="W46" s="65" t="str">
        <f t="shared" si="8"/>
        <v>April</v>
      </c>
      <c r="X46">
        <f t="shared" si="9"/>
        <v>6.4</v>
      </c>
      <c r="Y46">
        <f t="shared" si="10"/>
        <v>3.85</v>
      </c>
      <c r="Z46">
        <f t="shared" si="11"/>
        <v>5.98</v>
      </c>
    </row>
    <row r="47" spans="1:26" x14ac:dyDescent="0.25">
      <c r="A47" s="13" t="s">
        <v>630</v>
      </c>
      <c r="B47" s="13" t="s">
        <v>722</v>
      </c>
      <c r="C47" s="13" t="s">
        <v>723</v>
      </c>
      <c r="E47" s="185">
        <v>2524.1775149999999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2524.1775149999999</v>
      </c>
      <c r="J47" s="158">
        <f t="shared" si="3"/>
        <v>35582</v>
      </c>
      <c r="L47" s="64">
        <v>2019</v>
      </c>
      <c r="M47" s="64">
        <v>6</v>
      </c>
      <c r="N47" s="65" t="s">
        <v>723</v>
      </c>
      <c r="O47" s="66">
        <v>2.91</v>
      </c>
      <c r="P47" s="66">
        <v>6.46</v>
      </c>
      <c r="Q47" s="65">
        <v>6</v>
      </c>
      <c r="R47" s="65" t="str">
        <f t="shared" si="4"/>
        <v>May</v>
      </c>
      <c r="S47">
        <f t="shared" si="5"/>
        <v>2.84</v>
      </c>
      <c r="T47">
        <f t="shared" si="6"/>
        <v>2.2799999999999998</v>
      </c>
      <c r="U47">
        <f t="shared" si="7"/>
        <v>2.9</v>
      </c>
      <c r="W47" s="65" t="str">
        <f t="shared" si="8"/>
        <v>May</v>
      </c>
      <c r="X47">
        <f t="shared" si="9"/>
        <v>6.5</v>
      </c>
      <c r="Y47">
        <f t="shared" si="10"/>
        <v>4.8499999999999996</v>
      </c>
      <c r="Z47">
        <f t="shared" si="11"/>
        <v>6.27</v>
      </c>
    </row>
    <row r="48" spans="1:26" x14ac:dyDescent="0.25">
      <c r="A48" s="13" t="s">
        <v>630</v>
      </c>
      <c r="B48" s="13" t="s">
        <v>724</v>
      </c>
      <c r="C48" s="13" t="s">
        <v>725</v>
      </c>
      <c r="E48" s="185">
        <v>2535.7816029999999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2535.7816029999999</v>
      </c>
      <c r="J48" s="158">
        <f t="shared" si="3"/>
        <v>35612</v>
      </c>
      <c r="L48" s="64">
        <v>2019</v>
      </c>
      <c r="M48" s="64">
        <v>7</v>
      </c>
      <c r="N48" s="65" t="s">
        <v>725</v>
      </c>
      <c r="O48" s="66">
        <v>2.97</v>
      </c>
      <c r="P48" s="66">
        <v>6.44</v>
      </c>
      <c r="Q48" s="65">
        <v>7</v>
      </c>
      <c r="R48" s="65" t="str">
        <f t="shared" si="4"/>
        <v>June</v>
      </c>
      <c r="S48">
        <f t="shared" si="5"/>
        <v>2.91</v>
      </c>
      <c r="T48">
        <f t="shared" si="6"/>
        <v>2.68</v>
      </c>
      <c r="U48">
        <f t="shared" si="7"/>
        <v>3.06</v>
      </c>
      <c r="W48" s="65" t="str">
        <f t="shared" si="8"/>
        <v>June</v>
      </c>
      <c r="X48">
        <f t="shared" si="9"/>
        <v>6.46</v>
      </c>
      <c r="Y48">
        <f t="shared" si="10"/>
        <v>5.66</v>
      </c>
      <c r="Z48">
        <f t="shared" si="11"/>
        <v>6.51</v>
      </c>
    </row>
    <row r="49" spans="1:26" x14ac:dyDescent="0.25">
      <c r="A49" s="13" t="s">
        <v>630</v>
      </c>
      <c r="B49" s="13" t="s">
        <v>726</v>
      </c>
      <c r="C49" s="13" t="s">
        <v>727</v>
      </c>
      <c r="E49" s="185">
        <v>2540.227359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2540.227359</v>
      </c>
      <c r="J49" s="158">
        <f t="shared" si="3"/>
        <v>35643</v>
      </c>
      <c r="L49" s="64">
        <v>2019</v>
      </c>
      <c r="M49" s="64">
        <v>8</v>
      </c>
      <c r="N49" s="65" t="s">
        <v>727</v>
      </c>
      <c r="O49" s="66">
        <v>2.95</v>
      </c>
      <c r="P49" s="66">
        <v>6.51</v>
      </c>
      <c r="Q49" s="65">
        <v>8</v>
      </c>
      <c r="R49" s="65" t="str">
        <f t="shared" si="4"/>
        <v>July</v>
      </c>
      <c r="S49">
        <f t="shared" si="5"/>
        <v>2.97</v>
      </c>
      <c r="T49">
        <f t="shared" si="6"/>
        <v>2.79</v>
      </c>
      <c r="U49">
        <f t="shared" si="7"/>
        <v>3.12</v>
      </c>
      <c r="W49" s="65" t="str">
        <f t="shared" si="8"/>
        <v>July</v>
      </c>
      <c r="X49">
        <f t="shared" si="9"/>
        <v>6.44</v>
      </c>
      <c r="Y49">
        <f t="shared" si="10"/>
        <v>5.78</v>
      </c>
      <c r="Z49">
        <f t="shared" si="11"/>
        <v>6.44</v>
      </c>
    </row>
    <row r="50" spans="1:26" x14ac:dyDescent="0.25">
      <c r="A50" s="13" t="s">
        <v>630</v>
      </c>
      <c r="B50" s="13" t="s">
        <v>728</v>
      </c>
      <c r="C50" s="13" t="s">
        <v>729</v>
      </c>
      <c r="E50" s="185">
        <v>2546.17011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2546.17011</v>
      </c>
      <c r="J50" s="158">
        <f t="shared" si="3"/>
        <v>35674</v>
      </c>
      <c r="L50" s="64">
        <v>2019</v>
      </c>
      <c r="M50" s="64">
        <v>9</v>
      </c>
      <c r="N50" s="65" t="s">
        <v>729</v>
      </c>
      <c r="O50" s="66">
        <v>2.78</v>
      </c>
      <c r="P50" s="66">
        <v>6.33</v>
      </c>
      <c r="Q50" s="65">
        <v>9</v>
      </c>
      <c r="R50" s="65" t="str">
        <f t="shared" si="4"/>
        <v>August</v>
      </c>
      <c r="S50">
        <f t="shared" si="5"/>
        <v>2.95</v>
      </c>
      <c r="T50">
        <f t="shared" si="6"/>
        <v>2.76</v>
      </c>
      <c r="U50">
        <f t="shared" si="7"/>
        <v>2.96</v>
      </c>
      <c r="W50" s="65" t="str">
        <f t="shared" si="8"/>
        <v>August</v>
      </c>
      <c r="X50">
        <f t="shared" si="9"/>
        <v>6.51</v>
      </c>
      <c r="Y50">
        <f t="shared" si="10"/>
        <v>5.8</v>
      </c>
      <c r="Z50">
        <f t="shared" si="11"/>
        <v>6.31</v>
      </c>
    </row>
    <row r="51" spans="1:26" x14ac:dyDescent="0.25">
      <c r="A51" s="13" t="s">
        <v>630</v>
      </c>
      <c r="B51" s="13" t="s">
        <v>730</v>
      </c>
      <c r="C51" s="13" t="s">
        <v>731</v>
      </c>
      <c r="E51" s="185">
        <v>2551.7347089999998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2551.7347089999998</v>
      </c>
      <c r="J51" s="158">
        <f t="shared" si="3"/>
        <v>35704</v>
      </c>
      <c r="L51" s="64">
        <v>2019</v>
      </c>
      <c r="M51" s="64">
        <v>10</v>
      </c>
      <c r="N51" s="65" t="s">
        <v>731</v>
      </c>
      <c r="O51" s="66">
        <v>2.76</v>
      </c>
      <c r="P51" s="66">
        <v>6.4</v>
      </c>
      <c r="Q51" s="65">
        <v>10</v>
      </c>
      <c r="R51" s="65" t="str">
        <f t="shared" si="4"/>
        <v>September</v>
      </c>
      <c r="S51">
        <f t="shared" si="5"/>
        <v>2.78</v>
      </c>
      <c r="T51">
        <f t="shared" si="6"/>
        <v>2.73</v>
      </c>
      <c r="U51">
        <f t="shared" si="7"/>
        <v>2.91</v>
      </c>
      <c r="W51" s="65" t="str">
        <f t="shared" si="8"/>
        <v>September</v>
      </c>
      <c r="X51">
        <f t="shared" si="9"/>
        <v>6.33</v>
      </c>
      <c r="Y51">
        <f t="shared" si="10"/>
        <v>5.86</v>
      </c>
      <c r="Z51">
        <f t="shared" si="11"/>
        <v>6.35</v>
      </c>
    </row>
    <row r="52" spans="1:26" x14ac:dyDescent="0.25">
      <c r="A52" s="13" t="s">
        <v>630</v>
      </c>
      <c r="B52" s="13" t="s">
        <v>732</v>
      </c>
      <c r="C52" s="13" t="s">
        <v>733</v>
      </c>
      <c r="E52" s="185">
        <v>2554.5131719999999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2554.5131719999999</v>
      </c>
      <c r="J52" s="158">
        <f t="shared" si="3"/>
        <v>35735</v>
      </c>
      <c r="L52" s="64">
        <v>2019</v>
      </c>
      <c r="M52" s="64">
        <v>11</v>
      </c>
      <c r="N52" s="65" t="s">
        <v>733</v>
      </c>
      <c r="O52" s="66">
        <v>2.6</v>
      </c>
      <c r="P52" s="66">
        <v>6.08</v>
      </c>
      <c r="Q52" s="65">
        <v>11</v>
      </c>
      <c r="R52" s="65" t="str">
        <f t="shared" si="4"/>
        <v>October</v>
      </c>
      <c r="S52">
        <f t="shared" si="5"/>
        <v>2.76</v>
      </c>
      <c r="T52">
        <f t="shared" si="6"/>
        <v>2.7</v>
      </c>
      <c r="U52">
        <f t="shared" si="7"/>
        <v>2.88</v>
      </c>
      <c r="W52" s="65" t="str">
        <f t="shared" si="8"/>
        <v>October</v>
      </c>
      <c r="X52">
        <f t="shared" si="9"/>
        <v>6.4</v>
      </c>
      <c r="Y52">
        <f t="shared" si="10"/>
        <v>5.9</v>
      </c>
      <c r="Z52">
        <f t="shared" si="11"/>
        <v>6.33</v>
      </c>
    </row>
    <row r="53" spans="1:26" x14ac:dyDescent="0.25">
      <c r="A53" s="13" t="s">
        <v>630</v>
      </c>
      <c r="B53" s="13" t="s">
        <v>734</v>
      </c>
      <c r="C53" s="13" t="s">
        <v>607</v>
      </c>
      <c r="E53" s="185">
        <v>2560.3727410000001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2560.3727410000001</v>
      </c>
      <c r="J53" s="158">
        <f t="shared" si="3"/>
        <v>35765</v>
      </c>
      <c r="L53" s="64">
        <v>2019</v>
      </c>
      <c r="M53" s="64">
        <v>12</v>
      </c>
      <c r="N53" s="65" t="s">
        <v>607</v>
      </c>
      <c r="O53" s="66">
        <v>2.5099999999999998</v>
      </c>
      <c r="P53" s="66">
        <v>5.93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2.4700000000000002</v>
      </c>
      <c r="U53">
        <f t="shared" si="7"/>
        <v>2.78</v>
      </c>
      <c r="W53" s="65" t="str">
        <f t="shared" si="8"/>
        <v>November</v>
      </c>
      <c r="X53">
        <f t="shared" si="9"/>
        <v>6.08</v>
      </c>
      <c r="Y53">
        <f t="shared" si="10"/>
        <v>5.47</v>
      </c>
      <c r="Z53">
        <f t="shared" si="11"/>
        <v>6.15</v>
      </c>
    </row>
    <row r="54" spans="1:26" x14ac:dyDescent="0.25">
      <c r="A54" s="13" t="s">
        <v>633</v>
      </c>
      <c r="B54" s="13" t="s">
        <v>713</v>
      </c>
      <c r="C54" s="13" t="s">
        <v>714</v>
      </c>
      <c r="E54" s="185">
        <v>2567.1171709999999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2567.1171709999999</v>
      </c>
      <c r="J54" s="158">
        <f t="shared" si="3"/>
        <v>35796</v>
      </c>
      <c r="L54" s="64">
        <v>2020</v>
      </c>
      <c r="M54" s="64">
        <v>1</v>
      </c>
      <c r="N54" s="65" t="s">
        <v>714</v>
      </c>
      <c r="O54" s="66">
        <v>2.4500000000000002</v>
      </c>
      <c r="P54" s="66">
        <v>5.97</v>
      </c>
      <c r="Q54" s="65">
        <v>13</v>
      </c>
      <c r="R54" s="65" t="str">
        <f t="shared" si="4"/>
        <v>December</v>
      </c>
      <c r="S54">
        <f t="shared" si="5"/>
        <v>2.5099999999999998</v>
      </c>
      <c r="T54">
        <f t="shared" si="6"/>
        <v>2.38</v>
      </c>
      <c r="U54">
        <f t="shared" si="7"/>
        <v>2.64</v>
      </c>
      <c r="W54" s="65" t="str">
        <f t="shared" si="8"/>
        <v>December</v>
      </c>
      <c r="X54">
        <f t="shared" si="9"/>
        <v>5.93</v>
      </c>
      <c r="Y54">
        <f t="shared" si="10"/>
        <v>5.41</v>
      </c>
      <c r="Z54">
        <f t="shared" si="11"/>
        <v>6.02</v>
      </c>
    </row>
    <row r="55" spans="1:26" x14ac:dyDescent="0.25">
      <c r="A55" s="13" t="s">
        <v>633</v>
      </c>
      <c r="B55" s="13" t="s">
        <v>715</v>
      </c>
      <c r="C55" s="13" t="s">
        <v>716</v>
      </c>
      <c r="E55" s="185">
        <v>2570.333815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2570.333815</v>
      </c>
      <c r="J55" s="158">
        <f t="shared" si="3"/>
        <v>35827</v>
      </c>
      <c r="L55" s="64">
        <v>2020</v>
      </c>
      <c r="M55" s="64">
        <v>2</v>
      </c>
      <c r="N55" s="65" t="s">
        <v>716</v>
      </c>
      <c r="O55" s="66">
        <v>2.4300000000000002</v>
      </c>
      <c r="P55" s="66">
        <v>5.94</v>
      </c>
      <c r="Q55" s="65">
        <v>14</v>
      </c>
    </row>
    <row r="56" spans="1:26" x14ac:dyDescent="0.25">
      <c r="A56" s="13" t="s">
        <v>633</v>
      </c>
      <c r="B56" s="13" t="s">
        <v>717</v>
      </c>
      <c r="C56" s="13" t="s">
        <v>718</v>
      </c>
      <c r="E56" s="185">
        <v>2572.603235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2572.603235</v>
      </c>
      <c r="J56" s="158">
        <f t="shared" si="3"/>
        <v>35855</v>
      </c>
      <c r="L56" s="64">
        <v>2020</v>
      </c>
      <c r="M56" s="64">
        <v>3</v>
      </c>
      <c r="N56" s="65" t="s">
        <v>718</v>
      </c>
      <c r="O56" s="66">
        <v>2.2200000000000002</v>
      </c>
      <c r="P56" s="66">
        <v>5.09</v>
      </c>
      <c r="Q56" s="65">
        <v>15</v>
      </c>
    </row>
    <row r="57" spans="1:26" x14ac:dyDescent="0.25">
      <c r="A57" s="13" t="s">
        <v>633</v>
      </c>
      <c r="B57" s="13" t="s">
        <v>719</v>
      </c>
      <c r="C57" s="13" t="s">
        <v>720</v>
      </c>
      <c r="E57" s="185">
        <v>2579.2342560000002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2579.2342560000002</v>
      </c>
      <c r="J57" s="158">
        <f t="shared" si="3"/>
        <v>35886</v>
      </c>
      <c r="L57" s="64">
        <v>2020</v>
      </c>
      <c r="M57" s="64">
        <v>4</v>
      </c>
      <c r="N57" s="65" t="s">
        <v>720</v>
      </c>
      <c r="O57" s="66">
        <v>1.74</v>
      </c>
      <c r="P57" s="66">
        <v>3.85</v>
      </c>
      <c r="Q57" s="65">
        <v>16</v>
      </c>
    </row>
    <row r="58" spans="1:26" x14ac:dyDescent="0.25">
      <c r="A58" s="13" t="s">
        <v>633</v>
      </c>
      <c r="B58" s="13" t="s">
        <v>721</v>
      </c>
      <c r="C58" s="13" t="s">
        <v>558</v>
      </c>
      <c r="E58" s="185">
        <v>2581.050804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2581.050804</v>
      </c>
      <c r="J58" s="158">
        <f t="shared" si="3"/>
        <v>35916</v>
      </c>
      <c r="L58" s="64">
        <v>2020</v>
      </c>
      <c r="M58" s="64">
        <v>5</v>
      </c>
      <c r="N58" s="65" t="s">
        <v>558</v>
      </c>
      <c r="O58" s="66">
        <v>2.2799999999999998</v>
      </c>
      <c r="P58" s="66">
        <v>4.8499999999999996</v>
      </c>
      <c r="Q58" s="65">
        <v>17</v>
      </c>
    </row>
    <row r="59" spans="1:26" x14ac:dyDescent="0.25">
      <c r="A59" s="13" t="s">
        <v>633</v>
      </c>
      <c r="B59" s="13" t="s">
        <v>722</v>
      </c>
      <c r="C59" s="13" t="s">
        <v>723</v>
      </c>
      <c r="E59" s="185">
        <v>2587.5294429999999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2587.5294429999999</v>
      </c>
      <c r="J59" s="158">
        <f t="shared" si="3"/>
        <v>35947</v>
      </c>
      <c r="L59" s="64">
        <v>2020</v>
      </c>
      <c r="M59" s="64">
        <v>6</v>
      </c>
      <c r="N59" s="65" t="s">
        <v>723</v>
      </c>
      <c r="O59" s="66">
        <v>2.68</v>
      </c>
      <c r="P59" s="66">
        <v>5.66</v>
      </c>
      <c r="Q59" s="65">
        <v>18</v>
      </c>
    </row>
    <row r="60" spans="1:26" x14ac:dyDescent="0.25">
      <c r="A60" s="13" t="s">
        <v>633</v>
      </c>
      <c r="B60" s="13" t="s">
        <v>724</v>
      </c>
      <c r="C60" s="13" t="s">
        <v>725</v>
      </c>
      <c r="E60" s="185">
        <v>2590.7604150000002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2590.7604150000002</v>
      </c>
      <c r="J60" s="158">
        <f t="shared" si="3"/>
        <v>35977</v>
      </c>
      <c r="L60" s="64">
        <v>2020</v>
      </c>
      <c r="M60" s="64">
        <v>7</v>
      </c>
      <c r="N60" s="65" t="s">
        <v>725</v>
      </c>
      <c r="O60" s="66">
        <v>2.79</v>
      </c>
      <c r="P60" s="66">
        <v>5.78</v>
      </c>
      <c r="Q60" s="65">
        <v>19</v>
      </c>
    </row>
    <row r="61" spans="1:26" x14ac:dyDescent="0.25">
      <c r="A61" s="13" t="s">
        <v>633</v>
      </c>
      <c r="B61" s="13" t="s">
        <v>726</v>
      </c>
      <c r="C61" s="13" t="s">
        <v>727</v>
      </c>
      <c r="E61" s="185">
        <v>2594.4073239999998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2594.4073239999998</v>
      </c>
      <c r="J61" s="158">
        <f t="shared" si="3"/>
        <v>36008</v>
      </c>
      <c r="L61" s="64">
        <v>2020</v>
      </c>
      <c r="M61" s="64">
        <v>8</v>
      </c>
      <c r="N61" s="65" t="s">
        <v>727</v>
      </c>
      <c r="O61" s="66">
        <v>2.76</v>
      </c>
      <c r="P61" s="66">
        <v>5.8</v>
      </c>
      <c r="Q61" s="65">
        <v>20</v>
      </c>
    </row>
    <row r="62" spans="1:26" x14ac:dyDescent="0.25">
      <c r="A62" s="13" t="s">
        <v>633</v>
      </c>
      <c r="B62" s="13" t="s">
        <v>728</v>
      </c>
      <c r="C62" s="13" t="s">
        <v>729</v>
      </c>
      <c r="E62" s="185">
        <v>2600.3218630000001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2600.3218630000001</v>
      </c>
      <c r="J62" s="158">
        <f t="shared" si="3"/>
        <v>36039</v>
      </c>
      <c r="L62" s="64">
        <v>2020</v>
      </c>
      <c r="M62" s="64">
        <v>9</v>
      </c>
      <c r="N62" s="65" t="s">
        <v>729</v>
      </c>
      <c r="O62" s="66">
        <v>2.73</v>
      </c>
      <c r="P62" s="66">
        <v>5.86</v>
      </c>
      <c r="Q62" s="65">
        <v>21</v>
      </c>
    </row>
    <row r="63" spans="1:26" x14ac:dyDescent="0.25">
      <c r="A63" s="13" t="s">
        <v>633</v>
      </c>
      <c r="B63" s="13" t="s">
        <v>730</v>
      </c>
      <c r="C63" s="13" t="s">
        <v>731</v>
      </c>
      <c r="E63" s="185">
        <v>2607.625638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2607.625638</v>
      </c>
      <c r="J63" s="158">
        <f t="shared" si="3"/>
        <v>36069</v>
      </c>
      <c r="L63" s="64">
        <v>2020</v>
      </c>
      <c r="M63" s="64">
        <v>10</v>
      </c>
      <c r="N63" s="65" t="s">
        <v>731</v>
      </c>
      <c r="O63" s="66">
        <v>2.7</v>
      </c>
      <c r="P63" s="66">
        <v>5.9</v>
      </c>
      <c r="Q63" s="65">
        <v>22</v>
      </c>
    </row>
    <row r="64" spans="1:26" x14ac:dyDescent="0.25">
      <c r="A64" s="13" t="s">
        <v>633</v>
      </c>
      <c r="B64" s="13" t="s">
        <v>732</v>
      </c>
      <c r="C64" s="13" t="s">
        <v>733</v>
      </c>
      <c r="E64" s="185">
        <v>2616.3817349999999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2616.3817349999999</v>
      </c>
      <c r="J64" s="158">
        <f t="shared" si="3"/>
        <v>36100</v>
      </c>
      <c r="L64" s="64">
        <v>2020</v>
      </c>
      <c r="M64" s="64">
        <v>11</v>
      </c>
      <c r="N64" s="65" t="s">
        <v>733</v>
      </c>
      <c r="O64" s="66">
        <v>2.4700000000000002</v>
      </c>
      <c r="P64" s="66">
        <v>5.47</v>
      </c>
      <c r="Q64" s="65">
        <v>23</v>
      </c>
    </row>
    <row r="65" spans="1:17" x14ac:dyDescent="0.25">
      <c r="A65" s="13" t="s">
        <v>633</v>
      </c>
      <c r="B65" s="13" t="s">
        <v>734</v>
      </c>
      <c r="C65" s="13" t="s">
        <v>607</v>
      </c>
      <c r="E65" s="185">
        <v>2625.362803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2625.362803</v>
      </c>
      <c r="J65" s="158">
        <f t="shared" si="3"/>
        <v>36130</v>
      </c>
      <c r="L65" s="64">
        <v>2020</v>
      </c>
      <c r="M65" s="64">
        <v>12</v>
      </c>
      <c r="N65" s="65" t="s">
        <v>607</v>
      </c>
      <c r="O65" s="66">
        <v>2.38</v>
      </c>
      <c r="P65" s="66">
        <v>5.41</v>
      </c>
      <c r="Q65" s="65">
        <v>24</v>
      </c>
    </row>
    <row r="66" spans="1:17" x14ac:dyDescent="0.25">
      <c r="A66" s="13" t="s">
        <v>636</v>
      </c>
      <c r="B66" s="13" t="s">
        <v>713</v>
      </c>
      <c r="C66" s="13" t="s">
        <v>714</v>
      </c>
      <c r="E66" s="185">
        <v>2622.0738569999999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2622.0738569999999</v>
      </c>
      <c r="J66" s="158">
        <f t="shared" si="3"/>
        <v>36161</v>
      </c>
      <c r="L66" s="64">
        <v>2021</v>
      </c>
      <c r="M66" s="64">
        <v>1</v>
      </c>
      <c r="N66" s="65" t="s">
        <v>714</v>
      </c>
      <c r="O66" s="66">
        <v>2.27</v>
      </c>
      <c r="P66" s="66">
        <v>5.19</v>
      </c>
      <c r="Q66" s="65">
        <v>25</v>
      </c>
    </row>
    <row r="67" spans="1:17" x14ac:dyDescent="0.25">
      <c r="A67" s="13" t="s">
        <v>636</v>
      </c>
      <c r="B67" s="13" t="s">
        <v>715</v>
      </c>
      <c r="C67" s="13" t="s">
        <v>716</v>
      </c>
      <c r="E67" s="185">
        <v>2626.3921850000002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2626.3921850000002</v>
      </c>
      <c r="J67" s="158">
        <f t="shared" si="3"/>
        <v>36192</v>
      </c>
      <c r="L67" s="64">
        <v>2021</v>
      </c>
      <c r="M67" s="64">
        <v>2</v>
      </c>
      <c r="N67" s="65" t="s">
        <v>716</v>
      </c>
      <c r="O67" s="66">
        <v>2.2599999999999998</v>
      </c>
      <c r="P67" s="66">
        <v>5.34</v>
      </c>
      <c r="Q67" s="65">
        <v>26</v>
      </c>
    </row>
    <row r="68" spans="1:17" x14ac:dyDescent="0.25">
      <c r="A68" s="13" t="s">
        <v>636</v>
      </c>
      <c r="B68" s="13" t="s">
        <v>717</v>
      </c>
      <c r="C68" s="13" t="s">
        <v>718</v>
      </c>
      <c r="E68" s="185">
        <v>2632.9335329999999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2632.9335329999999</v>
      </c>
      <c r="J68" s="158">
        <f t="shared" si="3"/>
        <v>36220</v>
      </c>
      <c r="L68" s="64">
        <v>2021</v>
      </c>
      <c r="M68" s="64">
        <v>3</v>
      </c>
      <c r="N68" s="65" t="s">
        <v>718</v>
      </c>
      <c r="O68" s="66">
        <v>2.68</v>
      </c>
      <c r="P68" s="66">
        <v>6.02</v>
      </c>
      <c r="Q68" s="65">
        <v>27</v>
      </c>
    </row>
    <row r="69" spans="1:17" x14ac:dyDescent="0.25">
      <c r="A69" s="13" t="s">
        <v>636</v>
      </c>
      <c r="B69" s="13" t="s">
        <v>719</v>
      </c>
      <c r="C69" s="13" t="s">
        <v>720</v>
      </c>
      <c r="E69" s="185">
        <v>2636.0078659999999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2636.0078659999999</v>
      </c>
      <c r="J69" s="158">
        <f t="shared" si="3"/>
        <v>36251</v>
      </c>
      <c r="L69" s="64">
        <v>2021</v>
      </c>
      <c r="M69" s="64">
        <v>4</v>
      </c>
      <c r="N69" s="65" t="s">
        <v>720</v>
      </c>
      <c r="O69" s="66">
        <v>2.7</v>
      </c>
      <c r="P69" s="66">
        <v>5.98</v>
      </c>
      <c r="Q69" s="65">
        <v>28</v>
      </c>
    </row>
    <row r="70" spans="1:17" x14ac:dyDescent="0.25">
      <c r="A70" s="13" t="s">
        <v>636</v>
      </c>
      <c r="B70" s="13" t="s">
        <v>721</v>
      </c>
      <c r="C70" s="13" t="s">
        <v>558</v>
      </c>
      <c r="E70" s="185">
        <v>2638.8949360000001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2638.8949360000001</v>
      </c>
      <c r="J70" s="158">
        <f t="shared" si="3"/>
        <v>36281</v>
      </c>
      <c r="L70" s="64">
        <v>2021</v>
      </c>
      <c r="M70" s="64">
        <v>5</v>
      </c>
      <c r="N70" s="65" t="s">
        <v>558</v>
      </c>
      <c r="O70" s="66">
        <v>2.9</v>
      </c>
      <c r="P70" s="66">
        <v>6.27</v>
      </c>
      <c r="Q70" s="65">
        <v>29</v>
      </c>
    </row>
    <row r="71" spans="1:17" x14ac:dyDescent="0.25">
      <c r="A71" s="13" t="s">
        <v>636</v>
      </c>
      <c r="B71" s="13" t="s">
        <v>722</v>
      </c>
      <c r="C71" s="13" t="s">
        <v>723</v>
      </c>
      <c r="E71" s="185">
        <v>2646.1327339999998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2646.1327339999998</v>
      </c>
      <c r="J71" s="158">
        <f t="shared" si="3"/>
        <v>36312</v>
      </c>
      <c r="L71" s="64">
        <v>2021</v>
      </c>
      <c r="M71" s="64">
        <v>6</v>
      </c>
      <c r="N71" s="65" t="s">
        <v>723</v>
      </c>
      <c r="O71" s="66">
        <v>3.06</v>
      </c>
      <c r="P71" s="66">
        <v>6.51</v>
      </c>
      <c r="Q71" s="65">
        <v>30</v>
      </c>
    </row>
    <row r="72" spans="1:17" x14ac:dyDescent="0.25">
      <c r="A72" s="13" t="s">
        <v>636</v>
      </c>
      <c r="B72" s="13" t="s">
        <v>724</v>
      </c>
      <c r="C72" s="13" t="s">
        <v>725</v>
      </c>
      <c r="E72" s="185">
        <v>2649.3048180000001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2649.3048180000001</v>
      </c>
      <c r="J72" s="158">
        <f t="shared" si="3"/>
        <v>36342</v>
      </c>
      <c r="L72" s="64">
        <v>2021</v>
      </c>
      <c r="M72" s="64">
        <v>7</v>
      </c>
      <c r="N72" s="65" t="s">
        <v>725</v>
      </c>
      <c r="O72" s="66">
        <v>3.12</v>
      </c>
      <c r="P72" s="66">
        <v>6.44</v>
      </c>
      <c r="Q72" s="65">
        <v>31</v>
      </c>
    </row>
    <row r="73" spans="1:17" x14ac:dyDescent="0.25">
      <c r="A73" s="13" t="s">
        <v>636</v>
      </c>
      <c r="B73" s="13" t="s">
        <v>726</v>
      </c>
      <c r="C73" s="13" t="s">
        <v>727</v>
      </c>
      <c r="E73" s="185">
        <v>2653.6648369999998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2653.6648369999998</v>
      </c>
      <c r="J73" s="158">
        <f t="shared" si="3"/>
        <v>36373</v>
      </c>
      <c r="L73" s="64">
        <v>2021</v>
      </c>
      <c r="M73" s="64">
        <v>8</v>
      </c>
      <c r="N73" s="65" t="s">
        <v>727</v>
      </c>
      <c r="O73" s="66">
        <v>2.96</v>
      </c>
      <c r="P73" s="66">
        <v>6.31</v>
      </c>
      <c r="Q73" s="65">
        <v>32</v>
      </c>
    </row>
    <row r="74" spans="1:17" x14ac:dyDescent="0.25">
      <c r="A74" s="13" t="s">
        <v>636</v>
      </c>
      <c r="B74" s="13" t="s">
        <v>728</v>
      </c>
      <c r="C74" s="13" t="s">
        <v>729</v>
      </c>
      <c r="E74" s="185">
        <v>2658.5098039999998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2658.5098039999998</v>
      </c>
      <c r="J74" s="158">
        <f t="shared" si="3"/>
        <v>36404</v>
      </c>
      <c r="L74" s="64">
        <v>2021</v>
      </c>
      <c r="M74" s="64">
        <v>9</v>
      </c>
      <c r="N74" s="65" t="s">
        <v>729</v>
      </c>
      <c r="O74" s="66">
        <v>2.91</v>
      </c>
      <c r="P74" s="66">
        <v>6.35</v>
      </c>
      <c r="Q74" s="65">
        <v>33</v>
      </c>
    </row>
    <row r="75" spans="1:17" x14ac:dyDescent="0.25">
      <c r="A75" s="13" t="s">
        <v>636</v>
      </c>
      <c r="B75" s="13" t="s">
        <v>730</v>
      </c>
      <c r="C75" s="13" t="s">
        <v>731</v>
      </c>
      <c r="E75" s="185">
        <v>2663.6187190000001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2663.6187190000001</v>
      </c>
      <c r="J75" s="158">
        <f t="shared" si="3"/>
        <v>36434</v>
      </c>
      <c r="L75" s="64">
        <v>2021</v>
      </c>
      <c r="M75" s="64">
        <v>10</v>
      </c>
      <c r="N75" s="65" t="s">
        <v>731</v>
      </c>
      <c r="O75" s="66">
        <v>2.88</v>
      </c>
      <c r="P75" s="66">
        <v>6.33</v>
      </c>
      <c r="Q75" s="65">
        <v>34</v>
      </c>
    </row>
    <row r="76" spans="1:17" x14ac:dyDescent="0.25">
      <c r="A76" s="13" t="s">
        <v>636</v>
      </c>
      <c r="B76" s="13" t="s">
        <v>732</v>
      </c>
      <c r="C76" s="13" t="s">
        <v>733</v>
      </c>
      <c r="E76" s="185">
        <v>2674.2962929999999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2674.2962929999999</v>
      </c>
      <c r="J76" s="158">
        <f t="shared" si="3"/>
        <v>36465</v>
      </c>
      <c r="L76" s="64">
        <v>2021</v>
      </c>
      <c r="M76" s="64">
        <v>11</v>
      </c>
      <c r="N76" s="65" t="s">
        <v>733</v>
      </c>
      <c r="O76" s="66">
        <v>2.78</v>
      </c>
      <c r="P76" s="66">
        <v>6.15</v>
      </c>
      <c r="Q76" s="65">
        <v>35</v>
      </c>
    </row>
    <row r="77" spans="1:17" x14ac:dyDescent="0.25">
      <c r="A77" s="13" t="s">
        <v>636</v>
      </c>
      <c r="B77" s="13" t="s">
        <v>734</v>
      </c>
      <c r="C77" s="13" t="s">
        <v>607</v>
      </c>
      <c r="E77" s="185">
        <v>2679.4588399999998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2679.4588399999998</v>
      </c>
      <c r="J77" s="158">
        <f t="shared" si="3"/>
        <v>36495</v>
      </c>
      <c r="L77" s="64">
        <v>2021</v>
      </c>
      <c r="M77" s="64">
        <v>12</v>
      </c>
      <c r="N77" s="65" t="s">
        <v>607</v>
      </c>
      <c r="O77" s="66">
        <v>2.64</v>
      </c>
      <c r="P77" s="66">
        <v>6.02</v>
      </c>
      <c r="Q77" s="65">
        <v>36</v>
      </c>
    </row>
    <row r="78" spans="1:17" x14ac:dyDescent="0.25">
      <c r="A78" s="13" t="s">
        <v>639</v>
      </c>
      <c r="B78" s="13" t="s">
        <v>713</v>
      </c>
      <c r="C78" s="13" t="s">
        <v>714</v>
      </c>
      <c r="E78" s="185">
        <v>2689.3194659999999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2689.3194659999999</v>
      </c>
      <c r="J78" s="158">
        <f t="shared" si="3"/>
        <v>36526</v>
      </c>
    </row>
    <row r="79" spans="1:17" x14ac:dyDescent="0.25">
      <c r="A79" s="13" t="s">
        <v>639</v>
      </c>
      <c r="B79" s="13" t="s">
        <v>715</v>
      </c>
      <c r="C79" s="13" t="s">
        <v>716</v>
      </c>
      <c r="E79" s="185">
        <v>2697.0954609999999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2697.0954609999999</v>
      </c>
      <c r="J79" s="158">
        <f t="shared" si="3"/>
        <v>36557</v>
      </c>
    </row>
    <row r="80" spans="1:17" x14ac:dyDescent="0.25">
      <c r="A80" s="13" t="s">
        <v>639</v>
      </c>
      <c r="B80" s="13" t="s">
        <v>717</v>
      </c>
      <c r="C80" s="13" t="s">
        <v>718</v>
      </c>
      <c r="E80" s="185">
        <v>2708.822435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2708.822435</v>
      </c>
      <c r="J80" s="158">
        <f t="shared" si="3"/>
        <v>36586</v>
      </c>
    </row>
    <row r="81" spans="1:10" x14ac:dyDescent="0.25">
      <c r="A81" s="13" t="s">
        <v>639</v>
      </c>
      <c r="B81" s="13" t="s">
        <v>719</v>
      </c>
      <c r="C81" s="13" t="s">
        <v>720</v>
      </c>
      <c r="E81" s="185">
        <v>2715.5246470000002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2715.5246470000002</v>
      </c>
      <c r="J81" s="158">
        <f t="shared" si="3"/>
        <v>36617</v>
      </c>
    </row>
    <row r="82" spans="1:10" x14ac:dyDescent="0.25">
      <c r="A82" s="13" t="s">
        <v>639</v>
      </c>
      <c r="B82" s="13" t="s">
        <v>721</v>
      </c>
      <c r="C82" s="13" t="s">
        <v>558</v>
      </c>
      <c r="E82" s="185">
        <v>2727.239654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2727.239654</v>
      </c>
      <c r="J82" s="158">
        <f t="shared" si="3"/>
        <v>36647</v>
      </c>
    </row>
    <row r="83" spans="1:10" x14ac:dyDescent="0.25">
      <c r="A83" s="13" t="s">
        <v>639</v>
      </c>
      <c r="B83" s="13" t="s">
        <v>722</v>
      </c>
      <c r="C83" s="13" t="s">
        <v>723</v>
      </c>
      <c r="E83" s="185">
        <v>2734.2320209999998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2734.2320209999998</v>
      </c>
      <c r="J83" s="158">
        <f t="shared" si="3"/>
        <v>36678</v>
      </c>
    </row>
    <row r="84" spans="1:10" x14ac:dyDescent="0.25">
      <c r="A84" s="13" t="s">
        <v>639</v>
      </c>
      <c r="B84" s="13" t="s">
        <v>724</v>
      </c>
      <c r="C84" s="13" t="s">
        <v>725</v>
      </c>
      <c r="E84" s="185">
        <v>2736.2554759999998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2736.2554759999998</v>
      </c>
      <c r="J84" s="158">
        <f t="shared" si="3"/>
        <v>36708</v>
      </c>
    </row>
    <row r="85" spans="1:10" x14ac:dyDescent="0.25">
      <c r="A85" s="13" t="s">
        <v>639</v>
      </c>
      <c r="B85" s="13" t="s">
        <v>726</v>
      </c>
      <c r="C85" s="13" t="s">
        <v>727</v>
      </c>
      <c r="E85" s="185">
        <v>2742.584472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2742.584472</v>
      </c>
      <c r="J85" s="158">
        <f t="shared" si="3"/>
        <v>36739</v>
      </c>
    </row>
    <row r="86" spans="1:10" x14ac:dyDescent="0.25">
      <c r="A86" s="13" t="s">
        <v>639</v>
      </c>
      <c r="B86" s="13" t="s">
        <v>728</v>
      </c>
      <c r="C86" s="13" t="s">
        <v>729</v>
      </c>
      <c r="E86" s="185">
        <v>2746.1776620000001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2746.1776620000001</v>
      </c>
      <c r="J86" s="158">
        <f t="shared" si="3"/>
        <v>36770</v>
      </c>
    </row>
    <row r="87" spans="1:10" x14ac:dyDescent="0.25">
      <c r="A87" s="13" t="s">
        <v>639</v>
      </c>
      <c r="B87" s="13" t="s">
        <v>730</v>
      </c>
      <c r="C87" s="13" t="s">
        <v>731</v>
      </c>
      <c r="E87" s="185">
        <v>2749.037409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2749.037409</v>
      </c>
      <c r="J87" s="158">
        <f t="shared" si="3"/>
        <v>36800</v>
      </c>
    </row>
    <row r="88" spans="1:10" x14ac:dyDescent="0.25">
      <c r="A88" s="13" t="s">
        <v>639</v>
      </c>
      <c r="B88" s="13" t="s">
        <v>732</v>
      </c>
      <c r="C88" s="13" t="s">
        <v>733</v>
      </c>
      <c r="E88" s="185">
        <v>2750.0009970000001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2750.0009970000001</v>
      </c>
      <c r="J88" s="158">
        <f t="shared" si="3"/>
        <v>36831</v>
      </c>
    </row>
    <row r="89" spans="1:10" x14ac:dyDescent="0.25">
      <c r="A89" s="13" t="s">
        <v>639</v>
      </c>
      <c r="B89" s="13" t="s">
        <v>734</v>
      </c>
      <c r="C89" s="13" t="s">
        <v>607</v>
      </c>
      <c r="E89" s="185">
        <v>2746.9259999999999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2746.9259999999999</v>
      </c>
      <c r="J89" s="158">
        <f t="shared" si="3"/>
        <v>36861</v>
      </c>
    </row>
    <row r="90" spans="1:10" x14ac:dyDescent="0.25">
      <c r="A90" s="13" t="s">
        <v>642</v>
      </c>
      <c r="B90" s="13" t="s">
        <v>713</v>
      </c>
      <c r="C90" s="13" t="s">
        <v>714</v>
      </c>
      <c r="E90" s="185">
        <v>2753.1696729999999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2753.1696729999999</v>
      </c>
      <c r="J90" s="158">
        <f t="shared" si="3"/>
        <v>36892</v>
      </c>
    </row>
    <row r="91" spans="1:10" x14ac:dyDescent="0.25">
      <c r="A91" s="13" t="s">
        <v>642</v>
      </c>
      <c r="B91" s="13" t="s">
        <v>715</v>
      </c>
      <c r="C91" s="13" t="s">
        <v>716</v>
      </c>
      <c r="E91" s="185">
        <v>2754.7843640000001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2754.7843640000001</v>
      </c>
      <c r="J91" s="158">
        <f t="shared" si="3"/>
        <v>36923</v>
      </c>
    </row>
    <row r="92" spans="1:10" x14ac:dyDescent="0.25">
      <c r="A92" s="13" t="s">
        <v>642</v>
      </c>
      <c r="B92" s="13" t="s">
        <v>717</v>
      </c>
      <c r="C92" s="13" t="s">
        <v>718</v>
      </c>
      <c r="E92" s="185">
        <v>2754.8818679999999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2754.8818679999999</v>
      </c>
      <c r="J92" s="158">
        <f t="shared" si="3"/>
        <v>36951</v>
      </c>
    </row>
    <row r="93" spans="1:10" x14ac:dyDescent="0.25">
      <c r="A93" s="13" t="s">
        <v>642</v>
      </c>
      <c r="B93" s="13" t="s">
        <v>719</v>
      </c>
      <c r="C93" s="13" t="s">
        <v>720</v>
      </c>
      <c r="E93" s="185">
        <v>2759.6968959999999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2759.6968959999999</v>
      </c>
      <c r="J93" s="158">
        <f t="shared" si="3"/>
        <v>36982</v>
      </c>
    </row>
    <row r="94" spans="1:10" x14ac:dyDescent="0.25">
      <c r="A94" s="13" t="s">
        <v>642</v>
      </c>
      <c r="B94" s="13" t="s">
        <v>721</v>
      </c>
      <c r="C94" s="13" t="s">
        <v>558</v>
      </c>
      <c r="E94" s="185">
        <v>2762.5526070000001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2762.5526070000001</v>
      </c>
      <c r="J94" s="158">
        <f t="shared" si="3"/>
        <v>37012</v>
      </c>
    </row>
    <row r="95" spans="1:10" x14ac:dyDescent="0.25">
      <c r="A95" s="13" t="s">
        <v>642</v>
      </c>
      <c r="B95" s="13" t="s">
        <v>722</v>
      </c>
      <c r="C95" s="13" t="s">
        <v>723</v>
      </c>
      <c r="E95" s="185">
        <v>2763.0881770000001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2763.0881770000001</v>
      </c>
      <c r="J95" s="158">
        <f t="shared" si="3"/>
        <v>37043</v>
      </c>
    </row>
    <row r="96" spans="1:10" x14ac:dyDescent="0.25">
      <c r="A96" s="13" t="s">
        <v>642</v>
      </c>
      <c r="B96" s="13" t="s">
        <v>724</v>
      </c>
      <c r="C96" s="13" t="s">
        <v>725</v>
      </c>
      <c r="E96" s="185">
        <v>2768.3118370000002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2768.3118370000002</v>
      </c>
      <c r="J96" s="158">
        <f t="shared" si="3"/>
        <v>37073</v>
      </c>
    </row>
    <row r="97" spans="1:10" x14ac:dyDescent="0.25">
      <c r="A97" s="13" t="s">
        <v>642</v>
      </c>
      <c r="B97" s="13" t="s">
        <v>726</v>
      </c>
      <c r="C97" s="13" t="s">
        <v>727</v>
      </c>
      <c r="E97" s="185">
        <v>2773.7540159999999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2773.7540159999999</v>
      </c>
      <c r="J97" s="158">
        <f t="shared" si="3"/>
        <v>37104</v>
      </c>
    </row>
    <row r="98" spans="1:10" x14ac:dyDescent="0.25">
      <c r="A98" s="13" t="s">
        <v>642</v>
      </c>
      <c r="B98" s="13" t="s">
        <v>728</v>
      </c>
      <c r="C98" s="13" t="s">
        <v>729</v>
      </c>
      <c r="E98" s="185">
        <v>2772.1662419999998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2772.1662419999998</v>
      </c>
      <c r="J98" s="158">
        <f t="shared" si="3"/>
        <v>37135</v>
      </c>
    </row>
    <row r="99" spans="1:10" x14ac:dyDescent="0.25">
      <c r="A99" s="13" t="s">
        <v>642</v>
      </c>
      <c r="B99" s="13" t="s">
        <v>730</v>
      </c>
      <c r="C99" s="13" t="s">
        <v>731</v>
      </c>
      <c r="E99" s="185">
        <v>2776.7252140000001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2776.7252140000001</v>
      </c>
      <c r="J99" s="158">
        <f t="shared" si="3"/>
        <v>37165</v>
      </c>
    </row>
    <row r="100" spans="1:10" x14ac:dyDescent="0.25">
      <c r="A100" s="13" t="s">
        <v>642</v>
      </c>
      <c r="B100" s="13" t="s">
        <v>732</v>
      </c>
      <c r="C100" s="13" t="s">
        <v>733</v>
      </c>
      <c r="E100" s="185">
        <v>2784.417128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2784.417128</v>
      </c>
      <c r="J100" s="158">
        <f t="shared" si="3"/>
        <v>37196</v>
      </c>
    </row>
    <row r="101" spans="1:10" x14ac:dyDescent="0.25">
      <c r="A101" s="13" t="s">
        <v>642</v>
      </c>
      <c r="B101" s="13" t="s">
        <v>734</v>
      </c>
      <c r="C101" s="13" t="s">
        <v>607</v>
      </c>
      <c r="E101" s="185">
        <v>2795.6109999999999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2795.6109999999999</v>
      </c>
      <c r="J101" s="158">
        <f t="shared" si="3"/>
        <v>37226</v>
      </c>
    </row>
    <row r="102" spans="1:10" x14ac:dyDescent="0.25">
      <c r="A102" s="13" t="s">
        <v>645</v>
      </c>
      <c r="B102" s="13" t="s">
        <v>713</v>
      </c>
      <c r="C102" s="13" t="s">
        <v>714</v>
      </c>
      <c r="E102" s="185">
        <v>2801.140414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2801.140414</v>
      </c>
      <c r="J102" s="158">
        <f t="shared" si="3"/>
        <v>37257</v>
      </c>
    </row>
    <row r="103" spans="1:10" x14ac:dyDescent="0.25">
      <c r="A103" s="13" t="s">
        <v>645</v>
      </c>
      <c r="B103" s="13" t="s">
        <v>715</v>
      </c>
      <c r="C103" s="13" t="s">
        <v>716</v>
      </c>
      <c r="E103" s="185">
        <v>2808.501268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2808.501268</v>
      </c>
      <c r="J103" s="158">
        <f t="shared" si="3"/>
        <v>37288</v>
      </c>
    </row>
    <row r="104" spans="1:10" x14ac:dyDescent="0.25">
      <c r="A104" s="13" t="s">
        <v>645</v>
      </c>
      <c r="B104" s="13" t="s">
        <v>717</v>
      </c>
      <c r="C104" s="13" t="s">
        <v>718</v>
      </c>
      <c r="E104" s="185">
        <v>2811.9835880000001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2811.9835880000001</v>
      </c>
      <c r="J104" s="158">
        <f t="shared" si="3"/>
        <v>37316</v>
      </c>
    </row>
    <row r="105" spans="1:10" x14ac:dyDescent="0.25">
      <c r="A105" s="13" t="s">
        <v>645</v>
      </c>
      <c r="B105" s="13" t="s">
        <v>719</v>
      </c>
      <c r="C105" s="13" t="s">
        <v>720</v>
      </c>
      <c r="E105" s="185">
        <v>2816.6967260000001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2816.6967260000001</v>
      </c>
      <c r="J105" s="158">
        <f t="shared" si="3"/>
        <v>37347</v>
      </c>
    </row>
    <row r="106" spans="1:10" x14ac:dyDescent="0.25">
      <c r="A106" s="13" t="s">
        <v>645</v>
      </c>
      <c r="B106" s="13" t="s">
        <v>721</v>
      </c>
      <c r="C106" s="13" t="s">
        <v>558</v>
      </c>
      <c r="E106" s="185">
        <v>2823.0864860000001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2823.0864860000001</v>
      </c>
      <c r="J106" s="158">
        <f t="shared" si="3"/>
        <v>37377</v>
      </c>
    </row>
    <row r="107" spans="1:10" x14ac:dyDescent="0.25">
      <c r="A107" s="13" t="s">
        <v>645</v>
      </c>
      <c r="B107" s="13" t="s">
        <v>722</v>
      </c>
      <c r="C107" s="13" t="s">
        <v>723</v>
      </c>
      <c r="E107" s="185">
        <v>2827.4565480000001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2827.4565480000001</v>
      </c>
      <c r="J107" s="158">
        <f t="shared" ref="J107:J170" si="15">DATE(G107,B107,1)</f>
        <v>37408</v>
      </c>
    </row>
    <row r="108" spans="1:10" x14ac:dyDescent="0.25">
      <c r="A108" s="13" t="s">
        <v>645</v>
      </c>
      <c r="B108" s="13" t="s">
        <v>724</v>
      </c>
      <c r="C108" s="13" t="s">
        <v>725</v>
      </c>
      <c r="E108" s="185">
        <v>2833.485561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2833.485561</v>
      </c>
      <c r="J108" s="158">
        <f t="shared" si="15"/>
        <v>37438</v>
      </c>
    </row>
    <row r="109" spans="1:10" x14ac:dyDescent="0.25">
      <c r="A109" s="13" t="s">
        <v>645</v>
      </c>
      <c r="B109" s="13" t="s">
        <v>726</v>
      </c>
      <c r="C109" s="13" t="s">
        <v>727</v>
      </c>
      <c r="E109" s="185">
        <v>2838.8772629999999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2838.8772629999999</v>
      </c>
      <c r="J109" s="158">
        <f t="shared" si="15"/>
        <v>37469</v>
      </c>
    </row>
    <row r="110" spans="1:10" x14ac:dyDescent="0.25">
      <c r="A110" s="13" t="s">
        <v>645</v>
      </c>
      <c r="B110" s="13" t="s">
        <v>728</v>
      </c>
      <c r="C110" s="13" t="s">
        <v>729</v>
      </c>
      <c r="E110" s="185">
        <v>2846.1902209999998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2846.1902209999998</v>
      </c>
      <c r="J110" s="158">
        <f t="shared" si="15"/>
        <v>37500</v>
      </c>
    </row>
    <row r="111" spans="1:10" x14ac:dyDescent="0.25">
      <c r="A111" s="13" t="s">
        <v>645</v>
      </c>
      <c r="B111" s="13" t="s">
        <v>730</v>
      </c>
      <c r="C111" s="13" t="s">
        <v>731</v>
      </c>
      <c r="E111" s="185">
        <v>2850.6958359999999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2850.6958359999999</v>
      </c>
      <c r="J111" s="158">
        <f t="shared" si="15"/>
        <v>37530</v>
      </c>
    </row>
    <row r="112" spans="1:10" x14ac:dyDescent="0.25">
      <c r="A112" s="13" t="s">
        <v>645</v>
      </c>
      <c r="B112" s="13" t="s">
        <v>732</v>
      </c>
      <c r="C112" s="13" t="s">
        <v>733</v>
      </c>
      <c r="E112" s="185">
        <v>2850.8331469999998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2850.8331469999998</v>
      </c>
      <c r="J112" s="158">
        <f t="shared" si="15"/>
        <v>37561</v>
      </c>
    </row>
    <row r="113" spans="1:10" x14ac:dyDescent="0.25">
      <c r="A113" s="13" t="s">
        <v>645</v>
      </c>
      <c r="B113" s="13" t="s">
        <v>734</v>
      </c>
      <c r="C113" s="13" t="s">
        <v>607</v>
      </c>
      <c r="E113" s="185">
        <v>2855.509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2855.509</v>
      </c>
      <c r="J113" s="158">
        <f t="shared" si="15"/>
        <v>37591</v>
      </c>
    </row>
    <row r="114" spans="1:10" x14ac:dyDescent="0.25">
      <c r="A114" s="13" t="s">
        <v>648</v>
      </c>
      <c r="B114" s="13" t="s">
        <v>713</v>
      </c>
      <c r="C114" s="13" t="s">
        <v>714</v>
      </c>
      <c r="E114" s="185">
        <v>2858.8285070000002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2858.8285070000002</v>
      </c>
      <c r="J114" s="158">
        <f t="shared" si="15"/>
        <v>37622</v>
      </c>
    </row>
    <row r="115" spans="1:10" x14ac:dyDescent="0.25">
      <c r="A115" s="13" t="s">
        <v>648</v>
      </c>
      <c r="B115" s="13" t="s">
        <v>715</v>
      </c>
      <c r="C115" s="13" t="s">
        <v>716</v>
      </c>
      <c r="E115" s="185">
        <v>2854.2680660000001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2854.2680660000001</v>
      </c>
      <c r="J115" s="158">
        <f t="shared" si="15"/>
        <v>37653</v>
      </c>
    </row>
    <row r="116" spans="1:10" x14ac:dyDescent="0.25">
      <c r="A116" s="13" t="s">
        <v>648</v>
      </c>
      <c r="B116" s="13" t="s">
        <v>717</v>
      </c>
      <c r="C116" s="13" t="s">
        <v>718</v>
      </c>
      <c r="E116" s="185">
        <v>2854.8776899999998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2854.8776899999998</v>
      </c>
      <c r="J116" s="158">
        <f t="shared" si="15"/>
        <v>37681</v>
      </c>
    </row>
    <row r="117" spans="1:10" x14ac:dyDescent="0.25">
      <c r="A117" s="13" t="s">
        <v>648</v>
      </c>
      <c r="B117" s="13" t="s">
        <v>719</v>
      </c>
      <c r="C117" s="13" t="s">
        <v>720</v>
      </c>
      <c r="E117" s="185">
        <v>2857.0669039999998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2857.0669039999998</v>
      </c>
      <c r="J117" s="158">
        <f t="shared" si="15"/>
        <v>37712</v>
      </c>
    </row>
    <row r="118" spans="1:10" x14ac:dyDescent="0.25">
      <c r="A118" s="13" t="s">
        <v>648</v>
      </c>
      <c r="B118" s="13" t="s">
        <v>721</v>
      </c>
      <c r="C118" s="13" t="s">
        <v>558</v>
      </c>
      <c r="E118" s="185">
        <v>2858.5646790000001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2858.5646790000001</v>
      </c>
      <c r="J118" s="158">
        <f t="shared" si="15"/>
        <v>37742</v>
      </c>
    </row>
    <row r="119" spans="1:10" x14ac:dyDescent="0.25">
      <c r="A119" s="13" t="s">
        <v>648</v>
      </c>
      <c r="B119" s="13" t="s">
        <v>722</v>
      </c>
      <c r="C119" s="13" t="s">
        <v>723</v>
      </c>
      <c r="E119" s="185">
        <v>2862.8408279999999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2862.8408279999999</v>
      </c>
      <c r="J119" s="158">
        <f t="shared" si="15"/>
        <v>37773</v>
      </c>
    </row>
    <row r="120" spans="1:10" x14ac:dyDescent="0.25">
      <c r="A120" s="13" t="s">
        <v>648</v>
      </c>
      <c r="B120" s="13" t="s">
        <v>724</v>
      </c>
      <c r="C120" s="13" t="s">
        <v>725</v>
      </c>
      <c r="E120" s="185">
        <v>2868.5538000000001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2868.5538000000001</v>
      </c>
      <c r="J120" s="158">
        <f t="shared" si="15"/>
        <v>37803</v>
      </c>
    </row>
    <row r="121" spans="1:10" x14ac:dyDescent="0.25">
      <c r="A121" s="13" t="s">
        <v>648</v>
      </c>
      <c r="B121" s="13" t="s">
        <v>726</v>
      </c>
      <c r="C121" s="13" t="s">
        <v>727</v>
      </c>
      <c r="E121" s="185">
        <v>2870.5751540000001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2870.5751540000001</v>
      </c>
      <c r="J121" s="158">
        <f t="shared" si="15"/>
        <v>37834</v>
      </c>
    </row>
    <row r="122" spans="1:10" x14ac:dyDescent="0.25">
      <c r="A122" s="13" t="s">
        <v>648</v>
      </c>
      <c r="B122" s="13" t="s">
        <v>728</v>
      </c>
      <c r="C122" s="13" t="s">
        <v>729</v>
      </c>
      <c r="E122" s="185">
        <v>2874.4018099999998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2874.4018099999998</v>
      </c>
      <c r="J122" s="158">
        <f t="shared" si="15"/>
        <v>37865</v>
      </c>
    </row>
    <row r="123" spans="1:10" x14ac:dyDescent="0.25">
      <c r="A123" s="13" t="s">
        <v>648</v>
      </c>
      <c r="B123" s="13" t="s">
        <v>730</v>
      </c>
      <c r="C123" s="13" t="s">
        <v>731</v>
      </c>
      <c r="E123" s="185">
        <v>2882.8943810000001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2882.8943810000001</v>
      </c>
      <c r="J123" s="158">
        <f t="shared" si="15"/>
        <v>37895</v>
      </c>
    </row>
    <row r="124" spans="1:10" x14ac:dyDescent="0.25">
      <c r="A124" s="13" t="s">
        <v>648</v>
      </c>
      <c r="B124" s="13" t="s">
        <v>732</v>
      </c>
      <c r="C124" s="13" t="s">
        <v>733</v>
      </c>
      <c r="E124" s="185">
        <v>2885.9435840000001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2885.9435840000001</v>
      </c>
      <c r="J124" s="158">
        <f t="shared" si="15"/>
        <v>37926</v>
      </c>
    </row>
    <row r="125" spans="1:10" x14ac:dyDescent="0.25">
      <c r="A125" s="13" t="s">
        <v>648</v>
      </c>
      <c r="B125" s="13" t="s">
        <v>734</v>
      </c>
      <c r="C125" s="13" t="s">
        <v>607</v>
      </c>
      <c r="E125" s="185">
        <v>2890.2220000000002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2890.2220000000002</v>
      </c>
      <c r="J125" s="158">
        <f t="shared" si="15"/>
        <v>37956</v>
      </c>
    </row>
    <row r="126" spans="1:10" x14ac:dyDescent="0.25">
      <c r="A126" s="13" t="s">
        <v>651</v>
      </c>
      <c r="B126" s="13" t="s">
        <v>713</v>
      </c>
      <c r="C126" s="13" t="s">
        <v>714</v>
      </c>
      <c r="E126" s="185">
        <v>2894.1374700000001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2894.1374700000001</v>
      </c>
      <c r="J126" s="158">
        <f t="shared" si="15"/>
        <v>37987</v>
      </c>
    </row>
    <row r="127" spans="1:10" x14ac:dyDescent="0.25">
      <c r="A127" s="13" t="s">
        <v>651</v>
      </c>
      <c r="B127" s="13" t="s">
        <v>715</v>
      </c>
      <c r="C127" s="13" t="s">
        <v>716</v>
      </c>
      <c r="E127" s="185">
        <v>2904.1703710000002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2904.1703710000002</v>
      </c>
      <c r="J127" s="158">
        <f t="shared" si="15"/>
        <v>38018</v>
      </c>
    </row>
    <row r="128" spans="1:10" x14ac:dyDescent="0.25">
      <c r="A128" s="13" t="s">
        <v>651</v>
      </c>
      <c r="B128" s="13" t="s">
        <v>717</v>
      </c>
      <c r="C128" s="13" t="s">
        <v>718</v>
      </c>
      <c r="E128" s="185">
        <v>2918.8940550000002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2918.8940550000002</v>
      </c>
      <c r="J128" s="158">
        <f t="shared" si="15"/>
        <v>38047</v>
      </c>
    </row>
    <row r="129" spans="1:10" x14ac:dyDescent="0.25">
      <c r="A129" s="13" t="s">
        <v>651</v>
      </c>
      <c r="B129" s="13" t="s">
        <v>719</v>
      </c>
      <c r="C129" s="13" t="s">
        <v>720</v>
      </c>
      <c r="E129" s="185">
        <v>2930.4470179999998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2930.4470179999998</v>
      </c>
      <c r="J129" s="158">
        <f t="shared" si="15"/>
        <v>38078</v>
      </c>
    </row>
    <row r="130" spans="1:10" x14ac:dyDescent="0.25">
      <c r="A130" s="13" t="s">
        <v>651</v>
      </c>
      <c r="B130" s="13" t="s">
        <v>721</v>
      </c>
      <c r="C130" s="13" t="s">
        <v>558</v>
      </c>
      <c r="E130" s="185">
        <v>2934.4382540000001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2934.4382540000001</v>
      </c>
      <c r="J130" s="158">
        <f t="shared" si="15"/>
        <v>38108</v>
      </c>
    </row>
    <row r="131" spans="1:10" x14ac:dyDescent="0.25">
      <c r="A131" s="13" t="s">
        <v>651</v>
      </c>
      <c r="B131" s="13" t="s">
        <v>722</v>
      </c>
      <c r="C131" s="13" t="s">
        <v>723</v>
      </c>
      <c r="E131" s="185">
        <v>2939.6763700000001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2939.6763700000001</v>
      </c>
      <c r="J131" s="158">
        <f t="shared" si="15"/>
        <v>38139</v>
      </c>
    </row>
    <row r="132" spans="1:10" x14ac:dyDescent="0.25">
      <c r="A132" s="13" t="s">
        <v>651</v>
      </c>
      <c r="B132" s="13" t="s">
        <v>724</v>
      </c>
      <c r="C132" s="13" t="s">
        <v>725</v>
      </c>
      <c r="E132" s="185">
        <v>2943.539749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2943.539749</v>
      </c>
      <c r="J132" s="158">
        <f t="shared" si="15"/>
        <v>38169</v>
      </c>
    </row>
    <row r="133" spans="1:10" x14ac:dyDescent="0.25">
      <c r="A133" s="13" t="s">
        <v>651</v>
      </c>
      <c r="B133" s="13" t="s">
        <v>726</v>
      </c>
      <c r="C133" s="13" t="s">
        <v>727</v>
      </c>
      <c r="E133" s="185">
        <v>2945.688584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2945.688584</v>
      </c>
      <c r="J133" s="158">
        <f t="shared" si="15"/>
        <v>38200</v>
      </c>
    </row>
    <row r="134" spans="1:10" x14ac:dyDescent="0.25">
      <c r="A134" s="13" t="s">
        <v>651</v>
      </c>
      <c r="B134" s="13" t="s">
        <v>728</v>
      </c>
      <c r="C134" s="13" t="s">
        <v>729</v>
      </c>
      <c r="E134" s="185">
        <v>2951.7522210000002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2951.7522210000002</v>
      </c>
      <c r="J134" s="158">
        <f t="shared" si="15"/>
        <v>38231</v>
      </c>
    </row>
    <row r="135" spans="1:10" x14ac:dyDescent="0.25">
      <c r="A135" s="13" t="s">
        <v>651</v>
      </c>
      <c r="B135" s="13" t="s">
        <v>730</v>
      </c>
      <c r="C135" s="13" t="s">
        <v>731</v>
      </c>
      <c r="E135" s="185">
        <v>2952.2002029999999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2952.2002029999999</v>
      </c>
      <c r="J135" s="158">
        <f t="shared" si="15"/>
        <v>38261</v>
      </c>
    </row>
    <row r="136" spans="1:10" x14ac:dyDescent="0.25">
      <c r="A136" s="13" t="s">
        <v>651</v>
      </c>
      <c r="B136" s="13" t="s">
        <v>732</v>
      </c>
      <c r="C136" s="13" t="s">
        <v>733</v>
      </c>
      <c r="E136" s="185">
        <v>2958.2984150000002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2958.2984150000002</v>
      </c>
      <c r="J136" s="158">
        <f t="shared" si="15"/>
        <v>38292</v>
      </c>
    </row>
    <row r="137" spans="1:10" x14ac:dyDescent="0.25">
      <c r="A137" s="13" t="s">
        <v>651</v>
      </c>
      <c r="B137" s="13" t="s">
        <v>734</v>
      </c>
      <c r="C137" s="13" t="s">
        <v>607</v>
      </c>
      <c r="E137" s="185">
        <v>2964.7890000000002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2964.7890000000002</v>
      </c>
      <c r="J137" s="158">
        <f t="shared" si="15"/>
        <v>38322</v>
      </c>
    </row>
    <row r="138" spans="1:10" x14ac:dyDescent="0.25">
      <c r="A138" s="13" t="s">
        <v>654</v>
      </c>
      <c r="B138" s="13" t="s">
        <v>713</v>
      </c>
      <c r="C138" s="13" t="s">
        <v>714</v>
      </c>
      <c r="E138" s="185">
        <v>2966.4116509999999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2966.4116509999999</v>
      </c>
      <c r="J138" s="158">
        <f t="shared" si="15"/>
        <v>38353</v>
      </c>
    </row>
    <row r="139" spans="1:10" x14ac:dyDescent="0.25">
      <c r="A139" s="13" t="s">
        <v>654</v>
      </c>
      <c r="B139" s="13" t="s">
        <v>715</v>
      </c>
      <c r="C139" s="13" t="s">
        <v>716</v>
      </c>
      <c r="E139" s="185">
        <v>2972.6721550000002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2972.6721550000002</v>
      </c>
      <c r="J139" s="158">
        <f t="shared" si="15"/>
        <v>38384</v>
      </c>
    </row>
    <row r="140" spans="1:10" x14ac:dyDescent="0.25">
      <c r="A140" s="13" t="s">
        <v>654</v>
      </c>
      <c r="B140" s="13" t="s">
        <v>717</v>
      </c>
      <c r="C140" s="13" t="s">
        <v>718</v>
      </c>
      <c r="E140" s="185">
        <v>2974.4511950000001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2974.4511950000001</v>
      </c>
      <c r="J140" s="158">
        <f t="shared" si="15"/>
        <v>38412</v>
      </c>
    </row>
    <row r="141" spans="1:10" x14ac:dyDescent="0.25">
      <c r="A141" s="13" t="s">
        <v>654</v>
      </c>
      <c r="B141" s="13" t="s">
        <v>719</v>
      </c>
      <c r="C141" s="13" t="s">
        <v>720</v>
      </c>
      <c r="E141" s="185">
        <v>2974.3435749999999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2974.3435749999999</v>
      </c>
      <c r="J141" s="158">
        <f t="shared" si="15"/>
        <v>38443</v>
      </c>
    </row>
    <row r="142" spans="1:10" x14ac:dyDescent="0.25">
      <c r="A142" s="13" t="s">
        <v>654</v>
      </c>
      <c r="B142" s="13" t="s">
        <v>721</v>
      </c>
      <c r="C142" s="13" t="s">
        <v>558</v>
      </c>
      <c r="E142" s="185">
        <v>2979.7866789999998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2979.7866789999998</v>
      </c>
      <c r="J142" s="158">
        <f t="shared" si="15"/>
        <v>38473</v>
      </c>
    </row>
    <row r="143" spans="1:10" x14ac:dyDescent="0.25">
      <c r="A143" s="13" t="s">
        <v>654</v>
      </c>
      <c r="B143" s="13" t="s">
        <v>722</v>
      </c>
      <c r="C143" s="13" t="s">
        <v>723</v>
      </c>
      <c r="E143" s="185">
        <v>2986.220433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2986.220433</v>
      </c>
      <c r="J143" s="158">
        <f t="shared" si="15"/>
        <v>38504</v>
      </c>
    </row>
    <row r="144" spans="1:10" x14ac:dyDescent="0.25">
      <c r="A144" s="13" t="s">
        <v>654</v>
      </c>
      <c r="B144" s="13" t="s">
        <v>724</v>
      </c>
      <c r="C144" s="13" t="s">
        <v>725</v>
      </c>
      <c r="E144" s="185">
        <v>2987.2769149999999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2987.2769149999999</v>
      </c>
      <c r="J144" s="158">
        <f t="shared" si="15"/>
        <v>38534</v>
      </c>
    </row>
    <row r="145" spans="1:10" x14ac:dyDescent="0.25">
      <c r="A145" s="13" t="s">
        <v>654</v>
      </c>
      <c r="B145" s="13" t="s">
        <v>726</v>
      </c>
      <c r="C145" s="13" t="s">
        <v>727</v>
      </c>
      <c r="E145" s="185">
        <v>2989.7639640000002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2989.7639640000002</v>
      </c>
      <c r="J145" s="158">
        <f t="shared" si="15"/>
        <v>38565</v>
      </c>
    </row>
    <row r="146" spans="1:10" x14ac:dyDescent="0.25">
      <c r="A146" s="13" t="s">
        <v>654</v>
      </c>
      <c r="B146" s="13" t="s">
        <v>728</v>
      </c>
      <c r="C146" s="13" t="s">
        <v>729</v>
      </c>
      <c r="E146" s="185">
        <v>2988.488699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2988.488699</v>
      </c>
      <c r="J146" s="158">
        <f t="shared" si="15"/>
        <v>38596</v>
      </c>
    </row>
    <row r="147" spans="1:10" x14ac:dyDescent="0.25">
      <c r="A147" s="13" t="s">
        <v>654</v>
      </c>
      <c r="B147" s="13" t="s">
        <v>730</v>
      </c>
      <c r="C147" s="13" t="s">
        <v>731</v>
      </c>
      <c r="E147" s="185">
        <v>2985.4115790000001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2985.4115790000001</v>
      </c>
      <c r="J147" s="158">
        <f t="shared" si="15"/>
        <v>38626</v>
      </c>
    </row>
    <row r="148" spans="1:10" x14ac:dyDescent="0.25">
      <c r="A148" s="13" t="s">
        <v>654</v>
      </c>
      <c r="B148" s="13" t="s">
        <v>732</v>
      </c>
      <c r="C148" s="13" t="s">
        <v>733</v>
      </c>
      <c r="E148" s="185">
        <v>2988.671793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2988.671793</v>
      </c>
      <c r="J148" s="158">
        <f t="shared" si="15"/>
        <v>38657</v>
      </c>
    </row>
    <row r="149" spans="1:10" x14ac:dyDescent="0.25">
      <c r="A149" s="13" t="s">
        <v>654</v>
      </c>
      <c r="B149" s="13" t="s">
        <v>734</v>
      </c>
      <c r="C149" s="13" t="s">
        <v>607</v>
      </c>
      <c r="E149" s="185">
        <v>2989.43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2989.43</v>
      </c>
      <c r="J149" s="158">
        <f t="shared" si="15"/>
        <v>38687</v>
      </c>
    </row>
    <row r="150" spans="1:10" x14ac:dyDescent="0.25">
      <c r="A150" s="13" t="s">
        <v>657</v>
      </c>
      <c r="B150" s="13" t="s">
        <v>713</v>
      </c>
      <c r="C150" s="13" t="s">
        <v>714</v>
      </c>
      <c r="E150" s="185">
        <v>2998.6595769999999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2998.6595769999999</v>
      </c>
      <c r="J150" s="158">
        <f t="shared" si="15"/>
        <v>38718</v>
      </c>
    </row>
    <row r="151" spans="1:10" x14ac:dyDescent="0.25">
      <c r="A151" s="13" t="s">
        <v>657</v>
      </c>
      <c r="B151" s="13" t="s">
        <v>715</v>
      </c>
      <c r="C151" s="13" t="s">
        <v>716</v>
      </c>
      <c r="E151" s="185">
        <v>2999.419124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2999.419124</v>
      </c>
      <c r="J151" s="158">
        <f t="shared" si="15"/>
        <v>38749</v>
      </c>
    </row>
    <row r="152" spans="1:10" x14ac:dyDescent="0.25">
      <c r="A152" s="13" t="s">
        <v>657</v>
      </c>
      <c r="B152" s="13" t="s">
        <v>717</v>
      </c>
      <c r="C152" s="13" t="s">
        <v>718</v>
      </c>
      <c r="E152" s="185">
        <v>3002.881997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3002.881997</v>
      </c>
      <c r="J152" s="158">
        <f t="shared" si="15"/>
        <v>38777</v>
      </c>
    </row>
    <row r="153" spans="1:10" x14ac:dyDescent="0.25">
      <c r="A153" s="13" t="s">
        <v>657</v>
      </c>
      <c r="B153" s="13" t="s">
        <v>719</v>
      </c>
      <c r="C153" s="13" t="s">
        <v>720</v>
      </c>
      <c r="E153" s="185">
        <v>3002.686854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3002.686854</v>
      </c>
      <c r="J153" s="158">
        <f t="shared" si="15"/>
        <v>38808</v>
      </c>
    </row>
    <row r="154" spans="1:10" x14ac:dyDescent="0.25">
      <c r="A154" s="13" t="s">
        <v>657</v>
      </c>
      <c r="B154" s="13" t="s">
        <v>721</v>
      </c>
      <c r="C154" s="13" t="s">
        <v>558</v>
      </c>
      <c r="E154" s="185">
        <v>3003.4015519999998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3003.4015519999998</v>
      </c>
      <c r="J154" s="158">
        <f t="shared" si="15"/>
        <v>38838</v>
      </c>
    </row>
    <row r="155" spans="1:10" x14ac:dyDescent="0.25">
      <c r="A155" s="13" t="s">
        <v>657</v>
      </c>
      <c r="B155" s="13" t="s">
        <v>722</v>
      </c>
      <c r="C155" s="13" t="s">
        <v>723</v>
      </c>
      <c r="E155" s="185">
        <v>3003.3896009999999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3003.3896009999999</v>
      </c>
      <c r="J155" s="158">
        <f t="shared" si="15"/>
        <v>38869</v>
      </c>
    </row>
    <row r="156" spans="1:10" x14ac:dyDescent="0.25">
      <c r="A156" s="13" t="s">
        <v>657</v>
      </c>
      <c r="B156" s="13" t="s">
        <v>724</v>
      </c>
      <c r="C156" s="13" t="s">
        <v>725</v>
      </c>
      <c r="E156" s="185">
        <v>2999.8063539999998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2999.8063539999998</v>
      </c>
      <c r="J156" s="158">
        <f t="shared" si="15"/>
        <v>38899</v>
      </c>
    </row>
    <row r="157" spans="1:10" x14ac:dyDescent="0.25">
      <c r="A157" s="13" t="s">
        <v>657</v>
      </c>
      <c r="B157" s="13" t="s">
        <v>726</v>
      </c>
      <c r="C157" s="13" t="s">
        <v>727</v>
      </c>
      <c r="E157" s="185">
        <v>2999.7123409999999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2999.7123409999999</v>
      </c>
      <c r="J157" s="158">
        <f t="shared" si="15"/>
        <v>38930</v>
      </c>
    </row>
    <row r="158" spans="1:10" x14ac:dyDescent="0.25">
      <c r="A158" s="13" t="s">
        <v>657</v>
      </c>
      <c r="B158" s="13" t="s">
        <v>728</v>
      </c>
      <c r="C158" s="13" t="s">
        <v>729</v>
      </c>
      <c r="E158" s="185">
        <v>3003.0969239999999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3003.0969239999999</v>
      </c>
      <c r="J158" s="158">
        <f t="shared" si="15"/>
        <v>38961</v>
      </c>
    </row>
    <row r="159" spans="1:10" x14ac:dyDescent="0.25">
      <c r="A159" s="13" t="s">
        <v>657</v>
      </c>
      <c r="B159" s="13" t="s">
        <v>730</v>
      </c>
      <c r="C159" s="13" t="s">
        <v>731</v>
      </c>
      <c r="E159" s="185">
        <v>3009.6383369999999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3009.6383369999999</v>
      </c>
      <c r="J159" s="158">
        <f t="shared" si="15"/>
        <v>38991</v>
      </c>
    </row>
    <row r="160" spans="1:10" x14ac:dyDescent="0.25">
      <c r="A160" s="13" t="s">
        <v>657</v>
      </c>
      <c r="B160" s="13" t="s">
        <v>732</v>
      </c>
      <c r="C160" s="13" t="s">
        <v>733</v>
      </c>
      <c r="E160" s="185">
        <v>3011.9496260000001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3011.9496260000001</v>
      </c>
      <c r="J160" s="158">
        <f t="shared" si="15"/>
        <v>39022</v>
      </c>
    </row>
    <row r="161" spans="1:10" x14ac:dyDescent="0.25">
      <c r="A161" s="13" t="s">
        <v>657</v>
      </c>
      <c r="B161" s="13" t="s">
        <v>734</v>
      </c>
      <c r="C161" s="13" t="s">
        <v>607</v>
      </c>
      <c r="E161" s="185">
        <v>3014.3710000000001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3014.3710000000001</v>
      </c>
      <c r="J161" s="158">
        <f t="shared" si="15"/>
        <v>39052</v>
      </c>
    </row>
    <row r="162" spans="1:10" x14ac:dyDescent="0.25">
      <c r="A162" s="13" t="s">
        <v>660</v>
      </c>
      <c r="B162" s="13" t="s">
        <v>713</v>
      </c>
      <c r="C162" s="13" t="s">
        <v>714</v>
      </c>
      <c r="E162" s="185">
        <v>3012.666072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3012.666072</v>
      </c>
      <c r="J162" s="158">
        <f t="shared" si="15"/>
        <v>39083</v>
      </c>
    </row>
    <row r="163" spans="1:10" x14ac:dyDescent="0.25">
      <c r="A163" s="13" t="s">
        <v>660</v>
      </c>
      <c r="B163" s="13" t="s">
        <v>715</v>
      </c>
      <c r="C163" s="13" t="s">
        <v>716</v>
      </c>
      <c r="E163" s="185">
        <v>3009.3050840000001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3009.3050840000001</v>
      </c>
      <c r="J163" s="158">
        <f t="shared" si="15"/>
        <v>39114</v>
      </c>
    </row>
    <row r="164" spans="1:10" x14ac:dyDescent="0.25">
      <c r="A164" s="13" t="s">
        <v>660</v>
      </c>
      <c r="B164" s="13" t="s">
        <v>717</v>
      </c>
      <c r="C164" s="13" t="s">
        <v>718</v>
      </c>
      <c r="E164" s="185">
        <v>3010.145904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3010.145904</v>
      </c>
      <c r="J164" s="158">
        <f t="shared" si="15"/>
        <v>39142</v>
      </c>
    </row>
    <row r="165" spans="1:10" x14ac:dyDescent="0.25">
      <c r="A165" s="13" t="s">
        <v>660</v>
      </c>
      <c r="B165" s="13" t="s">
        <v>719</v>
      </c>
      <c r="C165" s="13" t="s">
        <v>720</v>
      </c>
      <c r="E165" s="185">
        <v>3009.9943239999998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3009.9943239999998</v>
      </c>
      <c r="J165" s="158">
        <f t="shared" si="15"/>
        <v>39173</v>
      </c>
    </row>
    <row r="166" spans="1:10" x14ac:dyDescent="0.25">
      <c r="A166" s="13" t="s">
        <v>660</v>
      </c>
      <c r="B166" s="13" t="s">
        <v>721</v>
      </c>
      <c r="C166" s="13" t="s">
        <v>558</v>
      </c>
      <c r="E166" s="185">
        <v>3011.9848969999998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3011.9848969999998</v>
      </c>
      <c r="J166" s="158">
        <f t="shared" si="15"/>
        <v>39203</v>
      </c>
    </row>
    <row r="167" spans="1:10" x14ac:dyDescent="0.25">
      <c r="A167" s="13" t="s">
        <v>660</v>
      </c>
      <c r="B167" s="13" t="s">
        <v>722</v>
      </c>
      <c r="C167" s="13" t="s">
        <v>723</v>
      </c>
      <c r="E167" s="185">
        <v>3011.3382259999998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3011.3382259999998</v>
      </c>
      <c r="J167" s="158">
        <f t="shared" si="15"/>
        <v>39234</v>
      </c>
    </row>
    <row r="168" spans="1:10" x14ac:dyDescent="0.25">
      <c r="A168" s="13" t="s">
        <v>660</v>
      </c>
      <c r="B168" s="13" t="s">
        <v>724</v>
      </c>
      <c r="C168" s="13" t="s">
        <v>725</v>
      </c>
      <c r="E168" s="185">
        <v>3012.9070040000001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3012.9070040000001</v>
      </c>
      <c r="J168" s="158">
        <f t="shared" si="15"/>
        <v>39264</v>
      </c>
    </row>
    <row r="169" spans="1:10" x14ac:dyDescent="0.25">
      <c r="A169" s="13" t="s">
        <v>660</v>
      </c>
      <c r="B169" s="13" t="s">
        <v>726</v>
      </c>
      <c r="C169" s="13" t="s">
        <v>727</v>
      </c>
      <c r="E169" s="185">
        <v>3016.8313739999999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3016.8313739999999</v>
      </c>
      <c r="J169" s="158">
        <f t="shared" si="15"/>
        <v>39295</v>
      </c>
    </row>
    <row r="170" spans="1:10" x14ac:dyDescent="0.25">
      <c r="A170" s="13" t="s">
        <v>660</v>
      </c>
      <c r="B170" s="13" t="s">
        <v>728</v>
      </c>
      <c r="C170" s="13" t="s">
        <v>729</v>
      </c>
      <c r="E170" s="185">
        <v>3015.2502490000002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3015.2502490000002</v>
      </c>
      <c r="J170" s="158">
        <f t="shared" si="15"/>
        <v>39326</v>
      </c>
    </row>
    <row r="171" spans="1:10" x14ac:dyDescent="0.25">
      <c r="A171" s="13" t="s">
        <v>660</v>
      </c>
      <c r="B171" s="13" t="s">
        <v>730</v>
      </c>
      <c r="C171" s="13" t="s">
        <v>731</v>
      </c>
      <c r="E171" s="185">
        <v>3016.5871179999999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3016.5871179999999</v>
      </c>
      <c r="J171" s="158">
        <f t="shared" ref="J171:J234" si="19">DATE(G171,B171,1)</f>
        <v>39356</v>
      </c>
    </row>
    <row r="172" spans="1:10" x14ac:dyDescent="0.25">
      <c r="A172" s="13" t="s">
        <v>660</v>
      </c>
      <c r="B172" s="13" t="s">
        <v>732</v>
      </c>
      <c r="C172" s="13" t="s">
        <v>733</v>
      </c>
      <c r="E172" s="185">
        <v>3015.008394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3015.008394</v>
      </c>
      <c r="J172" s="158">
        <f t="shared" si="19"/>
        <v>39387</v>
      </c>
    </row>
    <row r="173" spans="1:10" x14ac:dyDescent="0.25">
      <c r="A173" s="13" t="s">
        <v>660</v>
      </c>
      <c r="B173" s="13" t="s">
        <v>734</v>
      </c>
      <c r="C173" s="13" t="s">
        <v>607</v>
      </c>
      <c r="E173" s="185">
        <v>3004.967607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3004.967607</v>
      </c>
      <c r="J173" s="158">
        <f t="shared" si="19"/>
        <v>39417</v>
      </c>
    </row>
    <row r="174" spans="1:10" x14ac:dyDescent="0.25">
      <c r="A174" s="13" t="s">
        <v>663</v>
      </c>
      <c r="B174" s="13" t="s">
        <v>713</v>
      </c>
      <c r="C174" s="13" t="s">
        <v>714</v>
      </c>
      <c r="E174" s="185">
        <v>3002.8483860000001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3002.8483860000001</v>
      </c>
      <c r="J174" s="158">
        <f t="shared" si="19"/>
        <v>39448</v>
      </c>
    </row>
    <row r="175" spans="1:10" x14ac:dyDescent="0.25">
      <c r="A175" s="13" t="s">
        <v>663</v>
      </c>
      <c r="B175" s="13" t="s">
        <v>715</v>
      </c>
      <c r="C175" s="13" t="s">
        <v>716</v>
      </c>
      <c r="E175" s="185">
        <v>3003.4873550000002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3003.4873550000002</v>
      </c>
      <c r="J175" s="158">
        <f t="shared" si="19"/>
        <v>39479</v>
      </c>
    </row>
    <row r="176" spans="1:10" x14ac:dyDescent="0.25">
      <c r="A176" s="13" t="s">
        <v>663</v>
      </c>
      <c r="B176" s="13" t="s">
        <v>717</v>
      </c>
      <c r="C176" s="13" t="s">
        <v>718</v>
      </c>
      <c r="E176" s="185">
        <v>2994.508777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2994.508777</v>
      </c>
      <c r="J176" s="158">
        <f t="shared" si="19"/>
        <v>39508</v>
      </c>
    </row>
    <row r="177" spans="1:10" x14ac:dyDescent="0.25">
      <c r="A177" s="13" t="s">
        <v>663</v>
      </c>
      <c r="B177" s="13" t="s">
        <v>719</v>
      </c>
      <c r="C177" s="13" t="s">
        <v>720</v>
      </c>
      <c r="E177" s="185">
        <v>2992.203066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2992.203066</v>
      </c>
      <c r="J177" s="158">
        <f t="shared" si="19"/>
        <v>39539</v>
      </c>
    </row>
    <row r="178" spans="1:10" x14ac:dyDescent="0.25">
      <c r="A178" s="13" t="s">
        <v>663</v>
      </c>
      <c r="B178" s="13" t="s">
        <v>721</v>
      </c>
      <c r="C178" s="13" t="s">
        <v>558</v>
      </c>
      <c r="E178" s="185">
        <v>2984.3531969999999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2984.3531969999999</v>
      </c>
      <c r="J178" s="158">
        <f t="shared" si="19"/>
        <v>39569</v>
      </c>
    </row>
    <row r="179" spans="1:10" x14ac:dyDescent="0.25">
      <c r="A179" s="13" t="s">
        <v>663</v>
      </c>
      <c r="B179" s="13" t="s">
        <v>722</v>
      </c>
      <c r="C179" s="13" t="s">
        <v>723</v>
      </c>
      <c r="E179" s="185">
        <v>2975.013179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2975.013179</v>
      </c>
      <c r="J179" s="158">
        <f t="shared" si="19"/>
        <v>39600</v>
      </c>
    </row>
    <row r="180" spans="1:10" x14ac:dyDescent="0.25">
      <c r="A180" s="13" t="s">
        <v>663</v>
      </c>
      <c r="B180" s="13" t="s">
        <v>724</v>
      </c>
      <c r="C180" s="13" t="s">
        <v>725</v>
      </c>
      <c r="E180" s="185">
        <v>2967.727081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2967.727081</v>
      </c>
      <c r="J180" s="158">
        <f t="shared" si="19"/>
        <v>39630</v>
      </c>
    </row>
    <row r="181" spans="1:10" x14ac:dyDescent="0.25">
      <c r="A181" s="13" t="s">
        <v>663</v>
      </c>
      <c r="B181" s="13" t="s">
        <v>726</v>
      </c>
      <c r="C181" s="13" t="s">
        <v>727</v>
      </c>
      <c r="E181" s="185">
        <v>2955.3861999999999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2955.3861999999999</v>
      </c>
      <c r="J181" s="158">
        <f t="shared" si="19"/>
        <v>39661</v>
      </c>
    </row>
    <row r="182" spans="1:10" x14ac:dyDescent="0.25">
      <c r="A182" s="13" t="s">
        <v>663</v>
      </c>
      <c r="B182" s="13" t="s">
        <v>728</v>
      </c>
      <c r="C182" s="13" t="s">
        <v>729</v>
      </c>
      <c r="E182" s="185">
        <v>2947.697627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2947.697627</v>
      </c>
      <c r="J182" s="158">
        <f t="shared" si="19"/>
        <v>39692</v>
      </c>
    </row>
    <row r="183" spans="1:10" x14ac:dyDescent="0.25">
      <c r="A183" s="13" t="s">
        <v>663</v>
      </c>
      <c r="B183" s="13" t="s">
        <v>730</v>
      </c>
      <c r="C183" s="13" t="s">
        <v>731</v>
      </c>
      <c r="E183" s="185">
        <v>2940.4177169999998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2940.4177169999998</v>
      </c>
      <c r="J183" s="158">
        <f t="shared" si="19"/>
        <v>39722</v>
      </c>
    </row>
    <row r="184" spans="1:10" x14ac:dyDescent="0.25">
      <c r="A184" s="13" t="s">
        <v>663</v>
      </c>
      <c r="B184" s="13" t="s">
        <v>732</v>
      </c>
      <c r="C184" s="13" t="s">
        <v>733</v>
      </c>
      <c r="E184" s="185">
        <v>2929.5777830000002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2929.5777830000002</v>
      </c>
      <c r="J184" s="158">
        <f t="shared" si="19"/>
        <v>39753</v>
      </c>
    </row>
    <row r="185" spans="1:10" x14ac:dyDescent="0.25">
      <c r="A185" s="13" t="s">
        <v>663</v>
      </c>
      <c r="B185" s="13" t="s">
        <v>734</v>
      </c>
      <c r="C185" s="13" t="s">
        <v>607</v>
      </c>
      <c r="E185" s="185">
        <v>2929.5320459999998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2929.5320459999998</v>
      </c>
      <c r="J185" s="158">
        <f t="shared" si="19"/>
        <v>39783</v>
      </c>
    </row>
    <row r="186" spans="1:10" x14ac:dyDescent="0.25">
      <c r="A186" s="13" t="s">
        <v>666</v>
      </c>
      <c r="B186" s="13" t="s">
        <v>713</v>
      </c>
      <c r="C186" s="13" t="s">
        <v>714</v>
      </c>
      <c r="E186" s="185">
        <v>2926.4015530000001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2926.4015530000001</v>
      </c>
      <c r="J186" s="158">
        <f t="shared" si="19"/>
        <v>39814</v>
      </c>
    </row>
    <row r="187" spans="1:10" x14ac:dyDescent="0.25">
      <c r="A187" s="13" t="s">
        <v>666</v>
      </c>
      <c r="B187" s="13" t="s">
        <v>715</v>
      </c>
      <c r="C187" s="13" t="s">
        <v>716</v>
      </c>
      <c r="E187" s="185">
        <v>2926.3497229999998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2926.3497229999998</v>
      </c>
      <c r="J187" s="158">
        <f t="shared" si="19"/>
        <v>39845</v>
      </c>
    </row>
    <row r="188" spans="1:10" x14ac:dyDescent="0.25">
      <c r="A188" s="13" t="s">
        <v>666</v>
      </c>
      <c r="B188" s="13" t="s">
        <v>717</v>
      </c>
      <c r="C188" s="13" t="s">
        <v>718</v>
      </c>
      <c r="E188" s="185">
        <v>2928.7219960000002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2928.7219960000002</v>
      </c>
      <c r="J188" s="158">
        <f t="shared" si="19"/>
        <v>39873</v>
      </c>
    </row>
    <row r="189" spans="1:10" x14ac:dyDescent="0.25">
      <c r="A189" s="13" t="s">
        <v>666</v>
      </c>
      <c r="B189" s="13" t="s">
        <v>719</v>
      </c>
      <c r="C189" s="13" t="s">
        <v>720</v>
      </c>
      <c r="E189" s="185">
        <v>2932.2998560000001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2932.2998560000001</v>
      </c>
      <c r="J189" s="158">
        <f t="shared" si="19"/>
        <v>39904</v>
      </c>
    </row>
    <row r="190" spans="1:10" x14ac:dyDescent="0.25">
      <c r="A190" s="13" t="s">
        <v>666</v>
      </c>
      <c r="B190" s="13" t="s">
        <v>721</v>
      </c>
      <c r="C190" s="13" t="s">
        <v>558</v>
      </c>
      <c r="E190" s="185">
        <v>2933.386669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2933.386669</v>
      </c>
      <c r="J190" s="158">
        <f t="shared" si="19"/>
        <v>39934</v>
      </c>
    </row>
    <row r="191" spans="1:10" x14ac:dyDescent="0.25">
      <c r="A191" s="13" t="s">
        <v>666</v>
      </c>
      <c r="B191" s="13" t="s">
        <v>722</v>
      </c>
      <c r="C191" s="13" t="s">
        <v>723</v>
      </c>
      <c r="E191" s="185">
        <v>2938.4163290000001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2938.4163290000001</v>
      </c>
      <c r="J191" s="158">
        <f t="shared" si="19"/>
        <v>39965</v>
      </c>
    </row>
    <row r="192" spans="1:10" x14ac:dyDescent="0.25">
      <c r="A192" s="13" t="s">
        <v>666</v>
      </c>
      <c r="B192" s="13" t="s">
        <v>724</v>
      </c>
      <c r="C192" s="13" t="s">
        <v>725</v>
      </c>
      <c r="E192" s="185">
        <v>2945.5323720000001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2945.5323720000001</v>
      </c>
      <c r="J192" s="158">
        <f t="shared" si="19"/>
        <v>39995</v>
      </c>
    </row>
    <row r="193" spans="1:10" x14ac:dyDescent="0.25">
      <c r="A193" s="13" t="s">
        <v>666</v>
      </c>
      <c r="B193" s="13" t="s">
        <v>726</v>
      </c>
      <c r="C193" s="13" t="s">
        <v>727</v>
      </c>
      <c r="E193" s="185">
        <v>2949.3666459999999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2949.3666459999999</v>
      </c>
      <c r="J193" s="158">
        <f t="shared" si="19"/>
        <v>40026</v>
      </c>
    </row>
    <row r="194" spans="1:10" x14ac:dyDescent="0.25">
      <c r="A194" s="13" t="s">
        <v>666</v>
      </c>
      <c r="B194" s="13" t="s">
        <v>728</v>
      </c>
      <c r="C194" s="13" t="s">
        <v>729</v>
      </c>
      <c r="E194" s="185">
        <v>2955.3863099999999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2955.3863099999999</v>
      </c>
      <c r="J194" s="158">
        <f t="shared" si="19"/>
        <v>40057</v>
      </c>
    </row>
    <row r="195" spans="1:10" x14ac:dyDescent="0.25">
      <c r="A195" s="13" t="s">
        <v>666</v>
      </c>
      <c r="B195" s="13" t="s">
        <v>730</v>
      </c>
      <c r="C195" s="13" t="s">
        <v>731</v>
      </c>
      <c r="E195" s="185">
        <v>2955.8992459999999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2955.8992459999999</v>
      </c>
      <c r="J195" s="158">
        <f t="shared" si="19"/>
        <v>40087</v>
      </c>
    </row>
    <row r="196" spans="1:10" x14ac:dyDescent="0.25">
      <c r="A196" s="13" t="s">
        <v>666</v>
      </c>
      <c r="B196" s="13" t="s">
        <v>732</v>
      </c>
      <c r="C196" s="13" t="s">
        <v>733</v>
      </c>
      <c r="E196" s="185">
        <v>2960.3143960000002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2960.3143960000002</v>
      </c>
      <c r="J196" s="158">
        <f t="shared" si="19"/>
        <v>40118</v>
      </c>
    </row>
    <row r="197" spans="1:10" x14ac:dyDescent="0.25">
      <c r="A197" s="13" t="s">
        <v>666</v>
      </c>
      <c r="B197" s="13" t="s">
        <v>734</v>
      </c>
      <c r="C197" s="13" t="s">
        <v>607</v>
      </c>
      <c r="E197" s="185">
        <v>2961.8957949999999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2961.8957949999999</v>
      </c>
      <c r="J197" s="158">
        <f t="shared" si="19"/>
        <v>40148</v>
      </c>
    </row>
    <row r="198" spans="1:10" x14ac:dyDescent="0.25">
      <c r="A198" s="13" t="s">
        <v>669</v>
      </c>
      <c r="B198" s="13" t="s">
        <v>713</v>
      </c>
      <c r="C198" s="13" t="s">
        <v>714</v>
      </c>
      <c r="E198" s="185">
        <v>2957.1888920000001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2957.1888920000001</v>
      </c>
      <c r="J198" s="158">
        <f t="shared" si="19"/>
        <v>40179</v>
      </c>
    </row>
    <row r="199" spans="1:10" x14ac:dyDescent="0.25">
      <c r="A199" s="13" t="s">
        <v>669</v>
      </c>
      <c r="B199" s="13" t="s">
        <v>715</v>
      </c>
      <c r="C199" s="13" t="s">
        <v>716</v>
      </c>
      <c r="E199" s="185">
        <v>2950.609371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2950.609371</v>
      </c>
      <c r="J199" s="158">
        <f t="shared" si="19"/>
        <v>40210</v>
      </c>
    </row>
    <row r="200" spans="1:10" x14ac:dyDescent="0.25">
      <c r="A200" s="13" t="s">
        <v>669</v>
      </c>
      <c r="B200" s="13" t="s">
        <v>717</v>
      </c>
      <c r="C200" s="13" t="s">
        <v>718</v>
      </c>
      <c r="E200" s="185">
        <v>2954.9275579999999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2954.9275579999999</v>
      </c>
      <c r="J200" s="158">
        <f t="shared" si="19"/>
        <v>40238</v>
      </c>
    </row>
    <row r="201" spans="1:10" x14ac:dyDescent="0.25">
      <c r="A201" s="13" t="s">
        <v>669</v>
      </c>
      <c r="B201" s="13" t="s">
        <v>719</v>
      </c>
      <c r="C201" s="13" t="s">
        <v>720</v>
      </c>
      <c r="E201" s="185">
        <v>2957.9519810000002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2957.9519810000002</v>
      </c>
      <c r="J201" s="158">
        <f t="shared" si="19"/>
        <v>40269</v>
      </c>
    </row>
    <row r="202" spans="1:10" x14ac:dyDescent="0.25">
      <c r="A202" s="13" t="s">
        <v>669</v>
      </c>
      <c r="B202" s="13" t="s">
        <v>721</v>
      </c>
      <c r="C202" s="13" t="s">
        <v>558</v>
      </c>
      <c r="E202" s="185">
        <v>2957.0898470000002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2957.0898470000002</v>
      </c>
      <c r="J202" s="158">
        <f t="shared" si="19"/>
        <v>40299</v>
      </c>
    </row>
    <row r="203" spans="1:10" x14ac:dyDescent="0.25">
      <c r="A203" s="13" t="s">
        <v>669</v>
      </c>
      <c r="B203" s="13" t="s">
        <v>722</v>
      </c>
      <c r="C203" s="13" t="s">
        <v>723</v>
      </c>
      <c r="E203" s="185">
        <v>2959.3659419999999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2959.3659419999999</v>
      </c>
      <c r="J203" s="158">
        <f t="shared" si="19"/>
        <v>40330</v>
      </c>
    </row>
    <row r="204" spans="1:10" x14ac:dyDescent="0.25">
      <c r="A204" s="13" t="s">
        <v>669</v>
      </c>
      <c r="B204" s="13" t="s">
        <v>724</v>
      </c>
      <c r="C204" s="13" t="s">
        <v>725</v>
      </c>
      <c r="E204" s="185">
        <v>2960.88814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2960.88814</v>
      </c>
      <c r="J204" s="158">
        <f t="shared" si="19"/>
        <v>40360</v>
      </c>
    </row>
    <row r="205" spans="1:10" x14ac:dyDescent="0.25">
      <c r="A205" s="13" t="s">
        <v>669</v>
      </c>
      <c r="B205" s="13" t="s">
        <v>726</v>
      </c>
      <c r="C205" s="13" t="s">
        <v>727</v>
      </c>
      <c r="E205" s="185">
        <v>2965.1328709999998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2965.1328709999998</v>
      </c>
      <c r="J205" s="158">
        <f t="shared" si="19"/>
        <v>40391</v>
      </c>
    </row>
    <row r="206" spans="1:10" x14ac:dyDescent="0.25">
      <c r="A206" s="13" t="s">
        <v>669</v>
      </c>
      <c r="B206" s="13" t="s">
        <v>728</v>
      </c>
      <c r="C206" s="13" t="s">
        <v>729</v>
      </c>
      <c r="E206" s="185">
        <v>2968.54783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2968.54783</v>
      </c>
      <c r="J206" s="158">
        <f t="shared" si="19"/>
        <v>40422</v>
      </c>
    </row>
    <row r="207" spans="1:10" x14ac:dyDescent="0.25">
      <c r="A207" s="13" t="s">
        <v>669</v>
      </c>
      <c r="B207" s="13" t="s">
        <v>730</v>
      </c>
      <c r="C207" s="13" t="s">
        <v>731</v>
      </c>
      <c r="E207" s="185">
        <v>2973.60275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2973.60275</v>
      </c>
      <c r="J207" s="158">
        <f t="shared" si="19"/>
        <v>40452</v>
      </c>
    </row>
    <row r="208" spans="1:10" x14ac:dyDescent="0.25">
      <c r="A208" s="13" t="s">
        <v>669</v>
      </c>
      <c r="B208" s="13" t="s">
        <v>732</v>
      </c>
      <c r="C208" s="13" t="s">
        <v>733</v>
      </c>
      <c r="E208" s="185">
        <v>2976.810164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2976.810164</v>
      </c>
      <c r="J208" s="158">
        <f t="shared" si="19"/>
        <v>40483</v>
      </c>
    </row>
    <row r="209" spans="1:10" x14ac:dyDescent="0.25">
      <c r="A209" s="13" t="s">
        <v>669</v>
      </c>
      <c r="B209" s="13" t="s">
        <v>734</v>
      </c>
      <c r="C209" s="13" t="s">
        <v>607</v>
      </c>
      <c r="E209" s="185">
        <v>2978.7031160000001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2978.7031160000001</v>
      </c>
      <c r="J209" s="158">
        <f t="shared" si="19"/>
        <v>40513</v>
      </c>
    </row>
    <row r="210" spans="1:10" x14ac:dyDescent="0.25">
      <c r="A210" s="13" t="s">
        <v>672</v>
      </c>
      <c r="B210" s="13" t="s">
        <v>713</v>
      </c>
      <c r="C210" s="13" t="s">
        <v>714</v>
      </c>
      <c r="E210" s="185">
        <v>2979.307108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2979.307108</v>
      </c>
      <c r="J210" s="158">
        <f t="shared" si="19"/>
        <v>40544</v>
      </c>
    </row>
    <row r="211" spans="1:10" x14ac:dyDescent="0.25">
      <c r="A211" s="13" t="s">
        <v>672</v>
      </c>
      <c r="B211" s="13" t="s">
        <v>715</v>
      </c>
      <c r="C211" s="13" t="s">
        <v>716</v>
      </c>
      <c r="E211" s="185">
        <v>2979.993434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2979.993434</v>
      </c>
      <c r="J211" s="158">
        <f t="shared" si="19"/>
        <v>40575</v>
      </c>
    </row>
    <row r="212" spans="1:10" x14ac:dyDescent="0.25">
      <c r="A212" s="13" t="s">
        <v>672</v>
      </c>
      <c r="B212" s="13" t="s">
        <v>717</v>
      </c>
      <c r="C212" s="13" t="s">
        <v>718</v>
      </c>
      <c r="E212" s="185">
        <v>2976.3151309999998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2976.3151309999998</v>
      </c>
      <c r="J212" s="158">
        <f t="shared" si="19"/>
        <v>40603</v>
      </c>
    </row>
    <row r="213" spans="1:10" x14ac:dyDescent="0.25">
      <c r="A213" s="13" t="s">
        <v>672</v>
      </c>
      <c r="B213" s="13" t="s">
        <v>719</v>
      </c>
      <c r="C213" s="13" t="s">
        <v>720</v>
      </c>
      <c r="E213" s="185">
        <v>2969.4605710000001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2969.4605710000001</v>
      </c>
      <c r="J213" s="158">
        <f t="shared" si="19"/>
        <v>40634</v>
      </c>
    </row>
    <row r="214" spans="1:10" x14ac:dyDescent="0.25">
      <c r="A214" s="13" t="s">
        <v>672</v>
      </c>
      <c r="B214" s="13" t="s">
        <v>721</v>
      </c>
      <c r="C214" s="13" t="s">
        <v>558</v>
      </c>
      <c r="E214" s="185">
        <v>2964.1249520000001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2964.1249520000001</v>
      </c>
      <c r="J214" s="158">
        <f t="shared" si="19"/>
        <v>40664</v>
      </c>
    </row>
    <row r="215" spans="1:10" x14ac:dyDescent="0.25">
      <c r="A215" s="13" t="s">
        <v>672</v>
      </c>
      <c r="B215" s="13" t="s">
        <v>722</v>
      </c>
      <c r="C215" s="13" t="s">
        <v>723</v>
      </c>
      <c r="E215" s="185">
        <v>2959.594067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2959.594067</v>
      </c>
      <c r="J215" s="158">
        <f t="shared" si="19"/>
        <v>40695</v>
      </c>
    </row>
    <row r="216" spans="1:10" x14ac:dyDescent="0.25">
      <c r="A216" s="13" t="s">
        <v>672</v>
      </c>
      <c r="B216" s="13" t="s">
        <v>724</v>
      </c>
      <c r="C216" s="13" t="s">
        <v>725</v>
      </c>
      <c r="E216" s="185">
        <v>2951.5730720000001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2951.5730720000001</v>
      </c>
      <c r="J216" s="158">
        <f t="shared" si="19"/>
        <v>40725</v>
      </c>
    </row>
    <row r="217" spans="1:10" x14ac:dyDescent="0.25">
      <c r="A217" s="13" t="s">
        <v>672</v>
      </c>
      <c r="B217" s="13" t="s">
        <v>726</v>
      </c>
      <c r="C217" s="13" t="s">
        <v>727</v>
      </c>
      <c r="E217" s="185">
        <v>2945.416768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2945.416768</v>
      </c>
      <c r="J217" s="158">
        <f t="shared" si="19"/>
        <v>40756</v>
      </c>
    </row>
    <row r="218" spans="1:10" x14ac:dyDescent="0.25">
      <c r="A218" s="13" t="s">
        <v>672</v>
      </c>
      <c r="B218" s="13" t="s">
        <v>728</v>
      </c>
      <c r="C218" s="13" t="s">
        <v>729</v>
      </c>
      <c r="E218" s="185">
        <v>2940.041835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2940.041835</v>
      </c>
      <c r="J218" s="158">
        <f t="shared" si="19"/>
        <v>40787</v>
      </c>
    </row>
    <row r="219" spans="1:10" x14ac:dyDescent="0.25">
      <c r="A219" s="13" t="s">
        <v>672</v>
      </c>
      <c r="B219" s="13" t="s">
        <v>730</v>
      </c>
      <c r="C219" s="13" t="s">
        <v>731</v>
      </c>
      <c r="E219" s="185">
        <v>2932.6583679999999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2932.6583679999999</v>
      </c>
      <c r="J219" s="158">
        <f t="shared" si="19"/>
        <v>40817</v>
      </c>
    </row>
    <row r="220" spans="1:10" x14ac:dyDescent="0.25">
      <c r="A220" s="13" t="s">
        <v>672</v>
      </c>
      <c r="B220" s="13" t="s">
        <v>732</v>
      </c>
      <c r="C220" s="13" t="s">
        <v>733</v>
      </c>
      <c r="E220" s="185">
        <v>2928.9467439999999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2928.9467439999999</v>
      </c>
      <c r="J220" s="158">
        <f t="shared" si="19"/>
        <v>40848</v>
      </c>
    </row>
    <row r="221" spans="1:10" x14ac:dyDescent="0.25">
      <c r="A221" s="13" t="s">
        <v>672</v>
      </c>
      <c r="B221" s="13" t="s">
        <v>734</v>
      </c>
      <c r="C221" s="13" t="s">
        <v>607</v>
      </c>
      <c r="E221" s="185">
        <v>2930.5235819999998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2930.5235819999998</v>
      </c>
      <c r="J221" s="158">
        <f t="shared" si="19"/>
        <v>40878</v>
      </c>
    </row>
    <row r="222" spans="1:10" x14ac:dyDescent="0.25">
      <c r="A222" s="13" t="s">
        <v>675</v>
      </c>
      <c r="B222" s="13" t="s">
        <v>713</v>
      </c>
      <c r="C222" s="13" t="s">
        <v>714</v>
      </c>
      <c r="E222" s="185">
        <v>2935.0603379999998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2935.0603379999998</v>
      </c>
      <c r="J222" s="158">
        <f t="shared" si="19"/>
        <v>40909</v>
      </c>
    </row>
    <row r="223" spans="1:10" x14ac:dyDescent="0.25">
      <c r="A223" s="13" t="s">
        <v>675</v>
      </c>
      <c r="B223" s="13" t="s">
        <v>715</v>
      </c>
      <c r="C223" s="13" t="s">
        <v>716</v>
      </c>
      <c r="E223" s="185">
        <v>2940.5267439999998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2940.5267439999998</v>
      </c>
      <c r="J223" s="158">
        <f t="shared" si="19"/>
        <v>40940</v>
      </c>
    </row>
    <row r="224" spans="1:10" x14ac:dyDescent="0.25">
      <c r="A224" s="13" t="s">
        <v>675</v>
      </c>
      <c r="B224" s="13" t="s">
        <v>717</v>
      </c>
      <c r="C224" s="13" t="s">
        <v>718</v>
      </c>
      <c r="E224" s="185">
        <v>2944.2751210000001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2944.2751210000001</v>
      </c>
      <c r="J224" s="158">
        <f t="shared" si="19"/>
        <v>40969</v>
      </c>
    </row>
    <row r="225" spans="1:10" x14ac:dyDescent="0.25">
      <c r="A225" s="13" t="s">
        <v>675</v>
      </c>
      <c r="B225" s="13" t="s">
        <v>719</v>
      </c>
      <c r="C225" s="13" t="s">
        <v>720</v>
      </c>
      <c r="E225" s="185">
        <v>2944.8714359999999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2944.8714359999999</v>
      </c>
      <c r="J225" s="158">
        <f t="shared" si="19"/>
        <v>41000</v>
      </c>
    </row>
    <row r="226" spans="1:10" x14ac:dyDescent="0.25">
      <c r="A226" s="13" t="s">
        <v>675</v>
      </c>
      <c r="B226" s="13" t="s">
        <v>721</v>
      </c>
      <c r="C226" s="13" t="s">
        <v>558</v>
      </c>
      <c r="E226" s="185">
        <v>2952.268431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2952.268431</v>
      </c>
      <c r="J226" s="158">
        <f t="shared" si="19"/>
        <v>41030</v>
      </c>
    </row>
    <row r="227" spans="1:10" x14ac:dyDescent="0.25">
      <c r="A227" s="13" t="s">
        <v>675</v>
      </c>
      <c r="B227" s="13" t="s">
        <v>722</v>
      </c>
      <c r="C227" s="13" t="s">
        <v>723</v>
      </c>
      <c r="E227" s="185">
        <v>2955.0543939999998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2955.0543939999998</v>
      </c>
      <c r="J227" s="158">
        <f t="shared" si="19"/>
        <v>41061</v>
      </c>
    </row>
    <row r="228" spans="1:10" x14ac:dyDescent="0.25">
      <c r="A228" s="13" t="s">
        <v>675</v>
      </c>
      <c r="B228" s="13" t="s">
        <v>724</v>
      </c>
      <c r="C228" s="13" t="s">
        <v>725</v>
      </c>
      <c r="E228" s="185">
        <v>2956.0189049999999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2956.0189049999999</v>
      </c>
      <c r="J228" s="158">
        <f t="shared" si="19"/>
        <v>41091</v>
      </c>
    </row>
    <row r="229" spans="1:10" x14ac:dyDescent="0.25">
      <c r="A229" s="13" t="s">
        <v>675</v>
      </c>
      <c r="B229" s="13" t="s">
        <v>726</v>
      </c>
      <c r="C229" s="13" t="s">
        <v>727</v>
      </c>
      <c r="E229" s="185">
        <v>2960.7788770000002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2960.7788770000002</v>
      </c>
      <c r="J229" s="158">
        <f t="shared" si="19"/>
        <v>41122</v>
      </c>
    </row>
    <row r="230" spans="1:10" x14ac:dyDescent="0.25">
      <c r="A230" s="13" t="s">
        <v>675</v>
      </c>
      <c r="B230" s="13" t="s">
        <v>728</v>
      </c>
      <c r="C230" s="13" t="s">
        <v>729</v>
      </c>
      <c r="E230" s="185">
        <v>2958.6003900000001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2958.6003900000001</v>
      </c>
      <c r="J230" s="158">
        <f t="shared" si="19"/>
        <v>41153</v>
      </c>
    </row>
    <row r="231" spans="1:10" x14ac:dyDescent="0.25">
      <c r="A231" s="13" t="s">
        <v>675</v>
      </c>
      <c r="B231" s="13" t="s">
        <v>730</v>
      </c>
      <c r="C231" s="13" t="s">
        <v>731</v>
      </c>
      <c r="E231" s="185">
        <v>2961.1727529999998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2961.1727529999998</v>
      </c>
      <c r="J231" s="158">
        <f t="shared" si="19"/>
        <v>41183</v>
      </c>
    </row>
    <row r="232" spans="1:10" x14ac:dyDescent="0.25">
      <c r="A232" s="13" t="s">
        <v>675</v>
      </c>
      <c r="B232" s="13" t="s">
        <v>732</v>
      </c>
      <c r="C232" s="13" t="s">
        <v>733</v>
      </c>
      <c r="E232" s="185">
        <v>2964.6739429999998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2964.6739429999998</v>
      </c>
      <c r="J232" s="158">
        <f t="shared" si="19"/>
        <v>41214</v>
      </c>
    </row>
    <row r="233" spans="1:10" x14ac:dyDescent="0.25">
      <c r="A233" s="13" t="s">
        <v>675</v>
      </c>
      <c r="B233" s="13" t="s">
        <v>734</v>
      </c>
      <c r="C233" s="13" t="s">
        <v>607</v>
      </c>
      <c r="E233" s="185">
        <v>2959.345143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2959.345143</v>
      </c>
      <c r="J233" s="158">
        <f t="shared" si="19"/>
        <v>41244</v>
      </c>
    </row>
    <row r="234" spans="1:10" x14ac:dyDescent="0.25">
      <c r="A234" s="13" t="s">
        <v>678</v>
      </c>
      <c r="B234" s="13" t="s">
        <v>713</v>
      </c>
      <c r="C234" s="13" t="s">
        <v>714</v>
      </c>
      <c r="E234" s="185">
        <v>2961.0536969999998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2961.0536969999998</v>
      </c>
      <c r="J234" s="158">
        <f t="shared" si="19"/>
        <v>41275</v>
      </c>
    </row>
    <row r="235" spans="1:10" x14ac:dyDescent="0.25">
      <c r="A235" s="13" t="s">
        <v>678</v>
      </c>
      <c r="B235" s="13" t="s">
        <v>715</v>
      </c>
      <c r="C235" s="13" t="s">
        <v>716</v>
      </c>
      <c r="E235" s="185">
        <v>2958.4959450000001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2958.4959450000001</v>
      </c>
      <c r="J235" s="158">
        <f t="shared" ref="J235:J298" si="23">DATE(G235,B235,1)</f>
        <v>41306</v>
      </c>
    </row>
    <row r="236" spans="1:10" x14ac:dyDescent="0.25">
      <c r="A236" s="13" t="s">
        <v>678</v>
      </c>
      <c r="B236" s="13" t="s">
        <v>717</v>
      </c>
      <c r="C236" s="13" t="s">
        <v>718</v>
      </c>
      <c r="E236" s="185">
        <v>2955.3269460000001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2955.3269460000001</v>
      </c>
      <c r="J236" s="158">
        <f t="shared" si="23"/>
        <v>41334</v>
      </c>
    </row>
    <row r="237" spans="1:10" x14ac:dyDescent="0.25">
      <c r="A237" s="13" t="s">
        <v>678</v>
      </c>
      <c r="B237" s="13" t="s">
        <v>719</v>
      </c>
      <c r="C237" s="13" t="s">
        <v>720</v>
      </c>
      <c r="E237" s="185">
        <v>2957.9877029999998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2957.9877029999998</v>
      </c>
      <c r="J237" s="158">
        <f t="shared" si="23"/>
        <v>41365</v>
      </c>
    </row>
    <row r="238" spans="1:10" x14ac:dyDescent="0.25">
      <c r="A238" s="13" t="s">
        <v>678</v>
      </c>
      <c r="B238" s="13" t="s">
        <v>721</v>
      </c>
      <c r="C238" s="13" t="s">
        <v>558</v>
      </c>
      <c r="E238" s="185">
        <v>2960.8352570000002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2960.8352570000002</v>
      </c>
      <c r="J238" s="158">
        <f t="shared" si="23"/>
        <v>41395</v>
      </c>
    </row>
    <row r="239" spans="1:10" x14ac:dyDescent="0.25">
      <c r="A239" s="13" t="s">
        <v>678</v>
      </c>
      <c r="B239" s="13" t="s">
        <v>722</v>
      </c>
      <c r="C239" s="13" t="s">
        <v>723</v>
      </c>
      <c r="E239" s="185">
        <v>2960.7109110000001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2960.7109110000001</v>
      </c>
      <c r="J239" s="158">
        <f t="shared" si="23"/>
        <v>41426</v>
      </c>
    </row>
    <row r="240" spans="1:10" x14ac:dyDescent="0.25">
      <c r="A240" s="13" t="s">
        <v>678</v>
      </c>
      <c r="B240" s="13" t="s">
        <v>724</v>
      </c>
      <c r="C240" s="13" t="s">
        <v>725</v>
      </c>
      <c r="E240" s="185">
        <v>2965.0039630000001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2965.0039630000001</v>
      </c>
      <c r="J240" s="158">
        <f t="shared" si="23"/>
        <v>41456</v>
      </c>
    </row>
    <row r="241" spans="1:10" x14ac:dyDescent="0.25">
      <c r="A241" s="13" t="s">
        <v>678</v>
      </c>
      <c r="B241" s="13" t="s">
        <v>726</v>
      </c>
      <c r="C241" s="13" t="s">
        <v>727</v>
      </c>
      <c r="E241" s="185">
        <v>2969.034083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2969.034083</v>
      </c>
      <c r="J241" s="158">
        <f t="shared" si="23"/>
        <v>41487</v>
      </c>
    </row>
    <row r="242" spans="1:10" x14ac:dyDescent="0.25">
      <c r="A242" s="13" t="s">
        <v>678</v>
      </c>
      <c r="B242" s="13" t="s">
        <v>728</v>
      </c>
      <c r="C242" s="13" t="s">
        <v>729</v>
      </c>
      <c r="E242" s="185">
        <v>2972.759814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2972.759814</v>
      </c>
      <c r="J242" s="158">
        <f t="shared" si="23"/>
        <v>41518</v>
      </c>
    </row>
    <row r="243" spans="1:10" x14ac:dyDescent="0.25">
      <c r="A243" s="13" t="s">
        <v>678</v>
      </c>
      <c r="B243" s="13" t="s">
        <v>730</v>
      </c>
      <c r="C243" s="13" t="s">
        <v>731</v>
      </c>
      <c r="E243" s="185">
        <v>2978.218222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2978.218222</v>
      </c>
      <c r="J243" s="158">
        <f t="shared" si="23"/>
        <v>41548</v>
      </c>
    </row>
    <row r="244" spans="1:10" x14ac:dyDescent="0.25">
      <c r="A244" s="13" t="s">
        <v>678</v>
      </c>
      <c r="B244" s="13" t="s">
        <v>732</v>
      </c>
      <c r="C244" s="13" t="s">
        <v>733</v>
      </c>
      <c r="E244" s="185">
        <v>2977.389514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2977.389514</v>
      </c>
      <c r="J244" s="158">
        <f t="shared" si="23"/>
        <v>41579</v>
      </c>
    </row>
    <row r="245" spans="1:10" x14ac:dyDescent="0.25">
      <c r="A245" s="13" t="s">
        <v>678</v>
      </c>
      <c r="B245" s="13" t="s">
        <v>734</v>
      </c>
      <c r="C245" s="13" t="s">
        <v>607</v>
      </c>
      <c r="E245" s="185">
        <v>2980.089446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2980.089446</v>
      </c>
      <c r="J245" s="158">
        <f t="shared" si="23"/>
        <v>41609</v>
      </c>
    </row>
    <row r="246" spans="1:10" x14ac:dyDescent="0.25">
      <c r="A246" s="13" t="s">
        <v>681</v>
      </c>
      <c r="B246" s="13" t="s">
        <v>713</v>
      </c>
      <c r="C246" s="13" t="s">
        <v>714</v>
      </c>
      <c r="E246" s="185">
        <v>2978.9230769999999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2978.9230769999999</v>
      </c>
      <c r="J246" s="158">
        <f t="shared" si="23"/>
        <v>41640</v>
      </c>
    </row>
    <row r="247" spans="1:10" x14ac:dyDescent="0.25">
      <c r="A247" s="13" t="s">
        <v>681</v>
      </c>
      <c r="B247" s="13" t="s">
        <v>715</v>
      </c>
      <c r="C247" s="13" t="s">
        <v>716</v>
      </c>
      <c r="E247" s="185">
        <v>2978.6356430000001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2978.6356430000001</v>
      </c>
      <c r="J247" s="158">
        <f t="shared" si="23"/>
        <v>41671</v>
      </c>
    </row>
    <row r="248" spans="1:10" x14ac:dyDescent="0.25">
      <c r="A248" s="13" t="s">
        <v>681</v>
      </c>
      <c r="B248" s="13" t="s">
        <v>717</v>
      </c>
      <c r="C248" s="13" t="s">
        <v>718</v>
      </c>
      <c r="E248" s="185">
        <v>2981.181912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2981.181912</v>
      </c>
      <c r="J248" s="158">
        <f t="shared" si="23"/>
        <v>41699</v>
      </c>
    </row>
    <row r="249" spans="1:10" x14ac:dyDescent="0.25">
      <c r="A249" s="13" t="s">
        <v>681</v>
      </c>
      <c r="B249" s="13" t="s">
        <v>719</v>
      </c>
      <c r="C249" s="13" t="s">
        <v>720</v>
      </c>
      <c r="E249" s="185">
        <v>2987.849588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2987.849588</v>
      </c>
      <c r="J249" s="158">
        <f t="shared" si="23"/>
        <v>41730</v>
      </c>
    </row>
    <row r="250" spans="1:10" x14ac:dyDescent="0.25">
      <c r="A250" s="13" t="s">
        <v>681</v>
      </c>
      <c r="B250" s="13" t="s">
        <v>721</v>
      </c>
      <c r="C250" s="13" t="s">
        <v>558</v>
      </c>
      <c r="E250" s="185">
        <v>2992.7228890000001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2992.7228890000001</v>
      </c>
      <c r="J250" s="158">
        <f t="shared" si="23"/>
        <v>41760</v>
      </c>
    </row>
    <row r="251" spans="1:10" x14ac:dyDescent="0.25">
      <c r="A251" s="13" t="s">
        <v>681</v>
      </c>
      <c r="B251" s="13" t="s">
        <v>722</v>
      </c>
      <c r="C251" s="13" t="s">
        <v>723</v>
      </c>
      <c r="E251" s="185">
        <v>2998.289096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2998.289096</v>
      </c>
      <c r="J251" s="158">
        <f t="shared" si="23"/>
        <v>41791</v>
      </c>
    </row>
    <row r="252" spans="1:10" x14ac:dyDescent="0.25">
      <c r="A252" s="13" t="s">
        <v>681</v>
      </c>
      <c r="B252" s="13" t="s">
        <v>724</v>
      </c>
      <c r="C252" s="13" t="s">
        <v>725</v>
      </c>
      <c r="E252" s="185">
        <v>3006.387013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3006.387013</v>
      </c>
      <c r="J252" s="158">
        <f t="shared" si="23"/>
        <v>41821</v>
      </c>
    </row>
    <row r="253" spans="1:10" x14ac:dyDescent="0.25">
      <c r="A253" s="13" t="s">
        <v>681</v>
      </c>
      <c r="B253" s="13" t="s">
        <v>726</v>
      </c>
      <c r="C253" s="13" t="s">
        <v>727</v>
      </c>
      <c r="E253" s="185">
        <v>3009.3311720000002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3009.3311720000002</v>
      </c>
      <c r="J253" s="158">
        <f t="shared" si="23"/>
        <v>41852</v>
      </c>
    </row>
    <row r="254" spans="1:10" x14ac:dyDescent="0.25">
      <c r="A254" s="13" t="s">
        <v>681</v>
      </c>
      <c r="B254" s="13" t="s">
        <v>728</v>
      </c>
      <c r="C254" s="13" t="s">
        <v>729</v>
      </c>
      <c r="E254" s="185">
        <v>3016.4462090000002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3016.4462090000002</v>
      </c>
      <c r="J254" s="158">
        <f t="shared" si="23"/>
        <v>41883</v>
      </c>
    </row>
    <row r="255" spans="1:10" x14ac:dyDescent="0.25">
      <c r="A255" s="13" t="s">
        <v>681</v>
      </c>
      <c r="B255" s="13" t="s">
        <v>730</v>
      </c>
      <c r="C255" s="13" t="s">
        <v>731</v>
      </c>
      <c r="E255" s="185">
        <v>3024.8223309999998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3024.8223309999998</v>
      </c>
      <c r="J255" s="158">
        <f t="shared" si="23"/>
        <v>41913</v>
      </c>
    </row>
    <row r="256" spans="1:10" x14ac:dyDescent="0.25">
      <c r="A256" s="13" t="s">
        <v>681</v>
      </c>
      <c r="B256" s="13" t="s">
        <v>732</v>
      </c>
      <c r="C256" s="13" t="s">
        <v>733</v>
      </c>
      <c r="E256" s="185">
        <v>3028.005259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3028.005259</v>
      </c>
      <c r="J256" s="158">
        <f t="shared" si="23"/>
        <v>41944</v>
      </c>
    </row>
    <row r="257" spans="1:10" x14ac:dyDescent="0.25">
      <c r="A257" s="13" t="s">
        <v>681</v>
      </c>
      <c r="B257" s="13" t="s">
        <v>734</v>
      </c>
      <c r="C257" s="13" t="s">
        <v>607</v>
      </c>
      <c r="E257" s="185">
        <v>3040.9531590000001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3040.9531590000001</v>
      </c>
      <c r="J257" s="158">
        <f t="shared" si="23"/>
        <v>41974</v>
      </c>
    </row>
    <row r="258" spans="1:10" x14ac:dyDescent="0.25">
      <c r="A258" s="13" t="s">
        <v>684</v>
      </c>
      <c r="B258" s="13" t="s">
        <v>713</v>
      </c>
      <c r="C258" s="13" t="s">
        <v>714</v>
      </c>
      <c r="E258" s="185">
        <v>3049.6519619999999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3049.6519619999999</v>
      </c>
      <c r="J258" s="158">
        <f t="shared" si="23"/>
        <v>42005</v>
      </c>
    </row>
    <row r="259" spans="1:10" x14ac:dyDescent="0.25">
      <c r="A259" s="13" t="s">
        <v>684</v>
      </c>
      <c r="B259" s="13" t="s">
        <v>715</v>
      </c>
      <c r="C259" s="13" t="s">
        <v>716</v>
      </c>
      <c r="E259" s="185">
        <v>3054.488456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3054.488456</v>
      </c>
      <c r="J259" s="158">
        <f t="shared" si="23"/>
        <v>42036</v>
      </c>
    </row>
    <row r="260" spans="1:10" x14ac:dyDescent="0.25">
      <c r="A260" s="13" t="s">
        <v>684</v>
      </c>
      <c r="B260" s="13" t="s">
        <v>717</v>
      </c>
      <c r="C260" s="13" t="s">
        <v>718</v>
      </c>
      <c r="E260" s="185">
        <v>3060.7845609999999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3060.7845609999999</v>
      </c>
      <c r="J260" s="158">
        <f t="shared" si="23"/>
        <v>42064</v>
      </c>
    </row>
    <row r="261" spans="1:10" x14ac:dyDescent="0.25">
      <c r="A261" s="13" t="s">
        <v>684</v>
      </c>
      <c r="B261" s="13" t="s">
        <v>719</v>
      </c>
      <c r="C261" s="13" t="s">
        <v>720</v>
      </c>
      <c r="E261" s="185">
        <v>3068.8273989999998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3068.8273989999998</v>
      </c>
      <c r="J261" s="158">
        <f t="shared" si="23"/>
        <v>42095</v>
      </c>
    </row>
    <row r="262" spans="1:10" x14ac:dyDescent="0.25">
      <c r="A262" s="13" t="s">
        <v>684</v>
      </c>
      <c r="B262" s="13" t="s">
        <v>721</v>
      </c>
      <c r="C262" s="13" t="s">
        <v>558</v>
      </c>
      <c r="E262" s="185">
        <v>3075.1650319999999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3075.1650319999999</v>
      </c>
      <c r="J262" s="158">
        <f t="shared" si="23"/>
        <v>42125</v>
      </c>
    </row>
    <row r="263" spans="1:10" x14ac:dyDescent="0.25">
      <c r="A263" s="13" t="s">
        <v>684</v>
      </c>
      <c r="B263" s="13" t="s">
        <v>722</v>
      </c>
      <c r="C263" s="13" t="s">
        <v>723</v>
      </c>
      <c r="E263" s="185">
        <v>3084.0251229999999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3084.0251229999999</v>
      </c>
      <c r="J263" s="158">
        <f t="shared" si="23"/>
        <v>42156</v>
      </c>
    </row>
    <row r="264" spans="1:10" x14ac:dyDescent="0.25">
      <c r="A264" s="13" t="s">
        <v>684</v>
      </c>
      <c r="B264" s="13" t="s">
        <v>724</v>
      </c>
      <c r="C264" s="13" t="s">
        <v>725</v>
      </c>
      <c r="E264" s="185">
        <v>3093.9790280000002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3093.9790280000002</v>
      </c>
      <c r="J264" s="158">
        <f t="shared" si="23"/>
        <v>42186</v>
      </c>
    </row>
    <row r="265" spans="1:10" x14ac:dyDescent="0.25">
      <c r="A265" s="13" t="s">
        <v>684</v>
      </c>
      <c r="B265" s="13" t="s">
        <v>726</v>
      </c>
      <c r="C265" s="13" t="s">
        <v>727</v>
      </c>
      <c r="E265" s="185">
        <v>3098.9573529999998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3098.9573529999998</v>
      </c>
      <c r="J265" s="158">
        <f t="shared" si="23"/>
        <v>42217</v>
      </c>
    </row>
    <row r="266" spans="1:10" x14ac:dyDescent="0.25">
      <c r="A266" s="13" t="s">
        <v>684</v>
      </c>
      <c r="B266" s="13" t="s">
        <v>728</v>
      </c>
      <c r="C266" s="13" t="s">
        <v>729</v>
      </c>
      <c r="E266" s="185">
        <v>3107.8770530000002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3107.8770530000002</v>
      </c>
      <c r="J266" s="158">
        <f t="shared" si="23"/>
        <v>42248</v>
      </c>
    </row>
    <row r="267" spans="1:10" x14ac:dyDescent="0.25">
      <c r="A267" s="13" t="s">
        <v>684</v>
      </c>
      <c r="B267" s="13" t="s">
        <v>730</v>
      </c>
      <c r="C267" s="13" t="s">
        <v>731</v>
      </c>
      <c r="E267" s="185">
        <v>3112.8824370000002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3112.8824370000002</v>
      </c>
      <c r="J267" s="158">
        <f t="shared" si="23"/>
        <v>42278</v>
      </c>
    </row>
    <row r="268" spans="1:10" x14ac:dyDescent="0.25">
      <c r="A268" s="13" t="s">
        <v>684</v>
      </c>
      <c r="B268" s="13" t="s">
        <v>732</v>
      </c>
      <c r="C268" s="13" t="s">
        <v>733</v>
      </c>
      <c r="E268" s="185">
        <v>3121.6203540000001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3121.6203540000001</v>
      </c>
      <c r="J268" s="158">
        <f t="shared" si="23"/>
        <v>42309</v>
      </c>
    </row>
    <row r="269" spans="1:10" x14ac:dyDescent="0.25">
      <c r="A269" s="13" t="s">
        <v>684</v>
      </c>
      <c r="B269" s="13" t="s">
        <v>734</v>
      </c>
      <c r="C269" s="13" t="s">
        <v>607</v>
      </c>
      <c r="E269" s="185">
        <v>3130.4599280000002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3130.4599280000002</v>
      </c>
      <c r="J269" s="158">
        <f t="shared" si="23"/>
        <v>42339</v>
      </c>
    </row>
    <row r="270" spans="1:10" x14ac:dyDescent="0.25">
      <c r="A270" s="13" t="s">
        <v>687</v>
      </c>
      <c r="B270" s="13" t="s">
        <v>713</v>
      </c>
      <c r="C270" s="13" t="s">
        <v>714</v>
      </c>
      <c r="E270" s="185">
        <v>3131.5112330000002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3131.5112330000002</v>
      </c>
      <c r="J270" s="158">
        <f t="shared" si="23"/>
        <v>42370</v>
      </c>
    </row>
    <row r="271" spans="1:10" x14ac:dyDescent="0.25">
      <c r="A271" s="13" t="s">
        <v>687</v>
      </c>
      <c r="B271" s="13" t="s">
        <v>715</v>
      </c>
      <c r="C271" s="13" t="s">
        <v>716</v>
      </c>
      <c r="E271" s="185">
        <v>3141.0300609999999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3141.0300609999999</v>
      </c>
      <c r="J271" s="158">
        <f t="shared" si="23"/>
        <v>42401</v>
      </c>
    </row>
    <row r="272" spans="1:10" x14ac:dyDescent="0.25">
      <c r="A272" s="13" t="s">
        <v>687</v>
      </c>
      <c r="B272" s="13" t="s">
        <v>717</v>
      </c>
      <c r="C272" s="13" t="s">
        <v>718</v>
      </c>
      <c r="E272" s="185">
        <v>3149.7983210000002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3149.7983210000002</v>
      </c>
      <c r="J272" s="158">
        <f t="shared" si="23"/>
        <v>42430</v>
      </c>
    </row>
    <row r="273" spans="1:10" x14ac:dyDescent="0.25">
      <c r="A273" s="13" t="s">
        <v>687</v>
      </c>
      <c r="B273" s="13" t="s">
        <v>719</v>
      </c>
      <c r="C273" s="13" t="s">
        <v>720</v>
      </c>
      <c r="E273" s="185">
        <v>3152.2580010000001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3152.2580010000001</v>
      </c>
      <c r="J273" s="158">
        <f t="shared" si="23"/>
        <v>42461</v>
      </c>
    </row>
    <row r="274" spans="1:10" x14ac:dyDescent="0.25">
      <c r="A274" s="13" t="s">
        <v>687</v>
      </c>
      <c r="B274" s="13" t="s">
        <v>721</v>
      </c>
      <c r="C274" s="13" t="s">
        <v>558</v>
      </c>
      <c r="E274" s="185">
        <v>3153.6678459999998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3153.6678459999998</v>
      </c>
      <c r="J274" s="158">
        <f t="shared" si="23"/>
        <v>42491</v>
      </c>
    </row>
    <row r="275" spans="1:10" x14ac:dyDescent="0.25">
      <c r="A275" s="13" t="s">
        <v>687</v>
      </c>
      <c r="B275" s="13" t="s">
        <v>722</v>
      </c>
      <c r="C275" s="13" t="s">
        <v>723</v>
      </c>
      <c r="E275" s="185">
        <v>3157.4836529999998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3157.4836529999998</v>
      </c>
      <c r="J275" s="158">
        <f t="shared" si="23"/>
        <v>42522</v>
      </c>
    </row>
    <row r="276" spans="1:10" x14ac:dyDescent="0.25">
      <c r="A276" s="13" t="s">
        <v>687</v>
      </c>
      <c r="B276" s="13" t="s">
        <v>724</v>
      </c>
      <c r="C276" s="13" t="s">
        <v>725</v>
      </c>
      <c r="E276" s="185">
        <v>3157.2062070000002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3157.2062070000002</v>
      </c>
      <c r="J276" s="158">
        <f t="shared" si="23"/>
        <v>42552</v>
      </c>
    </row>
    <row r="277" spans="1:10" x14ac:dyDescent="0.25">
      <c r="A277" s="13" t="s">
        <v>687</v>
      </c>
      <c r="B277" s="13" t="s">
        <v>726</v>
      </c>
      <c r="C277" s="13" t="s">
        <v>727</v>
      </c>
      <c r="E277" s="185">
        <v>3161.1761759999999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3161.1761759999999</v>
      </c>
      <c r="J277" s="158">
        <f t="shared" si="23"/>
        <v>42583</v>
      </c>
    </row>
    <row r="278" spans="1:10" x14ac:dyDescent="0.25">
      <c r="A278" s="13" t="s">
        <v>687</v>
      </c>
      <c r="B278" s="13" t="s">
        <v>728</v>
      </c>
      <c r="C278" s="13" t="s">
        <v>729</v>
      </c>
      <c r="E278" s="185">
        <v>3164.93588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3164.93588</v>
      </c>
      <c r="J278" s="158">
        <f t="shared" si="23"/>
        <v>42614</v>
      </c>
    </row>
    <row r="279" spans="1:10" x14ac:dyDescent="0.25">
      <c r="A279" s="13" t="s">
        <v>687</v>
      </c>
      <c r="B279" s="13" t="s">
        <v>730</v>
      </c>
      <c r="C279" s="13" t="s">
        <v>731</v>
      </c>
      <c r="E279" s="185">
        <v>3165.0323170000001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3165.0323170000001</v>
      </c>
      <c r="J279" s="158">
        <f t="shared" si="23"/>
        <v>42644</v>
      </c>
    </row>
    <row r="280" spans="1:10" x14ac:dyDescent="0.25">
      <c r="A280" s="13" t="s">
        <v>687</v>
      </c>
      <c r="B280" s="13" t="s">
        <v>732</v>
      </c>
      <c r="C280" s="13" t="s">
        <v>733</v>
      </c>
      <c r="E280" s="185">
        <v>3172.1693869999999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3172.1693869999999</v>
      </c>
      <c r="J280" s="158">
        <f t="shared" si="23"/>
        <v>42675</v>
      </c>
    </row>
    <row r="281" spans="1:10" x14ac:dyDescent="0.25">
      <c r="A281" s="13" t="s">
        <v>687</v>
      </c>
      <c r="B281" s="13" t="s">
        <v>734</v>
      </c>
      <c r="C281" s="13" t="s">
        <v>607</v>
      </c>
      <c r="E281" s="185">
        <v>3169.79736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3169.79736</v>
      </c>
      <c r="J281" s="158">
        <f t="shared" si="23"/>
        <v>42705</v>
      </c>
    </row>
    <row r="282" spans="1:10" x14ac:dyDescent="0.25">
      <c r="A282" s="13" t="s">
        <v>690</v>
      </c>
      <c r="B282" s="13" t="s">
        <v>713</v>
      </c>
      <c r="C282" s="13" t="s">
        <v>714</v>
      </c>
      <c r="E282" s="185">
        <v>3177.270215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3177.270215</v>
      </c>
      <c r="J282" s="158">
        <f t="shared" si="23"/>
        <v>42736</v>
      </c>
    </row>
    <row r="283" spans="1:10" x14ac:dyDescent="0.25">
      <c r="A283" s="13" t="s">
        <v>690</v>
      </c>
      <c r="B283" s="13" t="s">
        <v>715</v>
      </c>
      <c r="C283" s="13" t="s">
        <v>716</v>
      </c>
      <c r="E283" s="185">
        <v>3175.2040649999999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3175.2040649999999</v>
      </c>
      <c r="J283" s="158">
        <f t="shared" si="23"/>
        <v>42767</v>
      </c>
    </row>
    <row r="284" spans="1:10" x14ac:dyDescent="0.25">
      <c r="A284" s="13" t="s">
        <v>690</v>
      </c>
      <c r="B284" s="13" t="s">
        <v>717</v>
      </c>
      <c r="C284" s="13" t="s">
        <v>718</v>
      </c>
      <c r="E284" s="185">
        <v>3172.8224869999999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3172.8224869999999</v>
      </c>
      <c r="J284" s="158">
        <f t="shared" si="23"/>
        <v>42795</v>
      </c>
    </row>
    <row r="285" spans="1:10" x14ac:dyDescent="0.25">
      <c r="A285" s="13" t="s">
        <v>690</v>
      </c>
      <c r="B285" s="13" t="s">
        <v>719</v>
      </c>
      <c r="C285" s="13" t="s">
        <v>720</v>
      </c>
      <c r="E285" s="185">
        <v>3177.2947020000001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3177.2947020000001</v>
      </c>
      <c r="J285" s="158">
        <f t="shared" si="23"/>
        <v>42826</v>
      </c>
    </row>
    <row r="286" spans="1:10" x14ac:dyDescent="0.25">
      <c r="A286" s="13" t="s">
        <v>690</v>
      </c>
      <c r="B286" s="13" t="s">
        <v>721</v>
      </c>
      <c r="C286" s="13" t="s">
        <v>558</v>
      </c>
      <c r="E286" s="185">
        <v>3185.8918950000002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3185.8918950000002</v>
      </c>
      <c r="J286" s="158">
        <f t="shared" si="23"/>
        <v>42856</v>
      </c>
    </row>
    <row r="287" spans="1:10" x14ac:dyDescent="0.25">
      <c r="A287" s="13" t="s">
        <v>690</v>
      </c>
      <c r="B287" s="13" t="s">
        <v>722</v>
      </c>
      <c r="C287" s="13" t="s">
        <v>723</v>
      </c>
      <c r="E287" s="185">
        <v>3188.8649070000001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3188.8649070000001</v>
      </c>
      <c r="J287" s="158">
        <f t="shared" si="23"/>
        <v>42887</v>
      </c>
    </row>
    <row r="288" spans="1:10" x14ac:dyDescent="0.25">
      <c r="A288" s="13" t="s">
        <v>690</v>
      </c>
      <c r="B288" s="13" t="s">
        <v>724</v>
      </c>
      <c r="C288" s="13" t="s">
        <v>725</v>
      </c>
      <c r="E288" s="185">
        <v>3194.8240449999998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3194.8240449999998</v>
      </c>
      <c r="J288" s="158">
        <f t="shared" si="23"/>
        <v>42917</v>
      </c>
    </row>
    <row r="289" spans="1:10" x14ac:dyDescent="0.25">
      <c r="A289" s="13" t="s">
        <v>690</v>
      </c>
      <c r="B289" s="13" t="s">
        <v>726</v>
      </c>
      <c r="C289" s="13" t="s">
        <v>727</v>
      </c>
      <c r="E289" s="185">
        <v>3198.5460819999998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3198.5460819999998</v>
      </c>
      <c r="J289" s="158">
        <f t="shared" si="23"/>
        <v>42948</v>
      </c>
    </row>
    <row r="290" spans="1:10" x14ac:dyDescent="0.25">
      <c r="A290" s="13" t="s">
        <v>690</v>
      </c>
      <c r="B290" s="13" t="s">
        <v>728</v>
      </c>
      <c r="C290" s="13" t="s">
        <v>729</v>
      </c>
      <c r="E290" s="185">
        <v>3199.5097380000002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3199.5097380000002</v>
      </c>
      <c r="J290" s="158">
        <f t="shared" si="23"/>
        <v>42979</v>
      </c>
    </row>
    <row r="291" spans="1:10" x14ac:dyDescent="0.25">
      <c r="A291" s="13" t="s">
        <v>690</v>
      </c>
      <c r="B291" s="13" t="s">
        <v>730</v>
      </c>
      <c r="C291" s="13" t="s">
        <v>731</v>
      </c>
      <c r="E291" s="185">
        <v>3206.513285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3206.513285</v>
      </c>
      <c r="J291" s="158">
        <f t="shared" si="23"/>
        <v>43009</v>
      </c>
    </row>
    <row r="292" spans="1:10" x14ac:dyDescent="0.25">
      <c r="A292" s="13" t="s">
        <v>690</v>
      </c>
      <c r="B292" s="13" t="s">
        <v>732</v>
      </c>
      <c r="C292" s="13" t="s">
        <v>733</v>
      </c>
      <c r="E292" s="185">
        <v>3205.652548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3205.652548</v>
      </c>
      <c r="J292" s="158">
        <f t="shared" si="23"/>
        <v>43040</v>
      </c>
    </row>
    <row r="293" spans="1:10" x14ac:dyDescent="0.25">
      <c r="A293" s="13" t="s">
        <v>690</v>
      </c>
      <c r="B293" s="13" t="s">
        <v>734</v>
      </c>
      <c r="C293" s="13" t="s">
        <v>607</v>
      </c>
      <c r="E293" s="185">
        <v>3212.2057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3212.2057</v>
      </c>
      <c r="J293" s="158">
        <f t="shared" si="23"/>
        <v>43070</v>
      </c>
    </row>
    <row r="294" spans="1:10" x14ac:dyDescent="0.25">
      <c r="A294" s="13" t="s">
        <v>693</v>
      </c>
      <c r="B294" s="13" t="s">
        <v>713</v>
      </c>
      <c r="C294" s="13" t="s">
        <v>714</v>
      </c>
      <c r="E294" s="185">
        <v>3211.1419380000002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3211.1419380000002</v>
      </c>
      <c r="J294" s="158">
        <f t="shared" si="23"/>
        <v>43101</v>
      </c>
    </row>
    <row r="295" spans="1:10" x14ac:dyDescent="0.25">
      <c r="A295" s="13" t="s">
        <v>693</v>
      </c>
      <c r="B295" s="13" t="s">
        <v>715</v>
      </c>
      <c r="C295" s="13" t="s">
        <v>716</v>
      </c>
      <c r="E295" s="185">
        <v>3209.3154199999999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3209.3154199999999</v>
      </c>
      <c r="J295" s="158">
        <f t="shared" si="23"/>
        <v>43132</v>
      </c>
    </row>
    <row r="296" spans="1:10" x14ac:dyDescent="0.25">
      <c r="A296" s="13" t="s">
        <v>693</v>
      </c>
      <c r="B296" s="13" t="s">
        <v>717</v>
      </c>
      <c r="C296" s="13" t="s">
        <v>718</v>
      </c>
      <c r="E296" s="185">
        <v>3211.2163780000001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3211.2163780000001</v>
      </c>
      <c r="J296" s="158">
        <f t="shared" si="23"/>
        <v>43160</v>
      </c>
    </row>
    <row r="297" spans="1:10" x14ac:dyDescent="0.25">
      <c r="A297" s="13" t="s">
        <v>693</v>
      </c>
      <c r="B297" s="13" t="s">
        <v>719</v>
      </c>
      <c r="C297" s="13" t="s">
        <v>720</v>
      </c>
      <c r="E297" s="185">
        <v>3210.8049510000001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3210.8049510000001</v>
      </c>
      <c r="J297" s="158">
        <f t="shared" si="23"/>
        <v>43191</v>
      </c>
    </row>
    <row r="298" spans="1:10" x14ac:dyDescent="0.25">
      <c r="A298" s="13" t="s">
        <v>693</v>
      </c>
      <c r="B298" s="13" t="s">
        <v>721</v>
      </c>
      <c r="C298" s="13" t="s">
        <v>558</v>
      </c>
      <c r="E298" s="185">
        <v>3210.3369090000001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3210.3369090000001</v>
      </c>
      <c r="J298" s="158">
        <f t="shared" si="23"/>
        <v>43221</v>
      </c>
    </row>
    <row r="299" spans="1:10" x14ac:dyDescent="0.25">
      <c r="A299" s="13" t="s">
        <v>693</v>
      </c>
      <c r="B299" s="13" t="s">
        <v>722</v>
      </c>
      <c r="C299" s="13" t="s">
        <v>723</v>
      </c>
      <c r="E299" s="185">
        <v>3210.450887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3210.450887</v>
      </c>
      <c r="J299" s="158">
        <f t="shared" ref="J299:J359" si="27">DATE(G299,B299,1)</f>
        <v>43252</v>
      </c>
    </row>
    <row r="300" spans="1:10" x14ac:dyDescent="0.25">
      <c r="A300" s="13" t="s">
        <v>693</v>
      </c>
      <c r="B300" s="13" t="s">
        <v>724</v>
      </c>
      <c r="C300" s="13" t="s">
        <v>725</v>
      </c>
      <c r="E300" s="185">
        <v>3212.5082170000001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3212.5082170000001</v>
      </c>
      <c r="J300" s="158">
        <f t="shared" si="27"/>
        <v>43282</v>
      </c>
    </row>
    <row r="301" spans="1:10" x14ac:dyDescent="0.25">
      <c r="A301" s="13" t="s">
        <v>693</v>
      </c>
      <c r="B301" s="13" t="s">
        <v>726</v>
      </c>
      <c r="C301" s="13" t="s">
        <v>727</v>
      </c>
      <c r="E301" s="185">
        <v>3215.3479390000002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3215.3479390000002</v>
      </c>
      <c r="J301" s="158">
        <f t="shared" si="27"/>
        <v>43313</v>
      </c>
    </row>
    <row r="302" spans="1:10" x14ac:dyDescent="0.25">
      <c r="A302" s="13" t="s">
        <v>693</v>
      </c>
      <c r="B302" s="13" t="s">
        <v>728</v>
      </c>
      <c r="C302" s="13" t="s">
        <v>729</v>
      </c>
      <c r="E302" s="185">
        <v>3215.803559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3215.803559</v>
      </c>
      <c r="J302" s="158">
        <f t="shared" si="27"/>
        <v>43344</v>
      </c>
    </row>
    <row r="303" spans="1:10" x14ac:dyDescent="0.25">
      <c r="A303" s="13" t="s">
        <v>693</v>
      </c>
      <c r="B303" s="13" t="s">
        <v>730</v>
      </c>
      <c r="C303" s="13" t="s">
        <v>731</v>
      </c>
      <c r="E303" s="185">
        <v>3219.3197409999998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3219.3197409999998</v>
      </c>
      <c r="J303" s="158">
        <f t="shared" si="27"/>
        <v>43374</v>
      </c>
    </row>
    <row r="304" spans="1:10" x14ac:dyDescent="0.25">
      <c r="A304" s="13" t="s">
        <v>693</v>
      </c>
      <c r="B304" s="13" t="s">
        <v>732</v>
      </c>
      <c r="C304" s="13" t="s">
        <v>733</v>
      </c>
      <c r="E304" s="185">
        <v>3220.1640649999999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3220.1640649999999</v>
      </c>
      <c r="J304" s="158">
        <f t="shared" si="27"/>
        <v>43405</v>
      </c>
    </row>
    <row r="305" spans="1:10" x14ac:dyDescent="0.25">
      <c r="A305" s="13" t="s">
        <v>693</v>
      </c>
      <c r="B305" s="13" t="s">
        <v>734</v>
      </c>
      <c r="C305" s="13" t="s">
        <v>607</v>
      </c>
      <c r="E305" s="185">
        <v>3223.3572760000002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3223.3572760000002</v>
      </c>
      <c r="J305" s="158">
        <f t="shared" si="27"/>
        <v>43435</v>
      </c>
    </row>
    <row r="306" spans="1:10" x14ac:dyDescent="0.25">
      <c r="A306" s="13" t="s">
        <v>696</v>
      </c>
      <c r="B306" s="13" t="s">
        <v>713</v>
      </c>
      <c r="C306" s="13" t="s">
        <v>714</v>
      </c>
      <c r="E306" s="185">
        <v>3228.0826550000002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3228.0826550000002</v>
      </c>
      <c r="J306" s="158">
        <f t="shared" si="27"/>
        <v>43466</v>
      </c>
    </row>
    <row r="307" spans="1:10" x14ac:dyDescent="0.25">
      <c r="A307" s="13" t="s">
        <v>696</v>
      </c>
      <c r="B307" s="13" t="s">
        <v>715</v>
      </c>
      <c r="C307" s="13" t="s">
        <v>716</v>
      </c>
      <c r="E307" s="185">
        <v>3229.6698219999998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3229.6698219999998</v>
      </c>
      <c r="J307" s="158">
        <f t="shared" si="27"/>
        <v>43497</v>
      </c>
    </row>
    <row r="308" spans="1:10" x14ac:dyDescent="0.25">
      <c r="A308" s="13" t="s">
        <v>696</v>
      </c>
      <c r="B308" s="13" t="s">
        <v>717</v>
      </c>
      <c r="C308" s="13" t="s">
        <v>718</v>
      </c>
      <c r="E308" s="185">
        <v>3231.8970760000002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3231.8970760000002</v>
      </c>
      <c r="J308" s="158">
        <f t="shared" si="27"/>
        <v>43525</v>
      </c>
    </row>
    <row r="309" spans="1:10" x14ac:dyDescent="0.25">
      <c r="A309" s="13" t="s">
        <v>696</v>
      </c>
      <c r="B309" s="13" t="s">
        <v>719</v>
      </c>
      <c r="C309" s="13" t="s">
        <v>720</v>
      </c>
      <c r="E309" s="185">
        <v>3240.8825179999999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3240.8825179999999</v>
      </c>
      <c r="J309" s="158">
        <f t="shared" si="27"/>
        <v>43556</v>
      </c>
    </row>
    <row r="310" spans="1:10" x14ac:dyDescent="0.25">
      <c r="A310" s="13" t="s">
        <v>696</v>
      </c>
      <c r="B310" s="13" t="s">
        <v>721</v>
      </c>
      <c r="C310" s="13" t="s">
        <v>558</v>
      </c>
      <c r="E310" s="185">
        <v>3243.484747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3243.484747</v>
      </c>
      <c r="J310" s="158">
        <f t="shared" si="27"/>
        <v>43586</v>
      </c>
    </row>
    <row r="311" spans="1:10" x14ac:dyDescent="0.25">
      <c r="A311" s="13" t="s">
        <v>696</v>
      </c>
      <c r="B311" s="13" t="s">
        <v>722</v>
      </c>
      <c r="C311" s="13" t="s">
        <v>723</v>
      </c>
      <c r="E311" s="185">
        <v>3243.8374979999999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3243.8374979999999</v>
      </c>
      <c r="J311" s="158">
        <f t="shared" si="27"/>
        <v>43617</v>
      </c>
    </row>
    <row r="312" spans="1:10" x14ac:dyDescent="0.25">
      <c r="A312" s="13" t="s">
        <v>696</v>
      </c>
      <c r="B312" s="13" t="s">
        <v>724</v>
      </c>
      <c r="C312" s="13" t="s">
        <v>725</v>
      </c>
      <c r="E312" s="185">
        <v>3250.0316360000002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3250.0316360000002</v>
      </c>
      <c r="J312" s="158">
        <f t="shared" si="27"/>
        <v>43647</v>
      </c>
    </row>
    <row r="313" spans="1:10" x14ac:dyDescent="0.25">
      <c r="A313" s="13" t="s">
        <v>696</v>
      </c>
      <c r="B313" s="13" t="s">
        <v>726</v>
      </c>
      <c r="C313" s="13" t="s">
        <v>727</v>
      </c>
      <c r="E313" s="185">
        <v>3250.5834519999999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3250.5834519999999</v>
      </c>
      <c r="J313" s="158">
        <f t="shared" si="27"/>
        <v>43678</v>
      </c>
    </row>
    <row r="314" spans="1:10" x14ac:dyDescent="0.25">
      <c r="A314" s="13" t="s">
        <v>696</v>
      </c>
      <c r="B314" s="13" t="s">
        <v>728</v>
      </c>
      <c r="C314" s="13" t="s">
        <v>729</v>
      </c>
      <c r="E314" s="185">
        <v>3259.0994959999998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3259.0994959999998</v>
      </c>
      <c r="J314" s="158">
        <f t="shared" si="27"/>
        <v>43709</v>
      </c>
    </row>
    <row r="315" spans="1:10" x14ac:dyDescent="0.25">
      <c r="A315" s="13" t="s">
        <v>696</v>
      </c>
      <c r="B315" s="13" t="s">
        <v>730</v>
      </c>
      <c r="C315" s="13" t="s">
        <v>731</v>
      </c>
      <c r="E315" s="185">
        <v>3260.8734140000001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3260.8734140000001</v>
      </c>
      <c r="J315" s="158">
        <f t="shared" si="27"/>
        <v>43739</v>
      </c>
    </row>
    <row r="316" spans="1:10" x14ac:dyDescent="0.25">
      <c r="A316" s="13" t="s">
        <v>696</v>
      </c>
      <c r="B316" s="13" t="s">
        <v>732</v>
      </c>
      <c r="C316" s="13" t="s">
        <v>733</v>
      </c>
      <c r="E316" s="185">
        <v>3262.7443020000001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3262.7443020000001</v>
      </c>
      <c r="J316" s="158">
        <f t="shared" si="27"/>
        <v>43770</v>
      </c>
    </row>
    <row r="317" spans="1:10" x14ac:dyDescent="0.25">
      <c r="A317" s="13" t="s">
        <v>696</v>
      </c>
      <c r="B317" s="13" t="s">
        <v>734</v>
      </c>
      <c r="C317" s="13" t="s">
        <v>607</v>
      </c>
      <c r="E317" s="185">
        <v>3267.1218789999998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3267.1218789999998</v>
      </c>
      <c r="J317" s="158">
        <f t="shared" si="27"/>
        <v>43800</v>
      </c>
    </row>
    <row r="318" spans="1:10" x14ac:dyDescent="0.25">
      <c r="A318" s="13" t="s">
        <v>616</v>
      </c>
      <c r="B318" s="13" t="s">
        <v>713</v>
      </c>
      <c r="C318" s="13" t="s">
        <v>714</v>
      </c>
      <c r="E318" s="185">
        <v>3272.8053279999999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3272.8053279999999</v>
      </c>
      <c r="J318" s="158">
        <f t="shared" si="27"/>
        <v>43831</v>
      </c>
    </row>
    <row r="319" spans="1:10" x14ac:dyDescent="0.25">
      <c r="A319" s="13" t="s">
        <v>616</v>
      </c>
      <c r="B319" s="13" t="s">
        <v>715</v>
      </c>
      <c r="C319" s="13" t="s">
        <v>716</v>
      </c>
      <c r="E319" s="185">
        <v>3282.2119790000002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3282.2119790000002</v>
      </c>
      <c r="J319" s="158">
        <f t="shared" si="27"/>
        <v>43862</v>
      </c>
    </row>
    <row r="320" spans="1:10" x14ac:dyDescent="0.25">
      <c r="A320" s="13" t="s">
        <v>616</v>
      </c>
      <c r="B320" s="13" t="s">
        <v>717</v>
      </c>
      <c r="C320" s="13" t="s">
        <v>718</v>
      </c>
      <c r="E320" s="185">
        <v>3231.4582730000002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3231.4582730000002</v>
      </c>
      <c r="J320" s="158">
        <f t="shared" si="27"/>
        <v>43891</v>
      </c>
    </row>
    <row r="321" spans="1:10" x14ac:dyDescent="0.25">
      <c r="A321" s="13" t="s">
        <v>616</v>
      </c>
      <c r="B321" s="13" t="s">
        <v>719</v>
      </c>
      <c r="C321" s="13" t="s">
        <v>720</v>
      </c>
      <c r="E321" s="185">
        <v>3113.5355209999998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3113.5355209999998</v>
      </c>
      <c r="J321" s="158">
        <f t="shared" si="27"/>
        <v>43922</v>
      </c>
    </row>
    <row r="322" spans="1:10" x14ac:dyDescent="0.25">
      <c r="A322" s="13" t="s">
        <v>616</v>
      </c>
      <c r="B322" s="13" t="s">
        <v>721</v>
      </c>
      <c r="C322" s="13" t="s">
        <v>558</v>
      </c>
      <c r="E322" s="185">
        <v>3042.9648780000002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3042.9648780000002</v>
      </c>
      <c r="J322" s="158">
        <f t="shared" si="27"/>
        <v>43952</v>
      </c>
    </row>
    <row r="323" spans="1:10" x14ac:dyDescent="0.25">
      <c r="A323" s="13" t="s">
        <v>616</v>
      </c>
      <c r="B323" s="13" t="s">
        <v>722</v>
      </c>
      <c r="C323" s="13" t="s">
        <v>723</v>
      </c>
      <c r="E323" s="185">
        <v>3005.9292460000001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3005.9292460000001</v>
      </c>
      <c r="J323" s="158">
        <f t="shared" si="27"/>
        <v>43983</v>
      </c>
    </row>
    <row r="324" spans="1:10" x14ac:dyDescent="0.25">
      <c r="A324" s="13" t="s">
        <v>616</v>
      </c>
      <c r="B324" s="13" t="s">
        <v>724</v>
      </c>
      <c r="C324" s="13" t="s">
        <v>725</v>
      </c>
      <c r="E324" s="185">
        <v>2969.2163380000002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2969.2163380000002</v>
      </c>
      <c r="J324" s="158">
        <f t="shared" si="27"/>
        <v>44013</v>
      </c>
    </row>
    <row r="325" spans="1:10" x14ac:dyDescent="0.25">
      <c r="A325" s="13" t="s">
        <v>616</v>
      </c>
      <c r="B325" s="13" t="s">
        <v>726</v>
      </c>
      <c r="C325" s="13" t="s">
        <v>727</v>
      </c>
      <c r="E325" s="185">
        <v>2941.1894259999999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2941.1894259999999</v>
      </c>
      <c r="J325" s="158">
        <f t="shared" si="27"/>
        <v>44044</v>
      </c>
    </row>
    <row r="326" spans="1:10" x14ac:dyDescent="0.25">
      <c r="A326" s="13" t="s">
        <v>616</v>
      </c>
      <c r="B326" s="13" t="s">
        <v>728</v>
      </c>
      <c r="C326" s="13" t="s">
        <v>729</v>
      </c>
      <c r="E326" s="185">
        <v>2920.4243240000001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2920.4243240000001</v>
      </c>
      <c r="J326" s="158">
        <f t="shared" si="27"/>
        <v>44075</v>
      </c>
    </row>
    <row r="327" spans="1:10" x14ac:dyDescent="0.25">
      <c r="A327" s="13" t="s">
        <v>616</v>
      </c>
      <c r="B327" s="13" t="s">
        <v>730</v>
      </c>
      <c r="C327" s="13" t="s">
        <v>731</v>
      </c>
      <c r="E327" s="185">
        <v>2896.1439260000002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2896.1439260000002</v>
      </c>
      <c r="J327" s="158">
        <f t="shared" si="27"/>
        <v>44105</v>
      </c>
    </row>
    <row r="328" spans="1:10" x14ac:dyDescent="0.25">
      <c r="A328" s="13" t="s">
        <v>616</v>
      </c>
      <c r="B328" s="13" t="s">
        <v>732</v>
      </c>
      <c r="C328" s="13" t="s">
        <v>733</v>
      </c>
      <c r="E328" s="185">
        <v>2867.8711069999999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2867.8711069999999</v>
      </c>
      <c r="J328" s="158">
        <f t="shared" si="27"/>
        <v>44136</v>
      </c>
    </row>
    <row r="329" spans="1:10" x14ac:dyDescent="0.25">
      <c r="A329" s="13" t="s">
        <v>616</v>
      </c>
      <c r="B329" s="13" t="s">
        <v>734</v>
      </c>
      <c r="C329" s="13" t="s">
        <v>607</v>
      </c>
      <c r="E329" s="185">
        <v>2829.0033539999999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2829.0033539999999</v>
      </c>
      <c r="J329" s="158">
        <f t="shared" si="27"/>
        <v>44166</v>
      </c>
    </row>
    <row r="330" spans="1:10" x14ac:dyDescent="0.25">
      <c r="A330" s="13" t="s">
        <v>606</v>
      </c>
      <c r="B330" s="13" t="s">
        <v>713</v>
      </c>
      <c r="C330" s="13" t="s">
        <v>714</v>
      </c>
      <c r="E330" s="185">
        <v>2806.127559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2806.127559</v>
      </c>
      <c r="J330" s="158">
        <f t="shared" si="27"/>
        <v>44197</v>
      </c>
    </row>
    <row r="331" spans="1:10" x14ac:dyDescent="0.25">
      <c r="A331" s="13" t="s">
        <v>606</v>
      </c>
      <c r="B331" s="13" t="s">
        <v>715</v>
      </c>
      <c r="C331" s="13" t="s">
        <v>716</v>
      </c>
      <c r="E331" s="185">
        <v>2783.0145149999998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2783.0145149999998</v>
      </c>
      <c r="J331" s="158">
        <f t="shared" si="27"/>
        <v>44228</v>
      </c>
    </row>
    <row r="332" spans="1:10" x14ac:dyDescent="0.25">
      <c r="A332" s="13" t="s">
        <v>606</v>
      </c>
      <c r="B332" s="13" t="s">
        <v>717</v>
      </c>
      <c r="C332" s="13" t="s">
        <v>718</v>
      </c>
      <c r="E332" s="185">
        <v>2831.7981319999999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2831.7981319999999</v>
      </c>
      <c r="J332" s="158">
        <f t="shared" si="27"/>
        <v>44256</v>
      </c>
    </row>
    <row r="333" spans="1:10" x14ac:dyDescent="0.25">
      <c r="A333" s="13" t="s">
        <v>606</v>
      </c>
      <c r="B333" s="13" t="s">
        <v>719</v>
      </c>
      <c r="C333" s="13" t="s">
        <v>720</v>
      </c>
      <c r="E333" s="185">
        <v>2928.549876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2928.549876</v>
      </c>
      <c r="J333" s="158">
        <f t="shared" si="27"/>
        <v>44287</v>
      </c>
    </row>
    <row r="334" spans="1:10" x14ac:dyDescent="0.25">
      <c r="A334" s="13" t="s">
        <v>606</v>
      </c>
      <c r="B334" s="13" t="s">
        <v>721</v>
      </c>
      <c r="C334" s="13" t="s">
        <v>558</v>
      </c>
      <c r="E334" s="185">
        <v>2997.5760879999998</v>
      </c>
      <c r="F334" s="65">
        <v>293</v>
      </c>
      <c r="G334">
        <f t="shared" si="24"/>
        <v>2021</v>
      </c>
      <c r="H334" s="159">
        <f t="shared" si="25"/>
        <v>44317</v>
      </c>
      <c r="I334">
        <f t="shared" si="26"/>
        <v>2997.5760879999998</v>
      </c>
      <c r="J334" s="158">
        <f t="shared" si="27"/>
        <v>44317</v>
      </c>
    </row>
    <row r="335" spans="1:10" x14ac:dyDescent="0.25">
      <c r="A335" s="13" t="s">
        <v>606</v>
      </c>
      <c r="B335" s="13" t="s">
        <v>722</v>
      </c>
      <c r="C335" s="13" t="s">
        <v>723</v>
      </c>
      <c r="E335" s="185">
        <v>3040.5930330000001</v>
      </c>
      <c r="F335" s="65">
        <v>294</v>
      </c>
      <c r="G335">
        <f t="shared" si="24"/>
        <v>2021</v>
      </c>
      <c r="H335" s="159">
        <f t="shared" si="25"/>
        <v>44348</v>
      </c>
      <c r="I335">
        <f t="shared" si="26"/>
        <v>3040.5930330000001</v>
      </c>
      <c r="J335" s="158">
        <f t="shared" si="27"/>
        <v>44348</v>
      </c>
    </row>
    <row r="336" spans="1:10" x14ac:dyDescent="0.25">
      <c r="A336" s="13" t="s">
        <v>606</v>
      </c>
      <c r="B336" s="13" t="s">
        <v>724</v>
      </c>
      <c r="C336" s="13" t="s">
        <v>725</v>
      </c>
      <c r="E336" s="185">
        <v>3078.1967279999999</v>
      </c>
      <c r="F336" s="65">
        <v>295</v>
      </c>
      <c r="G336">
        <f t="shared" si="24"/>
        <v>2021</v>
      </c>
      <c r="H336" s="159">
        <f t="shared" si="25"/>
        <v>44378</v>
      </c>
      <c r="I336">
        <f t="shared" si="26"/>
        <v>3078.1967279999999</v>
      </c>
      <c r="J336" s="158">
        <f t="shared" si="27"/>
        <v>44378</v>
      </c>
    </row>
    <row r="337" spans="1:10" x14ac:dyDescent="0.25">
      <c r="A337" s="13" t="s">
        <v>606</v>
      </c>
      <c r="B337" s="13" t="s">
        <v>726</v>
      </c>
      <c r="C337" s="13" t="s">
        <v>727</v>
      </c>
      <c r="E337" s="185">
        <v>3107.0895820000001</v>
      </c>
      <c r="F337" s="65">
        <v>296</v>
      </c>
      <c r="G337">
        <f t="shared" si="24"/>
        <v>2021</v>
      </c>
      <c r="H337" s="159">
        <f t="shared" si="25"/>
        <v>44409</v>
      </c>
      <c r="I337">
        <f t="shared" si="26"/>
        <v>3107.0895820000001</v>
      </c>
      <c r="J337" s="158">
        <f t="shared" si="27"/>
        <v>44409</v>
      </c>
    </row>
    <row r="338" spans="1:10" x14ac:dyDescent="0.25">
      <c r="A338" s="13" t="s">
        <v>606</v>
      </c>
      <c r="B338" s="13" t="s">
        <v>728</v>
      </c>
      <c r="C338" s="13" t="s">
        <v>729</v>
      </c>
      <c r="E338" s="185">
        <v>3134.1428660000001</v>
      </c>
      <c r="F338" s="65">
        <v>297</v>
      </c>
      <c r="G338">
        <f t="shared" si="24"/>
        <v>2021</v>
      </c>
      <c r="H338" s="159">
        <f t="shared" si="25"/>
        <v>44440</v>
      </c>
      <c r="I338">
        <f t="shared" si="26"/>
        <v>3134.1428660000001</v>
      </c>
      <c r="J338" s="158">
        <f t="shared" si="27"/>
        <v>44440</v>
      </c>
    </row>
    <row r="339" spans="1:10" x14ac:dyDescent="0.25">
      <c r="A339" s="13" t="s">
        <v>606</v>
      </c>
      <c r="B339" s="13" t="s">
        <v>730</v>
      </c>
      <c r="C339" s="13" t="s">
        <v>731</v>
      </c>
      <c r="E339" s="185">
        <v>3160.1787720000002</v>
      </c>
      <c r="F339" s="65">
        <v>298</v>
      </c>
      <c r="G339">
        <f t="shared" si="24"/>
        <v>2021</v>
      </c>
      <c r="H339" s="159">
        <f t="shared" si="25"/>
        <v>44470</v>
      </c>
      <c r="I339">
        <f t="shared" si="26"/>
        <v>3160.1787720000002</v>
      </c>
      <c r="J339" s="158">
        <f t="shared" si="27"/>
        <v>44470</v>
      </c>
    </row>
    <row r="340" spans="1:10" x14ac:dyDescent="0.25">
      <c r="A340" s="13" t="s">
        <v>606</v>
      </c>
      <c r="B340" s="13" t="s">
        <v>732</v>
      </c>
      <c r="C340" s="13" t="s">
        <v>733</v>
      </c>
      <c r="E340" s="185">
        <v>3195.654391</v>
      </c>
      <c r="F340" s="65">
        <v>299</v>
      </c>
      <c r="G340">
        <f t="shared" si="24"/>
        <v>2021</v>
      </c>
      <c r="H340" s="159">
        <f t="shared" si="25"/>
        <v>44501</v>
      </c>
      <c r="I340">
        <f t="shared" si="26"/>
        <v>3195.654391</v>
      </c>
      <c r="J340" s="158">
        <f t="shared" si="27"/>
        <v>44501</v>
      </c>
    </row>
    <row r="341" spans="1:10" x14ac:dyDescent="0.25">
      <c r="A341" s="13" t="s">
        <v>606</v>
      </c>
      <c r="B341" s="13" t="s">
        <v>734</v>
      </c>
      <c r="C341" s="13" t="s">
        <v>607</v>
      </c>
      <c r="E341" s="185">
        <v>3228.836217</v>
      </c>
      <c r="F341" s="65">
        <v>300</v>
      </c>
      <c r="G341">
        <f t="shared" si="24"/>
        <v>2021</v>
      </c>
      <c r="H341" s="159">
        <f t="shared" si="25"/>
        <v>44531</v>
      </c>
      <c r="I341" s="183">
        <f t="shared" si="26"/>
        <v>3228.836217</v>
      </c>
      <c r="J341" s="158">
        <f t="shared" si="27"/>
        <v>44531</v>
      </c>
    </row>
    <row r="342" spans="1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1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1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1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1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1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1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1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1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1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1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735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736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737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738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739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740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5"/>
  <sheetViews>
    <sheetView tabSelected="1" topLeftCell="A236" workbookViewId="0">
      <selection activeCell="F265" sqref="F265"/>
    </sheetView>
  </sheetViews>
  <sheetFormatPr defaultColWidth="9.109375" defaultRowHeight="13.2" x14ac:dyDescent="0.25"/>
  <cols>
    <col min="3" max="3" width="9.109375" style="80"/>
    <col min="4" max="4" width="15.88671875" style="80" customWidth="1"/>
    <col min="6" max="6" width="13.109375" bestFit="1" customWidth="1"/>
  </cols>
  <sheetData>
    <row r="1" spans="1:4" ht="39.6" x14ac:dyDescent="0.25">
      <c r="A1" t="s">
        <v>43</v>
      </c>
      <c r="B1" s="179" t="s">
        <v>574</v>
      </c>
      <c r="C1" s="180" t="s">
        <v>748</v>
      </c>
      <c r="D1" s="180" t="s">
        <v>749</v>
      </c>
    </row>
    <row r="2" spans="1:4" x14ac:dyDescent="0.25">
      <c r="A2" t="s">
        <v>553</v>
      </c>
      <c r="B2" s="181">
        <v>36526</v>
      </c>
      <c r="C2">
        <v>203442</v>
      </c>
      <c r="D2">
        <v>227329</v>
      </c>
    </row>
    <row r="3" spans="1:4" x14ac:dyDescent="0.25">
      <c r="A3" t="s">
        <v>554</v>
      </c>
      <c r="B3" s="181">
        <v>36557</v>
      </c>
      <c r="C3">
        <v>199261</v>
      </c>
      <c r="D3">
        <v>228781</v>
      </c>
    </row>
    <row r="4" spans="1:4" x14ac:dyDescent="0.25">
      <c r="A4" t="s">
        <v>555</v>
      </c>
      <c r="B4" s="181">
        <v>36586</v>
      </c>
      <c r="C4">
        <v>232490</v>
      </c>
      <c r="D4">
        <v>230218</v>
      </c>
    </row>
    <row r="5" spans="1:4" x14ac:dyDescent="0.25">
      <c r="A5" t="s">
        <v>557</v>
      </c>
      <c r="B5" s="181">
        <v>36617</v>
      </c>
      <c r="C5">
        <v>227698</v>
      </c>
      <c r="D5">
        <v>229039</v>
      </c>
    </row>
    <row r="6" spans="1:4" x14ac:dyDescent="0.25">
      <c r="A6" t="s">
        <v>558</v>
      </c>
      <c r="B6" s="181">
        <v>36647</v>
      </c>
      <c r="C6">
        <v>242501</v>
      </c>
      <c r="D6">
        <v>229684</v>
      </c>
    </row>
    <row r="7" spans="1:4" x14ac:dyDescent="0.25">
      <c r="A7" t="s">
        <v>559</v>
      </c>
      <c r="B7" s="181">
        <v>36678</v>
      </c>
      <c r="C7">
        <v>242963</v>
      </c>
      <c r="D7">
        <v>229837</v>
      </c>
    </row>
    <row r="8" spans="1:4" x14ac:dyDescent="0.25">
      <c r="A8" t="s">
        <v>562</v>
      </c>
      <c r="B8" s="181">
        <v>36708</v>
      </c>
      <c r="C8">
        <v>245140</v>
      </c>
      <c r="D8">
        <v>228776</v>
      </c>
    </row>
    <row r="9" spans="1:4" x14ac:dyDescent="0.25">
      <c r="A9" t="s">
        <v>563</v>
      </c>
      <c r="B9" s="181">
        <v>36739</v>
      </c>
      <c r="C9">
        <v>247832</v>
      </c>
      <c r="D9">
        <v>229311</v>
      </c>
    </row>
    <row r="10" spans="1:4" x14ac:dyDescent="0.25">
      <c r="A10" t="s">
        <v>564</v>
      </c>
      <c r="B10" s="181">
        <v>36770</v>
      </c>
      <c r="C10">
        <v>227899</v>
      </c>
      <c r="D10">
        <v>230960</v>
      </c>
    </row>
    <row r="11" spans="1:4" x14ac:dyDescent="0.25">
      <c r="A11" t="s">
        <v>566</v>
      </c>
      <c r="B11" s="181">
        <v>36800</v>
      </c>
      <c r="C11">
        <v>236491</v>
      </c>
      <c r="D11">
        <v>230484</v>
      </c>
    </row>
    <row r="12" spans="1:4" x14ac:dyDescent="0.25">
      <c r="A12" t="s">
        <v>567</v>
      </c>
      <c r="B12" s="181">
        <v>36831</v>
      </c>
      <c r="C12">
        <v>222819</v>
      </c>
      <c r="D12">
        <v>229738</v>
      </c>
    </row>
    <row r="13" spans="1:4" x14ac:dyDescent="0.25">
      <c r="A13" t="s">
        <v>568</v>
      </c>
      <c r="B13" s="181">
        <v>36861</v>
      </c>
      <c r="C13">
        <v>218390</v>
      </c>
      <c r="D13">
        <v>224618</v>
      </c>
    </row>
    <row r="14" spans="1:4" x14ac:dyDescent="0.25">
      <c r="A14" t="s">
        <v>553</v>
      </c>
      <c r="B14" s="181">
        <v>36892</v>
      </c>
      <c r="C14">
        <v>209685</v>
      </c>
      <c r="D14">
        <v>231440</v>
      </c>
    </row>
    <row r="15" spans="1:4" x14ac:dyDescent="0.25">
      <c r="A15" t="s">
        <v>554</v>
      </c>
      <c r="B15" s="181">
        <v>36923</v>
      </c>
      <c r="C15">
        <v>200876</v>
      </c>
      <c r="D15">
        <v>230594</v>
      </c>
    </row>
    <row r="16" spans="1:4" x14ac:dyDescent="0.25">
      <c r="A16" t="s">
        <v>555</v>
      </c>
      <c r="B16" s="181">
        <v>36951</v>
      </c>
      <c r="C16">
        <v>232587</v>
      </c>
      <c r="D16">
        <v>231213</v>
      </c>
    </row>
    <row r="17" spans="1:4" x14ac:dyDescent="0.25">
      <c r="A17" t="s">
        <v>557</v>
      </c>
      <c r="B17" s="181">
        <v>36982</v>
      </c>
      <c r="C17">
        <v>232513</v>
      </c>
      <c r="D17">
        <v>232979</v>
      </c>
    </row>
    <row r="18" spans="1:4" x14ac:dyDescent="0.25">
      <c r="A18" t="s">
        <v>558</v>
      </c>
      <c r="B18" s="181">
        <v>37012</v>
      </c>
      <c r="C18">
        <v>245357</v>
      </c>
      <c r="D18">
        <v>232128</v>
      </c>
    </row>
    <row r="19" spans="1:4" x14ac:dyDescent="0.25">
      <c r="A19" t="s">
        <v>559</v>
      </c>
      <c r="B19" s="181">
        <v>37043</v>
      </c>
      <c r="C19">
        <v>243498</v>
      </c>
      <c r="D19">
        <v>231532</v>
      </c>
    </row>
    <row r="20" spans="1:4" x14ac:dyDescent="0.25">
      <c r="A20" t="s">
        <v>562</v>
      </c>
      <c r="B20" s="181">
        <v>37073</v>
      </c>
      <c r="C20">
        <v>250363</v>
      </c>
      <c r="D20">
        <v>233068</v>
      </c>
    </row>
    <row r="21" spans="1:4" x14ac:dyDescent="0.25">
      <c r="A21" t="s">
        <v>563</v>
      </c>
      <c r="B21" s="181">
        <v>37104</v>
      </c>
      <c r="C21">
        <v>253274</v>
      </c>
      <c r="D21">
        <v>233241</v>
      </c>
    </row>
    <row r="22" spans="1:4" x14ac:dyDescent="0.25">
      <c r="A22" t="s">
        <v>564</v>
      </c>
      <c r="B22" s="181">
        <v>37135</v>
      </c>
      <c r="C22">
        <v>226312</v>
      </c>
      <c r="D22">
        <v>232258</v>
      </c>
    </row>
    <row r="23" spans="1:4" x14ac:dyDescent="0.25">
      <c r="A23" t="s">
        <v>566</v>
      </c>
      <c r="B23" s="181">
        <v>37165</v>
      </c>
      <c r="C23">
        <v>241050</v>
      </c>
      <c r="D23">
        <v>233640</v>
      </c>
    </row>
    <row r="24" spans="1:4" x14ac:dyDescent="0.25">
      <c r="A24" t="s">
        <v>567</v>
      </c>
      <c r="B24" s="181">
        <v>37196</v>
      </c>
      <c r="C24">
        <v>230511</v>
      </c>
      <c r="D24">
        <v>236645</v>
      </c>
    </row>
    <row r="25" spans="1:4" x14ac:dyDescent="0.25">
      <c r="A25" t="s">
        <v>568</v>
      </c>
      <c r="B25" s="181">
        <v>37226</v>
      </c>
      <c r="C25">
        <v>229584</v>
      </c>
      <c r="D25">
        <v>237073</v>
      </c>
    </row>
    <row r="26" spans="1:4" x14ac:dyDescent="0.25">
      <c r="A26" t="s">
        <v>553</v>
      </c>
      <c r="B26" s="181">
        <v>37257</v>
      </c>
      <c r="C26">
        <v>215215</v>
      </c>
      <c r="D26">
        <v>236600</v>
      </c>
    </row>
    <row r="27" spans="1:4" x14ac:dyDescent="0.25">
      <c r="A27" t="s">
        <v>554</v>
      </c>
      <c r="B27" s="181">
        <v>37288</v>
      </c>
      <c r="C27">
        <v>208237</v>
      </c>
      <c r="D27">
        <v>238042</v>
      </c>
    </row>
    <row r="28" spans="1:4" x14ac:dyDescent="0.25">
      <c r="A28" t="s">
        <v>555</v>
      </c>
      <c r="B28" s="181">
        <v>37316</v>
      </c>
      <c r="C28">
        <v>236070</v>
      </c>
      <c r="D28">
        <v>235856</v>
      </c>
    </row>
    <row r="29" spans="1:4" x14ac:dyDescent="0.25">
      <c r="A29" t="s">
        <v>557</v>
      </c>
      <c r="B29" s="181">
        <v>37347</v>
      </c>
      <c r="C29">
        <v>237226</v>
      </c>
      <c r="D29">
        <v>236362</v>
      </c>
    </row>
    <row r="30" spans="1:4" x14ac:dyDescent="0.25">
      <c r="A30" t="s">
        <v>558</v>
      </c>
      <c r="B30" s="181">
        <v>37377</v>
      </c>
      <c r="C30">
        <v>251746</v>
      </c>
      <c r="D30">
        <v>237339</v>
      </c>
    </row>
    <row r="31" spans="1:4" x14ac:dyDescent="0.25">
      <c r="A31" t="s">
        <v>559</v>
      </c>
      <c r="B31" s="181">
        <v>37408</v>
      </c>
      <c r="C31">
        <v>247868</v>
      </c>
      <c r="D31">
        <v>238066</v>
      </c>
    </row>
    <row r="32" spans="1:4" x14ac:dyDescent="0.25">
      <c r="A32" t="s">
        <v>562</v>
      </c>
      <c r="B32" s="181">
        <v>37438</v>
      </c>
      <c r="C32">
        <v>256392</v>
      </c>
      <c r="D32">
        <v>237691</v>
      </c>
    </row>
    <row r="33" spans="1:4" x14ac:dyDescent="0.25">
      <c r="A33" t="s">
        <v>563</v>
      </c>
      <c r="B33" s="181">
        <v>37469</v>
      </c>
      <c r="C33">
        <v>258666</v>
      </c>
      <c r="D33">
        <v>239426</v>
      </c>
    </row>
    <row r="34" spans="1:4" x14ac:dyDescent="0.25">
      <c r="A34" t="s">
        <v>564</v>
      </c>
      <c r="B34" s="181">
        <v>37500</v>
      </c>
      <c r="C34">
        <v>233625</v>
      </c>
      <c r="D34">
        <v>239707</v>
      </c>
    </row>
    <row r="35" spans="1:4" x14ac:dyDescent="0.25">
      <c r="A35" t="s">
        <v>566</v>
      </c>
      <c r="B35" s="181">
        <v>37530</v>
      </c>
      <c r="C35">
        <v>245556</v>
      </c>
      <c r="D35">
        <v>237719</v>
      </c>
    </row>
    <row r="36" spans="1:4" x14ac:dyDescent="0.25">
      <c r="A36" t="s">
        <v>567</v>
      </c>
      <c r="B36" s="181">
        <v>37561</v>
      </c>
      <c r="C36">
        <v>230648</v>
      </c>
      <c r="D36">
        <v>238163</v>
      </c>
    </row>
    <row r="37" spans="1:4" x14ac:dyDescent="0.25">
      <c r="A37" t="s">
        <v>568</v>
      </c>
      <c r="B37" s="181">
        <v>37591</v>
      </c>
      <c r="C37">
        <v>234260</v>
      </c>
      <c r="D37">
        <v>240769</v>
      </c>
    </row>
    <row r="38" spans="1:4" x14ac:dyDescent="0.25">
      <c r="A38" t="s">
        <v>553</v>
      </c>
      <c r="B38" s="181">
        <v>37622</v>
      </c>
      <c r="C38">
        <v>218534</v>
      </c>
      <c r="D38">
        <v>238890</v>
      </c>
    </row>
    <row r="39" spans="1:4" x14ac:dyDescent="0.25">
      <c r="A39" t="s">
        <v>554</v>
      </c>
      <c r="B39" s="181">
        <v>37653</v>
      </c>
      <c r="C39">
        <v>203677</v>
      </c>
      <c r="D39">
        <v>233494</v>
      </c>
    </row>
    <row r="40" spans="1:4" x14ac:dyDescent="0.25">
      <c r="A40" t="s">
        <v>555</v>
      </c>
      <c r="B40" s="181">
        <v>37681</v>
      </c>
      <c r="C40">
        <v>236679</v>
      </c>
      <c r="D40">
        <v>237132</v>
      </c>
    </row>
    <row r="41" spans="1:4" x14ac:dyDescent="0.25">
      <c r="A41" t="s">
        <v>557</v>
      </c>
      <c r="B41" s="181">
        <v>37712</v>
      </c>
      <c r="C41">
        <v>239415</v>
      </c>
      <c r="D41">
        <v>237970</v>
      </c>
    </row>
    <row r="42" spans="1:4" x14ac:dyDescent="0.25">
      <c r="A42" t="s">
        <v>558</v>
      </c>
      <c r="B42" s="181">
        <v>37742</v>
      </c>
      <c r="C42">
        <v>253244</v>
      </c>
      <c r="D42">
        <v>239765</v>
      </c>
    </row>
    <row r="43" spans="1:4" x14ac:dyDescent="0.25">
      <c r="A43" t="s">
        <v>559</v>
      </c>
      <c r="B43" s="181">
        <v>37773</v>
      </c>
      <c r="C43">
        <v>252145</v>
      </c>
      <c r="D43">
        <v>241490</v>
      </c>
    </row>
    <row r="44" spans="1:4" x14ac:dyDescent="0.25">
      <c r="A44" t="s">
        <v>562</v>
      </c>
      <c r="B44" s="181">
        <v>37803</v>
      </c>
      <c r="C44">
        <v>262105</v>
      </c>
      <c r="D44">
        <v>243233</v>
      </c>
    </row>
    <row r="45" spans="1:4" x14ac:dyDescent="0.25">
      <c r="A45" t="s">
        <v>563</v>
      </c>
      <c r="B45" s="181">
        <v>37834</v>
      </c>
      <c r="C45">
        <v>260687</v>
      </c>
      <c r="D45">
        <v>242836</v>
      </c>
    </row>
    <row r="46" spans="1:4" x14ac:dyDescent="0.25">
      <c r="A46" t="s">
        <v>564</v>
      </c>
      <c r="B46" s="181">
        <v>37865</v>
      </c>
      <c r="C46">
        <v>237451</v>
      </c>
      <c r="D46">
        <v>243278</v>
      </c>
    </row>
    <row r="47" spans="1:4" x14ac:dyDescent="0.25">
      <c r="A47" t="s">
        <v>566</v>
      </c>
      <c r="B47" s="181">
        <v>37895</v>
      </c>
      <c r="C47">
        <v>254048</v>
      </c>
      <c r="D47">
        <v>245119</v>
      </c>
    </row>
    <row r="48" spans="1:4" x14ac:dyDescent="0.25">
      <c r="A48" t="s">
        <v>567</v>
      </c>
      <c r="B48" s="181">
        <v>37926</v>
      </c>
      <c r="C48">
        <v>233698</v>
      </c>
      <c r="D48">
        <v>243515</v>
      </c>
    </row>
    <row r="49" spans="1:4" x14ac:dyDescent="0.25">
      <c r="A49" t="s">
        <v>568</v>
      </c>
      <c r="B49" s="181">
        <v>37956</v>
      </c>
      <c r="C49">
        <v>238538</v>
      </c>
      <c r="D49">
        <v>243707</v>
      </c>
    </row>
    <row r="50" spans="1:4" x14ac:dyDescent="0.25">
      <c r="A50" t="s">
        <v>553</v>
      </c>
      <c r="B50" s="181">
        <v>37987</v>
      </c>
      <c r="C50">
        <v>222450</v>
      </c>
      <c r="D50">
        <v>243679</v>
      </c>
    </row>
    <row r="51" spans="1:4" x14ac:dyDescent="0.25">
      <c r="A51" t="s">
        <v>554</v>
      </c>
      <c r="B51" s="181">
        <v>38018</v>
      </c>
      <c r="C51">
        <v>213709</v>
      </c>
      <c r="D51">
        <v>244643</v>
      </c>
    </row>
    <row r="52" spans="1:4" x14ac:dyDescent="0.25">
      <c r="A52" t="s">
        <v>555</v>
      </c>
      <c r="B52" s="181">
        <v>38047</v>
      </c>
      <c r="C52">
        <v>251403</v>
      </c>
      <c r="D52">
        <v>248888</v>
      </c>
    </row>
    <row r="53" spans="1:4" x14ac:dyDescent="0.25">
      <c r="A53" t="s">
        <v>557</v>
      </c>
      <c r="B53" s="181">
        <v>38078</v>
      </c>
      <c r="C53">
        <v>250968</v>
      </c>
      <c r="D53">
        <v>248206</v>
      </c>
    </row>
    <row r="54" spans="1:4" x14ac:dyDescent="0.25">
      <c r="A54" t="s">
        <v>558</v>
      </c>
      <c r="B54" s="181">
        <v>38108</v>
      </c>
      <c r="C54">
        <v>257235</v>
      </c>
      <c r="D54">
        <v>246208</v>
      </c>
    </row>
    <row r="55" spans="1:4" x14ac:dyDescent="0.25">
      <c r="A55" t="s">
        <v>559</v>
      </c>
      <c r="B55" s="181">
        <v>38139</v>
      </c>
      <c r="C55">
        <v>257383</v>
      </c>
      <c r="D55">
        <v>245116</v>
      </c>
    </row>
    <row r="56" spans="1:4" x14ac:dyDescent="0.25">
      <c r="A56" t="s">
        <v>562</v>
      </c>
      <c r="B56" s="181">
        <v>38169</v>
      </c>
      <c r="C56">
        <v>265969</v>
      </c>
      <c r="D56">
        <v>247511</v>
      </c>
    </row>
    <row r="57" spans="1:4" x14ac:dyDescent="0.25">
      <c r="A57" t="s">
        <v>563</v>
      </c>
      <c r="B57" s="181">
        <v>38200</v>
      </c>
      <c r="C57">
        <v>262836</v>
      </c>
      <c r="D57">
        <v>247589</v>
      </c>
    </row>
    <row r="58" spans="1:4" x14ac:dyDescent="0.25">
      <c r="A58" t="s">
        <v>564</v>
      </c>
      <c r="B58" s="181">
        <v>38231</v>
      </c>
      <c r="C58">
        <v>243515</v>
      </c>
      <c r="D58">
        <v>247593</v>
      </c>
    </row>
    <row r="59" spans="1:4" x14ac:dyDescent="0.25">
      <c r="A59" t="s">
        <v>566</v>
      </c>
      <c r="B59" s="181">
        <v>38261</v>
      </c>
      <c r="C59">
        <v>254496</v>
      </c>
      <c r="D59">
        <v>247924</v>
      </c>
    </row>
    <row r="60" spans="1:4" x14ac:dyDescent="0.25">
      <c r="A60" t="s">
        <v>567</v>
      </c>
      <c r="B60" s="181">
        <v>38292</v>
      </c>
      <c r="C60">
        <v>239796</v>
      </c>
      <c r="D60">
        <v>247789</v>
      </c>
    </row>
    <row r="61" spans="1:4" x14ac:dyDescent="0.25">
      <c r="A61" t="s">
        <v>568</v>
      </c>
      <c r="B61" s="181">
        <v>38322</v>
      </c>
      <c r="C61">
        <v>245029</v>
      </c>
      <c r="D61">
        <v>248677</v>
      </c>
    </row>
    <row r="62" spans="1:4" x14ac:dyDescent="0.25">
      <c r="A62" t="s">
        <v>553</v>
      </c>
      <c r="B62" s="181">
        <v>38353</v>
      </c>
      <c r="C62">
        <v>224072</v>
      </c>
      <c r="D62">
        <v>247698</v>
      </c>
    </row>
    <row r="63" spans="1:4" x14ac:dyDescent="0.25">
      <c r="A63" t="s">
        <v>554</v>
      </c>
      <c r="B63" s="181">
        <v>38384</v>
      </c>
      <c r="C63">
        <v>219970</v>
      </c>
      <c r="D63">
        <v>249930</v>
      </c>
    </row>
    <row r="64" spans="1:4" x14ac:dyDescent="0.25">
      <c r="A64" t="s">
        <v>555</v>
      </c>
      <c r="B64" s="181">
        <v>38412</v>
      </c>
      <c r="C64">
        <v>253182</v>
      </c>
      <c r="D64">
        <v>249274</v>
      </c>
    </row>
    <row r="65" spans="1:4" x14ac:dyDescent="0.25">
      <c r="A65" t="s">
        <v>557</v>
      </c>
      <c r="B65" s="181">
        <v>38443</v>
      </c>
      <c r="C65">
        <v>250860</v>
      </c>
      <c r="D65">
        <v>248960</v>
      </c>
    </row>
    <row r="66" spans="1:4" x14ac:dyDescent="0.25">
      <c r="A66" t="s">
        <v>558</v>
      </c>
      <c r="B66" s="181">
        <v>38473</v>
      </c>
      <c r="C66">
        <v>262678</v>
      </c>
      <c r="D66">
        <v>250660</v>
      </c>
    </row>
    <row r="67" spans="1:4" x14ac:dyDescent="0.25">
      <c r="A67" t="s">
        <v>559</v>
      </c>
      <c r="B67" s="181">
        <v>38504</v>
      </c>
      <c r="C67">
        <v>263816</v>
      </c>
      <c r="D67">
        <v>251245</v>
      </c>
    </row>
    <row r="68" spans="1:4" x14ac:dyDescent="0.25">
      <c r="A68" t="s">
        <v>562</v>
      </c>
      <c r="B68" s="181">
        <v>38534</v>
      </c>
      <c r="C68">
        <v>267025</v>
      </c>
      <c r="D68">
        <v>250784</v>
      </c>
    </row>
    <row r="69" spans="1:4" x14ac:dyDescent="0.25">
      <c r="A69" t="s">
        <v>563</v>
      </c>
      <c r="B69" s="181">
        <v>38565</v>
      </c>
      <c r="C69">
        <v>265323</v>
      </c>
      <c r="D69">
        <v>249458</v>
      </c>
    </row>
    <row r="70" spans="1:4" x14ac:dyDescent="0.25">
      <c r="A70" t="s">
        <v>564</v>
      </c>
      <c r="B70" s="181">
        <v>38596</v>
      </c>
      <c r="C70">
        <v>242240</v>
      </c>
      <c r="D70">
        <v>245656</v>
      </c>
    </row>
    <row r="71" spans="1:4" x14ac:dyDescent="0.25">
      <c r="A71" t="s">
        <v>566</v>
      </c>
      <c r="B71" s="181">
        <v>38626</v>
      </c>
      <c r="C71">
        <v>251419</v>
      </c>
      <c r="D71">
        <v>245924</v>
      </c>
    </row>
    <row r="72" spans="1:4" x14ac:dyDescent="0.25">
      <c r="A72" t="s">
        <v>567</v>
      </c>
      <c r="B72" s="181">
        <v>38657</v>
      </c>
      <c r="C72">
        <v>243056</v>
      </c>
      <c r="D72">
        <v>250790</v>
      </c>
    </row>
    <row r="73" spans="1:4" x14ac:dyDescent="0.25">
      <c r="A73" t="s">
        <v>568</v>
      </c>
      <c r="B73" s="181">
        <v>38687</v>
      </c>
      <c r="C73">
        <v>245787</v>
      </c>
      <c r="D73">
        <v>250335</v>
      </c>
    </row>
    <row r="74" spans="1:4" x14ac:dyDescent="0.25">
      <c r="A74" t="s">
        <v>553</v>
      </c>
      <c r="B74" s="181">
        <v>38718</v>
      </c>
      <c r="C74">
        <v>233282</v>
      </c>
      <c r="D74">
        <v>255737</v>
      </c>
    </row>
    <row r="75" spans="1:4" x14ac:dyDescent="0.25">
      <c r="A75" t="s">
        <v>554</v>
      </c>
      <c r="B75" s="181">
        <v>38749</v>
      </c>
      <c r="C75">
        <v>220711</v>
      </c>
      <c r="D75">
        <v>250695</v>
      </c>
    </row>
    <row r="76" spans="1:4" x14ac:dyDescent="0.25">
      <c r="A76" t="s">
        <v>555</v>
      </c>
      <c r="B76" s="181">
        <v>38777</v>
      </c>
      <c r="C76">
        <v>256623</v>
      </c>
      <c r="D76">
        <v>250875</v>
      </c>
    </row>
    <row r="77" spans="1:4" x14ac:dyDescent="0.25">
      <c r="A77" t="s">
        <v>557</v>
      </c>
      <c r="B77" s="181">
        <v>38808</v>
      </c>
      <c r="C77">
        <v>250644</v>
      </c>
      <c r="D77">
        <v>250702</v>
      </c>
    </row>
    <row r="78" spans="1:4" x14ac:dyDescent="0.25">
      <c r="A78" t="s">
        <v>558</v>
      </c>
      <c r="B78" s="181">
        <v>38838</v>
      </c>
      <c r="C78">
        <v>263370</v>
      </c>
      <c r="D78">
        <v>249990</v>
      </c>
    </row>
    <row r="79" spans="1:4" x14ac:dyDescent="0.25">
      <c r="A79" t="s">
        <v>559</v>
      </c>
      <c r="B79" s="181">
        <v>38869</v>
      </c>
      <c r="C79">
        <v>263782</v>
      </c>
      <c r="D79">
        <v>250339</v>
      </c>
    </row>
    <row r="80" spans="1:4" x14ac:dyDescent="0.25">
      <c r="A80" t="s">
        <v>562</v>
      </c>
      <c r="B80" s="181">
        <v>38899</v>
      </c>
      <c r="C80">
        <v>263421</v>
      </c>
      <c r="D80">
        <v>249126</v>
      </c>
    </row>
    <row r="81" spans="1:4" x14ac:dyDescent="0.25">
      <c r="A81" t="s">
        <v>563</v>
      </c>
      <c r="B81" s="181">
        <v>38930</v>
      </c>
      <c r="C81">
        <v>265206</v>
      </c>
      <c r="D81">
        <v>249422</v>
      </c>
    </row>
    <row r="82" spans="1:4" x14ac:dyDescent="0.25">
      <c r="A82" t="s">
        <v>564</v>
      </c>
      <c r="B82" s="181">
        <v>38961</v>
      </c>
      <c r="C82">
        <v>245605</v>
      </c>
      <c r="D82">
        <v>250314</v>
      </c>
    </row>
    <row r="83" spans="1:4" x14ac:dyDescent="0.25">
      <c r="A83" t="s">
        <v>566</v>
      </c>
      <c r="B83" s="181">
        <v>38991</v>
      </c>
      <c r="C83">
        <v>257939</v>
      </c>
      <c r="D83">
        <v>251578</v>
      </c>
    </row>
    <row r="84" spans="1:4" x14ac:dyDescent="0.25">
      <c r="A84" t="s">
        <v>567</v>
      </c>
      <c r="B84" s="181">
        <v>39022</v>
      </c>
      <c r="C84">
        <v>245346</v>
      </c>
      <c r="D84">
        <v>252656</v>
      </c>
    </row>
    <row r="85" spans="1:4" x14ac:dyDescent="0.25">
      <c r="A85" t="s">
        <v>568</v>
      </c>
      <c r="B85" s="181">
        <v>39052</v>
      </c>
      <c r="C85">
        <v>248187</v>
      </c>
      <c r="D85">
        <v>254096</v>
      </c>
    </row>
    <row r="86" spans="1:4" x14ac:dyDescent="0.25">
      <c r="A86" t="s">
        <v>553</v>
      </c>
      <c r="B86" s="181">
        <v>39083</v>
      </c>
      <c r="C86">
        <v>233621</v>
      </c>
      <c r="D86">
        <v>254557</v>
      </c>
    </row>
    <row r="87" spans="1:4" x14ac:dyDescent="0.25">
      <c r="A87" t="s">
        <v>554</v>
      </c>
      <c r="B87" s="181">
        <v>39114</v>
      </c>
      <c r="C87">
        <v>219232</v>
      </c>
      <c r="D87">
        <v>249284</v>
      </c>
    </row>
    <row r="88" spans="1:4" x14ac:dyDescent="0.25">
      <c r="A88" t="s">
        <v>555</v>
      </c>
      <c r="B88" s="181">
        <v>39142</v>
      </c>
      <c r="C88">
        <v>259638</v>
      </c>
      <c r="D88">
        <v>254364</v>
      </c>
    </row>
    <row r="89" spans="1:4" x14ac:dyDescent="0.25">
      <c r="A89" t="s">
        <v>557</v>
      </c>
      <c r="B89" s="181">
        <v>39173</v>
      </c>
      <c r="C89">
        <v>252595</v>
      </c>
      <c r="D89">
        <v>251473</v>
      </c>
    </row>
    <row r="90" spans="1:4" x14ac:dyDescent="0.25">
      <c r="A90" t="s">
        <v>558</v>
      </c>
      <c r="B90" s="181">
        <v>39203</v>
      </c>
      <c r="C90">
        <v>267574</v>
      </c>
      <c r="D90">
        <v>253998</v>
      </c>
    </row>
    <row r="91" spans="1:4" x14ac:dyDescent="0.25">
      <c r="A91" t="s">
        <v>559</v>
      </c>
      <c r="B91" s="181">
        <v>39234</v>
      </c>
      <c r="C91">
        <v>265374</v>
      </c>
      <c r="D91">
        <v>253184</v>
      </c>
    </row>
    <row r="92" spans="1:4" x14ac:dyDescent="0.25">
      <c r="A92" t="s">
        <v>562</v>
      </c>
      <c r="B92" s="181">
        <v>39264</v>
      </c>
      <c r="C92">
        <v>267106</v>
      </c>
      <c r="D92">
        <v>252550</v>
      </c>
    </row>
    <row r="93" spans="1:4" x14ac:dyDescent="0.25">
      <c r="A93" t="s">
        <v>563</v>
      </c>
      <c r="B93" s="181">
        <v>39295</v>
      </c>
      <c r="C93">
        <v>271225</v>
      </c>
      <c r="D93">
        <v>254017</v>
      </c>
    </row>
    <row r="94" spans="1:4" x14ac:dyDescent="0.25">
      <c r="A94" t="s">
        <v>564</v>
      </c>
      <c r="B94" s="181">
        <v>39326</v>
      </c>
      <c r="C94">
        <v>245965</v>
      </c>
      <c r="D94">
        <v>253379</v>
      </c>
    </row>
    <row r="95" spans="1:4" x14ac:dyDescent="0.25">
      <c r="A95" t="s">
        <v>566</v>
      </c>
      <c r="B95" s="181">
        <v>39356</v>
      </c>
      <c r="C95">
        <v>261423</v>
      </c>
      <c r="D95">
        <v>253720</v>
      </c>
    </row>
    <row r="96" spans="1:4" x14ac:dyDescent="0.25">
      <c r="A96" t="s">
        <v>567</v>
      </c>
      <c r="B96" s="181">
        <v>39387</v>
      </c>
      <c r="C96">
        <v>245787</v>
      </c>
      <c r="D96">
        <v>252066</v>
      </c>
    </row>
    <row r="97" spans="1:4" x14ac:dyDescent="0.25">
      <c r="A97" t="s">
        <v>568</v>
      </c>
      <c r="B97" s="181">
        <v>39417</v>
      </c>
      <c r="C97">
        <v>240281</v>
      </c>
      <c r="D97">
        <v>247443</v>
      </c>
    </row>
    <row r="98" spans="1:4" x14ac:dyDescent="0.25">
      <c r="A98" t="s">
        <v>553</v>
      </c>
      <c r="B98" s="181">
        <v>39448</v>
      </c>
      <c r="C98">
        <v>232920</v>
      </c>
      <c r="D98">
        <v>253312</v>
      </c>
    </row>
    <row r="99" spans="1:4" x14ac:dyDescent="0.25">
      <c r="A99" t="s">
        <v>554</v>
      </c>
      <c r="B99" s="181">
        <v>39479</v>
      </c>
      <c r="C99">
        <v>221336</v>
      </c>
      <c r="D99">
        <v>250472</v>
      </c>
    </row>
    <row r="100" spans="1:4" x14ac:dyDescent="0.25">
      <c r="A100" t="s">
        <v>555</v>
      </c>
      <c r="B100" s="181">
        <v>39508</v>
      </c>
      <c r="C100">
        <v>252343</v>
      </c>
      <c r="D100">
        <v>249271</v>
      </c>
    </row>
    <row r="101" spans="1:4" x14ac:dyDescent="0.25">
      <c r="A101" t="s">
        <v>557</v>
      </c>
      <c r="B101" s="181">
        <v>39539</v>
      </c>
      <c r="C101">
        <v>252088</v>
      </c>
      <c r="D101">
        <v>249139</v>
      </c>
    </row>
    <row r="102" spans="1:4" x14ac:dyDescent="0.25">
      <c r="A102" t="s">
        <v>558</v>
      </c>
      <c r="B102" s="181">
        <v>39569</v>
      </c>
      <c r="C102">
        <v>261466</v>
      </c>
      <c r="D102">
        <v>248256</v>
      </c>
    </row>
    <row r="103" spans="1:4" x14ac:dyDescent="0.25">
      <c r="A103" t="s">
        <v>559</v>
      </c>
      <c r="B103" s="181">
        <v>39600</v>
      </c>
      <c r="C103">
        <v>257484</v>
      </c>
      <c r="D103">
        <v>246811</v>
      </c>
    </row>
    <row r="104" spans="1:4" x14ac:dyDescent="0.25">
      <c r="A104" t="s">
        <v>562</v>
      </c>
      <c r="B104" s="181">
        <v>39630</v>
      </c>
      <c r="C104">
        <v>261600</v>
      </c>
      <c r="D104">
        <v>245532</v>
      </c>
    </row>
    <row r="105" spans="1:4" x14ac:dyDescent="0.25">
      <c r="A105" t="s">
        <v>563</v>
      </c>
      <c r="B105" s="181">
        <v>39661</v>
      </c>
      <c r="C105">
        <v>260609</v>
      </c>
      <c r="D105">
        <v>244719</v>
      </c>
    </row>
    <row r="106" spans="1:4" x14ac:dyDescent="0.25">
      <c r="A106" t="s">
        <v>564</v>
      </c>
      <c r="B106" s="181">
        <v>39692</v>
      </c>
      <c r="C106">
        <v>239607</v>
      </c>
      <c r="D106">
        <v>246108</v>
      </c>
    </row>
    <row r="107" spans="1:4" x14ac:dyDescent="0.25">
      <c r="A107" t="s">
        <v>566</v>
      </c>
      <c r="B107" s="181">
        <v>39722</v>
      </c>
      <c r="C107">
        <v>255848</v>
      </c>
      <c r="D107">
        <v>246608</v>
      </c>
    </row>
    <row r="108" spans="1:4" x14ac:dyDescent="0.25">
      <c r="A108" t="s">
        <v>567</v>
      </c>
      <c r="B108" s="181">
        <v>39753</v>
      </c>
      <c r="C108">
        <v>236465</v>
      </c>
      <c r="D108">
        <v>246228</v>
      </c>
    </row>
    <row r="109" spans="1:4" x14ac:dyDescent="0.25">
      <c r="A109" t="s">
        <v>568</v>
      </c>
      <c r="B109" s="181">
        <v>39783</v>
      </c>
      <c r="C109">
        <v>241742</v>
      </c>
      <c r="D109">
        <v>246808</v>
      </c>
    </row>
    <row r="110" spans="1:4" x14ac:dyDescent="0.25">
      <c r="A110" t="s">
        <v>553</v>
      </c>
      <c r="B110" s="181">
        <v>39814</v>
      </c>
      <c r="C110">
        <v>225529</v>
      </c>
      <c r="D110">
        <v>245866</v>
      </c>
    </row>
    <row r="111" spans="1:4" x14ac:dyDescent="0.25">
      <c r="A111" t="s">
        <v>554</v>
      </c>
      <c r="B111" s="181">
        <v>39845</v>
      </c>
      <c r="C111">
        <v>217643</v>
      </c>
      <c r="D111">
        <v>248351</v>
      </c>
    </row>
    <row r="112" spans="1:4" x14ac:dyDescent="0.25">
      <c r="A112" t="s">
        <v>555</v>
      </c>
      <c r="B112" s="181">
        <v>39873</v>
      </c>
      <c r="C112">
        <v>249741</v>
      </c>
      <c r="D112">
        <v>245368</v>
      </c>
    </row>
    <row r="113" spans="1:4" x14ac:dyDescent="0.25">
      <c r="A113" t="s">
        <v>557</v>
      </c>
      <c r="B113" s="181">
        <v>39904</v>
      </c>
      <c r="C113">
        <v>251374</v>
      </c>
      <c r="D113">
        <v>247686</v>
      </c>
    </row>
    <row r="114" spans="1:4" x14ac:dyDescent="0.25">
      <c r="A114" t="s">
        <v>558</v>
      </c>
      <c r="B114" s="181">
        <v>39934</v>
      </c>
      <c r="C114">
        <v>258276</v>
      </c>
      <c r="D114">
        <v>246930</v>
      </c>
    </row>
    <row r="115" spans="1:4" x14ac:dyDescent="0.25">
      <c r="A115" t="s">
        <v>559</v>
      </c>
      <c r="B115" s="181">
        <v>39965</v>
      </c>
      <c r="C115">
        <v>258395</v>
      </c>
      <c r="D115">
        <v>246560</v>
      </c>
    </row>
    <row r="116" spans="1:4" x14ac:dyDescent="0.25">
      <c r="A116" t="s">
        <v>562</v>
      </c>
      <c r="B116" s="181">
        <v>39995</v>
      </c>
      <c r="C116">
        <v>264472</v>
      </c>
      <c r="D116">
        <v>247359</v>
      </c>
    </row>
    <row r="117" spans="1:4" x14ac:dyDescent="0.25">
      <c r="A117" t="s">
        <v>563</v>
      </c>
      <c r="B117" s="181">
        <v>40026</v>
      </c>
      <c r="C117">
        <v>260297</v>
      </c>
      <c r="D117">
        <v>247052</v>
      </c>
    </row>
    <row r="118" spans="1:4" x14ac:dyDescent="0.25">
      <c r="A118" t="s">
        <v>564</v>
      </c>
      <c r="B118" s="181">
        <v>40057</v>
      </c>
      <c r="C118">
        <v>241970</v>
      </c>
      <c r="D118">
        <v>246467</v>
      </c>
    </row>
    <row r="119" spans="1:4" x14ac:dyDescent="0.25">
      <c r="A119" t="s">
        <v>566</v>
      </c>
      <c r="B119" s="181">
        <v>40087</v>
      </c>
      <c r="C119">
        <v>252209</v>
      </c>
      <c r="D119">
        <v>243961</v>
      </c>
    </row>
    <row r="120" spans="1:4" x14ac:dyDescent="0.25">
      <c r="A120" t="s">
        <v>567</v>
      </c>
      <c r="B120" s="181">
        <v>40118</v>
      </c>
      <c r="C120">
        <v>237264</v>
      </c>
      <c r="D120">
        <v>246360</v>
      </c>
    </row>
    <row r="121" spans="1:4" x14ac:dyDescent="0.25">
      <c r="A121" t="s">
        <v>568</v>
      </c>
      <c r="B121" s="181">
        <v>40148</v>
      </c>
      <c r="C121">
        <v>239593</v>
      </c>
      <c r="D121">
        <v>244471</v>
      </c>
    </row>
    <row r="122" spans="1:4" x14ac:dyDescent="0.25">
      <c r="A122" t="s">
        <v>553</v>
      </c>
      <c r="B122" s="181">
        <v>40179</v>
      </c>
      <c r="C122">
        <v>220839</v>
      </c>
      <c r="D122">
        <v>242644</v>
      </c>
    </row>
    <row r="123" spans="1:4" x14ac:dyDescent="0.25">
      <c r="A123" t="s">
        <v>554</v>
      </c>
      <c r="B123" s="181">
        <v>40210</v>
      </c>
      <c r="C123">
        <v>210635</v>
      </c>
      <c r="D123">
        <v>241735</v>
      </c>
    </row>
    <row r="124" spans="1:4" x14ac:dyDescent="0.25">
      <c r="A124" t="s">
        <v>555</v>
      </c>
      <c r="B124" s="181">
        <v>40238</v>
      </c>
      <c r="C124">
        <v>254238</v>
      </c>
      <c r="D124">
        <v>248290</v>
      </c>
    </row>
    <row r="125" spans="1:4" x14ac:dyDescent="0.25">
      <c r="A125" t="s">
        <v>557</v>
      </c>
      <c r="B125" s="181">
        <v>40269</v>
      </c>
      <c r="C125">
        <v>253936</v>
      </c>
      <c r="D125">
        <v>249085</v>
      </c>
    </row>
    <row r="126" spans="1:4" x14ac:dyDescent="0.25">
      <c r="A126" t="s">
        <v>558</v>
      </c>
      <c r="B126" s="181">
        <v>40299</v>
      </c>
      <c r="C126">
        <v>256927</v>
      </c>
      <c r="D126">
        <v>247100</v>
      </c>
    </row>
    <row r="127" spans="1:4" x14ac:dyDescent="0.25">
      <c r="A127" t="s">
        <v>559</v>
      </c>
      <c r="B127" s="181">
        <v>40330</v>
      </c>
      <c r="C127">
        <v>260083</v>
      </c>
      <c r="D127">
        <v>247744</v>
      </c>
    </row>
    <row r="128" spans="1:4" x14ac:dyDescent="0.25">
      <c r="A128" t="s">
        <v>562</v>
      </c>
      <c r="B128" s="181">
        <v>40360</v>
      </c>
      <c r="C128">
        <v>265315</v>
      </c>
      <c r="D128">
        <v>249123</v>
      </c>
    </row>
    <row r="129" spans="1:4" x14ac:dyDescent="0.25">
      <c r="A129" t="s">
        <v>563</v>
      </c>
      <c r="B129" s="181">
        <v>40391</v>
      </c>
      <c r="C129">
        <v>263837</v>
      </c>
      <c r="D129">
        <v>249447</v>
      </c>
    </row>
    <row r="130" spans="1:4" x14ac:dyDescent="0.25">
      <c r="A130" t="s">
        <v>564</v>
      </c>
      <c r="B130" s="181">
        <v>40422</v>
      </c>
      <c r="C130">
        <v>244682</v>
      </c>
      <c r="D130">
        <v>248851</v>
      </c>
    </row>
    <row r="131" spans="1:4" x14ac:dyDescent="0.25">
      <c r="A131" t="s">
        <v>566</v>
      </c>
      <c r="B131" s="181">
        <v>40452</v>
      </c>
      <c r="C131">
        <v>256395</v>
      </c>
      <c r="D131">
        <v>249573</v>
      </c>
    </row>
    <row r="132" spans="1:4" x14ac:dyDescent="0.25">
      <c r="A132" t="s">
        <v>567</v>
      </c>
      <c r="B132" s="181">
        <v>40483</v>
      </c>
      <c r="C132">
        <v>239579</v>
      </c>
      <c r="D132">
        <v>247707</v>
      </c>
    </row>
    <row r="133" spans="1:4" x14ac:dyDescent="0.25">
      <c r="A133" t="s">
        <v>568</v>
      </c>
      <c r="B133" s="181">
        <v>40513</v>
      </c>
      <c r="C133">
        <v>240800</v>
      </c>
      <c r="D133">
        <v>244742</v>
      </c>
    </row>
    <row r="134" spans="1:4" x14ac:dyDescent="0.25">
      <c r="A134" t="s">
        <v>553</v>
      </c>
      <c r="B134" s="181">
        <v>40544</v>
      </c>
      <c r="C134">
        <v>223790</v>
      </c>
      <c r="D134">
        <v>246883</v>
      </c>
    </row>
    <row r="135" spans="1:4" x14ac:dyDescent="0.25">
      <c r="A135" t="s">
        <v>554</v>
      </c>
      <c r="B135" s="181">
        <v>40575</v>
      </c>
      <c r="C135">
        <v>213463</v>
      </c>
      <c r="D135">
        <v>245196</v>
      </c>
    </row>
    <row r="136" spans="1:4" x14ac:dyDescent="0.25">
      <c r="A136" t="s">
        <v>555</v>
      </c>
      <c r="B136" s="181">
        <v>40603</v>
      </c>
      <c r="C136">
        <v>253124</v>
      </c>
      <c r="D136">
        <v>246595</v>
      </c>
    </row>
    <row r="137" spans="1:4" x14ac:dyDescent="0.25">
      <c r="A137" t="s">
        <v>557</v>
      </c>
      <c r="B137" s="181">
        <v>40634</v>
      </c>
      <c r="C137">
        <v>249578</v>
      </c>
      <c r="D137">
        <v>245624</v>
      </c>
    </row>
    <row r="138" spans="1:4" x14ac:dyDescent="0.25">
      <c r="A138" t="s">
        <v>558</v>
      </c>
      <c r="B138" s="181">
        <v>40664</v>
      </c>
      <c r="C138">
        <v>254083</v>
      </c>
      <c r="D138">
        <v>243379</v>
      </c>
    </row>
    <row r="139" spans="1:4" x14ac:dyDescent="0.25">
      <c r="A139" t="s">
        <v>559</v>
      </c>
      <c r="B139" s="181">
        <v>40695</v>
      </c>
      <c r="C139">
        <v>258350</v>
      </c>
      <c r="D139">
        <v>245526</v>
      </c>
    </row>
    <row r="140" spans="1:4" x14ac:dyDescent="0.25">
      <c r="A140" t="s">
        <v>562</v>
      </c>
      <c r="B140" s="181">
        <v>40725</v>
      </c>
      <c r="C140">
        <v>260175</v>
      </c>
      <c r="D140">
        <v>245273</v>
      </c>
    </row>
    <row r="141" spans="1:4" x14ac:dyDescent="0.25">
      <c r="A141" t="s">
        <v>563</v>
      </c>
      <c r="B141" s="181">
        <v>40756</v>
      </c>
      <c r="C141">
        <v>260526</v>
      </c>
      <c r="D141">
        <v>244654</v>
      </c>
    </row>
    <row r="142" spans="1:4" x14ac:dyDescent="0.25">
      <c r="A142" t="s">
        <v>564</v>
      </c>
      <c r="B142" s="181">
        <v>40787</v>
      </c>
      <c r="C142">
        <v>242062</v>
      </c>
      <c r="D142">
        <v>245287</v>
      </c>
    </row>
    <row r="143" spans="1:4" x14ac:dyDescent="0.25">
      <c r="A143" t="s">
        <v>566</v>
      </c>
      <c r="B143" s="181">
        <v>40817</v>
      </c>
      <c r="C143">
        <v>251906</v>
      </c>
      <c r="D143">
        <v>246063</v>
      </c>
    </row>
    <row r="144" spans="1:4" x14ac:dyDescent="0.25">
      <c r="A144" t="s">
        <v>567</v>
      </c>
      <c r="B144" s="181">
        <v>40848</v>
      </c>
      <c r="C144">
        <v>238535</v>
      </c>
      <c r="D144">
        <v>246656</v>
      </c>
    </row>
    <row r="145" spans="1:4" x14ac:dyDescent="0.25">
      <c r="A145" t="s">
        <v>568</v>
      </c>
      <c r="B145" s="181">
        <v>40878</v>
      </c>
      <c r="C145">
        <v>244810</v>
      </c>
      <c r="D145">
        <v>249689</v>
      </c>
    </row>
    <row r="146" spans="1:4" x14ac:dyDescent="0.25">
      <c r="A146" t="s">
        <v>553</v>
      </c>
      <c r="B146" s="181">
        <v>40909</v>
      </c>
      <c r="C146">
        <v>227527</v>
      </c>
      <c r="D146">
        <v>249776</v>
      </c>
    </row>
    <row r="147" spans="1:4" x14ac:dyDescent="0.25">
      <c r="A147" t="s">
        <v>554</v>
      </c>
      <c r="B147" s="181">
        <v>40940</v>
      </c>
      <c r="C147">
        <v>218196</v>
      </c>
      <c r="D147">
        <v>250700</v>
      </c>
    </row>
    <row r="148" spans="1:4" x14ac:dyDescent="0.25">
      <c r="A148" t="s">
        <v>555</v>
      </c>
      <c r="B148" s="181">
        <v>40969</v>
      </c>
      <c r="C148">
        <v>256166</v>
      </c>
      <c r="D148">
        <v>249716</v>
      </c>
    </row>
    <row r="149" spans="1:4" x14ac:dyDescent="0.25">
      <c r="A149" t="s">
        <v>557</v>
      </c>
      <c r="B149" s="181">
        <v>41000</v>
      </c>
      <c r="C149">
        <v>249394</v>
      </c>
      <c r="D149">
        <v>246736</v>
      </c>
    </row>
    <row r="150" spans="1:4" x14ac:dyDescent="0.25">
      <c r="A150" t="s">
        <v>558</v>
      </c>
      <c r="B150" s="181">
        <v>41030</v>
      </c>
      <c r="C150">
        <v>260774</v>
      </c>
      <c r="D150">
        <v>248031</v>
      </c>
    </row>
    <row r="151" spans="1:4" x14ac:dyDescent="0.25">
      <c r="A151" t="s">
        <v>559</v>
      </c>
      <c r="B151" s="181">
        <v>41061</v>
      </c>
      <c r="C151">
        <v>260376</v>
      </c>
      <c r="D151">
        <v>247580</v>
      </c>
    </row>
    <row r="152" spans="1:4" x14ac:dyDescent="0.25">
      <c r="A152" t="s">
        <v>562</v>
      </c>
      <c r="B152" s="181">
        <v>41091</v>
      </c>
      <c r="C152">
        <v>260244</v>
      </c>
      <c r="D152">
        <v>245418</v>
      </c>
    </row>
    <row r="153" spans="1:4" x14ac:dyDescent="0.25">
      <c r="A153" t="s">
        <v>563</v>
      </c>
      <c r="B153" s="181">
        <v>41122</v>
      </c>
      <c r="C153">
        <v>264379</v>
      </c>
      <c r="D153">
        <v>246359</v>
      </c>
    </row>
    <row r="154" spans="1:4" x14ac:dyDescent="0.25">
      <c r="A154" t="s">
        <v>564</v>
      </c>
      <c r="B154" s="181">
        <v>41153</v>
      </c>
      <c r="C154">
        <v>238867</v>
      </c>
      <c r="D154">
        <v>245913</v>
      </c>
    </row>
    <row r="155" spans="1:4" x14ac:dyDescent="0.25">
      <c r="A155" t="s">
        <v>566</v>
      </c>
      <c r="B155" s="181">
        <v>41183</v>
      </c>
      <c r="C155">
        <v>253574</v>
      </c>
      <c r="D155">
        <v>245211</v>
      </c>
    </row>
    <row r="156" spans="1:4" x14ac:dyDescent="0.25">
      <c r="A156" t="s">
        <v>567</v>
      </c>
      <c r="B156" s="181">
        <v>41214</v>
      </c>
      <c r="C156">
        <v>240361</v>
      </c>
      <c r="D156">
        <v>247753</v>
      </c>
    </row>
    <row r="157" spans="1:4" x14ac:dyDescent="0.25">
      <c r="A157" t="s">
        <v>568</v>
      </c>
      <c r="B157" s="181">
        <v>41244</v>
      </c>
      <c r="C157">
        <v>238709</v>
      </c>
      <c r="D157">
        <v>245770</v>
      </c>
    </row>
    <row r="158" spans="1:4" x14ac:dyDescent="0.25">
      <c r="A158" t="s">
        <v>553</v>
      </c>
      <c r="B158" s="181">
        <v>41275</v>
      </c>
      <c r="C158">
        <v>229419</v>
      </c>
      <c r="D158">
        <v>249980</v>
      </c>
    </row>
    <row r="159" spans="1:4" x14ac:dyDescent="0.25">
      <c r="A159" t="s">
        <v>554</v>
      </c>
      <c r="B159" s="181">
        <v>41306</v>
      </c>
      <c r="C159">
        <v>215803</v>
      </c>
      <c r="D159">
        <v>249927</v>
      </c>
    </row>
    <row r="160" spans="1:4" x14ac:dyDescent="0.25">
      <c r="A160" t="s">
        <v>555</v>
      </c>
      <c r="B160" s="181">
        <v>41334</v>
      </c>
      <c r="C160">
        <v>253026</v>
      </c>
      <c r="D160">
        <v>248543</v>
      </c>
    </row>
    <row r="161" spans="1:4" x14ac:dyDescent="0.25">
      <c r="A161" t="s">
        <v>557</v>
      </c>
      <c r="B161" s="181">
        <v>41365</v>
      </c>
      <c r="C161">
        <v>252064</v>
      </c>
      <c r="D161">
        <v>247995</v>
      </c>
    </row>
    <row r="162" spans="1:4" x14ac:dyDescent="0.25">
      <c r="A162" t="s">
        <v>558</v>
      </c>
      <c r="B162" s="181">
        <v>41395</v>
      </c>
      <c r="C162">
        <v>263406</v>
      </c>
      <c r="D162">
        <v>248942</v>
      </c>
    </row>
    <row r="163" spans="1:4" x14ac:dyDescent="0.25">
      <c r="A163" t="s">
        <v>559</v>
      </c>
      <c r="B163" s="181">
        <v>41426</v>
      </c>
      <c r="C163">
        <v>259980</v>
      </c>
      <c r="D163">
        <v>249346</v>
      </c>
    </row>
    <row r="164" spans="1:4" x14ac:dyDescent="0.25">
      <c r="A164" t="s">
        <v>562</v>
      </c>
      <c r="B164" s="181">
        <v>41456</v>
      </c>
      <c r="C164">
        <v>263946</v>
      </c>
      <c r="D164">
        <v>247242</v>
      </c>
    </row>
    <row r="165" spans="1:4" x14ac:dyDescent="0.25">
      <c r="A165" t="s">
        <v>563</v>
      </c>
      <c r="B165" s="181">
        <v>41487</v>
      </c>
      <c r="C165">
        <v>268061</v>
      </c>
      <c r="D165">
        <v>250708</v>
      </c>
    </row>
    <row r="166" spans="1:4" x14ac:dyDescent="0.25">
      <c r="A166" t="s">
        <v>564</v>
      </c>
      <c r="B166" s="181">
        <v>41518</v>
      </c>
      <c r="C166">
        <v>242536</v>
      </c>
      <c r="D166">
        <v>249221</v>
      </c>
    </row>
    <row r="167" spans="1:4" x14ac:dyDescent="0.25">
      <c r="A167" t="s">
        <v>566</v>
      </c>
      <c r="B167" s="181">
        <v>41548</v>
      </c>
      <c r="C167">
        <v>258748</v>
      </c>
      <c r="D167">
        <v>249374</v>
      </c>
    </row>
    <row r="168" spans="1:4" x14ac:dyDescent="0.25">
      <c r="A168" t="s">
        <v>567</v>
      </c>
      <c r="B168" s="181">
        <v>41579</v>
      </c>
      <c r="C168">
        <v>240055</v>
      </c>
      <c r="D168">
        <v>249188</v>
      </c>
    </row>
    <row r="169" spans="1:4" x14ac:dyDescent="0.25">
      <c r="A169" t="s">
        <v>568</v>
      </c>
      <c r="B169" s="181">
        <v>41609</v>
      </c>
      <c r="C169">
        <v>241237</v>
      </c>
      <c r="D169">
        <v>246601</v>
      </c>
    </row>
    <row r="170" spans="1:4" x14ac:dyDescent="0.25">
      <c r="A170" t="s">
        <v>553</v>
      </c>
      <c r="B170" s="181">
        <v>41640</v>
      </c>
      <c r="C170">
        <v>226413</v>
      </c>
      <c r="D170">
        <v>246033</v>
      </c>
    </row>
    <row r="171" spans="1:4" x14ac:dyDescent="0.25">
      <c r="A171" t="s">
        <v>554</v>
      </c>
      <c r="B171" s="181">
        <v>41671</v>
      </c>
      <c r="C171">
        <v>213949</v>
      </c>
      <c r="D171">
        <v>249598</v>
      </c>
    </row>
    <row r="172" spans="1:4" x14ac:dyDescent="0.25">
      <c r="A172" t="s">
        <v>555</v>
      </c>
      <c r="B172" s="181">
        <v>41699</v>
      </c>
      <c r="C172">
        <v>253424</v>
      </c>
      <c r="D172">
        <v>251195</v>
      </c>
    </row>
    <row r="173" spans="1:4" x14ac:dyDescent="0.25">
      <c r="A173" t="s">
        <v>557</v>
      </c>
      <c r="B173" s="181">
        <v>41730</v>
      </c>
      <c r="C173">
        <v>256736</v>
      </c>
      <c r="D173">
        <v>252055</v>
      </c>
    </row>
    <row r="174" spans="1:4" x14ac:dyDescent="0.25">
      <c r="A174" t="s">
        <v>558</v>
      </c>
      <c r="B174" s="181">
        <v>41760</v>
      </c>
      <c r="C174">
        <v>266237</v>
      </c>
      <c r="D174">
        <v>252190</v>
      </c>
    </row>
    <row r="175" spans="1:4" x14ac:dyDescent="0.25">
      <c r="A175" t="s">
        <v>559</v>
      </c>
      <c r="B175" s="181">
        <v>41791</v>
      </c>
      <c r="C175">
        <v>263459</v>
      </c>
      <c r="D175">
        <v>252166</v>
      </c>
    </row>
    <row r="176" spans="1:4" x14ac:dyDescent="0.25">
      <c r="A176" t="s">
        <v>562</v>
      </c>
      <c r="B176" s="181">
        <v>41821</v>
      </c>
      <c r="C176">
        <v>270053</v>
      </c>
      <c r="D176">
        <v>251864</v>
      </c>
    </row>
    <row r="177" spans="1:4" x14ac:dyDescent="0.25">
      <c r="A177" t="s">
        <v>563</v>
      </c>
      <c r="B177" s="181">
        <v>41852</v>
      </c>
      <c r="C177">
        <v>268831</v>
      </c>
      <c r="D177">
        <v>252545</v>
      </c>
    </row>
    <row r="178" spans="1:4" x14ac:dyDescent="0.25">
      <c r="A178" t="s">
        <v>564</v>
      </c>
      <c r="B178" s="181">
        <v>41883</v>
      </c>
      <c r="C178">
        <v>247688</v>
      </c>
      <c r="D178">
        <v>253495</v>
      </c>
    </row>
    <row r="179" spans="1:4" x14ac:dyDescent="0.25">
      <c r="A179" t="s">
        <v>566</v>
      </c>
      <c r="B179" s="181">
        <v>41913</v>
      </c>
      <c r="C179">
        <v>265144</v>
      </c>
      <c r="D179">
        <v>253987</v>
      </c>
    </row>
    <row r="180" spans="1:4" x14ac:dyDescent="0.25">
      <c r="A180" t="s">
        <v>567</v>
      </c>
      <c r="B180" s="181">
        <v>41944</v>
      </c>
      <c r="C180">
        <v>241451</v>
      </c>
      <c r="D180">
        <v>253123</v>
      </c>
    </row>
    <row r="181" spans="1:4" x14ac:dyDescent="0.25">
      <c r="A181" t="s">
        <v>568</v>
      </c>
      <c r="B181" s="181">
        <v>41974</v>
      </c>
      <c r="C181">
        <v>252271</v>
      </c>
      <c r="D181">
        <v>255777</v>
      </c>
    </row>
    <row r="182" spans="1:4" x14ac:dyDescent="0.25">
      <c r="A182" t="s">
        <v>553</v>
      </c>
      <c r="B182" s="181">
        <v>42005</v>
      </c>
      <c r="C182">
        <v>233498</v>
      </c>
      <c r="D182">
        <v>254523</v>
      </c>
    </row>
    <row r="183" spans="1:4" x14ac:dyDescent="0.25">
      <c r="A183" t="s">
        <v>554</v>
      </c>
      <c r="B183" s="181">
        <v>42036</v>
      </c>
      <c r="C183">
        <v>217220</v>
      </c>
      <c r="D183">
        <v>254470</v>
      </c>
    </row>
    <row r="184" spans="1:4" x14ac:dyDescent="0.25">
      <c r="A184" t="s">
        <v>555</v>
      </c>
      <c r="B184" s="181">
        <v>42064</v>
      </c>
      <c r="C184">
        <v>258017</v>
      </c>
      <c r="D184">
        <v>255973</v>
      </c>
    </row>
    <row r="185" spans="1:4" x14ac:dyDescent="0.25">
      <c r="A185" t="s">
        <v>557</v>
      </c>
      <c r="B185" s="181">
        <v>42095</v>
      </c>
      <c r="C185">
        <v>262817</v>
      </c>
      <c r="D185">
        <v>257653</v>
      </c>
    </row>
    <row r="186" spans="1:4" x14ac:dyDescent="0.25">
      <c r="A186" t="s">
        <v>558</v>
      </c>
      <c r="B186" s="181">
        <v>42125</v>
      </c>
      <c r="C186">
        <v>270839</v>
      </c>
      <c r="D186">
        <v>257685</v>
      </c>
    </row>
    <row r="187" spans="1:4" x14ac:dyDescent="0.25">
      <c r="A187" t="s">
        <v>559</v>
      </c>
      <c r="B187" s="181">
        <v>42156</v>
      </c>
      <c r="C187">
        <v>270574</v>
      </c>
      <c r="D187">
        <v>258240</v>
      </c>
    </row>
    <row r="188" spans="1:4" x14ac:dyDescent="0.25">
      <c r="A188" t="s">
        <v>562</v>
      </c>
      <c r="B188" s="181">
        <v>42186</v>
      </c>
      <c r="C188">
        <v>278372</v>
      </c>
      <c r="D188">
        <v>257679</v>
      </c>
    </row>
    <row r="189" spans="1:4" x14ac:dyDescent="0.25">
      <c r="A189" t="s">
        <v>563</v>
      </c>
      <c r="B189" s="181">
        <v>42217</v>
      </c>
      <c r="C189">
        <v>272209</v>
      </c>
      <c r="D189">
        <v>259095</v>
      </c>
    </row>
    <row r="190" spans="1:4" x14ac:dyDescent="0.25">
      <c r="A190" t="s">
        <v>564</v>
      </c>
      <c r="B190" s="181">
        <v>42248</v>
      </c>
      <c r="C190">
        <v>255090</v>
      </c>
      <c r="D190">
        <v>258422</v>
      </c>
    </row>
    <row r="191" spans="1:4" x14ac:dyDescent="0.25">
      <c r="A191" t="s">
        <v>566</v>
      </c>
      <c r="B191" s="181">
        <v>42278</v>
      </c>
      <c r="C191">
        <v>268469</v>
      </c>
      <c r="D191">
        <v>257531</v>
      </c>
    </row>
    <row r="192" spans="1:4" x14ac:dyDescent="0.25">
      <c r="A192" t="s">
        <v>567</v>
      </c>
      <c r="B192" s="181">
        <v>42309</v>
      </c>
      <c r="C192">
        <v>248843</v>
      </c>
      <c r="D192">
        <v>260138</v>
      </c>
    </row>
    <row r="193" spans="1:4" x14ac:dyDescent="0.25">
      <c r="A193" t="s">
        <v>568</v>
      </c>
      <c r="B193" s="181">
        <v>42339</v>
      </c>
      <c r="C193">
        <v>259424</v>
      </c>
      <c r="D193">
        <v>262285</v>
      </c>
    </row>
    <row r="194" spans="1:4" x14ac:dyDescent="0.25">
      <c r="A194" t="s">
        <v>553</v>
      </c>
      <c r="B194" s="181">
        <v>42370</v>
      </c>
      <c r="C194">
        <v>239679</v>
      </c>
      <c r="D194">
        <v>262545</v>
      </c>
    </row>
    <row r="195" spans="1:4" x14ac:dyDescent="0.25">
      <c r="A195" t="s">
        <v>554</v>
      </c>
      <c r="B195" s="181">
        <v>42401</v>
      </c>
      <c r="C195">
        <v>223011</v>
      </c>
      <c r="D195">
        <v>261738</v>
      </c>
    </row>
    <row r="196" spans="1:4" x14ac:dyDescent="0.25">
      <c r="A196" t="s">
        <v>555</v>
      </c>
      <c r="B196" s="181">
        <v>42430</v>
      </c>
      <c r="C196">
        <v>265147</v>
      </c>
      <c r="D196">
        <v>262299</v>
      </c>
    </row>
    <row r="197" spans="1:4" x14ac:dyDescent="0.25">
      <c r="A197" t="s">
        <v>557</v>
      </c>
      <c r="B197" s="181">
        <v>42461</v>
      </c>
      <c r="C197">
        <v>269653</v>
      </c>
      <c r="D197">
        <v>264855</v>
      </c>
    </row>
    <row r="198" spans="1:4" x14ac:dyDescent="0.25">
      <c r="A198" t="s">
        <v>558</v>
      </c>
      <c r="B198" s="181">
        <v>42491</v>
      </c>
      <c r="C198">
        <v>277972</v>
      </c>
      <c r="D198">
        <v>264780</v>
      </c>
    </row>
    <row r="199" spans="1:4" x14ac:dyDescent="0.25">
      <c r="A199" t="s">
        <v>559</v>
      </c>
      <c r="B199" s="181">
        <v>42522</v>
      </c>
      <c r="C199">
        <v>276991</v>
      </c>
      <c r="D199">
        <v>264092</v>
      </c>
    </row>
    <row r="200" spans="1:4" x14ac:dyDescent="0.25">
      <c r="A200" t="s">
        <v>562</v>
      </c>
      <c r="B200" s="181">
        <v>42552</v>
      </c>
      <c r="C200">
        <v>285160</v>
      </c>
      <c r="D200">
        <v>265440</v>
      </c>
    </row>
    <row r="201" spans="1:4" x14ac:dyDescent="0.25">
      <c r="A201" t="s">
        <v>563</v>
      </c>
      <c r="B201" s="181">
        <v>42583</v>
      </c>
      <c r="C201">
        <v>279213</v>
      </c>
      <c r="D201">
        <v>264126</v>
      </c>
    </row>
    <row r="202" spans="1:4" x14ac:dyDescent="0.25">
      <c r="A202" t="s">
        <v>564</v>
      </c>
      <c r="B202" s="181">
        <v>42614</v>
      </c>
      <c r="C202">
        <v>262039</v>
      </c>
      <c r="D202">
        <v>263142</v>
      </c>
    </row>
    <row r="203" spans="1:4" x14ac:dyDescent="0.25">
      <c r="A203" t="s">
        <v>566</v>
      </c>
      <c r="B203" s="181">
        <v>42644</v>
      </c>
      <c r="C203">
        <v>275610</v>
      </c>
      <c r="D203">
        <v>266669</v>
      </c>
    </row>
    <row r="204" spans="1:4" x14ac:dyDescent="0.25">
      <c r="A204" t="s">
        <v>567</v>
      </c>
      <c r="B204" s="181">
        <v>42675</v>
      </c>
      <c r="C204">
        <v>255154</v>
      </c>
      <c r="D204">
        <v>265390</v>
      </c>
    </row>
    <row r="205" spans="1:4" x14ac:dyDescent="0.25">
      <c r="A205" t="s">
        <v>568</v>
      </c>
      <c r="B205" s="181">
        <v>42705</v>
      </c>
      <c r="C205">
        <v>264778</v>
      </c>
      <c r="D205">
        <v>267958</v>
      </c>
    </row>
    <row r="206" spans="1:4" x14ac:dyDescent="0.25">
      <c r="A206" t="s">
        <v>553</v>
      </c>
      <c r="B206" s="181">
        <v>42736</v>
      </c>
      <c r="C206">
        <v>242600</v>
      </c>
      <c r="D206">
        <v>266388</v>
      </c>
    </row>
    <row r="207" spans="1:4" x14ac:dyDescent="0.25">
      <c r="A207" t="s">
        <v>554</v>
      </c>
      <c r="B207" s="181">
        <v>42767</v>
      </c>
      <c r="C207">
        <v>225644</v>
      </c>
      <c r="D207">
        <v>265422</v>
      </c>
    </row>
    <row r="208" spans="1:4" x14ac:dyDescent="0.25">
      <c r="A208" t="s">
        <v>555</v>
      </c>
      <c r="B208" s="181">
        <v>42795</v>
      </c>
      <c r="C208">
        <v>268343</v>
      </c>
      <c r="D208">
        <v>264840</v>
      </c>
    </row>
    <row r="209" spans="1:4" x14ac:dyDescent="0.25">
      <c r="A209" t="s">
        <v>557</v>
      </c>
      <c r="B209" s="181">
        <v>42826</v>
      </c>
      <c r="C209">
        <v>272864</v>
      </c>
      <c r="D209">
        <v>270983</v>
      </c>
    </row>
    <row r="210" spans="1:4" x14ac:dyDescent="0.25">
      <c r="A210" t="s">
        <v>558</v>
      </c>
      <c r="B210" s="181">
        <v>42856</v>
      </c>
      <c r="C210">
        <v>281264</v>
      </c>
      <c r="D210">
        <v>266242</v>
      </c>
    </row>
    <row r="211" spans="1:4" x14ac:dyDescent="0.25">
      <c r="A211" t="s">
        <v>559</v>
      </c>
      <c r="B211" s="181">
        <v>42887</v>
      </c>
      <c r="C211">
        <v>280290</v>
      </c>
      <c r="D211">
        <v>266428</v>
      </c>
    </row>
    <row r="212" spans="1:4" x14ac:dyDescent="0.25">
      <c r="A212" t="s">
        <v>562</v>
      </c>
      <c r="B212" s="181">
        <v>42917</v>
      </c>
      <c r="C212">
        <v>288566</v>
      </c>
      <c r="D212">
        <v>268707</v>
      </c>
    </row>
    <row r="213" spans="1:4" x14ac:dyDescent="0.25">
      <c r="A213" t="s">
        <v>563</v>
      </c>
      <c r="B213" s="181">
        <v>42948</v>
      </c>
      <c r="C213">
        <v>282558</v>
      </c>
      <c r="D213">
        <v>267122</v>
      </c>
    </row>
    <row r="214" spans="1:4" x14ac:dyDescent="0.25">
      <c r="A214" t="s">
        <v>564</v>
      </c>
      <c r="B214" s="181">
        <v>42979</v>
      </c>
      <c r="C214">
        <v>265212</v>
      </c>
      <c r="D214">
        <v>265902</v>
      </c>
    </row>
    <row r="215" spans="1:4" x14ac:dyDescent="0.25">
      <c r="A215" t="s">
        <v>566</v>
      </c>
      <c r="B215" s="181">
        <v>43009</v>
      </c>
      <c r="C215">
        <v>278888</v>
      </c>
      <c r="D215">
        <v>268488</v>
      </c>
    </row>
    <row r="216" spans="1:4" x14ac:dyDescent="0.25">
      <c r="A216" t="s">
        <v>567</v>
      </c>
      <c r="B216" s="181">
        <v>43040</v>
      </c>
      <c r="C216">
        <v>258159</v>
      </c>
      <c r="D216">
        <v>268614</v>
      </c>
    </row>
    <row r="217" spans="1:4" x14ac:dyDescent="0.25">
      <c r="A217" t="s">
        <v>568</v>
      </c>
      <c r="B217" s="181">
        <v>43070</v>
      </c>
      <c r="C217">
        <v>267958</v>
      </c>
      <c r="D217">
        <v>273718</v>
      </c>
    </row>
    <row r="218" spans="1:4" x14ac:dyDescent="0.25">
      <c r="A218" t="s">
        <v>553</v>
      </c>
      <c r="B218" s="181">
        <v>43101</v>
      </c>
      <c r="C218">
        <v>244736</v>
      </c>
      <c r="D218">
        <v>267806</v>
      </c>
    </row>
    <row r="219" spans="1:4" x14ac:dyDescent="0.25">
      <c r="A219" t="s">
        <v>554</v>
      </c>
      <c r="B219" s="181">
        <v>43132</v>
      </c>
      <c r="C219">
        <v>227759</v>
      </c>
      <c r="D219">
        <v>268557</v>
      </c>
    </row>
    <row r="220" spans="1:4" x14ac:dyDescent="0.25">
      <c r="A220" t="s">
        <v>555</v>
      </c>
      <c r="B220" s="181">
        <v>43160</v>
      </c>
      <c r="C220">
        <v>270705</v>
      </c>
      <c r="D220">
        <v>268169</v>
      </c>
    </row>
    <row r="221" spans="1:4" x14ac:dyDescent="0.25">
      <c r="A221" t="s">
        <v>557</v>
      </c>
      <c r="B221" s="181">
        <v>43191</v>
      </c>
      <c r="C221">
        <v>275127</v>
      </c>
      <c r="D221">
        <v>273612</v>
      </c>
    </row>
    <row r="222" spans="1:4" x14ac:dyDescent="0.25">
      <c r="A222" t="s">
        <v>558</v>
      </c>
      <c r="B222" s="181">
        <v>43221</v>
      </c>
      <c r="C222">
        <v>283713</v>
      </c>
      <c r="D222">
        <v>267558</v>
      </c>
    </row>
    <row r="223" spans="1:4" x14ac:dyDescent="0.25">
      <c r="A223" t="s">
        <v>559</v>
      </c>
      <c r="B223" s="181">
        <v>43252</v>
      </c>
      <c r="C223">
        <v>282648</v>
      </c>
      <c r="D223">
        <v>269599</v>
      </c>
    </row>
    <row r="224" spans="1:4" x14ac:dyDescent="0.25">
      <c r="A224" t="s">
        <v>562</v>
      </c>
      <c r="B224" s="181">
        <v>43282</v>
      </c>
      <c r="C224">
        <v>290989</v>
      </c>
      <c r="D224">
        <v>269141</v>
      </c>
    </row>
    <row r="225" spans="1:4" x14ac:dyDescent="0.25">
      <c r="A225" t="s">
        <v>563</v>
      </c>
      <c r="B225" s="181">
        <v>43313</v>
      </c>
      <c r="C225">
        <v>284989</v>
      </c>
      <c r="D225">
        <v>267650</v>
      </c>
    </row>
    <row r="226" spans="1:4" x14ac:dyDescent="0.25">
      <c r="A226" t="s">
        <v>564</v>
      </c>
      <c r="B226" s="181">
        <v>43344</v>
      </c>
      <c r="C226">
        <v>267434</v>
      </c>
      <c r="D226">
        <v>269190</v>
      </c>
    </row>
    <row r="227" spans="1:4" x14ac:dyDescent="0.25">
      <c r="A227" t="s">
        <v>566</v>
      </c>
      <c r="B227" s="181">
        <v>43374</v>
      </c>
      <c r="C227">
        <v>281382</v>
      </c>
      <c r="D227">
        <v>269320</v>
      </c>
    </row>
    <row r="228" spans="1:4" x14ac:dyDescent="0.25">
      <c r="A228" t="s">
        <v>567</v>
      </c>
      <c r="B228" s="181">
        <v>43405</v>
      </c>
      <c r="C228">
        <v>260473</v>
      </c>
      <c r="D228">
        <v>270312</v>
      </c>
    </row>
    <row r="229" spans="1:4" x14ac:dyDescent="0.25">
      <c r="A229" t="s">
        <v>568</v>
      </c>
      <c r="B229" s="181">
        <v>43435</v>
      </c>
      <c r="C229">
        <v>270370</v>
      </c>
      <c r="D229">
        <v>279268</v>
      </c>
    </row>
    <row r="230" spans="1:4" x14ac:dyDescent="0.25">
      <c r="A230" t="s">
        <v>553</v>
      </c>
      <c r="B230" s="181">
        <v>43466</v>
      </c>
      <c r="C230">
        <v>248927</v>
      </c>
      <c r="D230">
        <v>272340</v>
      </c>
    </row>
    <row r="231" spans="1:4" x14ac:dyDescent="0.25">
      <c r="A231" t="s">
        <v>554</v>
      </c>
      <c r="B231" s="181">
        <v>43497</v>
      </c>
      <c r="C231">
        <v>231791</v>
      </c>
      <c r="D231">
        <v>273668</v>
      </c>
    </row>
    <row r="232" spans="1:4" x14ac:dyDescent="0.25">
      <c r="A232" t="s">
        <v>555</v>
      </c>
      <c r="B232" s="181">
        <v>43525</v>
      </c>
      <c r="C232">
        <v>272379</v>
      </c>
      <c r="D232">
        <v>270513</v>
      </c>
    </row>
    <row r="233" spans="1:4" x14ac:dyDescent="0.25">
      <c r="A233" t="s">
        <v>557</v>
      </c>
      <c r="B233" s="181">
        <v>43556</v>
      </c>
      <c r="C233">
        <v>273413</v>
      </c>
      <c r="D233">
        <v>272129</v>
      </c>
    </row>
    <row r="234" spans="1:4" x14ac:dyDescent="0.25">
      <c r="A234" t="s">
        <v>558</v>
      </c>
      <c r="B234" s="181">
        <v>43586</v>
      </c>
      <c r="C234">
        <v>289711</v>
      </c>
      <c r="D234">
        <v>271539</v>
      </c>
    </row>
    <row r="235" spans="1:4" x14ac:dyDescent="0.25">
      <c r="A235" t="s">
        <v>559</v>
      </c>
      <c r="B235" s="181">
        <v>43617</v>
      </c>
      <c r="C235">
        <v>281359</v>
      </c>
      <c r="D235">
        <v>269826</v>
      </c>
    </row>
    <row r="236" spans="1:4" x14ac:dyDescent="0.25">
      <c r="A236" t="s">
        <v>562</v>
      </c>
      <c r="B236" s="181">
        <v>43647</v>
      </c>
      <c r="C236">
        <v>291520</v>
      </c>
      <c r="D236">
        <v>267495</v>
      </c>
    </row>
    <row r="237" spans="1:4" x14ac:dyDescent="0.25">
      <c r="A237" t="s">
        <v>563</v>
      </c>
      <c r="B237" s="181">
        <v>43678</v>
      </c>
      <c r="C237">
        <v>293308</v>
      </c>
      <c r="D237">
        <v>276152</v>
      </c>
    </row>
    <row r="238" spans="1:4" x14ac:dyDescent="0.25">
      <c r="A238" t="s">
        <v>564</v>
      </c>
      <c r="B238" s="181">
        <v>43709</v>
      </c>
      <c r="C238">
        <v>273319</v>
      </c>
      <c r="D238">
        <v>273317</v>
      </c>
    </row>
    <row r="239" spans="1:4" x14ac:dyDescent="0.25">
      <c r="A239" t="s">
        <v>566</v>
      </c>
      <c r="B239" s="181">
        <v>43739</v>
      </c>
      <c r="C239">
        <v>283961</v>
      </c>
      <c r="D239">
        <v>271383</v>
      </c>
    </row>
    <row r="240" spans="1:4" x14ac:dyDescent="0.25">
      <c r="A240" t="s">
        <v>567</v>
      </c>
      <c r="B240" s="181">
        <v>43770</v>
      </c>
      <c r="C240">
        <v>260326</v>
      </c>
      <c r="D240">
        <v>271726</v>
      </c>
    </row>
    <row r="241" spans="1:4" x14ac:dyDescent="0.25">
      <c r="A241" t="s">
        <v>568</v>
      </c>
      <c r="B241" s="181">
        <v>43800</v>
      </c>
      <c r="C241">
        <v>261757</v>
      </c>
      <c r="D241">
        <v>271636</v>
      </c>
    </row>
    <row r="242" spans="1:4" x14ac:dyDescent="0.25">
      <c r="A242" t="s">
        <v>553</v>
      </c>
      <c r="B242" s="181">
        <v>43831</v>
      </c>
      <c r="C242">
        <v>260847</v>
      </c>
      <c r="D242">
        <v>283788</v>
      </c>
    </row>
    <row r="243" spans="1:4" x14ac:dyDescent="0.25">
      <c r="A243" t="s">
        <v>554</v>
      </c>
      <c r="B243" s="181">
        <v>43862</v>
      </c>
      <c r="C243">
        <v>242695</v>
      </c>
      <c r="D243">
        <v>286370</v>
      </c>
    </row>
    <row r="244" spans="1:4" x14ac:dyDescent="0.25">
      <c r="A244" t="s">
        <v>555</v>
      </c>
      <c r="B244" s="181">
        <v>43891</v>
      </c>
      <c r="C244">
        <v>226638</v>
      </c>
      <c r="D244">
        <v>224292</v>
      </c>
    </row>
    <row r="245" spans="1:4" x14ac:dyDescent="0.25">
      <c r="A245" t="s">
        <v>557</v>
      </c>
      <c r="B245" s="181">
        <v>43922</v>
      </c>
      <c r="C245">
        <v>167617</v>
      </c>
      <c r="D245">
        <v>166949</v>
      </c>
    </row>
    <row r="246" spans="1:4" x14ac:dyDescent="0.25">
      <c r="A246" t="s">
        <v>558</v>
      </c>
      <c r="B246" s="181">
        <v>43952</v>
      </c>
      <c r="C246">
        <v>221006</v>
      </c>
      <c r="D246">
        <v>204312</v>
      </c>
    </row>
    <row r="247" spans="1:4" x14ac:dyDescent="0.25">
      <c r="A247" t="s">
        <v>559</v>
      </c>
      <c r="B247" s="181">
        <v>43983</v>
      </c>
      <c r="C247">
        <v>250330</v>
      </c>
      <c r="D247">
        <v>236133</v>
      </c>
    </row>
    <row r="248" spans="1:4" x14ac:dyDescent="0.25">
      <c r="A248" t="s">
        <v>562</v>
      </c>
      <c r="B248" s="181">
        <v>44013</v>
      </c>
      <c r="C248">
        <v>265550</v>
      </c>
      <c r="D248">
        <v>239526</v>
      </c>
    </row>
    <row r="249" spans="1:4" x14ac:dyDescent="0.25">
      <c r="A249" t="s">
        <v>563</v>
      </c>
      <c r="B249" s="181">
        <v>44044</v>
      </c>
      <c r="C249">
        <v>265060</v>
      </c>
      <c r="D249">
        <v>251171</v>
      </c>
    </row>
    <row r="250" spans="1:4" x14ac:dyDescent="0.25">
      <c r="A250" t="s">
        <v>564</v>
      </c>
      <c r="B250" s="181">
        <v>44075</v>
      </c>
      <c r="C250">
        <v>257531</v>
      </c>
      <c r="D250">
        <v>253876</v>
      </c>
    </row>
    <row r="251" spans="1:4" x14ac:dyDescent="0.25">
      <c r="A251" t="s">
        <v>566</v>
      </c>
      <c r="B251" s="181">
        <v>44105</v>
      </c>
      <c r="C251">
        <v>266596</v>
      </c>
      <c r="D251">
        <v>254158</v>
      </c>
    </row>
    <row r="252" spans="1:4" x14ac:dyDescent="0.25">
      <c r="A252" t="s">
        <v>567</v>
      </c>
      <c r="B252" s="181">
        <v>44136</v>
      </c>
      <c r="C252">
        <v>238300</v>
      </c>
      <c r="D252">
        <v>251128</v>
      </c>
    </row>
    <row r="253" spans="1:4" x14ac:dyDescent="0.25">
      <c r="A253" t="s">
        <v>568</v>
      </c>
      <c r="B253" s="181">
        <v>44166</v>
      </c>
      <c r="C253">
        <v>241451</v>
      </c>
      <c r="D253">
        <v>251411</v>
      </c>
    </row>
    <row r="254" spans="1:4" x14ac:dyDescent="0.25">
      <c r="A254" t="s">
        <v>553</v>
      </c>
      <c r="B254" s="181">
        <v>44197</v>
      </c>
      <c r="C254">
        <v>231016</v>
      </c>
      <c r="D254">
        <v>256902</v>
      </c>
    </row>
    <row r="255" spans="1:4" x14ac:dyDescent="0.25">
      <c r="A255" t="s">
        <v>554</v>
      </c>
      <c r="B255" s="181">
        <v>44228</v>
      </c>
      <c r="C255">
        <v>213027</v>
      </c>
      <c r="D255">
        <v>256721</v>
      </c>
    </row>
    <row r="256" spans="1:4" x14ac:dyDescent="0.25">
      <c r="A256" t="s">
        <v>555</v>
      </c>
      <c r="B256" s="181">
        <v>44256</v>
      </c>
      <c r="C256">
        <v>269486</v>
      </c>
      <c r="D256">
        <v>265004</v>
      </c>
    </row>
    <row r="257" spans="1:6" x14ac:dyDescent="0.25">
      <c r="A257" t="s">
        <v>557</v>
      </c>
      <c r="B257" s="181">
        <v>44287</v>
      </c>
      <c r="C257">
        <v>260258</v>
      </c>
      <c r="D257">
        <v>259635</v>
      </c>
    </row>
    <row r="258" spans="1:6" x14ac:dyDescent="0.25">
      <c r="A258" t="s">
        <v>558</v>
      </c>
      <c r="B258" s="181">
        <v>44317</v>
      </c>
      <c r="C258">
        <v>284475</v>
      </c>
      <c r="D258">
        <v>268201</v>
      </c>
    </row>
    <row r="259" spans="1:6" x14ac:dyDescent="0.25">
      <c r="A259" t="s">
        <v>559</v>
      </c>
      <c r="B259" s="181">
        <v>44348</v>
      </c>
      <c r="C259">
        <v>286917</v>
      </c>
      <c r="D259">
        <v>271754</v>
      </c>
    </row>
    <row r="260" spans="1:6" x14ac:dyDescent="0.25">
      <c r="A260" t="s">
        <v>562</v>
      </c>
      <c r="B260" s="181">
        <v>44378</v>
      </c>
      <c r="C260">
        <v>296475</v>
      </c>
      <c r="D260">
        <v>271161</v>
      </c>
    </row>
    <row r="261" spans="1:6" x14ac:dyDescent="0.25">
      <c r="A261" t="s">
        <v>563</v>
      </c>
      <c r="B261" s="181">
        <v>44409</v>
      </c>
      <c r="C261">
        <v>287397</v>
      </c>
      <c r="D261">
        <v>272362</v>
      </c>
    </row>
    <row r="262" spans="1:6" x14ac:dyDescent="0.25">
      <c r="A262" t="s">
        <v>564</v>
      </c>
      <c r="B262" s="181">
        <v>44440</v>
      </c>
      <c r="C262">
        <v>277979</v>
      </c>
      <c r="D262">
        <v>273420</v>
      </c>
    </row>
    <row r="263" spans="1:6" x14ac:dyDescent="0.25">
      <c r="A263" t="s">
        <v>566</v>
      </c>
      <c r="B263" s="181">
        <v>44470</v>
      </c>
      <c r="C263">
        <v>285760</v>
      </c>
      <c r="D263">
        <v>274855</v>
      </c>
    </row>
    <row r="264" spans="1:6" x14ac:dyDescent="0.25">
      <c r="A264" t="s">
        <v>567</v>
      </c>
      <c r="B264" s="181">
        <v>44501</v>
      </c>
      <c r="C264" s="80">
        <v>267647</v>
      </c>
      <c r="D264" s="80">
        <v>279459</v>
      </c>
    </row>
    <row r="265" spans="1:6" x14ac:dyDescent="0.25">
      <c r="A265" t="s">
        <v>568</v>
      </c>
      <c r="B265" s="181">
        <v>44531</v>
      </c>
      <c r="C265" s="80">
        <v>268398</v>
      </c>
      <c r="D265" s="80">
        <v>278323</v>
      </c>
      <c r="F265" s="1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3" zoomScaleNormal="100" workbookViewId="0">
      <selection activeCell="M44" sqref="M44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8" max="8" width="10.44140625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8" t="str">
        <f>"Traffic Volume Trends - "&amp;Page1!E10</f>
        <v>Traffic Volume Trends - December 2021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24"/>
      <c r="M1" s="24"/>
      <c r="N1" s="24"/>
      <c r="O1" s="24"/>
      <c r="P1" s="24"/>
    </row>
    <row r="2" spans="1:16" ht="13.5" customHeight="1" x14ac:dyDescent="0.25">
      <c r="A2" s="203" t="str">
        <f>"Based on preliminary reports from the State Highway Agencies, travel during "&amp;Page1!E10&amp;" on all roads and streets"</f>
        <v>Based on preliminary reports from the State Highway Agencies, travel during December 2021 on all roads and streets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5"/>
      <c r="M2" s="25"/>
      <c r="N2" s="24"/>
      <c r="O2" s="24"/>
      <c r="P2" s="24"/>
    </row>
    <row r="3" spans="1:16" ht="18.75" customHeight="1" x14ac:dyDescent="0.25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5"/>
      <c r="M3" s="25"/>
      <c r="N3" s="24"/>
      <c r="O3" s="24"/>
      <c r="P3" s="24"/>
    </row>
    <row r="4" spans="1:16" x14ac:dyDescent="0.25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11.2%</v>
      </c>
      <c r="F5" s="37" t="str">
        <f>"("</f>
        <v>(</v>
      </c>
      <c r="G5" s="167" t="str">
        <f>Data!Y4</f>
        <v>26.9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268.4**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25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200" t="str">
        <f>"This total includes " &amp;Data!I4&amp;" billion vehicle-miles on rural roads and " &amp; Data!J4&amp;" billion vehicle-miles on urban roads and streets."</f>
        <v>This total includes 81.9 billion vehicle-miles on rural roads and 186.5 billion vehicle-miles on urban roads and streets.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11.2%</v>
      </c>
      <c r="F9" s="25" t="s">
        <v>9</v>
      </c>
      <c r="G9" s="169" t="str">
        <f>Data!Z4</f>
        <v>325.2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200" t="s">
        <v>28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4"/>
      <c r="M16" s="24"/>
      <c r="N16" s="24"/>
      <c r="O16" s="24"/>
      <c r="P16" s="24"/>
    </row>
    <row r="17" spans="1:16" x14ac:dyDescent="0.25">
      <c r="A17" s="201"/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25">
      <c r="A20" s="202" t="s">
        <v>29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1"/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25">
      <c r="A22" s="202" t="s">
        <v>30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1"/>
    </row>
    <row r="23" spans="1:16" ht="12.75" customHeight="1" x14ac:dyDescent="0.25"/>
    <row r="24" spans="1:16" ht="26.4" x14ac:dyDescent="0.25">
      <c r="E24" s="28" t="s">
        <v>31</v>
      </c>
      <c r="F24" s="204" t="str">
        <f>Data!B4</f>
        <v>December</v>
      </c>
      <c r="G24" s="205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6">
        <f>VALUE(Data!B9)</f>
        <v>201462</v>
      </c>
      <c r="G25" s="197"/>
      <c r="H25" s="30">
        <f>VALUE(Data!C9)</f>
        <v>2482201</v>
      </c>
      <c r="I25" s="30">
        <f>VALUE(Data!D9)</f>
        <v>2482201</v>
      </c>
    </row>
    <row r="26" spans="1:16" x14ac:dyDescent="0.25">
      <c r="E26" s="29">
        <f>VALUE(Data!A10)</f>
        <v>1997</v>
      </c>
      <c r="F26" s="196">
        <f>VALUE(Data!B10)</f>
        <v>207322</v>
      </c>
      <c r="G26" s="197"/>
      <c r="H26" s="30">
        <f>VALUE(Data!C10)</f>
        <v>2560373</v>
      </c>
      <c r="I26" s="30">
        <f>VALUE(Data!D10)</f>
        <v>2560373</v>
      </c>
    </row>
    <row r="27" spans="1:16" x14ac:dyDescent="0.25">
      <c r="E27" s="29">
        <f>VALUE(Data!A11)</f>
        <v>1998</v>
      </c>
      <c r="F27" s="196">
        <f>VALUE(Data!B11)</f>
        <v>216303</v>
      </c>
      <c r="G27" s="197"/>
      <c r="H27" s="30">
        <f>VALUE(Data!C11)</f>
        <v>2625363</v>
      </c>
      <c r="I27" s="30">
        <f>VALUE(Data!D11)</f>
        <v>2625363</v>
      </c>
    </row>
    <row r="28" spans="1:16" x14ac:dyDescent="0.25">
      <c r="E28" s="29">
        <f>VALUE(Data!A12)</f>
        <v>1999</v>
      </c>
      <c r="F28" s="196">
        <f>VALUE(Data!B12)</f>
        <v>221465</v>
      </c>
      <c r="G28" s="197"/>
      <c r="H28" s="30">
        <f>VALUE(Data!C12)</f>
        <v>2679459</v>
      </c>
      <c r="I28" s="30">
        <f>VALUE(Data!D12)</f>
        <v>2679459</v>
      </c>
    </row>
    <row r="29" spans="1:16" x14ac:dyDescent="0.25">
      <c r="E29" s="29">
        <f>VALUE(Data!A13)</f>
        <v>2000</v>
      </c>
      <c r="F29" s="196">
        <f>VALUE(Data!B13)</f>
        <v>218390</v>
      </c>
      <c r="G29" s="197"/>
      <c r="H29" s="30">
        <f>VALUE(Data!C13)</f>
        <v>2746926</v>
      </c>
      <c r="I29" s="30">
        <f>VALUE(Data!D13)</f>
        <v>2746926</v>
      </c>
    </row>
    <row r="30" spans="1:16" x14ac:dyDescent="0.25">
      <c r="E30" s="29">
        <f>VALUE(Data!A14)</f>
        <v>2001</v>
      </c>
      <c r="F30" s="196">
        <f>VALUE(Data!B14)</f>
        <v>229584</v>
      </c>
      <c r="G30" s="197"/>
      <c r="H30" s="30">
        <f>VALUE(Data!C14)</f>
        <v>2795611</v>
      </c>
      <c r="I30" s="30">
        <f>VALUE(Data!D14)</f>
        <v>2795611</v>
      </c>
    </row>
    <row r="31" spans="1:16" x14ac:dyDescent="0.25">
      <c r="E31" s="29">
        <f>VALUE(Data!A15)</f>
        <v>2002</v>
      </c>
      <c r="F31" s="196">
        <f>VALUE(Data!B15)</f>
        <v>234260</v>
      </c>
      <c r="G31" s="197"/>
      <c r="H31" s="30">
        <f>VALUE(Data!C15)</f>
        <v>2855509</v>
      </c>
      <c r="I31" s="30">
        <f>VALUE(Data!D15)</f>
        <v>2855509</v>
      </c>
    </row>
    <row r="32" spans="1:16" x14ac:dyDescent="0.25">
      <c r="E32" s="29">
        <f>VALUE(Data!A16)</f>
        <v>2003</v>
      </c>
      <c r="F32" s="196">
        <f>VALUE(Data!B16)</f>
        <v>238538</v>
      </c>
      <c r="G32" s="197"/>
      <c r="H32" s="30">
        <f>VALUE(Data!C16)</f>
        <v>2890222</v>
      </c>
      <c r="I32" s="30">
        <f>VALUE(Data!D16)</f>
        <v>2890222</v>
      </c>
    </row>
    <row r="33" spans="5:9" x14ac:dyDescent="0.25">
      <c r="E33" s="29">
        <f>VALUE(Data!A17)</f>
        <v>2004</v>
      </c>
      <c r="F33" s="196">
        <f>VALUE(Data!B17)</f>
        <v>245029</v>
      </c>
      <c r="G33" s="197"/>
      <c r="H33" s="30">
        <f>VALUE(Data!C17)</f>
        <v>2964789</v>
      </c>
      <c r="I33" s="30">
        <f>VALUE(Data!D17)</f>
        <v>2964789</v>
      </c>
    </row>
    <row r="34" spans="5:9" x14ac:dyDescent="0.25">
      <c r="E34" s="29">
        <f>VALUE(Data!A18)</f>
        <v>2005</v>
      </c>
      <c r="F34" s="196">
        <f>VALUE(Data!B18)</f>
        <v>245787</v>
      </c>
      <c r="G34" s="197"/>
      <c r="H34" s="30">
        <f>VALUE(Data!C18)</f>
        <v>2989430</v>
      </c>
      <c r="I34" s="30">
        <f>VALUE(Data!D18)</f>
        <v>2989430</v>
      </c>
    </row>
    <row r="35" spans="5:9" x14ac:dyDescent="0.25">
      <c r="E35" s="29">
        <f>VALUE(Data!A19)</f>
        <v>2006</v>
      </c>
      <c r="F35" s="196">
        <f>VALUE(Data!B19)</f>
        <v>248187</v>
      </c>
      <c r="G35" s="197"/>
      <c r="H35" s="30">
        <f>VALUE(Data!C19)</f>
        <v>3014116</v>
      </c>
      <c r="I35" s="30">
        <f>VALUE(Data!D19)</f>
        <v>3014116</v>
      </c>
    </row>
    <row r="36" spans="5:9" x14ac:dyDescent="0.25">
      <c r="E36" s="29">
        <f>VALUE(Data!A20)</f>
        <v>2007</v>
      </c>
      <c r="F36" s="196">
        <f>VALUE(Data!B20)</f>
        <v>240281</v>
      </c>
      <c r="G36" s="197"/>
      <c r="H36" s="30">
        <f>VALUE(Data!C20)</f>
        <v>3029822</v>
      </c>
      <c r="I36" s="30">
        <f>VALUE(Data!D20)</f>
        <v>3029822</v>
      </c>
    </row>
    <row r="37" spans="5:9" x14ac:dyDescent="0.25">
      <c r="E37" s="29">
        <f>VALUE(Data!A21)</f>
        <v>2008</v>
      </c>
      <c r="F37" s="196">
        <f>VALUE(Data!B21)</f>
        <v>241742</v>
      </c>
      <c r="G37" s="197"/>
      <c r="H37" s="30">
        <f>VALUE(Data!C21)</f>
        <v>2973509</v>
      </c>
      <c r="I37" s="30">
        <f>VALUE(Data!D21)</f>
        <v>2973509</v>
      </c>
    </row>
    <row r="38" spans="5:9" x14ac:dyDescent="0.25">
      <c r="E38" s="29">
        <f>VALUE(Data!A22)</f>
        <v>2009</v>
      </c>
      <c r="F38" s="196">
        <f>VALUE(Data!B22)</f>
        <v>239593</v>
      </c>
      <c r="G38" s="197"/>
      <c r="H38" s="30">
        <f>VALUE(Data!C22)</f>
        <v>2956764</v>
      </c>
      <c r="I38" s="30">
        <f>VALUE(Data!D22)</f>
        <v>2956764</v>
      </c>
    </row>
    <row r="39" spans="5:9" x14ac:dyDescent="0.25">
      <c r="E39" s="29">
        <f>VALUE(Data!A23)</f>
        <v>2010</v>
      </c>
      <c r="F39" s="196">
        <f>VALUE(Data!B23)</f>
        <v>240800</v>
      </c>
      <c r="G39" s="197"/>
      <c r="H39" s="30">
        <f>VALUE(Data!C23)</f>
        <v>2967266</v>
      </c>
      <c r="I39" s="30">
        <f>VALUE(Data!D23)</f>
        <v>2967266</v>
      </c>
    </row>
    <row r="40" spans="5:9" x14ac:dyDescent="0.25">
      <c r="E40" s="29">
        <f>VALUE(Data!A24)</f>
        <v>2011</v>
      </c>
      <c r="F40" s="196">
        <f>VALUE(Data!B24)</f>
        <v>244810</v>
      </c>
      <c r="G40" s="197"/>
      <c r="H40" s="30">
        <f>VALUE(Data!C24)</f>
        <v>2950402</v>
      </c>
      <c r="I40" s="30">
        <f>VALUE(Data!D24)</f>
        <v>2950402</v>
      </c>
    </row>
    <row r="41" spans="5:9" x14ac:dyDescent="0.25">
      <c r="E41" s="29">
        <f>VALUE(Data!A25)</f>
        <v>2012</v>
      </c>
      <c r="F41" s="196">
        <f>VALUE(Data!B25)</f>
        <v>238709</v>
      </c>
      <c r="G41" s="197"/>
      <c r="H41" s="30">
        <f>VALUE(Data!C25)</f>
        <v>2968570</v>
      </c>
      <c r="I41" s="30">
        <f>VALUE(Data!D25)</f>
        <v>2968570</v>
      </c>
    </row>
    <row r="42" spans="5:9" x14ac:dyDescent="0.25">
      <c r="E42" s="29">
        <f>VALUE(Data!A26)</f>
        <v>2013</v>
      </c>
      <c r="F42" s="196">
        <f>VALUE(Data!B26)</f>
        <v>241237</v>
      </c>
      <c r="G42" s="197"/>
      <c r="H42" s="30">
        <f>VALUE(Data!C26)</f>
        <v>2988280</v>
      </c>
      <c r="I42" s="30">
        <f>VALUE(Data!D26)</f>
        <v>2988280</v>
      </c>
    </row>
    <row r="43" spans="5:9" x14ac:dyDescent="0.25">
      <c r="E43" s="29">
        <f>VALUE(Data!A27)</f>
        <v>2014</v>
      </c>
      <c r="F43" s="196">
        <f>VALUE(Data!B27)</f>
        <v>252271</v>
      </c>
      <c r="G43" s="197"/>
      <c r="H43" s="30">
        <f>VALUE(Data!C27)</f>
        <v>3025656</v>
      </c>
      <c r="I43" s="30">
        <f>VALUE(Data!D27)</f>
        <v>3025656</v>
      </c>
    </row>
    <row r="44" spans="5:9" x14ac:dyDescent="0.25">
      <c r="E44" s="29">
        <f>VALUE(Data!A28)</f>
        <v>2015</v>
      </c>
      <c r="F44" s="196">
        <f>VALUE(Data!B28)</f>
        <v>259424</v>
      </c>
      <c r="G44" s="197"/>
      <c r="H44" s="30">
        <f>VALUE(Data!C28)</f>
        <v>3095373</v>
      </c>
      <c r="I44" s="30">
        <f>VALUE(Data!D28)</f>
        <v>3095373</v>
      </c>
    </row>
    <row r="45" spans="5:9" x14ac:dyDescent="0.25">
      <c r="E45" s="29">
        <f>VALUE(Data!A29)</f>
        <v>2016</v>
      </c>
      <c r="F45" s="196">
        <f>VALUE(Data!B29)</f>
        <v>264778</v>
      </c>
      <c r="G45" s="197"/>
      <c r="H45" s="30">
        <f>VALUE(Data!C29)</f>
        <v>3174408</v>
      </c>
      <c r="I45" s="30">
        <f>VALUE(Data!D29)</f>
        <v>3174408</v>
      </c>
    </row>
    <row r="46" spans="5:9" x14ac:dyDescent="0.25">
      <c r="E46" s="29">
        <f>VALUE(Data!A30)</f>
        <v>2017</v>
      </c>
      <c r="F46" s="196">
        <f>VALUE(Data!B30)</f>
        <v>267958</v>
      </c>
      <c r="G46" s="197"/>
      <c r="H46" s="30">
        <f>VALUE(Data!C30)</f>
        <v>3212347</v>
      </c>
      <c r="I46" s="30">
        <f>VALUE(Data!D30)</f>
        <v>3212347</v>
      </c>
    </row>
    <row r="47" spans="5:9" x14ac:dyDescent="0.25">
      <c r="E47" s="29">
        <f>VALUE(Data!A31)</f>
        <v>2018</v>
      </c>
      <c r="F47" s="196">
        <f>VALUE(Data!B31)</f>
        <v>270370</v>
      </c>
      <c r="G47" s="197"/>
      <c r="H47" s="30">
        <f>VALUE(Data!C31)</f>
        <v>3240327</v>
      </c>
      <c r="I47" s="30">
        <f>VALUE(Data!D31)</f>
        <v>3240327</v>
      </c>
    </row>
    <row r="48" spans="5:9" x14ac:dyDescent="0.25">
      <c r="E48" s="29">
        <f>VALUE(Data!A32)</f>
        <v>2019</v>
      </c>
      <c r="F48" s="196">
        <f>VALUE(Data!B32)</f>
        <v>261757</v>
      </c>
      <c r="G48" s="197"/>
      <c r="H48" s="30">
        <f>VALUE(Data!C32)</f>
        <v>3261772</v>
      </c>
      <c r="I48" s="30">
        <f>VALUE(Data!D32)</f>
        <v>3261772</v>
      </c>
    </row>
    <row r="49" spans="1:16" x14ac:dyDescent="0.25">
      <c r="E49" s="29">
        <f>VALUE(Data!A33)</f>
        <v>2020</v>
      </c>
      <c r="F49" s="196">
        <f>VALUE(Data!B33)</f>
        <v>241451</v>
      </c>
      <c r="G49" s="197"/>
      <c r="H49" s="30">
        <f>VALUE(Data!C33)</f>
        <v>2903622</v>
      </c>
      <c r="I49" s="30">
        <f>VALUE(Data!D33)</f>
        <v>2903622</v>
      </c>
    </row>
    <row r="50" spans="1:16" x14ac:dyDescent="0.25">
      <c r="E50" s="29">
        <f>VALUE(Data!A34)</f>
        <v>2021</v>
      </c>
      <c r="F50" s="196">
        <f>VALUE(Data!B34)</f>
        <v>268398</v>
      </c>
      <c r="G50" s="197"/>
      <c r="H50" s="30">
        <f>VALUE(Data!C34)</f>
        <v>3228836</v>
      </c>
      <c r="I50" s="30">
        <f>VALUE(Data!D34)</f>
        <v>3228836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25">
      <c r="A61" s="199" t="s">
        <v>40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4"/>
      <c r="N61" s="14"/>
      <c r="O61" s="14"/>
      <c r="P61" s="14"/>
    </row>
    <row r="63" spans="1:16" ht="12" customHeight="1" x14ac:dyDescent="0.25"/>
  </sheetData>
  <mergeCells count="34">
    <mergeCell ref="F30:G30"/>
    <mergeCell ref="F31:G31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2" customWidth="1"/>
    <col min="16" max="16" width="0" hidden="1" customWidth="1"/>
  </cols>
  <sheetData>
    <row r="1" spans="1:16" x14ac:dyDescent="0.25">
      <c r="A1" s="31"/>
      <c r="B1" s="218" t="s">
        <v>41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12.75" customHeight="1" x14ac:dyDescent="0.25">
      <c r="A2" s="209" t="s">
        <v>42</v>
      </c>
      <c r="B2" s="210"/>
      <c r="C2" s="211"/>
      <c r="D2" s="215" t="s">
        <v>43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7"/>
    </row>
    <row r="3" spans="1:16" x14ac:dyDescent="0.25">
      <c r="A3" s="212"/>
      <c r="B3" s="213"/>
      <c r="C3" s="214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206" t="s">
        <v>58</v>
      </c>
      <c r="B6" s="207"/>
      <c r="C6" s="208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206" t="s">
        <v>70</v>
      </c>
      <c r="B7" s="207"/>
      <c r="C7" s="208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79</v>
      </c>
      <c r="M7" s="100" t="s">
        <v>80</v>
      </c>
      <c r="N7" s="100" t="s">
        <v>81</v>
      </c>
      <c r="O7" s="100" t="s">
        <v>81</v>
      </c>
      <c r="P7" s="42">
        <v>2</v>
      </c>
    </row>
    <row r="8" spans="1:16" ht="12.75" customHeight="1" x14ac:dyDescent="0.25">
      <c r="A8" s="206" t="s">
        <v>82</v>
      </c>
      <c r="B8" s="207"/>
      <c r="C8" s="208"/>
      <c r="D8" s="100" t="s">
        <v>83</v>
      </c>
      <c r="E8" s="100" t="s">
        <v>84</v>
      </c>
      <c r="F8" s="100" t="s">
        <v>85</v>
      </c>
      <c r="G8" s="100" t="s">
        <v>69</v>
      </c>
      <c r="H8" s="100" t="s">
        <v>86</v>
      </c>
      <c r="I8" s="100" t="s">
        <v>87</v>
      </c>
      <c r="J8" s="100" t="s">
        <v>88</v>
      </c>
      <c r="K8" s="100" t="s">
        <v>89</v>
      </c>
      <c r="L8" s="100" t="s">
        <v>90</v>
      </c>
      <c r="M8" s="100" t="s">
        <v>91</v>
      </c>
      <c r="N8" s="100" t="s">
        <v>92</v>
      </c>
      <c r="O8" s="100" t="s">
        <v>93</v>
      </c>
      <c r="P8" s="42">
        <v>3</v>
      </c>
    </row>
    <row r="9" spans="1:16" ht="12.75" customHeight="1" x14ac:dyDescent="0.25">
      <c r="A9" s="206" t="s">
        <v>94</v>
      </c>
      <c r="B9" s="207"/>
      <c r="C9" s="208"/>
      <c r="D9" s="100" t="s">
        <v>95</v>
      </c>
      <c r="E9" s="100" t="s">
        <v>96</v>
      </c>
      <c r="F9" s="100" t="s">
        <v>97</v>
      </c>
      <c r="G9" s="100" t="s">
        <v>98</v>
      </c>
      <c r="H9" s="100" t="s">
        <v>99</v>
      </c>
      <c r="I9" s="100" t="s">
        <v>100</v>
      </c>
      <c r="J9" s="100" t="s">
        <v>101</v>
      </c>
      <c r="K9" s="100" t="s">
        <v>102</v>
      </c>
      <c r="L9" s="100" t="s">
        <v>103</v>
      </c>
      <c r="M9" s="100" t="s">
        <v>104</v>
      </c>
      <c r="N9" s="100" t="s">
        <v>105</v>
      </c>
      <c r="O9" s="100" t="s">
        <v>106</v>
      </c>
      <c r="P9" s="42">
        <v>4</v>
      </c>
    </row>
    <row r="10" spans="1:16" ht="12.75" customHeight="1" x14ac:dyDescent="0.25">
      <c r="A10" s="206" t="s">
        <v>107</v>
      </c>
      <c r="B10" s="207"/>
      <c r="C10" s="208"/>
      <c r="D10" s="100" t="s">
        <v>108</v>
      </c>
      <c r="E10" s="100" t="s">
        <v>109</v>
      </c>
      <c r="F10" s="100" t="s">
        <v>110</v>
      </c>
      <c r="G10" s="100" t="s">
        <v>111</v>
      </c>
      <c r="H10" s="100" t="s">
        <v>112</v>
      </c>
      <c r="I10" s="100" t="s">
        <v>113</v>
      </c>
      <c r="J10" s="100" t="s">
        <v>114</v>
      </c>
      <c r="K10" s="100" t="s">
        <v>115</v>
      </c>
      <c r="L10" s="100" t="s">
        <v>116</v>
      </c>
      <c r="M10" s="100" t="s">
        <v>117</v>
      </c>
      <c r="N10" s="100" t="s">
        <v>118</v>
      </c>
      <c r="O10" s="100" t="s">
        <v>119</v>
      </c>
      <c r="P10" s="42">
        <v>5</v>
      </c>
    </row>
    <row r="11" spans="1:16" ht="12.75" customHeight="1" thickBot="1" x14ac:dyDescent="0.3">
      <c r="A11" s="206" t="s">
        <v>120</v>
      </c>
      <c r="B11" s="207"/>
      <c r="C11" s="208"/>
      <c r="D11" s="130" t="s">
        <v>121</v>
      </c>
      <c r="E11" s="130" t="s">
        <v>105</v>
      </c>
      <c r="F11" s="130" t="s">
        <v>122</v>
      </c>
      <c r="G11" s="130" t="s">
        <v>123</v>
      </c>
      <c r="H11" s="130" t="s">
        <v>124</v>
      </c>
      <c r="I11" s="130" t="s">
        <v>125</v>
      </c>
      <c r="J11" s="130" t="s">
        <v>126</v>
      </c>
      <c r="K11" s="130" t="s">
        <v>103</v>
      </c>
      <c r="L11" s="130" t="s">
        <v>127</v>
      </c>
      <c r="M11" s="130" t="s">
        <v>101</v>
      </c>
      <c r="N11" s="130" t="s">
        <v>128</v>
      </c>
      <c r="O11" s="130" t="s">
        <v>129</v>
      </c>
      <c r="P11" s="42">
        <v>6</v>
      </c>
    </row>
    <row r="12" spans="1:16" ht="12.75" customHeight="1" x14ac:dyDescent="0.25">
      <c r="A12" s="206" t="s">
        <v>130</v>
      </c>
      <c r="B12" s="207"/>
      <c r="C12" s="208"/>
      <c r="D12" s="131" t="s">
        <v>131</v>
      </c>
      <c r="E12" s="131" t="s">
        <v>132</v>
      </c>
      <c r="F12" s="131" t="s">
        <v>133</v>
      </c>
      <c r="G12" s="131" t="s">
        <v>134</v>
      </c>
      <c r="H12" s="131" t="s">
        <v>135</v>
      </c>
      <c r="I12" s="131" t="s">
        <v>136</v>
      </c>
      <c r="J12" s="131" t="s">
        <v>137</v>
      </c>
      <c r="K12" s="131" t="s">
        <v>138</v>
      </c>
      <c r="L12" s="131" t="s">
        <v>139</v>
      </c>
      <c r="M12" s="131" t="s">
        <v>140</v>
      </c>
      <c r="N12" s="131" t="s">
        <v>141</v>
      </c>
      <c r="O12" s="131" t="s">
        <v>142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143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206" t="s">
        <v>58</v>
      </c>
      <c r="B14" s="207"/>
      <c r="C14" s="208"/>
      <c r="D14" s="100" t="s">
        <v>60</v>
      </c>
      <c r="E14" s="100" t="s">
        <v>144</v>
      </c>
      <c r="F14" s="100" t="s">
        <v>145</v>
      </c>
      <c r="G14" s="100" t="s">
        <v>67</v>
      </c>
      <c r="H14" s="100" t="s">
        <v>146</v>
      </c>
      <c r="I14" s="100" t="s">
        <v>147</v>
      </c>
      <c r="J14" s="100" t="s">
        <v>148</v>
      </c>
      <c r="K14" s="100" t="s">
        <v>149</v>
      </c>
      <c r="L14" s="100" t="s">
        <v>150</v>
      </c>
      <c r="M14" s="100" t="s">
        <v>151</v>
      </c>
      <c r="N14" s="100" t="s">
        <v>152</v>
      </c>
      <c r="O14" s="100" t="s">
        <v>153</v>
      </c>
      <c r="P14">
        <v>8</v>
      </c>
    </row>
    <row r="15" spans="1:16" ht="12.75" customHeight="1" x14ac:dyDescent="0.25">
      <c r="A15" s="206" t="s">
        <v>70</v>
      </c>
      <c r="B15" s="207"/>
      <c r="C15" s="208"/>
      <c r="D15" s="100" t="s">
        <v>154</v>
      </c>
      <c r="E15" s="100" t="s">
        <v>155</v>
      </c>
      <c r="F15" s="100" t="s">
        <v>156</v>
      </c>
      <c r="G15" s="100" t="s">
        <v>157</v>
      </c>
      <c r="H15" s="100" t="s">
        <v>158</v>
      </c>
      <c r="I15" s="100" t="s">
        <v>159</v>
      </c>
      <c r="J15" s="100" t="s">
        <v>160</v>
      </c>
      <c r="K15" s="100" t="s">
        <v>159</v>
      </c>
      <c r="L15" s="100" t="s">
        <v>161</v>
      </c>
      <c r="M15" s="100" t="s">
        <v>158</v>
      </c>
      <c r="N15" s="100" t="s">
        <v>162</v>
      </c>
      <c r="O15" s="100" t="s">
        <v>163</v>
      </c>
      <c r="P15">
        <v>9</v>
      </c>
    </row>
    <row r="16" spans="1:16" ht="12.75" customHeight="1" x14ac:dyDescent="0.25">
      <c r="A16" s="206" t="s">
        <v>82</v>
      </c>
      <c r="B16" s="207"/>
      <c r="C16" s="208"/>
      <c r="D16" s="100" t="s">
        <v>84</v>
      </c>
      <c r="E16" s="100" t="s">
        <v>66</v>
      </c>
      <c r="F16" s="100" t="s">
        <v>87</v>
      </c>
      <c r="G16" s="100" t="s">
        <v>164</v>
      </c>
      <c r="H16" s="100" t="s">
        <v>76</v>
      </c>
      <c r="I16" s="100" t="s">
        <v>157</v>
      </c>
      <c r="J16" s="100" t="s">
        <v>77</v>
      </c>
      <c r="K16" s="100" t="s">
        <v>165</v>
      </c>
      <c r="L16" s="100" t="s">
        <v>166</v>
      </c>
      <c r="M16" s="100" t="s">
        <v>167</v>
      </c>
      <c r="N16" s="100" t="s">
        <v>164</v>
      </c>
      <c r="O16" s="100" t="s">
        <v>72</v>
      </c>
      <c r="P16">
        <v>10</v>
      </c>
    </row>
    <row r="17" spans="1:16" ht="12.75" customHeight="1" x14ac:dyDescent="0.25">
      <c r="A17" s="206" t="s">
        <v>94</v>
      </c>
      <c r="B17" s="207"/>
      <c r="C17" s="208"/>
      <c r="D17" s="100" t="s">
        <v>168</v>
      </c>
      <c r="E17" s="100" t="s">
        <v>169</v>
      </c>
      <c r="F17" s="100" t="s">
        <v>170</v>
      </c>
      <c r="G17" s="100" t="s">
        <v>171</v>
      </c>
      <c r="H17" s="100" t="s">
        <v>172</v>
      </c>
      <c r="I17" s="100" t="s">
        <v>173</v>
      </c>
      <c r="J17" s="100" t="s">
        <v>174</v>
      </c>
      <c r="K17" s="100" t="s">
        <v>175</v>
      </c>
      <c r="L17" s="100" t="s">
        <v>176</v>
      </c>
      <c r="M17" s="100" t="s">
        <v>177</v>
      </c>
      <c r="N17" s="100" t="s">
        <v>178</v>
      </c>
      <c r="O17" s="100" t="s">
        <v>95</v>
      </c>
      <c r="P17">
        <v>11</v>
      </c>
    </row>
    <row r="18" spans="1:16" ht="12.75" customHeight="1" x14ac:dyDescent="0.25">
      <c r="A18" s="206" t="s">
        <v>107</v>
      </c>
      <c r="B18" s="207"/>
      <c r="C18" s="208"/>
      <c r="D18" s="100" t="s">
        <v>179</v>
      </c>
      <c r="E18" s="100" t="s">
        <v>180</v>
      </c>
      <c r="F18" s="100" t="s">
        <v>181</v>
      </c>
      <c r="G18" s="100" t="s">
        <v>182</v>
      </c>
      <c r="H18" s="100" t="s">
        <v>183</v>
      </c>
      <c r="I18" s="100" t="s">
        <v>184</v>
      </c>
      <c r="J18" s="100" t="s">
        <v>185</v>
      </c>
      <c r="K18" s="100" t="s">
        <v>186</v>
      </c>
      <c r="L18" s="100" t="s">
        <v>187</v>
      </c>
      <c r="M18" s="100" t="s">
        <v>188</v>
      </c>
      <c r="N18" s="100" t="s">
        <v>189</v>
      </c>
      <c r="O18" s="100" t="s">
        <v>190</v>
      </c>
      <c r="P18">
        <v>12</v>
      </c>
    </row>
    <row r="19" spans="1:16" ht="12.75" customHeight="1" thickBot="1" x14ac:dyDescent="0.3">
      <c r="A19" s="206" t="s">
        <v>120</v>
      </c>
      <c r="B19" s="207"/>
      <c r="C19" s="208"/>
      <c r="D19" s="100" t="s">
        <v>191</v>
      </c>
      <c r="E19" s="100" t="s">
        <v>192</v>
      </c>
      <c r="F19" s="100" t="s">
        <v>193</v>
      </c>
      <c r="G19" s="100" t="s">
        <v>194</v>
      </c>
      <c r="H19" s="100" t="s">
        <v>176</v>
      </c>
      <c r="I19" s="100" t="s">
        <v>195</v>
      </c>
      <c r="J19" s="100" t="s">
        <v>196</v>
      </c>
      <c r="K19" s="100" t="s">
        <v>170</v>
      </c>
      <c r="L19" s="100" t="s">
        <v>197</v>
      </c>
      <c r="M19" s="100" t="s">
        <v>195</v>
      </c>
      <c r="N19" s="100" t="s">
        <v>101</v>
      </c>
      <c r="O19" s="100" t="s">
        <v>198</v>
      </c>
      <c r="P19">
        <v>13</v>
      </c>
    </row>
    <row r="20" spans="1:16" ht="12.75" customHeight="1" x14ac:dyDescent="0.25">
      <c r="A20" s="206" t="s">
        <v>130</v>
      </c>
      <c r="B20" s="207"/>
      <c r="C20" s="208"/>
      <c r="D20" s="131" t="s">
        <v>199</v>
      </c>
      <c r="E20" s="131" t="s">
        <v>200</v>
      </c>
      <c r="F20" s="131" t="s">
        <v>201</v>
      </c>
      <c r="G20" s="131" t="s">
        <v>202</v>
      </c>
      <c r="H20" s="131" t="s">
        <v>203</v>
      </c>
      <c r="I20" s="131" t="s">
        <v>204</v>
      </c>
      <c r="J20" s="131" t="s">
        <v>205</v>
      </c>
      <c r="K20" s="131" t="s">
        <v>206</v>
      </c>
      <c r="L20" s="131" t="s">
        <v>207</v>
      </c>
      <c r="M20" s="131" t="s">
        <v>208</v>
      </c>
      <c r="N20" s="131" t="s">
        <v>209</v>
      </c>
      <c r="O20" s="131" t="s">
        <v>210</v>
      </c>
      <c r="P20">
        <v>14</v>
      </c>
    </row>
    <row r="21" spans="1:16" ht="12.75" customHeight="1" x14ac:dyDescent="0.25">
      <c r="A21" s="128"/>
      <c r="B21" s="129"/>
      <c r="C21" s="129"/>
      <c r="D21" s="75" t="s">
        <v>211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206" t="s">
        <v>58</v>
      </c>
      <c r="B22" s="207"/>
      <c r="C22" s="208"/>
      <c r="D22" s="100" t="s">
        <v>212</v>
      </c>
      <c r="E22" s="100" t="s">
        <v>213</v>
      </c>
      <c r="F22" s="100" t="s">
        <v>214</v>
      </c>
      <c r="G22" s="100" t="s">
        <v>215</v>
      </c>
      <c r="H22" s="100" t="s">
        <v>216</v>
      </c>
      <c r="I22" s="100" t="s">
        <v>64</v>
      </c>
      <c r="J22" s="100" t="s">
        <v>217</v>
      </c>
      <c r="K22" s="100" t="s">
        <v>218</v>
      </c>
      <c r="L22" s="100" t="s">
        <v>219</v>
      </c>
      <c r="M22" s="100" t="s">
        <v>220</v>
      </c>
      <c r="N22" s="100" t="s">
        <v>221</v>
      </c>
      <c r="O22" s="100" t="s">
        <v>222</v>
      </c>
      <c r="P22">
        <v>15</v>
      </c>
    </row>
    <row r="23" spans="1:16" ht="12.75" customHeight="1" x14ac:dyDescent="0.25">
      <c r="A23" s="206" t="s">
        <v>70</v>
      </c>
      <c r="B23" s="207"/>
      <c r="C23" s="208"/>
      <c r="D23" s="100" t="s">
        <v>223</v>
      </c>
      <c r="E23" s="100" t="s">
        <v>213</v>
      </c>
      <c r="F23" s="100" t="s">
        <v>224</v>
      </c>
      <c r="G23" s="100" t="s">
        <v>225</v>
      </c>
      <c r="H23" s="100" t="s">
        <v>226</v>
      </c>
      <c r="I23" s="100" t="s">
        <v>227</v>
      </c>
      <c r="J23" s="100" t="s">
        <v>228</v>
      </c>
      <c r="K23" s="100" t="s">
        <v>229</v>
      </c>
      <c r="L23" s="100" t="s">
        <v>230</v>
      </c>
      <c r="M23" s="100" t="s">
        <v>229</v>
      </c>
      <c r="N23" s="100" t="s">
        <v>231</v>
      </c>
      <c r="O23" s="100" t="s">
        <v>232</v>
      </c>
      <c r="P23">
        <v>16</v>
      </c>
    </row>
    <row r="24" spans="1:16" ht="12.75" customHeight="1" x14ac:dyDescent="0.25">
      <c r="A24" s="206" t="s">
        <v>82</v>
      </c>
      <c r="B24" s="207"/>
      <c r="C24" s="208"/>
      <c r="D24" s="100" t="s">
        <v>233</v>
      </c>
      <c r="E24" s="100" t="s">
        <v>234</v>
      </c>
      <c r="F24" s="100" t="s">
        <v>59</v>
      </c>
      <c r="G24" s="100" t="s">
        <v>198</v>
      </c>
      <c r="H24" s="100" t="s">
        <v>235</v>
      </c>
      <c r="I24" s="100" t="s">
        <v>228</v>
      </c>
      <c r="J24" s="100" t="s">
        <v>236</v>
      </c>
      <c r="K24" s="100" t="s">
        <v>237</v>
      </c>
      <c r="L24" s="100" t="s">
        <v>238</v>
      </c>
      <c r="M24" s="100" t="s">
        <v>239</v>
      </c>
      <c r="N24" s="100" t="s">
        <v>240</v>
      </c>
      <c r="O24" s="100" t="s">
        <v>241</v>
      </c>
      <c r="P24">
        <v>17</v>
      </c>
    </row>
    <row r="25" spans="1:16" ht="12.75" customHeight="1" x14ac:dyDescent="0.25">
      <c r="A25" s="206" t="s">
        <v>94</v>
      </c>
      <c r="B25" s="207"/>
      <c r="C25" s="208"/>
      <c r="D25" s="100" t="s">
        <v>242</v>
      </c>
      <c r="E25" s="100" t="s">
        <v>243</v>
      </c>
      <c r="F25" s="100" t="s">
        <v>244</v>
      </c>
      <c r="G25" s="100" t="s">
        <v>245</v>
      </c>
      <c r="H25" s="100" t="s">
        <v>246</v>
      </c>
      <c r="I25" s="100" t="s">
        <v>247</v>
      </c>
      <c r="J25" s="100" t="s">
        <v>248</v>
      </c>
      <c r="K25" s="100" t="s">
        <v>249</v>
      </c>
      <c r="L25" s="100" t="s">
        <v>250</v>
      </c>
      <c r="M25" s="100" t="s">
        <v>251</v>
      </c>
      <c r="N25" s="100" t="s">
        <v>252</v>
      </c>
      <c r="O25" s="100" t="s">
        <v>253</v>
      </c>
      <c r="P25">
        <v>18</v>
      </c>
    </row>
    <row r="26" spans="1:16" ht="12.75" customHeight="1" x14ac:dyDescent="0.25">
      <c r="A26" s="206" t="s">
        <v>107</v>
      </c>
      <c r="B26" s="207"/>
      <c r="C26" s="208"/>
      <c r="D26" s="100" t="s">
        <v>254</v>
      </c>
      <c r="E26" s="100" t="s">
        <v>255</v>
      </c>
      <c r="F26" s="100" t="s">
        <v>256</v>
      </c>
      <c r="G26" s="100" t="s">
        <v>257</v>
      </c>
      <c r="H26" s="100" t="s">
        <v>258</v>
      </c>
      <c r="I26" s="100" t="s">
        <v>259</v>
      </c>
      <c r="J26" s="100" t="s">
        <v>260</v>
      </c>
      <c r="K26" s="100" t="s">
        <v>261</v>
      </c>
      <c r="L26" s="100" t="s">
        <v>262</v>
      </c>
      <c r="M26" s="100" t="s">
        <v>263</v>
      </c>
      <c r="N26" s="100" t="s">
        <v>264</v>
      </c>
      <c r="O26" s="100" t="s">
        <v>232</v>
      </c>
      <c r="P26">
        <v>19</v>
      </c>
    </row>
    <row r="27" spans="1:16" ht="12.75" customHeight="1" thickBot="1" x14ac:dyDescent="0.3">
      <c r="A27" s="206" t="s">
        <v>120</v>
      </c>
      <c r="B27" s="207"/>
      <c r="C27" s="208"/>
      <c r="D27" s="130" t="s">
        <v>265</v>
      </c>
      <c r="E27" s="130" t="s">
        <v>266</v>
      </c>
      <c r="F27" s="130" t="s">
        <v>267</v>
      </c>
      <c r="G27" s="130" t="s">
        <v>268</v>
      </c>
      <c r="H27" s="130" t="s">
        <v>148</v>
      </c>
      <c r="I27" s="130" t="s">
        <v>269</v>
      </c>
      <c r="J27" s="130" t="s">
        <v>270</v>
      </c>
      <c r="K27" s="130" t="s">
        <v>271</v>
      </c>
      <c r="L27" s="130" t="s">
        <v>272</v>
      </c>
      <c r="M27" s="130" t="s">
        <v>263</v>
      </c>
      <c r="N27" s="130" t="s">
        <v>273</v>
      </c>
      <c r="O27" s="130" t="s">
        <v>274</v>
      </c>
      <c r="P27">
        <v>20</v>
      </c>
    </row>
    <row r="28" spans="1:16" ht="12.75" customHeight="1" x14ac:dyDescent="0.25">
      <c r="A28" s="206" t="s">
        <v>130</v>
      </c>
      <c r="B28" s="207"/>
      <c r="C28" s="208"/>
      <c r="D28" s="131" t="s">
        <v>275</v>
      </c>
      <c r="E28" s="131" t="s">
        <v>276</v>
      </c>
      <c r="F28" s="131" t="s">
        <v>217</v>
      </c>
      <c r="G28" s="131" t="s">
        <v>277</v>
      </c>
      <c r="H28" s="131" t="s">
        <v>81</v>
      </c>
      <c r="I28" s="131" t="s">
        <v>278</v>
      </c>
      <c r="J28" s="131" t="s">
        <v>279</v>
      </c>
      <c r="K28" s="131" t="s">
        <v>280</v>
      </c>
      <c r="L28" s="131" t="s">
        <v>281</v>
      </c>
      <c r="M28" s="131" t="s">
        <v>282</v>
      </c>
      <c r="N28" s="131" t="s">
        <v>273</v>
      </c>
      <c r="O28" s="131" t="s">
        <v>274</v>
      </c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x14ac:dyDescent="0.25">
      <c r="A30" s="172"/>
      <c r="B30" s="218" t="s">
        <v>283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</row>
    <row r="31" spans="1:16" ht="12.75" customHeight="1" x14ac:dyDescent="0.25">
      <c r="A31" s="220" t="s">
        <v>42</v>
      </c>
      <c r="B31" s="221"/>
      <c r="C31" s="222"/>
      <c r="D31" s="229" t="s">
        <v>43</v>
      </c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1"/>
    </row>
    <row r="32" spans="1:16" x14ac:dyDescent="0.25">
      <c r="A32" s="223"/>
      <c r="B32" s="224"/>
      <c r="C32" s="225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284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206" t="s">
        <v>58</v>
      </c>
      <c r="B34" s="207"/>
      <c r="C34" s="208"/>
      <c r="D34" s="100" t="s">
        <v>59</v>
      </c>
      <c r="E34" s="100" t="s">
        <v>285</v>
      </c>
      <c r="F34" s="100" t="s">
        <v>286</v>
      </c>
      <c r="G34" s="100" t="s">
        <v>287</v>
      </c>
      <c r="H34" s="100" t="s">
        <v>288</v>
      </c>
      <c r="I34" s="100" t="s">
        <v>289</v>
      </c>
      <c r="J34" s="100" t="s">
        <v>290</v>
      </c>
      <c r="K34" s="100" t="s">
        <v>291</v>
      </c>
      <c r="L34" s="100" t="s">
        <v>292</v>
      </c>
      <c r="M34" s="100" t="s">
        <v>293</v>
      </c>
      <c r="N34" s="100" t="s">
        <v>294</v>
      </c>
      <c r="O34" s="100" t="s">
        <v>295</v>
      </c>
      <c r="P34">
        <v>22</v>
      </c>
    </row>
    <row r="35" spans="1:16" ht="12.75" customHeight="1" x14ac:dyDescent="0.25">
      <c r="A35" s="206" t="s">
        <v>70</v>
      </c>
      <c r="B35" s="207"/>
      <c r="C35" s="208"/>
      <c r="D35" s="100" t="s">
        <v>71</v>
      </c>
      <c r="E35" s="100" t="s">
        <v>296</v>
      </c>
      <c r="F35" s="100" t="s">
        <v>297</v>
      </c>
      <c r="G35" s="100" t="s">
        <v>298</v>
      </c>
      <c r="H35" s="100" t="s">
        <v>299</v>
      </c>
      <c r="I35" s="100" t="s">
        <v>300</v>
      </c>
      <c r="J35" s="100" t="s">
        <v>301</v>
      </c>
      <c r="K35" s="100" t="s">
        <v>302</v>
      </c>
      <c r="L35" s="100" t="s">
        <v>303</v>
      </c>
      <c r="M35" s="100" t="s">
        <v>304</v>
      </c>
      <c r="N35" s="100" t="s">
        <v>305</v>
      </c>
      <c r="O35" s="100" t="s">
        <v>306</v>
      </c>
      <c r="P35">
        <v>23</v>
      </c>
    </row>
    <row r="36" spans="1:16" ht="12.75" customHeight="1" x14ac:dyDescent="0.25">
      <c r="A36" s="206" t="s">
        <v>82</v>
      </c>
      <c r="B36" s="207"/>
      <c r="C36" s="208"/>
      <c r="D36" s="100" t="s">
        <v>83</v>
      </c>
      <c r="E36" s="100" t="s">
        <v>307</v>
      </c>
      <c r="F36" s="100" t="s">
        <v>308</v>
      </c>
      <c r="G36" s="100" t="s">
        <v>309</v>
      </c>
      <c r="H36" s="100" t="s">
        <v>310</v>
      </c>
      <c r="I36" s="100" t="s">
        <v>311</v>
      </c>
      <c r="J36" s="100" t="s">
        <v>312</v>
      </c>
      <c r="K36" s="100" t="s">
        <v>313</v>
      </c>
      <c r="L36" s="100" t="s">
        <v>314</v>
      </c>
      <c r="M36" s="100" t="s">
        <v>315</v>
      </c>
      <c r="N36" s="100" t="s">
        <v>316</v>
      </c>
      <c r="O36" s="100" t="s">
        <v>317</v>
      </c>
      <c r="P36">
        <v>24</v>
      </c>
    </row>
    <row r="37" spans="1:16" ht="12.75" customHeight="1" x14ac:dyDescent="0.25">
      <c r="A37" s="206" t="s">
        <v>94</v>
      </c>
      <c r="B37" s="207"/>
      <c r="C37" s="208"/>
      <c r="D37" s="100" t="s">
        <v>95</v>
      </c>
      <c r="E37" s="100" t="s">
        <v>318</v>
      </c>
      <c r="F37" s="100" t="s">
        <v>319</v>
      </c>
      <c r="G37" s="100" t="s">
        <v>320</v>
      </c>
      <c r="H37" s="100" t="s">
        <v>321</v>
      </c>
      <c r="I37" s="100" t="s">
        <v>322</v>
      </c>
      <c r="J37" s="100" t="s">
        <v>323</v>
      </c>
      <c r="K37" s="100" t="s">
        <v>324</v>
      </c>
      <c r="L37" s="100" t="s">
        <v>325</v>
      </c>
      <c r="M37" s="100" t="s">
        <v>326</v>
      </c>
      <c r="N37" s="100" t="s">
        <v>327</v>
      </c>
      <c r="O37" s="100" t="s">
        <v>328</v>
      </c>
      <c r="P37">
        <v>25</v>
      </c>
    </row>
    <row r="38" spans="1:16" ht="12.75" customHeight="1" x14ac:dyDescent="0.25">
      <c r="A38" s="206" t="s">
        <v>107</v>
      </c>
      <c r="B38" s="207"/>
      <c r="C38" s="208"/>
      <c r="D38" s="100" t="s">
        <v>108</v>
      </c>
      <c r="E38" s="100" t="s">
        <v>329</v>
      </c>
      <c r="F38" s="100" t="s">
        <v>330</v>
      </c>
      <c r="G38" s="100" t="s">
        <v>331</v>
      </c>
      <c r="H38" s="100" t="s">
        <v>332</v>
      </c>
      <c r="I38" s="100" t="s">
        <v>333</v>
      </c>
      <c r="J38" s="100" t="s">
        <v>334</v>
      </c>
      <c r="K38" s="100" t="s">
        <v>335</v>
      </c>
      <c r="L38" s="100" t="s">
        <v>336</v>
      </c>
      <c r="M38" s="100" t="s">
        <v>337</v>
      </c>
      <c r="N38" s="100" t="s">
        <v>338</v>
      </c>
      <c r="O38" s="100" t="s">
        <v>339</v>
      </c>
      <c r="P38">
        <v>26</v>
      </c>
    </row>
    <row r="39" spans="1:16" ht="12.75" customHeight="1" thickBot="1" x14ac:dyDescent="0.3">
      <c r="A39" s="206" t="s">
        <v>120</v>
      </c>
      <c r="B39" s="207"/>
      <c r="C39" s="208"/>
      <c r="D39" s="100" t="s">
        <v>121</v>
      </c>
      <c r="E39" s="100" t="s">
        <v>340</v>
      </c>
      <c r="F39" s="100" t="s">
        <v>341</v>
      </c>
      <c r="G39" s="100" t="s">
        <v>342</v>
      </c>
      <c r="H39" s="100" t="s">
        <v>343</v>
      </c>
      <c r="I39" s="100" t="s">
        <v>344</v>
      </c>
      <c r="J39" s="100" t="s">
        <v>345</v>
      </c>
      <c r="K39" s="100" t="s">
        <v>346</v>
      </c>
      <c r="L39" s="100" t="s">
        <v>347</v>
      </c>
      <c r="M39" s="100" t="s">
        <v>348</v>
      </c>
      <c r="N39" s="100" t="s">
        <v>349</v>
      </c>
      <c r="O39" s="100" t="s">
        <v>350</v>
      </c>
      <c r="P39">
        <v>27</v>
      </c>
    </row>
    <row r="40" spans="1:16" ht="12.75" customHeight="1" x14ac:dyDescent="0.25">
      <c r="A40" s="206" t="s">
        <v>130</v>
      </c>
      <c r="B40" s="207"/>
      <c r="C40" s="208"/>
      <c r="D40" s="131" t="s">
        <v>131</v>
      </c>
      <c r="E40" s="131" t="s">
        <v>351</v>
      </c>
      <c r="F40" s="131" t="s">
        <v>352</v>
      </c>
      <c r="G40" s="131" t="s">
        <v>353</v>
      </c>
      <c r="H40" s="131" t="s">
        <v>354</v>
      </c>
      <c r="I40" s="131" t="s">
        <v>355</v>
      </c>
      <c r="J40" s="131" t="s">
        <v>356</v>
      </c>
      <c r="K40" s="131" t="s">
        <v>357</v>
      </c>
      <c r="L40" s="131" t="s">
        <v>358</v>
      </c>
      <c r="M40" s="131" t="s">
        <v>359</v>
      </c>
      <c r="N40" s="131" t="s">
        <v>360</v>
      </c>
      <c r="O40" s="131" t="s">
        <v>361</v>
      </c>
      <c r="P40">
        <v>28</v>
      </c>
    </row>
    <row r="41" spans="1:16" ht="12.75" customHeight="1" x14ac:dyDescent="0.25">
      <c r="A41" s="43"/>
      <c r="B41" s="44"/>
      <c r="C41" s="44"/>
      <c r="D41" s="75" t="s">
        <v>362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206" t="s">
        <v>58</v>
      </c>
      <c r="B42" s="207"/>
      <c r="C42" s="208"/>
      <c r="D42" s="100" t="s">
        <v>60</v>
      </c>
      <c r="E42" s="100" t="s">
        <v>158</v>
      </c>
      <c r="F42" s="100" t="s">
        <v>363</v>
      </c>
      <c r="G42" s="100" t="s">
        <v>364</v>
      </c>
      <c r="H42" s="100" t="s">
        <v>365</v>
      </c>
      <c r="I42" s="100" t="s">
        <v>366</v>
      </c>
      <c r="J42" s="100" t="s">
        <v>367</v>
      </c>
      <c r="K42" s="100" t="s">
        <v>368</v>
      </c>
      <c r="L42" s="100" t="s">
        <v>369</v>
      </c>
      <c r="M42" s="100" t="s">
        <v>370</v>
      </c>
      <c r="N42" s="100" t="s">
        <v>371</v>
      </c>
      <c r="O42" s="100" t="s">
        <v>372</v>
      </c>
      <c r="P42">
        <v>29</v>
      </c>
    </row>
    <row r="43" spans="1:16" ht="12.75" customHeight="1" x14ac:dyDescent="0.25">
      <c r="A43" s="206" t="s">
        <v>70</v>
      </c>
      <c r="B43" s="207"/>
      <c r="C43" s="208"/>
      <c r="D43" s="100" t="s">
        <v>154</v>
      </c>
      <c r="E43" s="100" t="s">
        <v>373</v>
      </c>
      <c r="F43" s="100" t="s">
        <v>374</v>
      </c>
      <c r="G43" s="100" t="s">
        <v>375</v>
      </c>
      <c r="H43" s="100" t="s">
        <v>376</v>
      </c>
      <c r="I43" s="100" t="s">
        <v>377</v>
      </c>
      <c r="J43" s="100" t="s">
        <v>378</v>
      </c>
      <c r="K43" s="100" t="s">
        <v>379</v>
      </c>
      <c r="L43" s="100" t="s">
        <v>380</v>
      </c>
      <c r="M43" s="100" t="s">
        <v>381</v>
      </c>
      <c r="N43" s="100" t="s">
        <v>382</v>
      </c>
      <c r="O43" s="100" t="s">
        <v>383</v>
      </c>
      <c r="P43">
        <v>30</v>
      </c>
    </row>
    <row r="44" spans="1:16" ht="12.75" customHeight="1" x14ac:dyDescent="0.25">
      <c r="A44" s="206" t="s">
        <v>82</v>
      </c>
      <c r="B44" s="207"/>
      <c r="C44" s="208"/>
      <c r="D44" s="100" t="s">
        <v>84</v>
      </c>
      <c r="E44" s="100" t="s">
        <v>197</v>
      </c>
      <c r="F44" s="100" t="s">
        <v>384</v>
      </c>
      <c r="G44" s="100" t="s">
        <v>385</v>
      </c>
      <c r="H44" s="100" t="s">
        <v>386</v>
      </c>
      <c r="I44" s="100" t="s">
        <v>387</v>
      </c>
      <c r="J44" s="100" t="s">
        <v>388</v>
      </c>
      <c r="K44" s="100" t="s">
        <v>389</v>
      </c>
      <c r="L44" s="100" t="s">
        <v>390</v>
      </c>
      <c r="M44" s="100" t="s">
        <v>391</v>
      </c>
      <c r="N44" s="100" t="s">
        <v>392</v>
      </c>
      <c r="O44" s="100" t="s">
        <v>393</v>
      </c>
      <c r="P44">
        <v>31</v>
      </c>
    </row>
    <row r="45" spans="1:16" ht="12.75" customHeight="1" x14ac:dyDescent="0.25">
      <c r="A45" s="206" t="s">
        <v>94</v>
      </c>
      <c r="B45" s="207"/>
      <c r="C45" s="208"/>
      <c r="D45" s="100" t="s">
        <v>168</v>
      </c>
      <c r="E45" s="100" t="s">
        <v>394</v>
      </c>
      <c r="F45" s="100" t="s">
        <v>395</v>
      </c>
      <c r="G45" s="100" t="s">
        <v>396</v>
      </c>
      <c r="H45" s="100" t="s">
        <v>397</v>
      </c>
      <c r="I45" s="100" t="s">
        <v>398</v>
      </c>
      <c r="J45" s="100" t="s">
        <v>399</v>
      </c>
      <c r="K45" s="100" t="s">
        <v>400</v>
      </c>
      <c r="L45" s="100" t="s">
        <v>401</v>
      </c>
      <c r="M45" s="100" t="s">
        <v>402</v>
      </c>
      <c r="N45" s="100" t="s">
        <v>403</v>
      </c>
      <c r="O45" s="100" t="s">
        <v>404</v>
      </c>
      <c r="P45">
        <v>32</v>
      </c>
    </row>
    <row r="46" spans="1:16" ht="12.75" customHeight="1" x14ac:dyDescent="0.25">
      <c r="A46" s="206" t="s">
        <v>107</v>
      </c>
      <c r="B46" s="207"/>
      <c r="C46" s="208"/>
      <c r="D46" s="100" t="s">
        <v>179</v>
      </c>
      <c r="E46" s="100" t="s">
        <v>405</v>
      </c>
      <c r="F46" s="100" t="s">
        <v>406</v>
      </c>
      <c r="G46" s="100" t="s">
        <v>407</v>
      </c>
      <c r="H46" s="100" t="s">
        <v>408</v>
      </c>
      <c r="I46" s="100" t="s">
        <v>409</v>
      </c>
      <c r="J46" s="100" t="s">
        <v>410</v>
      </c>
      <c r="K46" s="100" t="s">
        <v>411</v>
      </c>
      <c r="L46" s="100" t="s">
        <v>412</v>
      </c>
      <c r="M46" s="100" t="s">
        <v>413</v>
      </c>
      <c r="N46" s="100" t="s">
        <v>414</v>
      </c>
      <c r="O46" s="100" t="s">
        <v>415</v>
      </c>
      <c r="P46">
        <v>33</v>
      </c>
    </row>
    <row r="47" spans="1:16" ht="12.75" customHeight="1" thickBot="1" x14ac:dyDescent="0.3">
      <c r="A47" s="206" t="s">
        <v>120</v>
      </c>
      <c r="B47" s="207"/>
      <c r="C47" s="208"/>
      <c r="D47" s="100" t="s">
        <v>191</v>
      </c>
      <c r="E47" s="100" t="s">
        <v>384</v>
      </c>
      <c r="F47" s="100" t="s">
        <v>416</v>
      </c>
      <c r="G47" s="100" t="s">
        <v>300</v>
      </c>
      <c r="H47" s="100" t="s">
        <v>417</v>
      </c>
      <c r="I47" s="100" t="s">
        <v>418</v>
      </c>
      <c r="J47" s="100" t="s">
        <v>419</v>
      </c>
      <c r="K47" s="100" t="s">
        <v>420</v>
      </c>
      <c r="L47" s="100" t="s">
        <v>421</v>
      </c>
      <c r="M47" s="100" t="s">
        <v>422</v>
      </c>
      <c r="N47" s="100" t="s">
        <v>423</v>
      </c>
      <c r="O47" s="100" t="s">
        <v>424</v>
      </c>
      <c r="P47">
        <v>34</v>
      </c>
    </row>
    <row r="48" spans="1:16" ht="12.75" customHeight="1" x14ac:dyDescent="0.25">
      <c r="A48" s="206" t="s">
        <v>130</v>
      </c>
      <c r="B48" s="207"/>
      <c r="C48" s="208"/>
      <c r="D48" s="131" t="s">
        <v>199</v>
      </c>
      <c r="E48" s="131" t="s">
        <v>425</v>
      </c>
      <c r="F48" s="131" t="s">
        <v>426</v>
      </c>
      <c r="G48" s="131" t="s">
        <v>427</v>
      </c>
      <c r="H48" s="131" t="s">
        <v>428</v>
      </c>
      <c r="I48" s="131" t="s">
        <v>429</v>
      </c>
      <c r="J48" s="131" t="s">
        <v>430</v>
      </c>
      <c r="K48" s="131" t="s">
        <v>431</v>
      </c>
      <c r="L48" s="131" t="s">
        <v>432</v>
      </c>
      <c r="M48" s="131" t="s">
        <v>433</v>
      </c>
      <c r="N48" s="131" t="s">
        <v>434</v>
      </c>
      <c r="O48" s="131" t="s">
        <v>435</v>
      </c>
      <c r="P48">
        <v>35</v>
      </c>
    </row>
    <row r="49" spans="1:16" ht="12.75" customHeight="1" x14ac:dyDescent="0.25">
      <c r="A49" s="43"/>
      <c r="B49" s="44"/>
      <c r="C49" s="44"/>
      <c r="D49" s="75" t="s">
        <v>436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206" t="s">
        <v>58</v>
      </c>
      <c r="B50" s="207"/>
      <c r="C50" s="208"/>
      <c r="D50" s="100" t="s">
        <v>212</v>
      </c>
      <c r="E50" s="100" t="s">
        <v>437</v>
      </c>
      <c r="F50" s="100" t="s">
        <v>438</v>
      </c>
      <c r="G50" s="100" t="s">
        <v>439</v>
      </c>
      <c r="H50" s="100" t="s">
        <v>440</v>
      </c>
      <c r="I50" s="100" t="s">
        <v>441</v>
      </c>
      <c r="J50" s="100" t="s">
        <v>442</v>
      </c>
      <c r="K50" s="100" t="s">
        <v>256</v>
      </c>
      <c r="L50" s="100" t="s">
        <v>443</v>
      </c>
      <c r="M50" s="100" t="s">
        <v>221</v>
      </c>
      <c r="N50" s="100" t="s">
        <v>221</v>
      </c>
      <c r="O50" s="100" t="s">
        <v>444</v>
      </c>
      <c r="P50">
        <v>36</v>
      </c>
    </row>
    <row r="51" spans="1:16" ht="12.75" customHeight="1" x14ac:dyDescent="0.25">
      <c r="A51" s="206" t="s">
        <v>70</v>
      </c>
      <c r="B51" s="207"/>
      <c r="C51" s="208"/>
      <c r="D51" s="100" t="s">
        <v>223</v>
      </c>
      <c r="E51" s="100" t="s">
        <v>445</v>
      </c>
      <c r="F51" s="100" t="s">
        <v>446</v>
      </c>
      <c r="G51" s="100" t="s">
        <v>447</v>
      </c>
      <c r="H51" s="100" t="s">
        <v>252</v>
      </c>
      <c r="I51" s="100" t="s">
        <v>448</v>
      </c>
      <c r="J51" s="100" t="s">
        <v>449</v>
      </c>
      <c r="K51" s="100" t="s">
        <v>253</v>
      </c>
      <c r="L51" s="100" t="s">
        <v>450</v>
      </c>
      <c r="M51" s="100" t="s">
        <v>260</v>
      </c>
      <c r="N51" s="100" t="s">
        <v>451</v>
      </c>
      <c r="O51" s="100" t="s">
        <v>260</v>
      </c>
      <c r="P51">
        <v>37</v>
      </c>
    </row>
    <row r="52" spans="1:16" ht="12.75" customHeight="1" x14ac:dyDescent="0.25">
      <c r="A52" s="206" t="s">
        <v>82</v>
      </c>
      <c r="B52" s="207"/>
      <c r="C52" s="208"/>
      <c r="D52" s="100" t="s">
        <v>233</v>
      </c>
      <c r="E52" s="100" t="s">
        <v>452</v>
      </c>
      <c r="F52" s="100" t="s">
        <v>453</v>
      </c>
      <c r="G52" s="100" t="s">
        <v>240</v>
      </c>
      <c r="H52" s="100" t="s">
        <v>454</v>
      </c>
      <c r="I52" s="100" t="s">
        <v>62</v>
      </c>
      <c r="J52" s="100" t="s">
        <v>279</v>
      </c>
      <c r="K52" s="100" t="s">
        <v>447</v>
      </c>
      <c r="L52" s="100" t="s">
        <v>270</v>
      </c>
      <c r="M52" s="100" t="s">
        <v>250</v>
      </c>
      <c r="N52" s="100" t="s">
        <v>250</v>
      </c>
      <c r="O52" s="100" t="s">
        <v>250</v>
      </c>
      <c r="P52">
        <v>38</v>
      </c>
    </row>
    <row r="53" spans="1:16" ht="12.75" customHeight="1" x14ac:dyDescent="0.25">
      <c r="A53" s="206" t="s">
        <v>94</v>
      </c>
      <c r="B53" s="207"/>
      <c r="C53" s="208"/>
      <c r="D53" s="100" t="s">
        <v>242</v>
      </c>
      <c r="E53" s="100" t="s">
        <v>242</v>
      </c>
      <c r="F53" s="100" t="s">
        <v>455</v>
      </c>
      <c r="G53" s="100" t="s">
        <v>281</v>
      </c>
      <c r="H53" s="100" t="s">
        <v>227</v>
      </c>
      <c r="I53" s="100" t="s">
        <v>439</v>
      </c>
      <c r="J53" s="100" t="s">
        <v>439</v>
      </c>
      <c r="K53" s="100" t="s">
        <v>456</v>
      </c>
      <c r="L53" s="100" t="s">
        <v>457</v>
      </c>
      <c r="M53" s="100" t="s">
        <v>458</v>
      </c>
      <c r="N53" s="100" t="s">
        <v>454</v>
      </c>
      <c r="O53" s="100" t="s">
        <v>454</v>
      </c>
      <c r="P53">
        <v>39</v>
      </c>
    </row>
    <row r="54" spans="1:16" ht="12.75" customHeight="1" x14ac:dyDescent="0.25">
      <c r="A54" s="206" t="s">
        <v>107</v>
      </c>
      <c r="B54" s="207"/>
      <c r="C54" s="208"/>
      <c r="D54" s="100" t="s">
        <v>254</v>
      </c>
      <c r="E54" s="100" t="s">
        <v>459</v>
      </c>
      <c r="F54" s="100" t="s">
        <v>460</v>
      </c>
      <c r="G54" s="100" t="s">
        <v>461</v>
      </c>
      <c r="H54" s="100" t="s">
        <v>218</v>
      </c>
      <c r="I54" s="100" t="s">
        <v>279</v>
      </c>
      <c r="J54" s="100" t="s">
        <v>462</v>
      </c>
      <c r="K54" s="100" t="s">
        <v>218</v>
      </c>
      <c r="L54" s="100" t="s">
        <v>447</v>
      </c>
      <c r="M54" s="100" t="s">
        <v>463</v>
      </c>
      <c r="N54" s="100" t="s">
        <v>249</v>
      </c>
      <c r="O54" s="100" t="s">
        <v>249</v>
      </c>
      <c r="P54">
        <v>40</v>
      </c>
    </row>
    <row r="55" spans="1:16" ht="12.75" customHeight="1" thickBot="1" x14ac:dyDescent="0.3">
      <c r="A55" s="206" t="s">
        <v>120</v>
      </c>
      <c r="B55" s="207"/>
      <c r="C55" s="208"/>
      <c r="D55" s="130" t="s">
        <v>265</v>
      </c>
      <c r="E55" s="130" t="s">
        <v>276</v>
      </c>
      <c r="F55" s="130" t="s">
        <v>464</v>
      </c>
      <c r="G55" s="130" t="s">
        <v>465</v>
      </c>
      <c r="H55" s="130" t="s">
        <v>218</v>
      </c>
      <c r="I55" s="130" t="s">
        <v>462</v>
      </c>
      <c r="J55" s="130" t="s">
        <v>466</v>
      </c>
      <c r="K55" s="130" t="s">
        <v>260</v>
      </c>
      <c r="L55" s="130" t="s">
        <v>228</v>
      </c>
      <c r="M55" s="130" t="s">
        <v>270</v>
      </c>
      <c r="N55" s="130" t="s">
        <v>463</v>
      </c>
      <c r="O55" s="130" t="s">
        <v>249</v>
      </c>
      <c r="P55">
        <v>41</v>
      </c>
    </row>
    <row r="56" spans="1:16" ht="12.75" customHeight="1" x14ac:dyDescent="0.25">
      <c r="A56" s="206" t="s">
        <v>130</v>
      </c>
      <c r="B56" s="207"/>
      <c r="C56" s="208"/>
      <c r="D56" s="131" t="s">
        <v>275</v>
      </c>
      <c r="E56" s="131" t="s">
        <v>467</v>
      </c>
      <c r="F56" s="131" t="s">
        <v>468</v>
      </c>
      <c r="G56" s="131" t="s">
        <v>261</v>
      </c>
      <c r="H56" s="131" t="s">
        <v>458</v>
      </c>
      <c r="I56" s="131" t="s">
        <v>227</v>
      </c>
      <c r="J56" s="131" t="s">
        <v>469</v>
      </c>
      <c r="K56" s="131" t="s">
        <v>253</v>
      </c>
      <c r="L56" s="131" t="s">
        <v>279</v>
      </c>
      <c r="M56" s="131" t="s">
        <v>218</v>
      </c>
      <c r="N56" s="131" t="s">
        <v>274</v>
      </c>
      <c r="O56" s="131" t="s">
        <v>274</v>
      </c>
      <c r="P56">
        <v>42</v>
      </c>
    </row>
    <row r="57" spans="1:16" x14ac:dyDescent="0.25">
      <c r="A57" s="227" t="s">
        <v>470</v>
      </c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</row>
    <row r="58" spans="1:16" x14ac:dyDescent="0.25">
      <c r="A58" s="228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</row>
    <row r="59" spans="1:16" x14ac:dyDescent="0.25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46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25">
      <c r="A2" s="241" t="s">
        <v>471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spans="1:12" ht="12.75" customHeight="1" x14ac:dyDescent="0.25">
      <c r="A3" s="242" t="s">
        <v>472</v>
      </c>
      <c r="B3" s="243"/>
      <c r="C3" s="244"/>
      <c r="D3" s="251" t="str">
        <f>Data!B4</f>
        <v>December</v>
      </c>
      <c r="E3" s="252"/>
      <c r="F3" s="252"/>
      <c r="G3" s="253"/>
      <c r="H3" s="251">
        <f>Data!B6</f>
        <v>44136</v>
      </c>
      <c r="I3" s="252"/>
      <c r="J3" s="252"/>
      <c r="K3" s="253"/>
    </row>
    <row r="4" spans="1:12" ht="25.5" customHeight="1" x14ac:dyDescent="0.25">
      <c r="A4" s="245"/>
      <c r="B4" s="246"/>
      <c r="C4" s="247"/>
      <c r="D4" s="254" t="s">
        <v>473</v>
      </c>
      <c r="E4" s="204" t="s">
        <v>474</v>
      </c>
      <c r="F4" s="205"/>
      <c r="G4" s="254" t="s">
        <v>475</v>
      </c>
      <c r="H4" s="254" t="s">
        <v>473</v>
      </c>
      <c r="I4" s="204" t="s">
        <v>474</v>
      </c>
      <c r="J4" s="205"/>
      <c r="K4" s="254" t="s">
        <v>475</v>
      </c>
    </row>
    <row r="5" spans="1:12" ht="26.4" x14ac:dyDescent="0.25">
      <c r="A5" s="248"/>
      <c r="B5" s="249"/>
      <c r="C5" s="250"/>
      <c r="D5" s="255"/>
      <c r="E5" s="28" t="str">
        <f xml:space="preserve"> CONCATENATE(Data!A4,"   (Preliminary)")</f>
        <v>2021   (Preliminary)</v>
      </c>
      <c r="F5" s="28">
        <f>Data!A4-1</f>
        <v>2020</v>
      </c>
      <c r="G5" s="255"/>
      <c r="H5" s="255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5"/>
    </row>
    <row r="6" spans="1:12" x14ac:dyDescent="0.25">
      <c r="A6" s="232"/>
      <c r="B6" s="233"/>
      <c r="C6" s="234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25">
      <c r="A7" s="235" t="s">
        <v>476</v>
      </c>
      <c r="B7" s="236"/>
      <c r="C7" s="236"/>
      <c r="D7" s="236"/>
      <c r="E7" s="236"/>
      <c r="F7" s="236"/>
      <c r="G7" s="236"/>
      <c r="H7" s="236"/>
      <c r="I7" s="236"/>
      <c r="J7" s="236"/>
      <c r="K7" s="237"/>
    </row>
    <row r="8" spans="1:12" ht="12.75" hidden="1" customHeight="1" x14ac:dyDescent="0.25">
      <c r="A8" s="56"/>
      <c r="B8" s="57"/>
      <c r="C8" s="57"/>
      <c r="D8" s="57" t="s">
        <v>477</v>
      </c>
      <c r="E8" s="57" t="s">
        <v>478</v>
      </c>
      <c r="F8" s="57" t="s">
        <v>479</v>
      </c>
      <c r="G8" s="57" t="s">
        <v>480</v>
      </c>
      <c r="H8" s="57" t="s">
        <v>481</v>
      </c>
      <c r="I8" s="57" t="s">
        <v>482</v>
      </c>
      <c r="J8" s="57" t="s">
        <v>483</v>
      </c>
      <c r="K8" s="58" t="s">
        <v>484</v>
      </c>
      <c r="L8" s="61" t="s">
        <v>57</v>
      </c>
    </row>
    <row r="9" spans="1:12" ht="12.75" customHeight="1" x14ac:dyDescent="0.25">
      <c r="A9" s="238" t="s">
        <v>485</v>
      </c>
      <c r="B9" s="239"/>
      <c r="C9" s="240"/>
      <c r="D9" s="121">
        <v>2</v>
      </c>
      <c r="E9" s="71">
        <v>137</v>
      </c>
      <c r="F9" s="97">
        <v>117</v>
      </c>
      <c r="G9" s="148">
        <v>17.7</v>
      </c>
      <c r="H9" s="121">
        <v>2</v>
      </c>
      <c r="I9" s="71">
        <v>141</v>
      </c>
      <c r="J9" s="71">
        <v>121</v>
      </c>
      <c r="K9" s="148">
        <v>16.7</v>
      </c>
      <c r="L9">
        <v>1</v>
      </c>
    </row>
    <row r="10" spans="1:12" ht="12.75" customHeight="1" x14ac:dyDescent="0.25">
      <c r="A10" s="238" t="s">
        <v>486</v>
      </c>
      <c r="B10" s="239"/>
      <c r="C10" s="240"/>
      <c r="D10" s="121">
        <v>61</v>
      </c>
      <c r="E10" s="71">
        <v>414</v>
      </c>
      <c r="F10" s="97">
        <v>380</v>
      </c>
      <c r="G10" s="148">
        <v>8.9</v>
      </c>
      <c r="H10" s="121">
        <v>60</v>
      </c>
      <c r="I10" s="71">
        <v>425</v>
      </c>
      <c r="J10" s="71">
        <v>375</v>
      </c>
      <c r="K10" s="148">
        <v>13.4</v>
      </c>
      <c r="L10">
        <v>2</v>
      </c>
    </row>
    <row r="11" spans="1:12" ht="12.75" customHeight="1" x14ac:dyDescent="0.25">
      <c r="A11" s="238" t="s">
        <v>487</v>
      </c>
      <c r="B11" s="239"/>
      <c r="C11" s="240"/>
      <c r="D11" s="121">
        <v>15</v>
      </c>
      <c r="E11" s="71">
        <v>132</v>
      </c>
      <c r="F11" s="97">
        <v>110</v>
      </c>
      <c r="G11" s="148">
        <v>20.6</v>
      </c>
      <c r="H11" s="121">
        <v>15</v>
      </c>
      <c r="I11" s="71">
        <v>133</v>
      </c>
      <c r="J11" s="71">
        <v>110</v>
      </c>
      <c r="K11" s="148">
        <v>20.2</v>
      </c>
      <c r="L11">
        <v>3</v>
      </c>
    </row>
    <row r="12" spans="1:12" ht="12.75" customHeight="1" x14ac:dyDescent="0.25">
      <c r="A12" s="238" t="s">
        <v>488</v>
      </c>
      <c r="B12" s="239"/>
      <c r="C12" s="240"/>
      <c r="D12" s="121">
        <v>61</v>
      </c>
      <c r="E12" s="71">
        <v>270</v>
      </c>
      <c r="F12" s="97">
        <v>230</v>
      </c>
      <c r="G12" s="148">
        <v>17.600000000000001</v>
      </c>
      <c r="H12" s="121">
        <v>76</v>
      </c>
      <c r="I12" s="71">
        <v>272</v>
      </c>
      <c r="J12" s="71">
        <v>236</v>
      </c>
      <c r="K12" s="148">
        <v>15.5</v>
      </c>
      <c r="L12">
        <v>4</v>
      </c>
    </row>
    <row r="13" spans="1:12" ht="12.75" customHeight="1" x14ac:dyDescent="0.25">
      <c r="A13" s="238" t="s">
        <v>489</v>
      </c>
      <c r="B13" s="239"/>
      <c r="C13" s="240"/>
      <c r="D13" s="121">
        <v>4</v>
      </c>
      <c r="E13" s="71">
        <v>237</v>
      </c>
      <c r="F13" s="97">
        <v>211</v>
      </c>
      <c r="G13" s="148">
        <v>12.2</v>
      </c>
      <c r="H13" s="121">
        <v>18</v>
      </c>
      <c r="I13" s="71">
        <v>253</v>
      </c>
      <c r="J13" s="71">
        <v>221</v>
      </c>
      <c r="K13" s="148">
        <v>14.7</v>
      </c>
      <c r="L13">
        <v>5</v>
      </c>
    </row>
    <row r="14" spans="1:12" ht="12.75" customHeight="1" x14ac:dyDescent="0.25">
      <c r="A14" s="238" t="s">
        <v>490</v>
      </c>
      <c r="B14" s="239"/>
      <c r="C14" s="240"/>
      <c r="D14" s="121">
        <v>48</v>
      </c>
      <c r="E14" s="71">
        <v>989</v>
      </c>
      <c r="F14" s="97">
        <v>845</v>
      </c>
      <c r="G14" s="148">
        <v>17</v>
      </c>
      <c r="H14" s="121">
        <v>49</v>
      </c>
      <c r="I14" s="71">
        <v>1006</v>
      </c>
      <c r="J14" s="71">
        <v>893</v>
      </c>
      <c r="K14" s="148">
        <v>12.7</v>
      </c>
      <c r="L14">
        <v>6</v>
      </c>
    </row>
    <row r="15" spans="1:12" ht="12.75" customHeight="1" x14ac:dyDescent="0.25">
      <c r="A15" s="238" t="s">
        <v>491</v>
      </c>
      <c r="B15" s="239"/>
      <c r="C15" s="240"/>
      <c r="D15" s="121">
        <v>45</v>
      </c>
      <c r="E15" s="71">
        <v>1839</v>
      </c>
      <c r="F15" s="97">
        <v>1518</v>
      </c>
      <c r="G15" s="148">
        <v>21.1</v>
      </c>
      <c r="H15" s="121">
        <v>44</v>
      </c>
      <c r="I15" s="71">
        <v>1924</v>
      </c>
      <c r="J15" s="71">
        <v>1670</v>
      </c>
      <c r="K15" s="148">
        <v>15.2</v>
      </c>
      <c r="L15">
        <v>7</v>
      </c>
    </row>
    <row r="16" spans="1:12" ht="12.75" customHeight="1" x14ac:dyDescent="0.25">
      <c r="A16" s="238" t="s">
        <v>492</v>
      </c>
      <c r="B16" s="239"/>
      <c r="C16" s="240"/>
      <c r="D16" s="121">
        <v>7</v>
      </c>
      <c r="E16" s="71">
        <v>59</v>
      </c>
      <c r="F16" s="97">
        <v>47</v>
      </c>
      <c r="G16" s="148">
        <v>25.3</v>
      </c>
      <c r="H16" s="121">
        <v>7</v>
      </c>
      <c r="I16" s="71">
        <v>62</v>
      </c>
      <c r="J16" s="71">
        <v>49</v>
      </c>
      <c r="K16" s="148">
        <v>27</v>
      </c>
      <c r="L16">
        <v>8</v>
      </c>
    </row>
    <row r="17" spans="1:12" ht="12.75" customHeight="1" x14ac:dyDescent="0.25">
      <c r="A17" s="238" t="s">
        <v>493</v>
      </c>
      <c r="B17" s="239"/>
      <c r="C17" s="240"/>
      <c r="D17" s="121">
        <v>24</v>
      </c>
      <c r="E17" s="71">
        <v>228</v>
      </c>
      <c r="F17" s="97">
        <v>190</v>
      </c>
      <c r="G17" s="148">
        <v>20</v>
      </c>
      <c r="H17" s="121">
        <v>25</v>
      </c>
      <c r="I17" s="71">
        <v>211</v>
      </c>
      <c r="J17" s="71">
        <v>180</v>
      </c>
      <c r="K17" s="148">
        <v>17.3</v>
      </c>
      <c r="L17">
        <v>9</v>
      </c>
    </row>
    <row r="18" spans="1:12" ht="12.75" customHeight="1" x14ac:dyDescent="0.25">
      <c r="A18" s="238" t="s">
        <v>494</v>
      </c>
      <c r="B18" s="239"/>
      <c r="C18" s="240"/>
      <c r="D18" s="122"/>
      <c r="E18" s="72">
        <f>SUM(E9:E17)</f>
        <v>4305</v>
      </c>
      <c r="F18" s="32">
        <f>SUM(F9:F17)</f>
        <v>3648</v>
      </c>
      <c r="G18" s="148">
        <f>((E18-F18)/F18)*100</f>
        <v>18.009868421052634</v>
      </c>
      <c r="H18" s="122"/>
      <c r="I18" s="72">
        <f>SUM(I9:I17)</f>
        <v>4427</v>
      </c>
      <c r="J18" s="72">
        <f>SUM(J9:J17)</f>
        <v>3855</v>
      </c>
      <c r="K18" s="148">
        <f>((I18-J18)/J18)*100</f>
        <v>14.837872892347601</v>
      </c>
    </row>
    <row r="19" spans="1:12" ht="12.75" customHeight="1" x14ac:dyDescent="0.25">
      <c r="A19" s="51" t="s">
        <v>495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38" t="s">
        <v>496</v>
      </c>
      <c r="B20" s="239"/>
      <c r="C20" s="240"/>
      <c r="D20" s="121">
        <v>1</v>
      </c>
      <c r="E20" s="71">
        <v>81</v>
      </c>
      <c r="F20" s="97">
        <v>67</v>
      </c>
      <c r="G20" s="148">
        <v>21.1</v>
      </c>
      <c r="H20" s="121">
        <v>4</v>
      </c>
      <c r="I20" s="71">
        <v>106</v>
      </c>
      <c r="J20" s="71">
        <v>90</v>
      </c>
      <c r="K20" s="148">
        <v>17.2</v>
      </c>
      <c r="L20">
        <v>10</v>
      </c>
    </row>
    <row r="21" spans="1:12" ht="12.75" customHeight="1" x14ac:dyDescent="0.25">
      <c r="A21" s="238" t="s">
        <v>497</v>
      </c>
      <c r="B21" s="239"/>
      <c r="C21" s="240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38" t="s">
        <v>498</v>
      </c>
      <c r="B22" s="239"/>
      <c r="C22" s="240"/>
      <c r="D22" s="121">
        <v>105</v>
      </c>
      <c r="E22" s="71">
        <v>2532</v>
      </c>
      <c r="F22" s="97">
        <v>2245</v>
      </c>
      <c r="G22" s="148">
        <v>12.8</v>
      </c>
      <c r="H22" s="121">
        <v>104</v>
      </c>
      <c r="I22" s="71">
        <v>2454</v>
      </c>
      <c r="J22" s="71">
        <v>2141</v>
      </c>
      <c r="K22" s="148">
        <v>14.6</v>
      </c>
      <c r="L22">
        <v>12</v>
      </c>
    </row>
    <row r="23" spans="1:12" ht="12.75" customHeight="1" x14ac:dyDescent="0.25">
      <c r="A23" s="238" t="s">
        <v>499</v>
      </c>
      <c r="B23" s="239"/>
      <c r="C23" s="240"/>
      <c r="D23" s="121">
        <v>54</v>
      </c>
      <c r="E23" s="71">
        <v>1827</v>
      </c>
      <c r="F23" s="97">
        <v>1664</v>
      </c>
      <c r="G23" s="148">
        <v>9.8000000000000007</v>
      </c>
      <c r="H23" s="121">
        <v>52</v>
      </c>
      <c r="I23" s="71">
        <v>1815</v>
      </c>
      <c r="J23" s="71">
        <v>1660</v>
      </c>
      <c r="K23" s="148">
        <v>9.3000000000000007</v>
      </c>
      <c r="L23">
        <v>13</v>
      </c>
    </row>
    <row r="24" spans="1:12" ht="12.75" customHeight="1" x14ac:dyDescent="0.25">
      <c r="A24" s="238" t="s">
        <v>500</v>
      </c>
      <c r="B24" s="239"/>
      <c r="C24" s="240"/>
      <c r="D24" s="121">
        <v>7</v>
      </c>
      <c r="E24" s="71">
        <v>545</v>
      </c>
      <c r="F24" s="97">
        <v>429</v>
      </c>
      <c r="G24" s="148">
        <v>27</v>
      </c>
      <c r="H24" s="121">
        <v>6</v>
      </c>
      <c r="I24" s="71">
        <v>576</v>
      </c>
      <c r="J24" s="71">
        <v>449</v>
      </c>
      <c r="K24" s="148">
        <v>28.2</v>
      </c>
      <c r="L24">
        <v>14</v>
      </c>
    </row>
    <row r="25" spans="1:12" ht="12.75" customHeight="1" x14ac:dyDescent="0.25">
      <c r="A25" s="238" t="s">
        <v>501</v>
      </c>
      <c r="B25" s="239"/>
      <c r="C25" s="240"/>
      <c r="D25" s="121">
        <v>40</v>
      </c>
      <c r="E25" s="71">
        <v>1869</v>
      </c>
      <c r="F25" s="97">
        <v>1674</v>
      </c>
      <c r="G25" s="148">
        <v>11.6</v>
      </c>
      <c r="H25" s="121">
        <v>35</v>
      </c>
      <c r="I25" s="71">
        <v>1887</v>
      </c>
      <c r="J25" s="71">
        <v>1691</v>
      </c>
      <c r="K25" s="148">
        <v>11.6</v>
      </c>
      <c r="L25">
        <v>15</v>
      </c>
    </row>
    <row r="26" spans="1:12" ht="12.75" customHeight="1" x14ac:dyDescent="0.25">
      <c r="A26" s="238" t="s">
        <v>502</v>
      </c>
      <c r="B26" s="239"/>
      <c r="C26" s="240"/>
      <c r="D26" s="121">
        <v>48</v>
      </c>
      <c r="E26" s="71">
        <v>1572</v>
      </c>
      <c r="F26" s="97">
        <v>1364</v>
      </c>
      <c r="G26" s="148">
        <v>15.2</v>
      </c>
      <c r="H26" s="121">
        <v>48</v>
      </c>
      <c r="I26" s="71">
        <v>1562</v>
      </c>
      <c r="J26" s="71">
        <v>1392</v>
      </c>
      <c r="K26" s="148">
        <v>12.2</v>
      </c>
      <c r="L26">
        <v>16</v>
      </c>
    </row>
    <row r="27" spans="1:12" ht="12.75" customHeight="1" x14ac:dyDescent="0.25">
      <c r="A27" s="238" t="s">
        <v>503</v>
      </c>
      <c r="B27" s="239"/>
      <c r="C27" s="240"/>
      <c r="D27" s="121">
        <v>319</v>
      </c>
      <c r="E27" s="71">
        <v>1839</v>
      </c>
      <c r="F27" s="97">
        <v>1602</v>
      </c>
      <c r="G27" s="148">
        <v>14.8</v>
      </c>
      <c r="H27" s="121">
        <v>320</v>
      </c>
      <c r="I27" s="71">
        <v>1886</v>
      </c>
      <c r="J27" s="71">
        <v>1647</v>
      </c>
      <c r="K27" s="148">
        <v>14.5</v>
      </c>
      <c r="L27">
        <v>17</v>
      </c>
    </row>
    <row r="28" spans="1:12" ht="12.75" customHeight="1" x14ac:dyDescent="0.25">
      <c r="A28" s="238" t="s">
        <v>504</v>
      </c>
      <c r="B28" s="239"/>
      <c r="C28" s="240"/>
      <c r="D28" s="121">
        <v>10</v>
      </c>
      <c r="E28" s="71">
        <v>462</v>
      </c>
      <c r="F28" s="97">
        <v>403</v>
      </c>
      <c r="G28" s="148">
        <v>14.9</v>
      </c>
      <c r="H28" s="121">
        <v>18</v>
      </c>
      <c r="I28" s="71">
        <v>454</v>
      </c>
      <c r="J28" s="71">
        <v>410</v>
      </c>
      <c r="K28" s="148">
        <v>10.6</v>
      </c>
      <c r="L28">
        <v>18</v>
      </c>
    </row>
    <row r="29" spans="1:12" ht="12.75" customHeight="1" x14ac:dyDescent="0.25">
      <c r="A29" s="238" t="s">
        <v>494</v>
      </c>
      <c r="B29" s="239"/>
      <c r="C29" s="240"/>
      <c r="D29" s="122"/>
      <c r="E29" s="72">
        <f>SUM(E20:E28)</f>
        <v>10727</v>
      </c>
      <c r="F29" s="32">
        <f>SUM(F20:F28)</f>
        <v>9448</v>
      </c>
      <c r="G29" s="148">
        <f>((E29-F29)/F29)*100</f>
        <v>13.537256562235395</v>
      </c>
      <c r="H29" s="122"/>
      <c r="I29" s="72">
        <f>SUM(I20:I28)</f>
        <v>10740</v>
      </c>
      <c r="J29" s="72">
        <f>SUM(J20:J28)</f>
        <v>9480</v>
      </c>
      <c r="K29" s="148">
        <f>((I29-J29)/J29)*100</f>
        <v>13.291139240506327</v>
      </c>
    </row>
    <row r="30" spans="1:12" ht="12.75" customHeight="1" x14ac:dyDescent="0.25">
      <c r="A30" s="51" t="s">
        <v>505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38" t="s">
        <v>506</v>
      </c>
      <c r="B31" s="239"/>
      <c r="C31" s="240"/>
      <c r="D31" s="121">
        <v>34</v>
      </c>
      <c r="E31" s="71">
        <v>1468</v>
      </c>
      <c r="F31" s="97">
        <v>1317</v>
      </c>
      <c r="G31" s="148">
        <v>11.5</v>
      </c>
      <c r="H31" s="121">
        <v>36</v>
      </c>
      <c r="I31" s="71">
        <v>1473</v>
      </c>
      <c r="J31" s="71">
        <v>1277</v>
      </c>
      <c r="K31" s="148">
        <v>15.3</v>
      </c>
      <c r="L31">
        <v>19</v>
      </c>
    </row>
    <row r="32" spans="1:12" ht="12.75" customHeight="1" x14ac:dyDescent="0.25">
      <c r="A32" s="238" t="s">
        <v>507</v>
      </c>
      <c r="B32" s="239"/>
      <c r="C32" s="240"/>
      <c r="D32" s="121">
        <v>25</v>
      </c>
      <c r="E32" s="71">
        <v>1444</v>
      </c>
      <c r="F32" s="97">
        <v>1279</v>
      </c>
      <c r="G32" s="148">
        <v>12.9</v>
      </c>
      <c r="H32" s="121">
        <v>24</v>
      </c>
      <c r="I32" s="71">
        <v>1445</v>
      </c>
      <c r="J32" s="71">
        <v>1267</v>
      </c>
      <c r="K32" s="148">
        <v>14.1</v>
      </c>
      <c r="L32">
        <v>20</v>
      </c>
    </row>
    <row r="33" spans="1:12" ht="12.75" customHeight="1" x14ac:dyDescent="0.25">
      <c r="A33" s="238" t="s">
        <v>508</v>
      </c>
      <c r="B33" s="239"/>
      <c r="C33" s="240"/>
      <c r="D33" s="121">
        <v>82</v>
      </c>
      <c r="E33" s="71">
        <v>1128</v>
      </c>
      <c r="F33" s="97">
        <v>1005</v>
      </c>
      <c r="G33" s="148">
        <v>12.3</v>
      </c>
      <c r="H33" s="121">
        <v>82</v>
      </c>
      <c r="I33" s="71">
        <v>1158</v>
      </c>
      <c r="J33" s="71">
        <v>981</v>
      </c>
      <c r="K33" s="148">
        <v>18</v>
      </c>
      <c r="L33">
        <v>21</v>
      </c>
    </row>
    <row r="34" spans="1:12" ht="12.75" customHeight="1" x14ac:dyDescent="0.25">
      <c r="A34" s="238" t="s">
        <v>509</v>
      </c>
      <c r="B34" s="239"/>
      <c r="C34" s="240"/>
      <c r="D34" s="121">
        <v>68</v>
      </c>
      <c r="E34" s="71">
        <v>901</v>
      </c>
      <c r="F34" s="97">
        <v>804</v>
      </c>
      <c r="G34" s="148">
        <v>12.1</v>
      </c>
      <c r="H34" s="121">
        <v>68</v>
      </c>
      <c r="I34" s="71">
        <v>905</v>
      </c>
      <c r="J34" s="71">
        <v>807</v>
      </c>
      <c r="K34" s="148">
        <v>12.1</v>
      </c>
      <c r="L34">
        <v>22</v>
      </c>
    </row>
    <row r="35" spans="1:12" ht="12.75" customHeight="1" x14ac:dyDescent="0.25">
      <c r="A35" s="238" t="s">
        <v>510</v>
      </c>
      <c r="B35" s="239"/>
      <c r="C35" s="240"/>
      <c r="D35" s="121">
        <v>58</v>
      </c>
      <c r="E35" s="71">
        <v>1476</v>
      </c>
      <c r="F35" s="97">
        <v>1329</v>
      </c>
      <c r="G35" s="148">
        <v>11.1</v>
      </c>
      <c r="H35" s="121">
        <v>57</v>
      </c>
      <c r="I35" s="71">
        <v>1547</v>
      </c>
      <c r="J35" s="71">
        <v>1358</v>
      </c>
      <c r="K35" s="148">
        <v>14</v>
      </c>
      <c r="L35">
        <v>23</v>
      </c>
    </row>
    <row r="36" spans="1:12" ht="12.75" customHeight="1" x14ac:dyDescent="0.25">
      <c r="A36" s="238" t="s">
        <v>511</v>
      </c>
      <c r="B36" s="239"/>
      <c r="C36" s="240"/>
      <c r="D36" s="121">
        <v>31</v>
      </c>
      <c r="E36" s="71">
        <v>1217</v>
      </c>
      <c r="F36" s="97">
        <v>1114</v>
      </c>
      <c r="G36" s="148">
        <v>9.3000000000000007</v>
      </c>
      <c r="H36" s="121">
        <v>30</v>
      </c>
      <c r="I36" s="71">
        <v>1290</v>
      </c>
      <c r="J36" s="71">
        <v>1099</v>
      </c>
      <c r="K36" s="148">
        <v>17.399999999999999</v>
      </c>
      <c r="L36">
        <v>24</v>
      </c>
    </row>
    <row r="37" spans="1:12" ht="12.75" customHeight="1" x14ac:dyDescent="0.25">
      <c r="A37" s="238" t="s">
        <v>512</v>
      </c>
      <c r="B37" s="239"/>
      <c r="C37" s="240"/>
      <c r="D37" s="121">
        <v>86</v>
      </c>
      <c r="E37" s="71">
        <v>1700</v>
      </c>
      <c r="F37" s="97">
        <v>1523</v>
      </c>
      <c r="G37" s="148">
        <v>11.6</v>
      </c>
      <c r="H37" s="121">
        <v>86</v>
      </c>
      <c r="I37" s="71">
        <v>1717</v>
      </c>
      <c r="J37" s="71">
        <v>1501</v>
      </c>
      <c r="K37" s="148">
        <v>14.4</v>
      </c>
      <c r="L37">
        <v>25</v>
      </c>
    </row>
    <row r="38" spans="1:12" ht="12.75" customHeight="1" x14ac:dyDescent="0.25">
      <c r="A38" s="238" t="s">
        <v>513</v>
      </c>
      <c r="B38" s="239"/>
      <c r="C38" s="240"/>
      <c r="D38" s="121">
        <v>38</v>
      </c>
      <c r="E38" s="71">
        <v>702</v>
      </c>
      <c r="F38" s="97">
        <v>629</v>
      </c>
      <c r="G38" s="148">
        <v>11.7</v>
      </c>
      <c r="H38" s="121">
        <v>38</v>
      </c>
      <c r="I38" s="71">
        <v>725</v>
      </c>
      <c r="J38" s="71">
        <v>631</v>
      </c>
      <c r="K38" s="148">
        <v>14.9</v>
      </c>
      <c r="L38">
        <v>26</v>
      </c>
    </row>
    <row r="39" spans="1:12" ht="12.75" customHeight="1" x14ac:dyDescent="0.25">
      <c r="A39" s="238" t="s">
        <v>514</v>
      </c>
      <c r="B39" s="239"/>
      <c r="C39" s="240"/>
      <c r="D39" s="121">
        <v>53</v>
      </c>
      <c r="E39" s="71">
        <v>307</v>
      </c>
      <c r="F39" s="97">
        <v>294</v>
      </c>
      <c r="G39" s="148">
        <v>4.4000000000000004</v>
      </c>
      <c r="H39" s="121">
        <v>54</v>
      </c>
      <c r="I39" s="71">
        <v>334</v>
      </c>
      <c r="J39" s="71">
        <v>290</v>
      </c>
      <c r="K39" s="148">
        <v>15.2</v>
      </c>
      <c r="L39">
        <v>27</v>
      </c>
    </row>
    <row r="40" spans="1:12" ht="12.75" customHeight="1" x14ac:dyDescent="0.25">
      <c r="A40" s="238" t="s">
        <v>515</v>
      </c>
      <c r="B40" s="239"/>
      <c r="C40" s="240"/>
      <c r="D40" s="121">
        <v>55</v>
      </c>
      <c r="E40" s="71">
        <v>1563</v>
      </c>
      <c r="F40" s="97">
        <v>1372</v>
      </c>
      <c r="G40" s="148">
        <v>14</v>
      </c>
      <c r="H40" s="121">
        <v>55</v>
      </c>
      <c r="I40" s="71">
        <v>1607</v>
      </c>
      <c r="J40" s="71">
        <v>1400</v>
      </c>
      <c r="K40" s="148">
        <v>14.7</v>
      </c>
      <c r="L40">
        <v>28</v>
      </c>
    </row>
    <row r="41" spans="1:12" ht="12.75" customHeight="1" x14ac:dyDescent="0.25">
      <c r="A41" s="238" t="s">
        <v>516</v>
      </c>
      <c r="B41" s="239"/>
      <c r="C41" s="240"/>
      <c r="D41" s="121">
        <v>38</v>
      </c>
      <c r="E41" s="71">
        <v>422</v>
      </c>
      <c r="F41" s="97">
        <v>397</v>
      </c>
      <c r="G41" s="148">
        <v>6.3</v>
      </c>
      <c r="H41" s="121">
        <v>39</v>
      </c>
      <c r="I41" s="71">
        <v>449</v>
      </c>
      <c r="J41" s="71">
        <v>390</v>
      </c>
      <c r="K41" s="148">
        <v>15.3</v>
      </c>
      <c r="L41">
        <v>29</v>
      </c>
    </row>
    <row r="42" spans="1:12" ht="12.75" customHeight="1" x14ac:dyDescent="0.25">
      <c r="A42" s="238" t="s">
        <v>517</v>
      </c>
      <c r="B42" s="239"/>
      <c r="C42" s="240"/>
      <c r="D42" s="121">
        <v>126</v>
      </c>
      <c r="E42" s="71">
        <v>1377</v>
      </c>
      <c r="F42" s="97">
        <v>1253</v>
      </c>
      <c r="G42" s="148">
        <v>9.9</v>
      </c>
      <c r="H42" s="121">
        <v>106</v>
      </c>
      <c r="I42" s="71">
        <v>1424</v>
      </c>
      <c r="J42" s="71">
        <v>1209</v>
      </c>
      <c r="K42" s="148">
        <v>17.8</v>
      </c>
      <c r="L42">
        <v>30</v>
      </c>
    </row>
    <row r="43" spans="1:12" ht="12.75" customHeight="1" x14ac:dyDescent="0.25">
      <c r="A43" s="238" t="s">
        <v>494</v>
      </c>
      <c r="B43" s="239"/>
      <c r="C43" s="240"/>
      <c r="D43" s="122"/>
      <c r="E43" s="72">
        <f>SUM(E31:E42)</f>
        <v>13705</v>
      </c>
      <c r="F43" s="32">
        <f>SUM(F31:F42)</f>
        <v>12316</v>
      </c>
      <c r="G43" s="148">
        <f>((E43-F43)/F43)*100</f>
        <v>11.278012341669372</v>
      </c>
      <c r="H43" s="122"/>
      <c r="I43" s="72">
        <f>SUM(I31:I42)</f>
        <v>14074</v>
      </c>
      <c r="J43" s="72">
        <f>SUM(J31:J42)</f>
        <v>12210</v>
      </c>
      <c r="K43" s="148">
        <f>((I43-J43)/J43)*100</f>
        <v>15.266175266175267</v>
      </c>
    </row>
    <row r="44" spans="1:12" ht="12.75" customHeight="1" x14ac:dyDescent="0.25">
      <c r="A44" s="51" t="s">
        <v>518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38" t="s">
        <v>519</v>
      </c>
      <c r="B45" s="239"/>
      <c r="C45" s="240"/>
      <c r="D45" s="121">
        <v>72</v>
      </c>
      <c r="E45" s="71">
        <v>1435</v>
      </c>
      <c r="F45" s="97">
        <v>1346</v>
      </c>
      <c r="G45" s="148">
        <v>6.7</v>
      </c>
      <c r="H45" s="121">
        <v>71</v>
      </c>
      <c r="I45" s="71">
        <v>1461</v>
      </c>
      <c r="J45" s="71">
        <v>1349</v>
      </c>
      <c r="K45" s="148">
        <v>8.3000000000000007</v>
      </c>
      <c r="L45">
        <v>31</v>
      </c>
    </row>
    <row r="46" spans="1:12" ht="12.75" customHeight="1" x14ac:dyDescent="0.25">
      <c r="A46" s="238" t="s">
        <v>520</v>
      </c>
      <c r="B46" s="239"/>
      <c r="C46" s="240"/>
      <c r="D46" s="121">
        <v>18</v>
      </c>
      <c r="E46" s="71">
        <v>957</v>
      </c>
      <c r="F46" s="97">
        <v>865</v>
      </c>
      <c r="G46" s="148">
        <v>10.6</v>
      </c>
      <c r="H46" s="121">
        <v>18</v>
      </c>
      <c r="I46" s="71">
        <v>956</v>
      </c>
      <c r="J46" s="71">
        <v>882</v>
      </c>
      <c r="K46" s="148">
        <v>8.4</v>
      </c>
      <c r="L46">
        <v>32</v>
      </c>
    </row>
    <row r="47" spans="1:12" ht="12.75" customHeight="1" x14ac:dyDescent="0.25">
      <c r="A47" s="238" t="s">
        <v>521</v>
      </c>
      <c r="B47" s="239"/>
      <c r="C47" s="240"/>
      <c r="D47" s="121">
        <v>30</v>
      </c>
      <c r="E47" s="71">
        <v>1526</v>
      </c>
      <c r="F47" s="97">
        <v>1331</v>
      </c>
      <c r="G47" s="148">
        <v>14.6</v>
      </c>
      <c r="H47" s="121">
        <v>25</v>
      </c>
      <c r="I47" s="71">
        <v>1534</v>
      </c>
      <c r="J47" s="71">
        <v>1342</v>
      </c>
      <c r="K47" s="148">
        <v>14.2</v>
      </c>
      <c r="L47">
        <v>33</v>
      </c>
    </row>
    <row r="48" spans="1:12" ht="12.75" customHeight="1" x14ac:dyDescent="0.25">
      <c r="A48" s="238" t="s">
        <v>522</v>
      </c>
      <c r="B48" s="239"/>
      <c r="C48" s="240"/>
      <c r="D48" s="121">
        <v>14</v>
      </c>
      <c r="E48" s="71">
        <v>1163</v>
      </c>
      <c r="F48" s="97">
        <v>1069</v>
      </c>
      <c r="G48" s="148">
        <v>8.8000000000000007</v>
      </c>
      <c r="H48" s="121">
        <v>17</v>
      </c>
      <c r="I48" s="71">
        <v>1099</v>
      </c>
      <c r="J48" s="71">
        <v>1003</v>
      </c>
      <c r="K48" s="148">
        <v>9.5</v>
      </c>
      <c r="L48">
        <v>34</v>
      </c>
    </row>
    <row r="49" spans="1:23" ht="12.75" customHeight="1" x14ac:dyDescent="0.25">
      <c r="A49" s="238" t="s">
        <v>523</v>
      </c>
      <c r="B49" s="239"/>
      <c r="C49" s="240"/>
      <c r="D49" s="121">
        <v>49</v>
      </c>
      <c r="E49" s="71">
        <v>1236</v>
      </c>
      <c r="F49" s="97">
        <v>1141</v>
      </c>
      <c r="G49" s="148">
        <v>8.3000000000000007</v>
      </c>
      <c r="H49" s="121">
        <v>48</v>
      </c>
      <c r="I49" s="71">
        <v>1254</v>
      </c>
      <c r="J49" s="71">
        <v>1161</v>
      </c>
      <c r="K49" s="148">
        <v>8</v>
      </c>
      <c r="L49">
        <v>35</v>
      </c>
    </row>
    <row r="50" spans="1:23" ht="12.75" customHeight="1" x14ac:dyDescent="0.25">
      <c r="A50" s="238" t="s">
        <v>524</v>
      </c>
      <c r="B50" s="239"/>
      <c r="C50" s="240"/>
      <c r="D50" s="121">
        <v>34</v>
      </c>
      <c r="E50" s="71">
        <v>1235</v>
      </c>
      <c r="F50" s="97">
        <v>1091</v>
      </c>
      <c r="G50" s="148">
        <v>13.2</v>
      </c>
      <c r="H50" s="121">
        <v>34</v>
      </c>
      <c r="I50" s="71">
        <v>1234</v>
      </c>
      <c r="J50" s="71">
        <v>1107</v>
      </c>
      <c r="K50" s="148">
        <v>11.5</v>
      </c>
      <c r="L50">
        <v>36</v>
      </c>
    </row>
    <row r="51" spans="1:23" ht="12.75" customHeight="1" x14ac:dyDescent="0.25">
      <c r="A51" s="238" t="s">
        <v>525</v>
      </c>
      <c r="B51" s="239"/>
      <c r="C51" s="240"/>
      <c r="D51" s="121">
        <v>29</v>
      </c>
      <c r="E51" s="71">
        <v>1623</v>
      </c>
      <c r="F51" s="97">
        <v>1501</v>
      </c>
      <c r="G51" s="148">
        <v>8.1</v>
      </c>
      <c r="H51" s="121">
        <v>25</v>
      </c>
      <c r="I51" s="71">
        <v>1629</v>
      </c>
      <c r="J51" s="71">
        <v>1506</v>
      </c>
      <c r="K51" s="148">
        <v>8.1</v>
      </c>
      <c r="L51">
        <v>37</v>
      </c>
    </row>
    <row r="52" spans="1:23" ht="12.75" customHeight="1" x14ac:dyDescent="0.25">
      <c r="A52" s="238" t="s">
        <v>526</v>
      </c>
      <c r="B52" s="239"/>
      <c r="C52" s="240"/>
      <c r="D52" s="121">
        <v>147</v>
      </c>
      <c r="E52" s="71">
        <v>5320</v>
      </c>
      <c r="F52" s="97">
        <v>4664</v>
      </c>
      <c r="G52" s="148">
        <v>14</v>
      </c>
      <c r="H52" s="121">
        <v>142</v>
      </c>
      <c r="I52" s="71">
        <v>5112</v>
      </c>
      <c r="J52" s="71">
        <v>4485</v>
      </c>
      <c r="K52" s="148">
        <v>14</v>
      </c>
      <c r="L52">
        <v>38</v>
      </c>
    </row>
    <row r="53" spans="1:23" ht="12.75" customHeight="1" x14ac:dyDescent="0.25">
      <c r="A53" s="238" t="s">
        <v>494</v>
      </c>
      <c r="B53" s="239"/>
      <c r="C53" s="240"/>
      <c r="D53" s="122"/>
      <c r="E53" s="72">
        <f>SUM(E45:E52)</f>
        <v>14495</v>
      </c>
      <c r="F53" s="32">
        <f>SUM(F45:F52)</f>
        <v>13008</v>
      </c>
      <c r="G53" s="148">
        <f>((E53-F53)/F53)*100</f>
        <v>11.431426814268143</v>
      </c>
      <c r="H53" s="122"/>
      <c r="I53" s="72">
        <f>SUM(I45:I52)</f>
        <v>14279</v>
      </c>
      <c r="J53" s="72">
        <f>SUM(J45:J52)</f>
        <v>12835</v>
      </c>
      <c r="K53" s="148">
        <f>((I53-J53)/J53)*100</f>
        <v>11.250486949746787</v>
      </c>
    </row>
    <row r="54" spans="1:23" ht="12.75" customHeight="1" x14ac:dyDescent="0.25">
      <c r="A54" s="51" t="s">
        <v>527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38" t="s">
        <v>528</v>
      </c>
      <c r="B55" s="239"/>
      <c r="C55" s="240"/>
      <c r="D55" s="121">
        <v>39</v>
      </c>
      <c r="E55" s="71">
        <v>84</v>
      </c>
      <c r="F55" s="97">
        <v>80</v>
      </c>
      <c r="G55" s="148">
        <v>4.5</v>
      </c>
      <c r="H55" s="121">
        <v>40</v>
      </c>
      <c r="I55" s="71">
        <v>84</v>
      </c>
      <c r="J55" s="71">
        <v>74</v>
      </c>
      <c r="K55" s="148">
        <v>12.6</v>
      </c>
      <c r="L55">
        <v>39</v>
      </c>
    </row>
    <row r="56" spans="1:23" ht="12.75" customHeight="1" x14ac:dyDescent="0.25">
      <c r="A56" s="238" t="s">
        <v>529</v>
      </c>
      <c r="B56" s="239"/>
      <c r="C56" s="240"/>
      <c r="D56" s="121">
        <v>75</v>
      </c>
      <c r="E56" s="71">
        <v>1215</v>
      </c>
      <c r="F56" s="97">
        <v>1036</v>
      </c>
      <c r="G56" s="148">
        <v>17.2</v>
      </c>
      <c r="H56" s="121">
        <v>74</v>
      </c>
      <c r="I56" s="71">
        <v>1220</v>
      </c>
      <c r="J56" s="71">
        <v>1081</v>
      </c>
      <c r="K56" s="148">
        <v>12.8</v>
      </c>
      <c r="L56">
        <v>40</v>
      </c>
    </row>
    <row r="57" spans="1:23" ht="12.75" customHeight="1" x14ac:dyDescent="0.25">
      <c r="A57" s="238" t="s">
        <v>530</v>
      </c>
      <c r="B57" s="239"/>
      <c r="C57" s="240"/>
      <c r="D57" s="121">
        <v>60</v>
      </c>
      <c r="E57" s="71">
        <v>3878</v>
      </c>
      <c r="F57" s="97">
        <v>3329</v>
      </c>
      <c r="G57" s="148">
        <v>16.5</v>
      </c>
      <c r="H57" s="121">
        <v>69</v>
      </c>
      <c r="I57" s="71">
        <v>3954</v>
      </c>
      <c r="J57" s="71">
        <v>3517</v>
      </c>
      <c r="K57" s="148">
        <v>12.4</v>
      </c>
      <c r="L57">
        <v>41</v>
      </c>
    </row>
    <row r="58" spans="1:23" ht="12.75" customHeight="1" x14ac:dyDescent="0.25">
      <c r="A58" s="238" t="s">
        <v>531</v>
      </c>
      <c r="B58" s="239"/>
      <c r="C58" s="240"/>
      <c r="D58" s="121">
        <v>73</v>
      </c>
      <c r="E58" s="71">
        <v>971</v>
      </c>
      <c r="F58" s="97">
        <v>868</v>
      </c>
      <c r="G58" s="148">
        <v>11.8</v>
      </c>
      <c r="H58" s="121">
        <v>72</v>
      </c>
      <c r="I58" s="71">
        <v>976</v>
      </c>
      <c r="J58" s="71">
        <v>844</v>
      </c>
      <c r="K58" s="148">
        <v>15.6</v>
      </c>
      <c r="L58">
        <v>42</v>
      </c>
    </row>
    <row r="59" spans="1:23" ht="12.75" customHeight="1" x14ac:dyDescent="0.25">
      <c r="A59" s="238" t="s">
        <v>532</v>
      </c>
      <c r="B59" s="239"/>
      <c r="C59" s="240"/>
      <c r="D59" s="121">
        <v>12</v>
      </c>
      <c r="E59" s="71">
        <v>74</v>
      </c>
      <c r="F59" s="97">
        <v>67</v>
      </c>
      <c r="G59" s="148">
        <v>10.5</v>
      </c>
      <c r="H59" s="121">
        <v>12</v>
      </c>
      <c r="I59" s="71">
        <v>78</v>
      </c>
      <c r="J59" s="71">
        <v>65</v>
      </c>
      <c r="K59" s="148">
        <v>20.6</v>
      </c>
      <c r="L59">
        <v>43</v>
      </c>
      <c r="P59" s="96"/>
      <c r="Q59" s="96" t="s">
        <v>478</v>
      </c>
      <c r="R59" s="96" t="s">
        <v>479</v>
      </c>
      <c r="S59" s="87" t="s">
        <v>480</v>
      </c>
      <c r="T59" s="96" t="s">
        <v>482</v>
      </c>
      <c r="U59" s="96" t="s">
        <v>483</v>
      </c>
      <c r="V59" s="89" t="s">
        <v>484</v>
      </c>
      <c r="W59" s="61" t="s">
        <v>57</v>
      </c>
    </row>
    <row r="60" spans="1:23" ht="12.75" customHeight="1" x14ac:dyDescent="0.25">
      <c r="A60" s="238" t="s">
        <v>533</v>
      </c>
      <c r="B60" s="239"/>
      <c r="C60" s="240"/>
      <c r="D60" s="121">
        <v>124</v>
      </c>
      <c r="E60" s="71">
        <v>531</v>
      </c>
      <c r="F60" s="97">
        <v>494</v>
      </c>
      <c r="G60" s="148">
        <v>7.5</v>
      </c>
      <c r="H60" s="121">
        <v>124</v>
      </c>
      <c r="I60" s="71">
        <v>564</v>
      </c>
      <c r="J60" s="71">
        <v>486</v>
      </c>
      <c r="K60" s="148">
        <v>16.100000000000001</v>
      </c>
      <c r="L60">
        <v>44</v>
      </c>
      <c r="P60" s="119"/>
      <c r="Q60" s="119">
        <v>54152</v>
      </c>
      <c r="R60" s="119">
        <v>48200</v>
      </c>
      <c r="S60" s="120">
        <v>12.3</v>
      </c>
      <c r="T60" s="119">
        <v>54842</v>
      </c>
      <c r="U60" s="119">
        <v>48286</v>
      </c>
      <c r="V60" s="120">
        <v>13.6</v>
      </c>
      <c r="W60">
        <v>1</v>
      </c>
    </row>
    <row r="61" spans="1:23" ht="12.75" customHeight="1" x14ac:dyDescent="0.25">
      <c r="A61" s="238" t="s">
        <v>534</v>
      </c>
      <c r="B61" s="239"/>
      <c r="C61" s="240"/>
      <c r="D61" s="121">
        <v>67</v>
      </c>
      <c r="E61" s="71">
        <v>446</v>
      </c>
      <c r="F61" s="97">
        <v>425</v>
      </c>
      <c r="G61" s="148">
        <v>4.9000000000000004</v>
      </c>
      <c r="H61" s="121">
        <v>67</v>
      </c>
      <c r="I61" s="71">
        <v>502</v>
      </c>
      <c r="J61" s="71">
        <v>431</v>
      </c>
      <c r="K61" s="148">
        <v>16.600000000000001</v>
      </c>
      <c r="L61">
        <v>45</v>
      </c>
    </row>
    <row r="62" spans="1:23" ht="12.75" customHeight="1" x14ac:dyDescent="0.25">
      <c r="A62" s="238" t="s">
        <v>535</v>
      </c>
      <c r="B62" s="239"/>
      <c r="C62" s="240"/>
      <c r="D62" s="121">
        <v>43</v>
      </c>
      <c r="E62" s="71">
        <v>360</v>
      </c>
      <c r="F62" s="97">
        <v>346</v>
      </c>
      <c r="G62" s="148">
        <v>4.0999999999999996</v>
      </c>
      <c r="H62" s="121">
        <v>39</v>
      </c>
      <c r="I62" s="71">
        <v>393</v>
      </c>
      <c r="J62" s="71">
        <v>349</v>
      </c>
      <c r="K62" s="148">
        <v>12.8</v>
      </c>
      <c r="L62">
        <v>46</v>
      </c>
    </row>
    <row r="63" spans="1:23" ht="12.75" customHeight="1" x14ac:dyDescent="0.25">
      <c r="A63" s="238" t="s">
        <v>536</v>
      </c>
      <c r="B63" s="239"/>
      <c r="C63" s="240"/>
      <c r="D63" s="121">
        <v>19</v>
      </c>
      <c r="E63" s="71">
        <v>904</v>
      </c>
      <c r="F63" s="97">
        <v>766</v>
      </c>
      <c r="G63" s="148">
        <v>18.100000000000001</v>
      </c>
      <c r="H63" s="121">
        <v>19</v>
      </c>
      <c r="I63" s="71">
        <v>896</v>
      </c>
      <c r="J63" s="71">
        <v>729</v>
      </c>
      <c r="K63" s="148">
        <v>23</v>
      </c>
      <c r="L63">
        <v>47</v>
      </c>
    </row>
    <row r="64" spans="1:23" ht="12.75" customHeight="1" x14ac:dyDescent="0.25">
      <c r="A64" s="238" t="s">
        <v>537</v>
      </c>
      <c r="B64" s="239"/>
      <c r="C64" s="240"/>
      <c r="D64" s="121">
        <v>102</v>
      </c>
      <c r="E64" s="71">
        <v>744</v>
      </c>
      <c r="F64" s="97">
        <v>730</v>
      </c>
      <c r="G64" s="148">
        <v>1.9</v>
      </c>
      <c r="H64" s="121">
        <v>100</v>
      </c>
      <c r="I64" s="71">
        <v>814</v>
      </c>
      <c r="J64" s="71">
        <v>729</v>
      </c>
      <c r="K64" s="148">
        <v>11.7</v>
      </c>
      <c r="L64">
        <v>48</v>
      </c>
    </row>
    <row r="65" spans="1:12" ht="12.75" customHeight="1" x14ac:dyDescent="0.25">
      <c r="A65" s="238" t="s">
        <v>538</v>
      </c>
      <c r="B65" s="239"/>
      <c r="C65" s="240"/>
      <c r="D65" s="121">
        <v>27</v>
      </c>
      <c r="E65" s="71">
        <v>533</v>
      </c>
      <c r="F65" s="97">
        <v>500</v>
      </c>
      <c r="G65" s="148">
        <v>6.6</v>
      </c>
      <c r="H65" s="121">
        <v>0</v>
      </c>
      <c r="I65" s="71">
        <v>541</v>
      </c>
      <c r="J65" s="71">
        <v>474</v>
      </c>
      <c r="K65" s="148">
        <v>14.3</v>
      </c>
      <c r="L65">
        <v>49</v>
      </c>
    </row>
    <row r="66" spans="1:12" ht="12.75" customHeight="1" x14ac:dyDescent="0.25">
      <c r="A66" s="238" t="s">
        <v>539</v>
      </c>
      <c r="B66" s="239"/>
      <c r="C66" s="240"/>
      <c r="D66" s="121">
        <v>84</v>
      </c>
      <c r="E66" s="71">
        <v>862</v>
      </c>
      <c r="F66" s="97">
        <v>819</v>
      </c>
      <c r="G66" s="148">
        <v>5.2</v>
      </c>
      <c r="H66" s="121">
        <v>79</v>
      </c>
      <c r="I66" s="71">
        <v>938</v>
      </c>
      <c r="J66" s="71">
        <v>801</v>
      </c>
      <c r="K66" s="148">
        <v>17</v>
      </c>
      <c r="L66">
        <v>50</v>
      </c>
    </row>
    <row r="67" spans="1:12" ht="12.75" customHeight="1" x14ac:dyDescent="0.25">
      <c r="A67" s="238" t="s">
        <v>540</v>
      </c>
      <c r="B67" s="239"/>
      <c r="C67" s="240"/>
      <c r="D67" s="121">
        <v>97</v>
      </c>
      <c r="E67" s="71">
        <v>319</v>
      </c>
      <c r="F67" s="97">
        <v>322</v>
      </c>
      <c r="G67" s="148">
        <v>-0.8</v>
      </c>
      <c r="H67" s="121">
        <v>99</v>
      </c>
      <c r="I67" s="71">
        <v>363</v>
      </c>
      <c r="J67" s="71">
        <v>324</v>
      </c>
      <c r="K67" s="148">
        <v>12</v>
      </c>
      <c r="L67">
        <v>51</v>
      </c>
    </row>
    <row r="68" spans="1:12" ht="12.75" customHeight="1" x14ac:dyDescent="0.25">
      <c r="A68" s="238" t="s">
        <v>494</v>
      </c>
      <c r="B68" s="239"/>
      <c r="C68" s="240"/>
      <c r="D68" s="62"/>
      <c r="E68" s="72">
        <f>SUM(E55:E67)</f>
        <v>10921</v>
      </c>
      <c r="F68" s="32">
        <f>SUM(F55:F67)</f>
        <v>9782</v>
      </c>
      <c r="G68" s="148">
        <f>((E68-F68)/F68)*100</f>
        <v>11.643835616438356</v>
      </c>
      <c r="H68" s="73"/>
      <c r="I68" s="72">
        <f>SUM(I55:I67)</f>
        <v>11323</v>
      </c>
      <c r="J68" s="72">
        <f>SUM(J55:J67)</f>
        <v>9904</v>
      </c>
      <c r="K68" s="148">
        <f>((I68-J68)/J68)*100</f>
        <v>14.327544426494345</v>
      </c>
    </row>
    <row r="69" spans="1:12" ht="12.75" customHeight="1" x14ac:dyDescent="0.25">
      <c r="A69" s="235" t="s">
        <v>541</v>
      </c>
      <c r="B69" s="236"/>
      <c r="C69" s="237"/>
      <c r="D69" s="72">
        <f>SUM(D6:D68)</f>
        <v>2760</v>
      </c>
      <c r="E69" s="72">
        <f>Q60</f>
        <v>54152</v>
      </c>
      <c r="F69" s="32">
        <f>R60</f>
        <v>48200</v>
      </c>
      <c r="G69" s="148">
        <f>S60</f>
        <v>12.3</v>
      </c>
      <c r="H69" s="72">
        <f>SUM(H6:H68)</f>
        <v>2732</v>
      </c>
      <c r="I69" s="72">
        <f>T60</f>
        <v>54842</v>
      </c>
      <c r="J69" s="72">
        <f>U60</f>
        <v>48286</v>
      </c>
      <c r="K69" s="148">
        <f>V60</f>
        <v>13.6</v>
      </c>
    </row>
    <row r="70" spans="1:12" x14ac:dyDescent="0.25">
      <c r="A70" s="256" t="s">
        <v>542</v>
      </c>
      <c r="B70" s="256"/>
      <c r="C70" s="256"/>
      <c r="D70" s="256"/>
      <c r="E70" s="256"/>
      <c r="F70" s="256"/>
      <c r="G70" s="256"/>
      <c r="H70" s="256"/>
      <c r="I70" s="256"/>
      <c r="J70" s="256"/>
      <c r="K70" s="256"/>
    </row>
    <row r="71" spans="1:12" x14ac:dyDescent="0.2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36:C36"/>
    <mergeCell ref="A28:C28"/>
    <mergeCell ref="A29:C29"/>
    <mergeCell ref="A31:C31"/>
    <mergeCell ref="A32:C32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46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8" customWidth="1"/>
    <col min="8" max="10" width="13.6640625" customWidth="1"/>
    <col min="11" max="11" width="13.6640625" style="108" customWidth="1"/>
    <col min="12" max="12" width="9.109375" hidden="1" customWidth="1"/>
    <col min="16" max="23" width="9.109375" hidden="1" customWidth="1"/>
  </cols>
  <sheetData>
    <row r="1" spans="1:12" x14ac:dyDescent="0.25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x14ac:dyDescent="0.25">
      <c r="A2" s="241" t="s">
        <v>543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spans="1:12" ht="12.75" customHeight="1" x14ac:dyDescent="0.25">
      <c r="A3" s="242" t="s">
        <v>472</v>
      </c>
      <c r="B3" s="243"/>
      <c r="C3" s="244"/>
      <c r="D3" s="251" t="str">
        <f>Data!B4</f>
        <v>December</v>
      </c>
      <c r="E3" s="252"/>
      <c r="F3" s="252"/>
      <c r="G3" s="253"/>
      <c r="H3" s="251">
        <f>Data!B6</f>
        <v>44136</v>
      </c>
      <c r="I3" s="252"/>
      <c r="J3" s="252"/>
      <c r="K3" s="253"/>
    </row>
    <row r="4" spans="1:12" ht="25.5" customHeight="1" x14ac:dyDescent="0.25">
      <c r="A4" s="245"/>
      <c r="B4" s="246"/>
      <c r="C4" s="247"/>
      <c r="D4" s="254" t="s">
        <v>473</v>
      </c>
      <c r="E4" s="204" t="s">
        <v>474</v>
      </c>
      <c r="F4" s="205"/>
      <c r="G4" s="258" t="s">
        <v>475</v>
      </c>
      <c r="H4" s="254" t="s">
        <v>473</v>
      </c>
      <c r="I4" s="204" t="s">
        <v>474</v>
      </c>
      <c r="J4" s="205"/>
      <c r="K4" s="258" t="s">
        <v>475</v>
      </c>
    </row>
    <row r="5" spans="1:12" ht="26.4" x14ac:dyDescent="0.25">
      <c r="A5" s="248"/>
      <c r="B5" s="249"/>
      <c r="C5" s="250"/>
      <c r="D5" s="255"/>
      <c r="E5" s="28" t="str">
        <f>CONCATENATE(Data!A4,"   (Preliminary)")</f>
        <v>2021   (Preliminary)</v>
      </c>
      <c r="F5" s="28">
        <f>Data!A4-1</f>
        <v>2020</v>
      </c>
      <c r="G5" s="259"/>
      <c r="H5" s="255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9"/>
    </row>
    <row r="6" spans="1:12" x14ac:dyDescent="0.25">
      <c r="A6" s="232"/>
      <c r="B6" s="233"/>
      <c r="C6" s="234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25">
      <c r="A7" s="235" t="s">
        <v>476</v>
      </c>
      <c r="B7" s="236"/>
      <c r="C7" s="236"/>
      <c r="D7" s="236"/>
      <c r="E7" s="236"/>
      <c r="F7" s="236"/>
      <c r="G7" s="236"/>
      <c r="H7" s="236"/>
      <c r="I7" s="236"/>
      <c r="J7" s="236"/>
      <c r="K7" s="237"/>
    </row>
    <row r="8" spans="1:12" ht="12.75" hidden="1" customHeight="1" x14ac:dyDescent="0.25">
      <c r="A8" s="56"/>
      <c r="B8" s="57"/>
      <c r="C8" s="57"/>
      <c r="D8" s="57" t="s">
        <v>477</v>
      </c>
      <c r="E8" s="57" t="s">
        <v>478</v>
      </c>
      <c r="F8" s="57" t="s">
        <v>479</v>
      </c>
      <c r="G8" s="113" t="s">
        <v>480</v>
      </c>
      <c r="H8" s="57" t="s">
        <v>481</v>
      </c>
      <c r="I8" s="57" t="s">
        <v>482</v>
      </c>
      <c r="J8" s="57" t="s">
        <v>483</v>
      </c>
      <c r="K8" s="114" t="s">
        <v>484</v>
      </c>
      <c r="L8" s="61" t="s">
        <v>57</v>
      </c>
    </row>
    <row r="9" spans="1:12" ht="12.75" customHeight="1" x14ac:dyDescent="0.25">
      <c r="A9" s="238" t="s">
        <v>485</v>
      </c>
      <c r="B9" s="239"/>
      <c r="C9" s="240"/>
      <c r="D9" s="121">
        <v>18</v>
      </c>
      <c r="E9" s="71">
        <v>2100</v>
      </c>
      <c r="F9" s="71">
        <v>1775</v>
      </c>
      <c r="G9" s="148">
        <v>18.3</v>
      </c>
      <c r="H9" s="121">
        <v>15</v>
      </c>
      <c r="I9" s="71">
        <v>2165</v>
      </c>
      <c r="J9" s="71">
        <v>1842</v>
      </c>
      <c r="K9" s="148">
        <v>17.5</v>
      </c>
      <c r="L9">
        <v>1</v>
      </c>
    </row>
    <row r="10" spans="1:12" ht="12.75" customHeight="1" x14ac:dyDescent="0.25">
      <c r="A10" s="238" t="s">
        <v>486</v>
      </c>
      <c r="B10" s="239"/>
      <c r="C10" s="240"/>
      <c r="D10" s="121">
        <v>22</v>
      </c>
      <c r="E10" s="71">
        <v>238</v>
      </c>
      <c r="F10" s="71">
        <v>216</v>
      </c>
      <c r="G10" s="148">
        <v>10</v>
      </c>
      <c r="H10" s="121">
        <v>20</v>
      </c>
      <c r="I10" s="71">
        <v>235</v>
      </c>
      <c r="J10" s="71">
        <v>206</v>
      </c>
      <c r="K10" s="148">
        <v>13.9</v>
      </c>
      <c r="L10">
        <v>2</v>
      </c>
    </row>
    <row r="11" spans="1:12" ht="12.75" customHeight="1" x14ac:dyDescent="0.25">
      <c r="A11" s="238" t="s">
        <v>487</v>
      </c>
      <c r="B11" s="239"/>
      <c r="C11" s="240"/>
      <c r="D11" s="121">
        <v>210</v>
      </c>
      <c r="E11" s="71">
        <v>3861</v>
      </c>
      <c r="F11" s="71">
        <v>3318</v>
      </c>
      <c r="G11" s="148">
        <v>16.399999999999999</v>
      </c>
      <c r="H11" s="121">
        <v>202</v>
      </c>
      <c r="I11" s="71">
        <v>3798</v>
      </c>
      <c r="J11" s="71">
        <v>3256</v>
      </c>
      <c r="K11" s="148">
        <v>16.7</v>
      </c>
      <c r="L11">
        <v>3</v>
      </c>
    </row>
    <row r="12" spans="1:12" ht="12.75" customHeight="1" x14ac:dyDescent="0.25">
      <c r="A12" s="238" t="s">
        <v>488</v>
      </c>
      <c r="B12" s="239"/>
      <c r="C12" s="240"/>
      <c r="D12" s="121">
        <v>69</v>
      </c>
      <c r="E12" s="71">
        <v>486</v>
      </c>
      <c r="F12" s="71">
        <v>418</v>
      </c>
      <c r="G12" s="148">
        <v>16.3</v>
      </c>
      <c r="H12" s="121">
        <v>69</v>
      </c>
      <c r="I12" s="71">
        <v>485</v>
      </c>
      <c r="J12" s="71">
        <v>425</v>
      </c>
      <c r="K12" s="148">
        <v>14</v>
      </c>
      <c r="L12">
        <v>4</v>
      </c>
    </row>
    <row r="13" spans="1:12" ht="12.75" customHeight="1" x14ac:dyDescent="0.25">
      <c r="A13" s="238" t="s">
        <v>489</v>
      </c>
      <c r="B13" s="239"/>
      <c r="C13" s="240"/>
      <c r="D13" s="121">
        <v>58</v>
      </c>
      <c r="E13" s="71">
        <v>4613</v>
      </c>
      <c r="F13" s="71">
        <v>4002</v>
      </c>
      <c r="G13" s="148">
        <v>15.3</v>
      </c>
      <c r="H13" s="121">
        <v>105</v>
      </c>
      <c r="I13" s="71">
        <v>4667</v>
      </c>
      <c r="J13" s="71">
        <v>3956</v>
      </c>
      <c r="K13" s="148">
        <v>18</v>
      </c>
      <c r="L13">
        <v>5</v>
      </c>
    </row>
    <row r="14" spans="1:12" ht="12.75" customHeight="1" x14ac:dyDescent="0.25">
      <c r="A14" s="238" t="s">
        <v>490</v>
      </c>
      <c r="B14" s="239"/>
      <c r="C14" s="240"/>
      <c r="D14" s="121">
        <v>65</v>
      </c>
      <c r="E14" s="71">
        <v>5645</v>
      </c>
      <c r="F14" s="71">
        <v>5025</v>
      </c>
      <c r="G14" s="148">
        <v>12.4</v>
      </c>
      <c r="H14" s="121">
        <v>64</v>
      </c>
      <c r="I14" s="71">
        <v>5753</v>
      </c>
      <c r="J14" s="71">
        <v>5185</v>
      </c>
      <c r="K14" s="148">
        <v>11</v>
      </c>
      <c r="L14">
        <v>6</v>
      </c>
    </row>
    <row r="15" spans="1:12" ht="12.75" customHeight="1" x14ac:dyDescent="0.25">
      <c r="A15" s="238" t="s">
        <v>491</v>
      </c>
      <c r="B15" s="239"/>
      <c r="C15" s="240"/>
      <c r="D15" s="121">
        <v>39</v>
      </c>
      <c r="E15" s="71">
        <v>4124</v>
      </c>
      <c r="F15" s="71">
        <v>3483</v>
      </c>
      <c r="G15" s="148">
        <v>18.399999999999999</v>
      </c>
      <c r="H15" s="121">
        <v>37</v>
      </c>
      <c r="I15" s="71">
        <v>4063</v>
      </c>
      <c r="J15" s="71">
        <v>3630</v>
      </c>
      <c r="K15" s="148">
        <v>11.9</v>
      </c>
      <c r="L15">
        <v>7</v>
      </c>
    </row>
    <row r="16" spans="1:12" ht="12.75" customHeight="1" x14ac:dyDescent="0.25">
      <c r="A16" s="238" t="s">
        <v>492</v>
      </c>
      <c r="B16" s="239"/>
      <c r="C16" s="240"/>
      <c r="D16" s="121">
        <v>29</v>
      </c>
      <c r="E16" s="71">
        <v>485</v>
      </c>
      <c r="F16" s="71">
        <v>412</v>
      </c>
      <c r="G16" s="148">
        <v>17.600000000000001</v>
      </c>
      <c r="H16" s="121">
        <v>26</v>
      </c>
      <c r="I16" s="71">
        <v>514</v>
      </c>
      <c r="J16" s="71">
        <v>437</v>
      </c>
      <c r="K16" s="148">
        <v>17.8</v>
      </c>
      <c r="L16">
        <v>8</v>
      </c>
    </row>
    <row r="17" spans="1:12" ht="12.75" customHeight="1" x14ac:dyDescent="0.25">
      <c r="A17" s="238" t="s">
        <v>493</v>
      </c>
      <c r="B17" s="239"/>
      <c r="C17" s="240"/>
      <c r="D17" s="121">
        <v>12</v>
      </c>
      <c r="E17" s="71">
        <v>116</v>
      </c>
      <c r="F17" s="71">
        <v>101</v>
      </c>
      <c r="G17" s="148">
        <v>14.5</v>
      </c>
      <c r="H17" s="121">
        <v>13</v>
      </c>
      <c r="I17" s="71">
        <v>115</v>
      </c>
      <c r="J17" s="71">
        <v>99</v>
      </c>
      <c r="K17" s="148">
        <v>15.9</v>
      </c>
      <c r="L17">
        <v>9</v>
      </c>
    </row>
    <row r="18" spans="1:12" ht="12.75" customHeight="1" x14ac:dyDescent="0.25">
      <c r="A18" s="238" t="s">
        <v>494</v>
      </c>
      <c r="B18" s="239"/>
      <c r="C18" s="240"/>
      <c r="D18" s="122"/>
      <c r="E18" s="72">
        <f>SUM(E9:E17)</f>
        <v>21668</v>
      </c>
      <c r="F18" s="72">
        <f>SUM(F9:F17)</f>
        <v>18750</v>
      </c>
      <c r="G18" s="148">
        <f>((E18-F18)/F18)*100</f>
        <v>15.562666666666667</v>
      </c>
      <c r="H18" s="122"/>
      <c r="I18" s="72">
        <f>SUM(I9:I17)</f>
        <v>21795</v>
      </c>
      <c r="J18" s="72">
        <f>SUM(J9:J17)</f>
        <v>19036</v>
      </c>
      <c r="K18" s="148">
        <f>((I18-J18)/J18)*100</f>
        <v>14.493591090565245</v>
      </c>
    </row>
    <row r="19" spans="1:12" ht="12.75" customHeight="1" x14ac:dyDescent="0.25">
      <c r="A19" s="51" t="s">
        <v>495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38" t="s">
        <v>496</v>
      </c>
      <c r="B20" s="239"/>
      <c r="C20" s="240"/>
      <c r="D20" s="121">
        <v>12</v>
      </c>
      <c r="E20" s="71">
        <v>401</v>
      </c>
      <c r="F20" s="71">
        <v>356</v>
      </c>
      <c r="G20" s="148">
        <v>12.7</v>
      </c>
      <c r="H20" s="121">
        <v>7</v>
      </c>
      <c r="I20" s="71">
        <v>458</v>
      </c>
      <c r="J20" s="71">
        <v>398</v>
      </c>
      <c r="K20" s="148">
        <v>15.1</v>
      </c>
      <c r="L20">
        <v>10</v>
      </c>
    </row>
    <row r="21" spans="1:12" ht="12.75" customHeight="1" x14ac:dyDescent="0.25">
      <c r="A21" s="238" t="s">
        <v>497</v>
      </c>
      <c r="B21" s="239"/>
      <c r="C21" s="240"/>
      <c r="D21" s="121">
        <v>2</v>
      </c>
      <c r="E21" s="71">
        <v>146</v>
      </c>
      <c r="F21" s="71">
        <v>159</v>
      </c>
      <c r="G21" s="148">
        <v>-8.5</v>
      </c>
      <c r="H21" s="121">
        <v>1</v>
      </c>
      <c r="I21" s="71">
        <v>172</v>
      </c>
      <c r="J21" s="71">
        <v>161</v>
      </c>
      <c r="K21" s="148">
        <v>6.5</v>
      </c>
      <c r="L21">
        <v>11</v>
      </c>
    </row>
    <row r="22" spans="1:12" ht="12.75" customHeight="1" x14ac:dyDescent="0.25">
      <c r="A22" s="238" t="s">
        <v>498</v>
      </c>
      <c r="B22" s="239"/>
      <c r="C22" s="240"/>
      <c r="D22" s="121">
        <v>148</v>
      </c>
      <c r="E22" s="71">
        <v>11161</v>
      </c>
      <c r="F22" s="71">
        <v>10155</v>
      </c>
      <c r="G22" s="148">
        <v>9.9</v>
      </c>
      <c r="H22" s="121">
        <v>146</v>
      </c>
      <c r="I22" s="71">
        <v>10763</v>
      </c>
      <c r="J22" s="71">
        <v>9498</v>
      </c>
      <c r="K22" s="148">
        <v>13.3</v>
      </c>
      <c r="L22">
        <v>12</v>
      </c>
    </row>
    <row r="23" spans="1:12" ht="12.75" customHeight="1" x14ac:dyDescent="0.25">
      <c r="A23" s="238" t="s">
        <v>499</v>
      </c>
      <c r="B23" s="239"/>
      <c r="C23" s="240"/>
      <c r="D23" s="121">
        <v>119</v>
      </c>
      <c r="E23" s="71">
        <v>5540</v>
      </c>
      <c r="F23" s="71">
        <v>5197</v>
      </c>
      <c r="G23" s="148">
        <v>6.6</v>
      </c>
      <c r="H23" s="121">
        <v>122</v>
      </c>
      <c r="I23" s="71">
        <v>5543</v>
      </c>
      <c r="J23" s="71">
        <v>5055</v>
      </c>
      <c r="K23" s="148">
        <v>9.6</v>
      </c>
      <c r="L23">
        <v>13</v>
      </c>
    </row>
    <row r="24" spans="1:12" ht="12.75" customHeight="1" x14ac:dyDescent="0.25">
      <c r="A24" s="238" t="s">
        <v>500</v>
      </c>
      <c r="B24" s="239"/>
      <c r="C24" s="240"/>
      <c r="D24" s="121">
        <v>38</v>
      </c>
      <c r="E24" s="71">
        <v>3262</v>
      </c>
      <c r="F24" s="71">
        <v>2876</v>
      </c>
      <c r="G24" s="148">
        <v>13.4</v>
      </c>
      <c r="H24" s="121">
        <v>41</v>
      </c>
      <c r="I24" s="71">
        <v>3315</v>
      </c>
      <c r="J24" s="71">
        <v>2834</v>
      </c>
      <c r="K24" s="148">
        <v>16.899999999999999</v>
      </c>
      <c r="L24">
        <v>14</v>
      </c>
    </row>
    <row r="25" spans="1:12" ht="12.75" customHeight="1" x14ac:dyDescent="0.25">
      <c r="A25" s="238" t="s">
        <v>501</v>
      </c>
      <c r="B25" s="239"/>
      <c r="C25" s="240"/>
      <c r="D25" s="121">
        <v>43</v>
      </c>
      <c r="E25" s="71">
        <v>4658</v>
      </c>
      <c r="F25" s="71">
        <v>4211</v>
      </c>
      <c r="G25" s="148">
        <v>10.6</v>
      </c>
      <c r="H25" s="121">
        <v>41</v>
      </c>
      <c r="I25" s="71">
        <v>4643</v>
      </c>
      <c r="J25" s="71">
        <v>4229</v>
      </c>
      <c r="K25" s="148">
        <v>9.8000000000000007</v>
      </c>
      <c r="L25">
        <v>15</v>
      </c>
    </row>
    <row r="26" spans="1:12" ht="12.75" customHeight="1" x14ac:dyDescent="0.25">
      <c r="A26" s="238" t="s">
        <v>502</v>
      </c>
      <c r="B26" s="239"/>
      <c r="C26" s="240"/>
      <c r="D26" s="121">
        <v>41</v>
      </c>
      <c r="E26" s="71">
        <v>2124</v>
      </c>
      <c r="F26" s="71">
        <v>1903</v>
      </c>
      <c r="G26" s="148">
        <v>11.6</v>
      </c>
      <c r="H26" s="121">
        <v>47</v>
      </c>
      <c r="I26" s="71">
        <v>2095</v>
      </c>
      <c r="J26" s="71">
        <v>1863</v>
      </c>
      <c r="K26" s="148">
        <v>12.5</v>
      </c>
      <c r="L26">
        <v>16</v>
      </c>
    </row>
    <row r="27" spans="1:12" ht="12.75" customHeight="1" x14ac:dyDescent="0.25">
      <c r="A27" s="238" t="s">
        <v>503</v>
      </c>
      <c r="B27" s="239"/>
      <c r="C27" s="240"/>
      <c r="D27" s="121">
        <v>367</v>
      </c>
      <c r="E27" s="71">
        <v>3790</v>
      </c>
      <c r="F27" s="71">
        <v>3395</v>
      </c>
      <c r="G27" s="148">
        <v>11.7</v>
      </c>
      <c r="H27" s="121">
        <v>366</v>
      </c>
      <c r="I27" s="71">
        <v>3771</v>
      </c>
      <c r="J27" s="71">
        <v>3361</v>
      </c>
      <c r="K27" s="148">
        <v>12.2</v>
      </c>
      <c r="L27">
        <v>17</v>
      </c>
    </row>
    <row r="28" spans="1:12" ht="12.75" customHeight="1" x14ac:dyDescent="0.25">
      <c r="A28" s="238" t="s">
        <v>504</v>
      </c>
      <c r="B28" s="239"/>
      <c r="C28" s="240"/>
      <c r="D28" s="121">
        <v>9</v>
      </c>
      <c r="E28" s="71">
        <v>556</v>
      </c>
      <c r="F28" s="71">
        <v>499</v>
      </c>
      <c r="G28" s="148">
        <v>11.4</v>
      </c>
      <c r="H28" s="121">
        <v>12</v>
      </c>
      <c r="I28" s="71">
        <v>561</v>
      </c>
      <c r="J28" s="71">
        <v>501</v>
      </c>
      <c r="K28" s="148">
        <v>11.9</v>
      </c>
      <c r="L28">
        <v>18</v>
      </c>
    </row>
    <row r="29" spans="1:12" ht="12.75" customHeight="1" x14ac:dyDescent="0.25">
      <c r="A29" s="238" t="s">
        <v>494</v>
      </c>
      <c r="B29" s="239"/>
      <c r="C29" s="240"/>
      <c r="D29" s="122"/>
      <c r="E29" s="72">
        <f>SUM(E20:E28)</f>
        <v>31638</v>
      </c>
      <c r="F29" s="72">
        <f>SUM(F20:F28)</f>
        <v>28751</v>
      </c>
      <c r="G29" s="148">
        <f>((E29-F29)/F29)*100</f>
        <v>10.041389864700358</v>
      </c>
      <c r="H29" s="122"/>
      <c r="I29" s="72">
        <f>SUM(I20:I28)</f>
        <v>31321</v>
      </c>
      <c r="J29" s="72">
        <f>SUM(J20:J28)</f>
        <v>27900</v>
      </c>
      <c r="K29" s="148">
        <f>((I29-J29)/J29)*100</f>
        <v>12.261648745519713</v>
      </c>
    </row>
    <row r="30" spans="1:12" ht="12.75" customHeight="1" x14ac:dyDescent="0.25">
      <c r="A30" s="51" t="s">
        <v>505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38" t="s">
        <v>506</v>
      </c>
      <c r="B31" s="239"/>
      <c r="C31" s="240"/>
      <c r="D31" s="121">
        <v>55</v>
      </c>
      <c r="E31" s="71">
        <v>4788</v>
      </c>
      <c r="F31" s="71">
        <v>4278</v>
      </c>
      <c r="G31" s="148">
        <v>11.9</v>
      </c>
      <c r="H31" s="121">
        <v>54</v>
      </c>
      <c r="I31" s="71">
        <v>4862</v>
      </c>
      <c r="J31" s="71">
        <v>4168</v>
      </c>
      <c r="K31" s="148">
        <v>16.7</v>
      </c>
      <c r="L31">
        <v>19</v>
      </c>
    </row>
    <row r="32" spans="1:12" ht="12.75" customHeight="1" x14ac:dyDescent="0.25">
      <c r="A32" s="238" t="s">
        <v>507</v>
      </c>
      <c r="B32" s="239"/>
      <c r="C32" s="240"/>
      <c r="D32" s="121">
        <v>32</v>
      </c>
      <c r="E32" s="71">
        <v>2538</v>
      </c>
      <c r="F32" s="71">
        <v>2310</v>
      </c>
      <c r="G32" s="148">
        <v>9.9</v>
      </c>
      <c r="H32" s="121">
        <v>28</v>
      </c>
      <c r="I32" s="71">
        <v>2555</v>
      </c>
      <c r="J32" s="71">
        <v>2247</v>
      </c>
      <c r="K32" s="148">
        <v>13.7</v>
      </c>
      <c r="L32">
        <v>20</v>
      </c>
    </row>
    <row r="33" spans="1:12" ht="12.75" customHeight="1" x14ac:dyDescent="0.25">
      <c r="A33" s="238" t="s">
        <v>508</v>
      </c>
      <c r="B33" s="239"/>
      <c r="C33" s="240"/>
      <c r="D33" s="121">
        <v>28</v>
      </c>
      <c r="E33" s="71">
        <v>813</v>
      </c>
      <c r="F33" s="71">
        <v>741</v>
      </c>
      <c r="G33" s="148">
        <v>9.8000000000000007</v>
      </c>
      <c r="H33" s="121">
        <v>30</v>
      </c>
      <c r="I33" s="71">
        <v>824</v>
      </c>
      <c r="J33" s="71">
        <v>721</v>
      </c>
      <c r="K33" s="148">
        <v>14.2</v>
      </c>
      <c r="L33">
        <v>21</v>
      </c>
    </row>
    <row r="34" spans="1:12" ht="12.75" customHeight="1" x14ac:dyDescent="0.25">
      <c r="A34" s="238" t="s">
        <v>509</v>
      </c>
      <c r="B34" s="239"/>
      <c r="C34" s="240"/>
      <c r="D34" s="121">
        <v>16</v>
      </c>
      <c r="E34" s="71">
        <v>931</v>
      </c>
      <c r="F34" s="71">
        <v>841</v>
      </c>
      <c r="G34" s="148">
        <v>10.6</v>
      </c>
      <c r="H34" s="121">
        <v>17</v>
      </c>
      <c r="I34" s="71">
        <v>891</v>
      </c>
      <c r="J34" s="71">
        <v>808</v>
      </c>
      <c r="K34" s="148">
        <v>10.3</v>
      </c>
      <c r="L34">
        <v>22</v>
      </c>
    </row>
    <row r="35" spans="1:12" ht="12.75" customHeight="1" x14ac:dyDescent="0.25">
      <c r="A35" s="238" t="s">
        <v>510</v>
      </c>
      <c r="B35" s="239"/>
      <c r="C35" s="240"/>
      <c r="D35" s="121">
        <v>51</v>
      </c>
      <c r="E35" s="71">
        <v>4432</v>
      </c>
      <c r="F35" s="71">
        <v>3892</v>
      </c>
      <c r="G35" s="148">
        <v>13.9</v>
      </c>
      <c r="H35" s="121">
        <v>49</v>
      </c>
      <c r="I35" s="71">
        <v>4453</v>
      </c>
      <c r="J35" s="71">
        <v>3826</v>
      </c>
      <c r="K35" s="148">
        <v>16.399999999999999</v>
      </c>
      <c r="L35">
        <v>23</v>
      </c>
    </row>
    <row r="36" spans="1:12" ht="12.75" customHeight="1" x14ac:dyDescent="0.25">
      <c r="A36" s="238" t="s">
        <v>511</v>
      </c>
      <c r="B36" s="239"/>
      <c r="C36" s="240"/>
      <c r="D36" s="121">
        <v>13</v>
      </c>
      <c r="E36" s="71">
        <v>1919</v>
      </c>
      <c r="F36" s="71">
        <v>1696</v>
      </c>
      <c r="G36" s="148">
        <v>13.1</v>
      </c>
      <c r="H36" s="121">
        <v>13</v>
      </c>
      <c r="I36" s="71">
        <v>2029</v>
      </c>
      <c r="J36" s="71">
        <v>1672</v>
      </c>
      <c r="K36" s="148">
        <v>21.3</v>
      </c>
      <c r="L36">
        <v>24</v>
      </c>
    </row>
    <row r="37" spans="1:12" ht="12.75" customHeight="1" x14ac:dyDescent="0.25">
      <c r="A37" s="238" t="s">
        <v>512</v>
      </c>
      <c r="B37" s="239"/>
      <c r="C37" s="240"/>
      <c r="D37" s="121">
        <v>65</v>
      </c>
      <c r="E37" s="71">
        <v>2712</v>
      </c>
      <c r="F37" s="71">
        <v>2421</v>
      </c>
      <c r="G37" s="148">
        <v>12.1</v>
      </c>
      <c r="H37" s="121">
        <v>63</v>
      </c>
      <c r="I37" s="71">
        <v>2668</v>
      </c>
      <c r="J37" s="71">
        <v>2347</v>
      </c>
      <c r="K37" s="148">
        <v>13.7</v>
      </c>
      <c r="L37">
        <v>25</v>
      </c>
    </row>
    <row r="38" spans="1:12" ht="12.75" customHeight="1" x14ac:dyDescent="0.25">
      <c r="A38" s="238" t="s">
        <v>513</v>
      </c>
      <c r="B38" s="239"/>
      <c r="C38" s="240"/>
      <c r="D38" s="121">
        <v>19</v>
      </c>
      <c r="E38" s="71">
        <v>609</v>
      </c>
      <c r="F38" s="71">
        <v>539</v>
      </c>
      <c r="G38" s="148">
        <v>13.1</v>
      </c>
      <c r="H38" s="121">
        <v>19</v>
      </c>
      <c r="I38" s="71">
        <v>605</v>
      </c>
      <c r="J38" s="71">
        <v>530</v>
      </c>
      <c r="K38" s="148">
        <v>14.2</v>
      </c>
      <c r="L38">
        <v>26</v>
      </c>
    </row>
    <row r="39" spans="1:12" ht="12.75" customHeight="1" x14ac:dyDescent="0.25">
      <c r="A39" s="238" t="s">
        <v>514</v>
      </c>
      <c r="B39" s="239"/>
      <c r="C39" s="240"/>
      <c r="D39" s="121">
        <v>11</v>
      </c>
      <c r="E39" s="71">
        <v>159</v>
      </c>
      <c r="F39" s="71">
        <v>152</v>
      </c>
      <c r="G39" s="148">
        <v>4.5</v>
      </c>
      <c r="H39" s="121">
        <v>11</v>
      </c>
      <c r="I39" s="71">
        <v>169</v>
      </c>
      <c r="J39" s="71">
        <v>148</v>
      </c>
      <c r="K39" s="148">
        <v>14.3</v>
      </c>
      <c r="L39">
        <v>27</v>
      </c>
    </row>
    <row r="40" spans="1:12" ht="12.75" customHeight="1" x14ac:dyDescent="0.25">
      <c r="A40" s="238" t="s">
        <v>515</v>
      </c>
      <c r="B40" s="239"/>
      <c r="C40" s="240"/>
      <c r="D40" s="121">
        <v>99</v>
      </c>
      <c r="E40" s="71">
        <v>4544</v>
      </c>
      <c r="F40" s="71">
        <v>4160</v>
      </c>
      <c r="G40" s="148">
        <v>9.1999999999999993</v>
      </c>
      <c r="H40" s="121">
        <v>99</v>
      </c>
      <c r="I40" s="71">
        <v>4560</v>
      </c>
      <c r="J40" s="71">
        <v>4133</v>
      </c>
      <c r="K40" s="148">
        <v>10.3</v>
      </c>
      <c r="L40">
        <v>28</v>
      </c>
    </row>
    <row r="41" spans="1:12" ht="12.75" customHeight="1" x14ac:dyDescent="0.25">
      <c r="A41" s="238" t="s">
        <v>516</v>
      </c>
      <c r="B41" s="239"/>
      <c r="C41" s="240"/>
      <c r="D41" s="121">
        <v>5</v>
      </c>
      <c r="E41" s="71">
        <v>225</v>
      </c>
      <c r="F41" s="71">
        <v>209</v>
      </c>
      <c r="G41" s="148">
        <v>7.5</v>
      </c>
      <c r="H41" s="121">
        <v>5</v>
      </c>
      <c r="I41" s="71">
        <v>226</v>
      </c>
      <c r="J41" s="71">
        <v>192</v>
      </c>
      <c r="K41" s="148">
        <v>17.7</v>
      </c>
      <c r="L41">
        <v>29</v>
      </c>
    </row>
    <row r="42" spans="1:12" ht="12.75" customHeight="1" x14ac:dyDescent="0.25">
      <c r="A42" s="238" t="s">
        <v>517</v>
      </c>
      <c r="B42" s="239"/>
      <c r="C42" s="240"/>
      <c r="D42" s="121">
        <v>128</v>
      </c>
      <c r="E42" s="71">
        <v>2092</v>
      </c>
      <c r="F42" s="71">
        <v>1908</v>
      </c>
      <c r="G42" s="148">
        <v>9.6</v>
      </c>
      <c r="H42" s="121">
        <v>126</v>
      </c>
      <c r="I42" s="71">
        <v>2085</v>
      </c>
      <c r="J42" s="71">
        <v>1802</v>
      </c>
      <c r="K42" s="148">
        <v>15.7</v>
      </c>
      <c r="L42">
        <v>30</v>
      </c>
    </row>
    <row r="43" spans="1:12" ht="12.75" customHeight="1" x14ac:dyDescent="0.25">
      <c r="A43" s="238" t="s">
        <v>494</v>
      </c>
      <c r="B43" s="239"/>
      <c r="C43" s="240"/>
      <c r="D43" s="122"/>
      <c r="E43" s="72">
        <f>SUM(E31:E42)</f>
        <v>25762</v>
      </c>
      <c r="F43" s="72">
        <f>SUM(F31:F42)</f>
        <v>23147</v>
      </c>
      <c r="G43" s="148">
        <f>((E43-F43)/F43)*100</f>
        <v>11.297360349073314</v>
      </c>
      <c r="H43" s="122"/>
      <c r="I43" s="72">
        <f>SUM(I31:I42)</f>
        <v>25927</v>
      </c>
      <c r="J43" s="72">
        <f>SUM(J31:J42)</f>
        <v>22594</v>
      </c>
      <c r="K43" s="148">
        <f>((I43-J43)/J43)*100</f>
        <v>14.751703992210322</v>
      </c>
    </row>
    <row r="44" spans="1:12" ht="12.75" customHeight="1" x14ac:dyDescent="0.25">
      <c r="A44" s="51" t="s">
        <v>518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38" t="s">
        <v>519</v>
      </c>
      <c r="B45" s="239"/>
      <c r="C45" s="240"/>
      <c r="D45" s="121">
        <v>112</v>
      </c>
      <c r="E45" s="71">
        <v>2276</v>
      </c>
      <c r="F45" s="71">
        <v>2141</v>
      </c>
      <c r="G45" s="148">
        <v>6.3</v>
      </c>
      <c r="H45" s="121">
        <v>111</v>
      </c>
      <c r="I45" s="71">
        <v>2245</v>
      </c>
      <c r="J45" s="71">
        <v>2084</v>
      </c>
      <c r="K45" s="148">
        <v>7.7</v>
      </c>
      <c r="L45">
        <v>31</v>
      </c>
    </row>
    <row r="46" spans="1:12" ht="12.75" customHeight="1" x14ac:dyDescent="0.25">
      <c r="A46" s="238" t="s">
        <v>520</v>
      </c>
      <c r="B46" s="239"/>
      <c r="C46" s="240"/>
      <c r="D46" s="121">
        <v>3</v>
      </c>
      <c r="E46" s="71">
        <v>1251</v>
      </c>
      <c r="F46" s="71">
        <v>1148</v>
      </c>
      <c r="G46" s="148">
        <v>9</v>
      </c>
      <c r="H46" s="121">
        <v>4</v>
      </c>
      <c r="I46" s="71">
        <v>1244</v>
      </c>
      <c r="J46" s="71">
        <v>1160</v>
      </c>
      <c r="K46" s="148">
        <v>7.3</v>
      </c>
      <c r="L46">
        <v>32</v>
      </c>
    </row>
    <row r="47" spans="1:12" ht="12.75" customHeight="1" x14ac:dyDescent="0.25">
      <c r="A47" s="238" t="s">
        <v>521</v>
      </c>
      <c r="B47" s="239"/>
      <c r="C47" s="240"/>
      <c r="D47" s="121">
        <v>22</v>
      </c>
      <c r="E47" s="71">
        <v>1550</v>
      </c>
      <c r="F47" s="71">
        <v>1406</v>
      </c>
      <c r="G47" s="148">
        <v>10.199999999999999</v>
      </c>
      <c r="H47" s="121">
        <v>22</v>
      </c>
      <c r="I47" s="71">
        <v>1492</v>
      </c>
      <c r="J47" s="71">
        <v>1358</v>
      </c>
      <c r="K47" s="148">
        <v>9.9</v>
      </c>
      <c r="L47">
        <v>33</v>
      </c>
    </row>
    <row r="48" spans="1:12" ht="12.75" customHeight="1" x14ac:dyDescent="0.25">
      <c r="A48" s="238" t="s">
        <v>522</v>
      </c>
      <c r="B48" s="239"/>
      <c r="C48" s="240"/>
      <c r="D48" s="121">
        <v>13</v>
      </c>
      <c r="E48" s="71">
        <v>2037</v>
      </c>
      <c r="F48" s="71">
        <v>1914</v>
      </c>
      <c r="G48" s="148">
        <v>6.4</v>
      </c>
      <c r="H48" s="121">
        <v>12</v>
      </c>
      <c r="I48" s="71">
        <v>1967</v>
      </c>
      <c r="J48" s="71">
        <v>1815</v>
      </c>
      <c r="K48" s="148">
        <v>8.4</v>
      </c>
      <c r="L48">
        <v>34</v>
      </c>
    </row>
    <row r="49" spans="1:23" ht="12.75" customHeight="1" x14ac:dyDescent="0.25">
      <c r="A49" s="238" t="s">
        <v>523</v>
      </c>
      <c r="B49" s="239"/>
      <c r="C49" s="240"/>
      <c r="D49" s="121">
        <v>24</v>
      </c>
      <c r="E49" s="71">
        <v>1106</v>
      </c>
      <c r="F49" s="71">
        <v>1041</v>
      </c>
      <c r="G49" s="148">
        <v>6.2</v>
      </c>
      <c r="H49" s="121">
        <v>22</v>
      </c>
      <c r="I49" s="71">
        <v>1080</v>
      </c>
      <c r="J49" s="71">
        <v>1033</v>
      </c>
      <c r="K49" s="148">
        <v>4.5</v>
      </c>
      <c r="L49">
        <v>35</v>
      </c>
    </row>
    <row r="50" spans="1:23" ht="12.75" customHeight="1" x14ac:dyDescent="0.25">
      <c r="A50" s="238" t="s">
        <v>524</v>
      </c>
      <c r="B50" s="239"/>
      <c r="C50" s="240"/>
      <c r="D50" s="121">
        <v>22</v>
      </c>
      <c r="E50" s="71">
        <v>1538</v>
      </c>
      <c r="F50" s="71">
        <v>1447</v>
      </c>
      <c r="G50" s="148">
        <v>6.3</v>
      </c>
      <c r="H50" s="121">
        <v>22</v>
      </c>
      <c r="I50" s="71">
        <v>1491</v>
      </c>
      <c r="J50" s="71">
        <v>1444</v>
      </c>
      <c r="K50" s="148">
        <v>3.3</v>
      </c>
      <c r="L50">
        <v>36</v>
      </c>
    </row>
    <row r="51" spans="1:23" ht="12.75" customHeight="1" x14ac:dyDescent="0.25">
      <c r="A51" s="238" t="s">
        <v>525</v>
      </c>
      <c r="B51" s="239"/>
      <c r="C51" s="240"/>
      <c r="D51" s="121">
        <v>27</v>
      </c>
      <c r="E51" s="71">
        <v>3580</v>
      </c>
      <c r="F51" s="71">
        <v>3320</v>
      </c>
      <c r="G51" s="148">
        <v>7.8</v>
      </c>
      <c r="H51" s="121">
        <v>26</v>
      </c>
      <c r="I51" s="71">
        <v>3480</v>
      </c>
      <c r="J51" s="71">
        <v>3267</v>
      </c>
      <c r="K51" s="148">
        <v>6.5</v>
      </c>
      <c r="L51">
        <v>37</v>
      </c>
    </row>
    <row r="52" spans="1:23" ht="12.75" customHeight="1" x14ac:dyDescent="0.25">
      <c r="A52" s="238" t="s">
        <v>526</v>
      </c>
      <c r="B52" s="239"/>
      <c r="C52" s="240"/>
      <c r="D52" s="121">
        <v>82</v>
      </c>
      <c r="E52" s="71">
        <v>14279</v>
      </c>
      <c r="F52" s="71">
        <v>12769</v>
      </c>
      <c r="G52" s="148">
        <v>11.8</v>
      </c>
      <c r="H52" s="121">
        <v>78</v>
      </c>
      <c r="I52" s="71">
        <v>14103</v>
      </c>
      <c r="J52" s="71">
        <v>12342</v>
      </c>
      <c r="K52" s="148">
        <v>14.3</v>
      </c>
      <c r="L52">
        <v>38</v>
      </c>
    </row>
    <row r="53" spans="1:23" ht="12.75" customHeight="1" x14ac:dyDescent="0.25">
      <c r="A53" s="238" t="s">
        <v>494</v>
      </c>
      <c r="B53" s="239"/>
      <c r="C53" s="240"/>
      <c r="D53" s="122"/>
      <c r="E53" s="72">
        <f>SUM(E45:E52)</f>
        <v>27617</v>
      </c>
      <c r="F53" s="72">
        <f>SUM(F45:F52)</f>
        <v>25186</v>
      </c>
      <c r="G53" s="148">
        <f>((E53-F53)/F53)*100</f>
        <v>9.6521877233383631</v>
      </c>
      <c r="H53" s="122"/>
      <c r="I53" s="72">
        <f>SUM(I45:I52)</f>
        <v>27102</v>
      </c>
      <c r="J53" s="72">
        <f>SUM(J45:J52)</f>
        <v>24503</v>
      </c>
      <c r="K53" s="148">
        <f>((I53-J53)/J53)*100</f>
        <v>10.606864465575644</v>
      </c>
    </row>
    <row r="54" spans="1:23" ht="12.75" customHeight="1" x14ac:dyDescent="0.25">
      <c r="A54" s="51" t="s">
        <v>527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38" t="s">
        <v>528</v>
      </c>
      <c r="B55" s="239"/>
      <c r="C55" s="240"/>
      <c r="D55" s="121">
        <v>56</v>
      </c>
      <c r="E55" s="71">
        <v>164</v>
      </c>
      <c r="F55" s="71">
        <v>151</v>
      </c>
      <c r="G55" s="148">
        <v>8.6</v>
      </c>
      <c r="H55" s="121">
        <v>57</v>
      </c>
      <c r="I55" s="71">
        <v>161</v>
      </c>
      <c r="J55" s="71">
        <v>140</v>
      </c>
      <c r="K55" s="148">
        <v>15.4</v>
      </c>
      <c r="L55">
        <v>39</v>
      </c>
    </row>
    <row r="56" spans="1:23" ht="12.75" customHeight="1" x14ac:dyDescent="0.25">
      <c r="A56" s="238" t="s">
        <v>529</v>
      </c>
      <c r="B56" s="239"/>
      <c r="C56" s="240"/>
      <c r="D56" s="121">
        <v>114</v>
      </c>
      <c r="E56" s="71">
        <v>3574</v>
      </c>
      <c r="F56" s="71">
        <v>3251</v>
      </c>
      <c r="G56" s="148">
        <v>9.9</v>
      </c>
      <c r="H56" s="121">
        <v>88</v>
      </c>
      <c r="I56" s="71">
        <v>3434</v>
      </c>
      <c r="J56" s="71">
        <v>3098</v>
      </c>
      <c r="K56" s="148">
        <v>10.8</v>
      </c>
      <c r="L56">
        <v>40</v>
      </c>
    </row>
    <row r="57" spans="1:23" ht="12.75" customHeight="1" x14ac:dyDescent="0.25">
      <c r="A57" s="238" t="s">
        <v>530</v>
      </c>
      <c r="B57" s="239"/>
      <c r="C57" s="240"/>
      <c r="D57" s="121">
        <v>91</v>
      </c>
      <c r="E57" s="71">
        <v>18959</v>
      </c>
      <c r="F57" s="71">
        <v>17104</v>
      </c>
      <c r="G57" s="148">
        <v>10.8</v>
      </c>
      <c r="H57" s="121">
        <v>80</v>
      </c>
      <c r="I57" s="71">
        <v>18850</v>
      </c>
      <c r="J57" s="71">
        <v>17386</v>
      </c>
      <c r="K57" s="148">
        <v>8.4</v>
      </c>
      <c r="L57">
        <v>41</v>
      </c>
    </row>
    <row r="58" spans="1:23" ht="12.75" customHeight="1" x14ac:dyDescent="0.25">
      <c r="A58" s="238" t="s">
        <v>531</v>
      </c>
      <c r="B58" s="239"/>
      <c r="C58" s="240"/>
      <c r="D58" s="121">
        <v>36</v>
      </c>
      <c r="E58" s="71">
        <v>2500</v>
      </c>
      <c r="F58" s="71">
        <v>2235</v>
      </c>
      <c r="G58" s="148">
        <v>11.9</v>
      </c>
      <c r="H58" s="121">
        <v>36</v>
      </c>
      <c r="I58" s="71">
        <v>2463</v>
      </c>
      <c r="J58" s="71">
        <v>2176</v>
      </c>
      <c r="K58" s="148">
        <v>13.2</v>
      </c>
      <c r="L58">
        <v>42</v>
      </c>
    </row>
    <row r="59" spans="1:23" ht="12.75" customHeight="1" x14ac:dyDescent="0.25">
      <c r="A59" s="238" t="s">
        <v>532</v>
      </c>
      <c r="B59" s="239"/>
      <c r="C59" s="240"/>
      <c r="D59" s="121">
        <v>48</v>
      </c>
      <c r="E59" s="71">
        <v>492</v>
      </c>
      <c r="F59" s="71">
        <v>428</v>
      </c>
      <c r="G59" s="148">
        <v>14.8</v>
      </c>
      <c r="H59" s="121">
        <v>48</v>
      </c>
      <c r="I59" s="71">
        <v>474</v>
      </c>
      <c r="J59" s="71">
        <v>389</v>
      </c>
      <c r="K59" s="148">
        <v>22</v>
      </c>
      <c r="L59">
        <v>43</v>
      </c>
      <c r="P59" s="96"/>
      <c r="Q59" s="96" t="s">
        <v>478</v>
      </c>
      <c r="R59" s="96" t="s">
        <v>479</v>
      </c>
      <c r="S59" s="87" t="s">
        <v>480</v>
      </c>
      <c r="T59" s="96" t="s">
        <v>482</v>
      </c>
      <c r="U59" s="96" t="s">
        <v>483</v>
      </c>
      <c r="V59" s="89" t="s">
        <v>484</v>
      </c>
      <c r="W59" s="61" t="s">
        <v>57</v>
      </c>
    </row>
    <row r="60" spans="1:23" ht="12.75" customHeight="1" x14ac:dyDescent="0.25">
      <c r="A60" s="238" t="s">
        <v>533</v>
      </c>
      <c r="B60" s="239"/>
      <c r="C60" s="240"/>
      <c r="D60" s="121">
        <v>74</v>
      </c>
      <c r="E60" s="71">
        <v>514</v>
      </c>
      <c r="F60" s="71">
        <v>463</v>
      </c>
      <c r="G60" s="148">
        <v>11</v>
      </c>
      <c r="H60" s="121">
        <v>74</v>
      </c>
      <c r="I60" s="71">
        <v>496</v>
      </c>
      <c r="J60" s="71">
        <v>441</v>
      </c>
      <c r="K60" s="148">
        <v>12.3</v>
      </c>
      <c r="L60">
        <v>44</v>
      </c>
      <c r="P60" s="119"/>
      <c r="Q60" s="119">
        <v>140602</v>
      </c>
      <c r="R60" s="119">
        <v>126575</v>
      </c>
      <c r="S60" s="120">
        <v>11.1</v>
      </c>
      <c r="T60" s="119">
        <v>139853</v>
      </c>
      <c r="U60" s="119">
        <v>124503</v>
      </c>
      <c r="V60" s="120">
        <v>12.3</v>
      </c>
      <c r="W60">
        <v>1</v>
      </c>
    </row>
    <row r="61" spans="1:23" ht="12.75" customHeight="1" x14ac:dyDescent="0.25">
      <c r="A61" s="238" t="s">
        <v>534</v>
      </c>
      <c r="B61" s="239"/>
      <c r="C61" s="240"/>
      <c r="D61" s="121">
        <v>13</v>
      </c>
      <c r="E61" s="71">
        <v>199</v>
      </c>
      <c r="F61" s="71">
        <v>193</v>
      </c>
      <c r="G61" s="148">
        <v>3.2</v>
      </c>
      <c r="H61" s="121">
        <v>13</v>
      </c>
      <c r="I61" s="71">
        <v>198</v>
      </c>
      <c r="J61" s="71">
        <v>180</v>
      </c>
      <c r="K61" s="148">
        <v>9.6999999999999993</v>
      </c>
      <c r="L61">
        <v>45</v>
      </c>
    </row>
    <row r="62" spans="1:23" ht="12.75" customHeight="1" x14ac:dyDescent="0.25">
      <c r="A62" s="238" t="s">
        <v>535</v>
      </c>
      <c r="B62" s="239"/>
      <c r="C62" s="240"/>
      <c r="D62" s="121">
        <v>38</v>
      </c>
      <c r="E62" s="71">
        <v>1238</v>
      </c>
      <c r="F62" s="71">
        <v>1104</v>
      </c>
      <c r="G62" s="148">
        <v>12.1</v>
      </c>
      <c r="H62" s="121">
        <v>39</v>
      </c>
      <c r="I62" s="71">
        <v>1267</v>
      </c>
      <c r="J62" s="71">
        <v>1070</v>
      </c>
      <c r="K62" s="148">
        <v>18.399999999999999</v>
      </c>
      <c r="L62">
        <v>46</v>
      </c>
    </row>
    <row r="63" spans="1:23" ht="12.75" customHeight="1" x14ac:dyDescent="0.25">
      <c r="A63" s="238" t="s">
        <v>536</v>
      </c>
      <c r="B63" s="239"/>
      <c r="C63" s="240"/>
      <c r="D63" s="121">
        <v>17</v>
      </c>
      <c r="E63" s="71">
        <v>743</v>
      </c>
      <c r="F63" s="71">
        <v>631</v>
      </c>
      <c r="G63" s="148">
        <v>17.7</v>
      </c>
      <c r="H63" s="121">
        <v>16</v>
      </c>
      <c r="I63" s="71">
        <v>722</v>
      </c>
      <c r="J63" s="71">
        <v>590</v>
      </c>
      <c r="K63" s="148">
        <v>22.4</v>
      </c>
      <c r="L63">
        <v>47</v>
      </c>
    </row>
    <row r="64" spans="1:23" ht="12.75" customHeight="1" x14ac:dyDescent="0.25">
      <c r="A64" s="238" t="s">
        <v>537</v>
      </c>
      <c r="B64" s="239"/>
      <c r="C64" s="240"/>
      <c r="D64" s="121">
        <v>46</v>
      </c>
      <c r="E64" s="71">
        <v>1302</v>
      </c>
      <c r="F64" s="71">
        <v>1254</v>
      </c>
      <c r="G64" s="148">
        <v>3.8</v>
      </c>
      <c r="H64" s="121">
        <v>43</v>
      </c>
      <c r="I64" s="71">
        <v>1353</v>
      </c>
      <c r="J64" s="71">
        <v>1211</v>
      </c>
      <c r="K64" s="148">
        <v>11.7</v>
      </c>
      <c r="L64">
        <v>48</v>
      </c>
    </row>
    <row r="65" spans="1:12" ht="12.75" customHeight="1" x14ac:dyDescent="0.25">
      <c r="A65" s="238" t="s">
        <v>538</v>
      </c>
      <c r="B65" s="239"/>
      <c r="C65" s="240"/>
      <c r="D65" s="121">
        <v>51</v>
      </c>
      <c r="E65" s="71">
        <v>1440</v>
      </c>
      <c r="F65" s="71">
        <v>1300</v>
      </c>
      <c r="G65" s="148">
        <v>10.7</v>
      </c>
      <c r="H65" s="121">
        <v>0</v>
      </c>
      <c r="I65" s="71">
        <v>1383</v>
      </c>
      <c r="J65" s="71">
        <v>1224</v>
      </c>
      <c r="K65" s="148">
        <v>13</v>
      </c>
      <c r="L65">
        <v>49</v>
      </c>
    </row>
    <row r="66" spans="1:12" ht="12.75" customHeight="1" x14ac:dyDescent="0.25">
      <c r="A66" s="238" t="s">
        <v>539</v>
      </c>
      <c r="B66" s="239"/>
      <c r="C66" s="240"/>
      <c r="D66" s="121">
        <v>91</v>
      </c>
      <c r="E66" s="71">
        <v>2654</v>
      </c>
      <c r="F66" s="71">
        <v>2497</v>
      </c>
      <c r="G66" s="148">
        <v>6.3</v>
      </c>
      <c r="H66" s="121">
        <v>80</v>
      </c>
      <c r="I66" s="71">
        <v>2760</v>
      </c>
      <c r="J66" s="71">
        <v>2435</v>
      </c>
      <c r="K66" s="148">
        <v>13.3</v>
      </c>
      <c r="L66">
        <v>50</v>
      </c>
    </row>
    <row r="67" spans="1:12" ht="12.75" customHeight="1" x14ac:dyDescent="0.25">
      <c r="A67" s="238" t="s">
        <v>540</v>
      </c>
      <c r="B67" s="239"/>
      <c r="C67" s="240"/>
      <c r="D67" s="121">
        <v>28</v>
      </c>
      <c r="E67" s="71">
        <v>135</v>
      </c>
      <c r="F67" s="71">
        <v>129</v>
      </c>
      <c r="G67" s="148">
        <v>4.3</v>
      </c>
      <c r="H67" s="121">
        <v>28</v>
      </c>
      <c r="I67" s="71">
        <v>145</v>
      </c>
      <c r="J67" s="71">
        <v>129</v>
      </c>
      <c r="K67" s="148">
        <v>12.4</v>
      </c>
      <c r="L67">
        <v>51</v>
      </c>
    </row>
    <row r="68" spans="1:12" ht="12.75" customHeight="1" x14ac:dyDescent="0.25">
      <c r="A68" s="238" t="s">
        <v>494</v>
      </c>
      <c r="B68" s="239"/>
      <c r="C68" s="240"/>
      <c r="D68" s="29"/>
      <c r="E68" s="72">
        <f>SUM(E55:E67)</f>
        <v>33914</v>
      </c>
      <c r="F68" s="72">
        <f>SUM(F55:F67)</f>
        <v>30740</v>
      </c>
      <c r="G68" s="148">
        <f>((E68-F68)/F68)*100</f>
        <v>10.325309043591412</v>
      </c>
      <c r="H68" s="73"/>
      <c r="I68" s="72">
        <f>SUM(I55:I67)</f>
        <v>33706</v>
      </c>
      <c r="J68" s="72">
        <f>SUM(J55:J67)</f>
        <v>30469</v>
      </c>
      <c r="K68" s="148">
        <f>((I68-J68)/J68)*100</f>
        <v>10.623912829433195</v>
      </c>
    </row>
    <row r="69" spans="1:12" ht="12.75" customHeight="1" x14ac:dyDescent="0.25">
      <c r="A69" s="235" t="s">
        <v>541</v>
      </c>
      <c r="B69" s="236"/>
      <c r="C69" s="237"/>
      <c r="D69" s="32">
        <f>SUM(D6:D68)</f>
        <v>2831</v>
      </c>
      <c r="E69" s="72">
        <f>Q60</f>
        <v>140602</v>
      </c>
      <c r="F69" s="72">
        <f>R60</f>
        <v>126575</v>
      </c>
      <c r="G69" s="148">
        <f>S60</f>
        <v>11.1</v>
      </c>
      <c r="H69" s="32">
        <f>SUM(H6:H68)</f>
        <v>2747</v>
      </c>
      <c r="I69" s="72">
        <f>T60</f>
        <v>139853</v>
      </c>
      <c r="J69" s="72">
        <f>U60</f>
        <v>124503</v>
      </c>
      <c r="K69" s="148">
        <f>V60</f>
        <v>12.3</v>
      </c>
    </row>
    <row r="70" spans="1:12" x14ac:dyDescent="0.25">
      <c r="A70" s="256" t="s">
        <v>542</v>
      </c>
      <c r="B70" s="256"/>
      <c r="C70" s="256"/>
      <c r="D70" s="256"/>
      <c r="E70" s="256"/>
      <c r="F70" s="256"/>
      <c r="G70" s="256"/>
      <c r="H70" s="256"/>
      <c r="I70" s="256"/>
      <c r="J70" s="256"/>
      <c r="K70" s="256"/>
    </row>
    <row r="71" spans="1:12" x14ac:dyDescent="0.2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49" zoomScaleNormal="100" workbookViewId="0">
      <selection activeCell="A71" sqref="A71:K72"/>
    </sheetView>
  </sheetViews>
  <sheetFormatPr defaultRowHeight="13.2" x14ac:dyDescent="0.25"/>
  <cols>
    <col min="4" max="4" width="9.33203125" style="80" bestFit="1" customWidth="1"/>
    <col min="5" max="6" width="13.6640625" style="80" customWidth="1"/>
    <col min="7" max="7" width="13.6640625" style="83" customWidth="1"/>
    <col min="8" max="10" width="13.6640625" style="80" customWidth="1"/>
    <col min="11" max="11" width="13.6640625" style="83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25">
      <c r="A2" s="219" t="s">
        <v>544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</row>
    <row r="3" spans="1:12" ht="12.75" customHeight="1" x14ac:dyDescent="0.25">
      <c r="A3" s="242" t="s">
        <v>472</v>
      </c>
      <c r="B3" s="243"/>
      <c r="C3" s="244"/>
      <c r="D3" s="251" t="str">
        <f>Data!B4</f>
        <v>December</v>
      </c>
      <c r="E3" s="252"/>
      <c r="F3" s="252"/>
      <c r="G3" s="253"/>
      <c r="H3" s="251">
        <f>Data!B6</f>
        <v>44136</v>
      </c>
      <c r="I3" s="252"/>
      <c r="J3" s="252"/>
      <c r="K3" s="253"/>
    </row>
    <row r="4" spans="1:12" ht="25.5" customHeight="1" x14ac:dyDescent="0.25">
      <c r="A4" s="245"/>
      <c r="B4" s="246"/>
      <c r="C4" s="247"/>
      <c r="D4" s="264" t="s">
        <v>473</v>
      </c>
      <c r="E4" s="260" t="s">
        <v>474</v>
      </c>
      <c r="F4" s="261"/>
      <c r="G4" s="262" t="s">
        <v>475</v>
      </c>
      <c r="H4" s="264" t="s">
        <v>473</v>
      </c>
      <c r="I4" s="260" t="s">
        <v>474</v>
      </c>
      <c r="J4" s="261"/>
      <c r="K4" s="262" t="s">
        <v>475</v>
      </c>
    </row>
    <row r="5" spans="1:12" ht="26.4" x14ac:dyDescent="0.25">
      <c r="A5" s="248"/>
      <c r="B5" s="249"/>
      <c r="C5" s="250"/>
      <c r="D5" s="265"/>
      <c r="E5" s="95" t="str">
        <f>CONCATENATE(Data!A4,"   (Preliminary)")</f>
        <v>2021   (Preliminary)</v>
      </c>
      <c r="F5" s="115">
        <f>Data!A4-1</f>
        <v>2020</v>
      </c>
      <c r="G5" s="263"/>
      <c r="H5" s="265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63"/>
    </row>
    <row r="6" spans="1:12" x14ac:dyDescent="0.25">
      <c r="A6" s="232"/>
      <c r="B6" s="233"/>
      <c r="C6" s="234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25">
      <c r="A7" s="235" t="s">
        <v>476</v>
      </c>
      <c r="B7" s="236"/>
      <c r="C7" s="236"/>
      <c r="D7" s="236"/>
      <c r="E7" s="236"/>
      <c r="F7" s="236"/>
      <c r="G7" s="236"/>
      <c r="H7" s="236"/>
      <c r="I7" s="236"/>
      <c r="J7" s="236"/>
      <c r="K7" s="237"/>
    </row>
    <row r="8" spans="1:12" ht="12.75" hidden="1" customHeight="1" x14ac:dyDescent="0.25">
      <c r="A8" s="56"/>
      <c r="B8" s="57"/>
      <c r="C8" s="57"/>
      <c r="D8" s="96" t="s">
        <v>477</v>
      </c>
      <c r="E8" s="96" t="s">
        <v>478</v>
      </c>
      <c r="F8" s="96" t="s">
        <v>479</v>
      </c>
      <c r="G8" s="87" t="s">
        <v>480</v>
      </c>
      <c r="H8" s="96" t="s">
        <v>481</v>
      </c>
      <c r="I8" s="96" t="s">
        <v>482</v>
      </c>
      <c r="J8" s="96" t="s">
        <v>483</v>
      </c>
      <c r="K8" s="89" t="s">
        <v>484</v>
      </c>
      <c r="L8" s="61" t="s">
        <v>57</v>
      </c>
    </row>
    <row r="9" spans="1:12" ht="12.75" customHeight="1" x14ac:dyDescent="0.25">
      <c r="A9" s="238" t="s">
        <v>485</v>
      </c>
      <c r="B9" s="239"/>
      <c r="C9" s="240"/>
      <c r="D9" s="121">
        <v>20</v>
      </c>
      <c r="E9" s="97">
        <v>2822</v>
      </c>
      <c r="F9" s="97">
        <v>2385</v>
      </c>
      <c r="G9" s="148">
        <v>18.3</v>
      </c>
      <c r="H9" s="121">
        <v>17</v>
      </c>
      <c r="I9" s="97">
        <v>2908</v>
      </c>
      <c r="J9" s="97">
        <v>2474</v>
      </c>
      <c r="K9" s="148">
        <v>17.5</v>
      </c>
      <c r="L9">
        <v>1</v>
      </c>
    </row>
    <row r="10" spans="1:12" ht="12.75" customHeight="1" x14ac:dyDescent="0.25">
      <c r="A10" s="238" t="s">
        <v>486</v>
      </c>
      <c r="B10" s="239"/>
      <c r="C10" s="240"/>
      <c r="D10" s="121">
        <v>110</v>
      </c>
      <c r="E10" s="97">
        <v>1124</v>
      </c>
      <c r="F10" s="97">
        <v>1048</v>
      </c>
      <c r="G10" s="148">
        <v>7.2</v>
      </c>
      <c r="H10" s="121">
        <v>107</v>
      </c>
      <c r="I10" s="97">
        <v>1150</v>
      </c>
      <c r="J10" s="97">
        <v>1037</v>
      </c>
      <c r="K10" s="148">
        <v>10.9</v>
      </c>
      <c r="L10">
        <v>2</v>
      </c>
    </row>
    <row r="11" spans="1:12" ht="12.75" customHeight="1" x14ac:dyDescent="0.25">
      <c r="A11" s="238" t="s">
        <v>487</v>
      </c>
      <c r="B11" s="239"/>
      <c r="C11" s="240"/>
      <c r="D11" s="121">
        <v>238</v>
      </c>
      <c r="E11" s="97">
        <v>5260</v>
      </c>
      <c r="F11" s="97">
        <v>4515</v>
      </c>
      <c r="G11" s="148">
        <v>16.5</v>
      </c>
      <c r="H11" s="121">
        <v>228</v>
      </c>
      <c r="I11" s="97">
        <v>5156</v>
      </c>
      <c r="J11" s="97">
        <v>4425</v>
      </c>
      <c r="K11" s="148">
        <v>16.5</v>
      </c>
      <c r="L11">
        <v>3</v>
      </c>
    </row>
    <row r="12" spans="1:12" ht="12.75" customHeight="1" x14ac:dyDescent="0.25">
      <c r="A12" s="238" t="s">
        <v>488</v>
      </c>
      <c r="B12" s="239"/>
      <c r="C12" s="240"/>
      <c r="D12" s="121">
        <v>142</v>
      </c>
      <c r="E12" s="97">
        <v>1045</v>
      </c>
      <c r="F12" s="97">
        <v>901</v>
      </c>
      <c r="G12" s="148">
        <v>16</v>
      </c>
      <c r="H12" s="121">
        <v>157</v>
      </c>
      <c r="I12" s="97">
        <v>1043</v>
      </c>
      <c r="J12" s="97">
        <v>914</v>
      </c>
      <c r="K12" s="148">
        <v>14.1</v>
      </c>
      <c r="L12">
        <v>4</v>
      </c>
    </row>
    <row r="13" spans="1:12" ht="12.75" customHeight="1" x14ac:dyDescent="0.25">
      <c r="A13" s="238" t="s">
        <v>489</v>
      </c>
      <c r="B13" s="239"/>
      <c r="C13" s="240"/>
      <c r="D13" s="121">
        <v>66</v>
      </c>
      <c r="E13" s="97">
        <v>6361</v>
      </c>
      <c r="F13" s="97">
        <v>5560</v>
      </c>
      <c r="G13" s="148">
        <v>14.4</v>
      </c>
      <c r="H13" s="121">
        <v>129</v>
      </c>
      <c r="I13" s="97">
        <v>6454</v>
      </c>
      <c r="J13" s="97">
        <v>5524</v>
      </c>
      <c r="K13" s="148">
        <v>16.8</v>
      </c>
      <c r="L13">
        <v>5</v>
      </c>
    </row>
    <row r="14" spans="1:12" ht="12.75" customHeight="1" x14ac:dyDescent="0.25">
      <c r="A14" s="238" t="s">
        <v>490</v>
      </c>
      <c r="B14" s="239"/>
      <c r="C14" s="240"/>
      <c r="D14" s="121">
        <v>129</v>
      </c>
      <c r="E14" s="97">
        <v>9027</v>
      </c>
      <c r="F14" s="97">
        <v>8045</v>
      </c>
      <c r="G14" s="148">
        <v>12.2</v>
      </c>
      <c r="H14" s="121">
        <v>128</v>
      </c>
      <c r="I14" s="97">
        <v>9245</v>
      </c>
      <c r="J14" s="97">
        <v>8435</v>
      </c>
      <c r="K14" s="148">
        <v>9.6</v>
      </c>
      <c r="L14">
        <v>6</v>
      </c>
    </row>
    <row r="15" spans="1:12" ht="12.75" customHeight="1" x14ac:dyDescent="0.25">
      <c r="A15" s="238" t="s">
        <v>491</v>
      </c>
      <c r="B15" s="239"/>
      <c r="C15" s="240"/>
      <c r="D15" s="121">
        <v>100</v>
      </c>
      <c r="E15" s="97">
        <v>8106</v>
      </c>
      <c r="F15" s="97">
        <v>6830</v>
      </c>
      <c r="G15" s="148">
        <v>18.7</v>
      </c>
      <c r="H15" s="121">
        <v>98</v>
      </c>
      <c r="I15" s="97">
        <v>8091</v>
      </c>
      <c r="J15" s="97">
        <v>7277</v>
      </c>
      <c r="K15" s="148">
        <v>11.2</v>
      </c>
      <c r="L15">
        <v>7</v>
      </c>
    </row>
    <row r="16" spans="1:12" ht="12.75" customHeight="1" x14ac:dyDescent="0.25">
      <c r="A16" s="238" t="s">
        <v>492</v>
      </c>
      <c r="B16" s="239"/>
      <c r="C16" s="240"/>
      <c r="D16" s="121">
        <v>36</v>
      </c>
      <c r="E16" s="97">
        <v>624</v>
      </c>
      <c r="F16" s="97">
        <v>527</v>
      </c>
      <c r="G16" s="148">
        <v>18.399999999999999</v>
      </c>
      <c r="H16" s="121">
        <v>33</v>
      </c>
      <c r="I16" s="97">
        <v>669</v>
      </c>
      <c r="J16" s="97">
        <v>563</v>
      </c>
      <c r="K16" s="148">
        <v>18.7</v>
      </c>
      <c r="L16">
        <v>8</v>
      </c>
    </row>
    <row r="17" spans="1:12" ht="12.75" customHeight="1" x14ac:dyDescent="0.25">
      <c r="A17" s="238" t="s">
        <v>493</v>
      </c>
      <c r="B17" s="239"/>
      <c r="C17" s="240"/>
      <c r="D17" s="121">
        <v>49</v>
      </c>
      <c r="E17" s="97">
        <v>555</v>
      </c>
      <c r="F17" s="97">
        <v>471</v>
      </c>
      <c r="G17" s="148">
        <v>17.8</v>
      </c>
      <c r="H17" s="121">
        <v>50</v>
      </c>
      <c r="I17" s="97">
        <v>540</v>
      </c>
      <c r="J17" s="97">
        <v>457</v>
      </c>
      <c r="K17" s="148">
        <v>18.100000000000001</v>
      </c>
      <c r="L17">
        <v>9</v>
      </c>
    </row>
    <row r="18" spans="1:12" ht="12.75" customHeight="1" x14ac:dyDescent="0.25">
      <c r="A18" s="238" t="s">
        <v>494</v>
      </c>
      <c r="B18" s="239"/>
      <c r="C18" s="240"/>
      <c r="D18" s="122"/>
      <c r="E18" s="32">
        <f>SUM(E9:E17)</f>
        <v>34924</v>
      </c>
      <c r="F18" s="32">
        <f>SUM(F9:F17)</f>
        <v>30282</v>
      </c>
      <c r="G18" s="148">
        <f>((E18-F18)/F18)*100</f>
        <v>15.329238491513111</v>
      </c>
      <c r="H18" s="122"/>
      <c r="I18" s="32">
        <f>SUM(I9:I17)</f>
        <v>35256</v>
      </c>
      <c r="J18" s="32">
        <f>SUM(J9:J17)</f>
        <v>31106</v>
      </c>
      <c r="K18" s="148">
        <f>((I18-J18)/J18)*100</f>
        <v>13.341477528451104</v>
      </c>
    </row>
    <row r="19" spans="1:12" ht="12.75" customHeight="1" x14ac:dyDescent="0.25">
      <c r="A19" s="51" t="s">
        <v>495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38" t="s">
        <v>496</v>
      </c>
      <c r="B20" s="239"/>
      <c r="C20" s="240"/>
      <c r="D20" s="121">
        <v>13</v>
      </c>
      <c r="E20" s="97">
        <v>708</v>
      </c>
      <c r="F20" s="97">
        <v>621</v>
      </c>
      <c r="G20" s="148">
        <v>14.1</v>
      </c>
      <c r="H20" s="121">
        <v>11</v>
      </c>
      <c r="I20" s="97">
        <v>840</v>
      </c>
      <c r="J20" s="97">
        <v>726</v>
      </c>
      <c r="K20" s="148">
        <v>15.7</v>
      </c>
      <c r="L20">
        <v>10</v>
      </c>
    </row>
    <row r="21" spans="1:12" ht="12.75" customHeight="1" x14ac:dyDescent="0.25">
      <c r="A21" s="238" t="s">
        <v>497</v>
      </c>
      <c r="B21" s="239"/>
      <c r="C21" s="240"/>
      <c r="D21" s="121">
        <v>2</v>
      </c>
      <c r="E21" s="97">
        <v>216</v>
      </c>
      <c r="F21" s="97">
        <v>237</v>
      </c>
      <c r="G21" s="148">
        <v>-8.5</v>
      </c>
      <c r="H21" s="121">
        <v>1</v>
      </c>
      <c r="I21" s="97">
        <v>255</v>
      </c>
      <c r="J21" s="97">
        <v>240</v>
      </c>
      <c r="K21" s="148">
        <v>6.5</v>
      </c>
      <c r="L21">
        <v>11</v>
      </c>
    </row>
    <row r="22" spans="1:12" ht="12.75" customHeight="1" x14ac:dyDescent="0.25">
      <c r="A22" s="238" t="s">
        <v>498</v>
      </c>
      <c r="B22" s="239"/>
      <c r="C22" s="240"/>
      <c r="D22" s="121">
        <v>261</v>
      </c>
      <c r="E22" s="97">
        <v>20720</v>
      </c>
      <c r="F22" s="97">
        <v>18325</v>
      </c>
      <c r="G22" s="148">
        <v>13.1</v>
      </c>
      <c r="H22" s="121">
        <v>259</v>
      </c>
      <c r="I22" s="97">
        <v>20025</v>
      </c>
      <c r="J22" s="97">
        <v>17427</v>
      </c>
      <c r="K22" s="148">
        <v>14.9</v>
      </c>
      <c r="L22">
        <v>12</v>
      </c>
    </row>
    <row r="23" spans="1:12" ht="12.75" customHeight="1" x14ac:dyDescent="0.25">
      <c r="A23" s="238" t="s">
        <v>499</v>
      </c>
      <c r="B23" s="239"/>
      <c r="C23" s="240"/>
      <c r="D23" s="121">
        <v>200</v>
      </c>
      <c r="E23" s="97">
        <v>10776</v>
      </c>
      <c r="F23" s="97">
        <v>10053</v>
      </c>
      <c r="G23" s="148">
        <v>7.2</v>
      </c>
      <c r="H23" s="121">
        <v>203</v>
      </c>
      <c r="I23" s="97">
        <v>10787</v>
      </c>
      <c r="J23" s="97">
        <v>9832</v>
      </c>
      <c r="K23" s="148">
        <v>9.6999999999999993</v>
      </c>
      <c r="L23">
        <v>13</v>
      </c>
    </row>
    <row r="24" spans="1:12" ht="12.75" customHeight="1" x14ac:dyDescent="0.25">
      <c r="A24" s="238" t="s">
        <v>500</v>
      </c>
      <c r="B24" s="239"/>
      <c r="C24" s="240"/>
      <c r="D24" s="121">
        <v>54</v>
      </c>
      <c r="E24" s="97">
        <v>4876</v>
      </c>
      <c r="F24" s="97">
        <v>4228</v>
      </c>
      <c r="G24" s="148">
        <v>15.3</v>
      </c>
      <c r="H24" s="121">
        <v>56</v>
      </c>
      <c r="I24" s="97">
        <v>4993</v>
      </c>
      <c r="J24" s="97">
        <v>4216</v>
      </c>
      <c r="K24" s="148">
        <v>18.399999999999999</v>
      </c>
      <c r="L24">
        <v>14</v>
      </c>
    </row>
    <row r="25" spans="1:12" ht="12.75" customHeight="1" x14ac:dyDescent="0.25">
      <c r="A25" s="238" t="s">
        <v>501</v>
      </c>
      <c r="B25" s="239"/>
      <c r="C25" s="240"/>
      <c r="D25" s="121">
        <v>100</v>
      </c>
      <c r="E25" s="97">
        <v>9717</v>
      </c>
      <c r="F25" s="97">
        <v>8839</v>
      </c>
      <c r="G25" s="148">
        <v>9.9</v>
      </c>
      <c r="H25" s="121">
        <v>93</v>
      </c>
      <c r="I25" s="97">
        <v>9714</v>
      </c>
      <c r="J25" s="97">
        <v>8908</v>
      </c>
      <c r="K25" s="148">
        <v>9.1</v>
      </c>
      <c r="L25">
        <v>15</v>
      </c>
    </row>
    <row r="26" spans="1:12" ht="12.75" customHeight="1" x14ac:dyDescent="0.25">
      <c r="A26" s="238" t="s">
        <v>502</v>
      </c>
      <c r="B26" s="239"/>
      <c r="C26" s="240"/>
      <c r="D26" s="121">
        <v>104</v>
      </c>
      <c r="E26" s="97">
        <v>5062</v>
      </c>
      <c r="F26" s="97">
        <v>4493</v>
      </c>
      <c r="G26" s="148">
        <v>12.7</v>
      </c>
      <c r="H26" s="121">
        <v>109</v>
      </c>
      <c r="I26" s="97">
        <v>4978</v>
      </c>
      <c r="J26" s="97">
        <v>4459</v>
      </c>
      <c r="K26" s="148">
        <v>11.6</v>
      </c>
      <c r="L26">
        <v>16</v>
      </c>
    </row>
    <row r="27" spans="1:12" ht="12.75" customHeight="1" x14ac:dyDescent="0.25">
      <c r="A27" s="238" t="s">
        <v>503</v>
      </c>
      <c r="B27" s="239"/>
      <c r="C27" s="240"/>
      <c r="D27" s="121">
        <v>699</v>
      </c>
      <c r="E27" s="97">
        <v>7253</v>
      </c>
      <c r="F27" s="97">
        <v>6413</v>
      </c>
      <c r="G27" s="148">
        <v>13.1</v>
      </c>
      <c r="H27" s="121">
        <v>699</v>
      </c>
      <c r="I27" s="97">
        <v>7276</v>
      </c>
      <c r="J27" s="97">
        <v>6421</v>
      </c>
      <c r="K27" s="148">
        <v>13.3</v>
      </c>
      <c r="L27">
        <v>17</v>
      </c>
    </row>
    <row r="28" spans="1:12" ht="12.75" customHeight="1" x14ac:dyDescent="0.25">
      <c r="A28" s="238" t="s">
        <v>504</v>
      </c>
      <c r="B28" s="239"/>
      <c r="C28" s="240"/>
      <c r="D28" s="121">
        <v>23</v>
      </c>
      <c r="E28" s="97">
        <v>1428</v>
      </c>
      <c r="F28" s="97">
        <v>1270</v>
      </c>
      <c r="G28" s="148">
        <v>12.5</v>
      </c>
      <c r="H28" s="121">
        <v>34</v>
      </c>
      <c r="I28" s="97">
        <v>1415</v>
      </c>
      <c r="J28" s="97">
        <v>1282</v>
      </c>
      <c r="K28" s="148">
        <v>10.4</v>
      </c>
      <c r="L28">
        <v>18</v>
      </c>
    </row>
    <row r="29" spans="1:12" ht="12.75" customHeight="1" x14ac:dyDescent="0.25">
      <c r="A29" s="238" t="s">
        <v>494</v>
      </c>
      <c r="B29" s="239"/>
      <c r="C29" s="240"/>
      <c r="D29" s="122"/>
      <c r="E29" s="32">
        <f>SUM(E20:E28)</f>
        <v>60756</v>
      </c>
      <c r="F29" s="32">
        <f>SUM(F20:F28)</f>
        <v>54479</v>
      </c>
      <c r="G29" s="148">
        <f>((E29-F29)/F29)*100</f>
        <v>11.521870812606693</v>
      </c>
      <c r="H29" s="122"/>
      <c r="I29" s="32">
        <f>SUM(I20:I28)</f>
        <v>60283</v>
      </c>
      <c r="J29" s="32">
        <f>SUM(J20:J28)</f>
        <v>53511</v>
      </c>
      <c r="K29" s="148">
        <f>((I29-J29)/J29)*100</f>
        <v>12.655341892321207</v>
      </c>
    </row>
    <row r="30" spans="1:12" ht="12.75" customHeight="1" x14ac:dyDescent="0.25">
      <c r="A30" s="51" t="s">
        <v>505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38" t="s">
        <v>506</v>
      </c>
      <c r="B31" s="239"/>
      <c r="C31" s="240"/>
      <c r="D31" s="121">
        <v>96</v>
      </c>
      <c r="E31" s="97">
        <v>8654</v>
      </c>
      <c r="F31" s="97">
        <v>7762</v>
      </c>
      <c r="G31" s="148">
        <v>11.5</v>
      </c>
      <c r="H31" s="121">
        <v>97</v>
      </c>
      <c r="I31" s="97">
        <v>8738</v>
      </c>
      <c r="J31" s="97">
        <v>7507</v>
      </c>
      <c r="K31" s="148">
        <v>16.399999999999999</v>
      </c>
      <c r="L31">
        <v>19</v>
      </c>
    </row>
    <row r="32" spans="1:12" ht="12.75" customHeight="1" x14ac:dyDescent="0.25">
      <c r="A32" s="238" t="s">
        <v>507</v>
      </c>
      <c r="B32" s="239"/>
      <c r="C32" s="240"/>
      <c r="D32" s="121">
        <v>70</v>
      </c>
      <c r="E32" s="97">
        <v>6809</v>
      </c>
      <c r="F32" s="97">
        <v>6158</v>
      </c>
      <c r="G32" s="148">
        <v>10.6</v>
      </c>
      <c r="H32" s="121">
        <v>65</v>
      </c>
      <c r="I32" s="97">
        <v>6994</v>
      </c>
      <c r="J32" s="97">
        <v>6121</v>
      </c>
      <c r="K32" s="148">
        <v>14.3</v>
      </c>
      <c r="L32">
        <v>20</v>
      </c>
    </row>
    <row r="33" spans="1:12" ht="12.75" customHeight="1" x14ac:dyDescent="0.25">
      <c r="A33" s="238" t="s">
        <v>508</v>
      </c>
      <c r="B33" s="239"/>
      <c r="C33" s="240"/>
      <c r="D33" s="121">
        <v>137</v>
      </c>
      <c r="E33" s="97">
        <v>2635</v>
      </c>
      <c r="F33" s="97">
        <v>2391</v>
      </c>
      <c r="G33" s="148">
        <v>10.199999999999999</v>
      </c>
      <c r="H33" s="121">
        <v>139</v>
      </c>
      <c r="I33" s="97">
        <v>2674</v>
      </c>
      <c r="J33" s="97">
        <v>2327</v>
      </c>
      <c r="K33" s="148">
        <v>14.9</v>
      </c>
      <c r="L33">
        <v>21</v>
      </c>
    </row>
    <row r="34" spans="1:12" ht="12.75" customHeight="1" x14ac:dyDescent="0.25">
      <c r="A34" s="238" t="s">
        <v>509</v>
      </c>
      <c r="B34" s="239"/>
      <c r="C34" s="240"/>
      <c r="D34" s="121">
        <v>95</v>
      </c>
      <c r="E34" s="97">
        <v>2544</v>
      </c>
      <c r="F34" s="97">
        <v>2289</v>
      </c>
      <c r="G34" s="148">
        <v>11.1</v>
      </c>
      <c r="H34" s="121">
        <v>96</v>
      </c>
      <c r="I34" s="97">
        <v>2513</v>
      </c>
      <c r="J34" s="97">
        <v>2266</v>
      </c>
      <c r="K34" s="148">
        <v>10.9</v>
      </c>
      <c r="L34">
        <v>22</v>
      </c>
    </row>
    <row r="35" spans="1:12" ht="12.75" customHeight="1" x14ac:dyDescent="0.25">
      <c r="A35" s="238" t="s">
        <v>510</v>
      </c>
      <c r="B35" s="239"/>
      <c r="C35" s="240"/>
      <c r="D35" s="121">
        <v>109</v>
      </c>
      <c r="E35" s="97">
        <v>7778</v>
      </c>
      <c r="F35" s="97">
        <v>6872</v>
      </c>
      <c r="G35" s="148">
        <v>13.2</v>
      </c>
      <c r="H35" s="121">
        <v>106</v>
      </c>
      <c r="I35" s="97">
        <v>7933</v>
      </c>
      <c r="J35" s="97">
        <v>6853</v>
      </c>
      <c r="K35" s="148">
        <v>15.8</v>
      </c>
      <c r="L35">
        <v>23</v>
      </c>
    </row>
    <row r="36" spans="1:12" ht="12.75" customHeight="1" x14ac:dyDescent="0.25">
      <c r="A36" s="238" t="s">
        <v>511</v>
      </c>
      <c r="B36" s="239"/>
      <c r="C36" s="240"/>
      <c r="D36" s="121">
        <v>50</v>
      </c>
      <c r="E36" s="97">
        <v>4366</v>
      </c>
      <c r="F36" s="97">
        <v>3946</v>
      </c>
      <c r="G36" s="148">
        <v>10.6</v>
      </c>
      <c r="H36" s="121">
        <v>48</v>
      </c>
      <c r="I36" s="97">
        <v>4692</v>
      </c>
      <c r="J36" s="97">
        <v>3952</v>
      </c>
      <c r="K36" s="148">
        <v>18.7</v>
      </c>
      <c r="L36">
        <v>24</v>
      </c>
    </row>
    <row r="37" spans="1:12" ht="12.75" customHeight="1" x14ac:dyDescent="0.25">
      <c r="A37" s="238" t="s">
        <v>512</v>
      </c>
      <c r="B37" s="239"/>
      <c r="C37" s="240"/>
      <c r="D37" s="121">
        <v>165</v>
      </c>
      <c r="E37" s="97">
        <v>6786</v>
      </c>
      <c r="F37" s="97">
        <v>6200</v>
      </c>
      <c r="G37" s="148">
        <v>9.4</v>
      </c>
      <c r="H37" s="121">
        <v>163</v>
      </c>
      <c r="I37" s="97">
        <v>6996</v>
      </c>
      <c r="J37" s="97">
        <v>6112</v>
      </c>
      <c r="K37" s="148">
        <v>14.5</v>
      </c>
      <c r="L37">
        <v>25</v>
      </c>
    </row>
    <row r="38" spans="1:12" ht="12.75" customHeight="1" x14ac:dyDescent="0.25">
      <c r="A38" s="238" t="s">
        <v>513</v>
      </c>
      <c r="B38" s="239"/>
      <c r="C38" s="240"/>
      <c r="D38" s="121">
        <v>66</v>
      </c>
      <c r="E38" s="97">
        <v>1726</v>
      </c>
      <c r="F38" s="97">
        <v>1551</v>
      </c>
      <c r="G38" s="148">
        <v>11.2</v>
      </c>
      <c r="H38" s="121">
        <v>66</v>
      </c>
      <c r="I38" s="97">
        <v>1738</v>
      </c>
      <c r="J38" s="97">
        <v>1522</v>
      </c>
      <c r="K38" s="148">
        <v>14.2</v>
      </c>
      <c r="L38">
        <v>26</v>
      </c>
    </row>
    <row r="39" spans="1:12" ht="12.75" customHeight="1" x14ac:dyDescent="0.25">
      <c r="A39" s="238" t="s">
        <v>514</v>
      </c>
      <c r="B39" s="239"/>
      <c r="C39" s="240"/>
      <c r="D39" s="121">
        <v>73</v>
      </c>
      <c r="E39" s="97">
        <v>687</v>
      </c>
      <c r="F39" s="97">
        <v>663</v>
      </c>
      <c r="G39" s="148">
        <v>3.5</v>
      </c>
      <c r="H39" s="121">
        <v>74</v>
      </c>
      <c r="I39" s="97">
        <v>753</v>
      </c>
      <c r="J39" s="97">
        <v>660</v>
      </c>
      <c r="K39" s="148">
        <v>14</v>
      </c>
      <c r="L39">
        <v>27</v>
      </c>
    </row>
    <row r="40" spans="1:12" ht="12.75" customHeight="1" x14ac:dyDescent="0.25">
      <c r="A40" s="238" t="s">
        <v>515</v>
      </c>
      <c r="B40" s="239"/>
      <c r="C40" s="240"/>
      <c r="D40" s="121">
        <v>169</v>
      </c>
      <c r="E40" s="97">
        <v>9066</v>
      </c>
      <c r="F40" s="97">
        <v>8127</v>
      </c>
      <c r="G40" s="148">
        <v>11.6</v>
      </c>
      <c r="H40" s="121">
        <v>169</v>
      </c>
      <c r="I40" s="97">
        <v>9188</v>
      </c>
      <c r="J40" s="97">
        <v>8321</v>
      </c>
      <c r="K40" s="148">
        <v>10.4</v>
      </c>
      <c r="L40">
        <v>28</v>
      </c>
    </row>
    <row r="41" spans="1:12" ht="12.75" customHeight="1" x14ac:dyDescent="0.25">
      <c r="A41" s="238" t="s">
        <v>516</v>
      </c>
      <c r="B41" s="239"/>
      <c r="C41" s="240"/>
      <c r="D41" s="121">
        <v>46</v>
      </c>
      <c r="E41" s="97">
        <v>839</v>
      </c>
      <c r="F41" s="97">
        <v>787</v>
      </c>
      <c r="G41" s="148">
        <v>6.6</v>
      </c>
      <c r="H41" s="121">
        <v>47</v>
      </c>
      <c r="I41" s="97">
        <v>897</v>
      </c>
      <c r="J41" s="97">
        <v>771</v>
      </c>
      <c r="K41" s="148">
        <v>16.2</v>
      </c>
      <c r="L41">
        <v>29</v>
      </c>
    </row>
    <row r="42" spans="1:12" ht="12.75" customHeight="1" x14ac:dyDescent="0.25">
      <c r="A42" s="238" t="s">
        <v>517</v>
      </c>
      <c r="B42" s="239"/>
      <c r="C42" s="240"/>
      <c r="D42" s="121">
        <v>264</v>
      </c>
      <c r="E42" s="97">
        <v>4917</v>
      </c>
      <c r="F42" s="97">
        <v>4516</v>
      </c>
      <c r="G42" s="148">
        <v>8.9</v>
      </c>
      <c r="H42" s="121">
        <v>243</v>
      </c>
      <c r="I42" s="97">
        <v>5062</v>
      </c>
      <c r="J42" s="97">
        <v>4424</v>
      </c>
      <c r="K42" s="148">
        <v>14.4</v>
      </c>
      <c r="L42">
        <v>30</v>
      </c>
    </row>
    <row r="43" spans="1:12" ht="12.75" customHeight="1" x14ac:dyDescent="0.25">
      <c r="A43" s="238" t="s">
        <v>494</v>
      </c>
      <c r="B43" s="239"/>
      <c r="C43" s="240"/>
      <c r="D43" s="122"/>
      <c r="E43" s="32">
        <f>SUM(E31:E42)</f>
        <v>56807</v>
      </c>
      <c r="F43" s="32">
        <f>SUM(F31:F42)</f>
        <v>51262</v>
      </c>
      <c r="G43" s="148">
        <f>((E43-F43)/F43)*100</f>
        <v>10.816979438960633</v>
      </c>
      <c r="H43" s="122"/>
      <c r="I43" s="32">
        <f>SUM(I31:I42)</f>
        <v>58178</v>
      </c>
      <c r="J43" s="32">
        <f>SUM(J31:J42)</f>
        <v>50836</v>
      </c>
      <c r="K43" s="148">
        <f>((I43-J43)/J43)*100</f>
        <v>14.442521048076168</v>
      </c>
    </row>
    <row r="44" spans="1:12" ht="12.75" customHeight="1" x14ac:dyDescent="0.25">
      <c r="A44" s="51" t="s">
        <v>518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38" t="s">
        <v>519</v>
      </c>
      <c r="B45" s="239"/>
      <c r="C45" s="240"/>
      <c r="D45" s="121">
        <v>193</v>
      </c>
      <c r="E45" s="97">
        <v>6041</v>
      </c>
      <c r="F45" s="97">
        <v>5774</v>
      </c>
      <c r="G45" s="148">
        <v>4.5999999999999996</v>
      </c>
      <c r="H45" s="121">
        <v>190</v>
      </c>
      <c r="I45" s="97">
        <v>5909</v>
      </c>
      <c r="J45" s="97">
        <v>5606</v>
      </c>
      <c r="K45" s="148">
        <v>5.4</v>
      </c>
      <c r="L45">
        <v>31</v>
      </c>
    </row>
    <row r="46" spans="1:12" ht="12.75" customHeight="1" x14ac:dyDescent="0.25">
      <c r="A46" s="238" t="s">
        <v>520</v>
      </c>
      <c r="B46" s="239"/>
      <c r="C46" s="240"/>
      <c r="D46" s="121">
        <v>25</v>
      </c>
      <c r="E46" s="97">
        <v>3105</v>
      </c>
      <c r="F46" s="97">
        <v>2866</v>
      </c>
      <c r="G46" s="148">
        <v>8.3000000000000007</v>
      </c>
      <c r="H46" s="121">
        <v>25</v>
      </c>
      <c r="I46" s="97">
        <v>3114</v>
      </c>
      <c r="J46" s="97">
        <v>2917</v>
      </c>
      <c r="K46" s="148">
        <v>6.8</v>
      </c>
      <c r="L46">
        <v>32</v>
      </c>
    </row>
    <row r="47" spans="1:12" ht="12.75" customHeight="1" x14ac:dyDescent="0.25">
      <c r="A47" s="238" t="s">
        <v>521</v>
      </c>
      <c r="B47" s="239"/>
      <c r="C47" s="240"/>
      <c r="D47" s="121">
        <v>70</v>
      </c>
      <c r="E47" s="97">
        <v>4323</v>
      </c>
      <c r="F47" s="97">
        <v>3841</v>
      </c>
      <c r="G47" s="148">
        <v>12.5</v>
      </c>
      <c r="H47" s="121">
        <v>65</v>
      </c>
      <c r="I47" s="97">
        <v>4234</v>
      </c>
      <c r="J47" s="97">
        <v>3784</v>
      </c>
      <c r="K47" s="148">
        <v>11.9</v>
      </c>
      <c r="L47">
        <v>33</v>
      </c>
    </row>
    <row r="48" spans="1:12" ht="12.75" customHeight="1" x14ac:dyDescent="0.25">
      <c r="A48" s="238" t="s">
        <v>522</v>
      </c>
      <c r="B48" s="239"/>
      <c r="C48" s="240"/>
      <c r="D48" s="121">
        <v>28</v>
      </c>
      <c r="E48" s="97">
        <v>4547</v>
      </c>
      <c r="F48" s="97">
        <v>4243</v>
      </c>
      <c r="G48" s="148">
        <v>7.2</v>
      </c>
      <c r="H48" s="121">
        <v>30</v>
      </c>
      <c r="I48" s="97">
        <v>4393</v>
      </c>
      <c r="J48" s="97">
        <v>4065</v>
      </c>
      <c r="K48" s="148">
        <v>8.1</v>
      </c>
      <c r="L48">
        <v>34</v>
      </c>
    </row>
    <row r="49" spans="1:23" ht="12.75" customHeight="1" x14ac:dyDescent="0.25">
      <c r="A49" s="238" t="s">
        <v>523</v>
      </c>
      <c r="B49" s="239"/>
      <c r="C49" s="240"/>
      <c r="D49" s="121">
        <v>86</v>
      </c>
      <c r="E49" s="97">
        <v>3539</v>
      </c>
      <c r="F49" s="97">
        <v>3346</v>
      </c>
      <c r="G49" s="148">
        <v>5.8</v>
      </c>
      <c r="H49" s="121">
        <v>82</v>
      </c>
      <c r="I49" s="97">
        <v>3502</v>
      </c>
      <c r="J49" s="97">
        <v>3343</v>
      </c>
      <c r="K49" s="148">
        <v>4.8</v>
      </c>
      <c r="L49">
        <v>35</v>
      </c>
    </row>
    <row r="50" spans="1:23" ht="12.75" customHeight="1" x14ac:dyDescent="0.25">
      <c r="A50" s="238" t="s">
        <v>524</v>
      </c>
      <c r="B50" s="239"/>
      <c r="C50" s="240"/>
      <c r="D50" s="121">
        <v>66</v>
      </c>
      <c r="E50" s="97">
        <v>3829</v>
      </c>
      <c r="F50" s="97">
        <v>3484</v>
      </c>
      <c r="G50" s="148">
        <v>9.9</v>
      </c>
      <c r="H50" s="121">
        <v>66</v>
      </c>
      <c r="I50" s="97">
        <v>3751</v>
      </c>
      <c r="J50" s="97">
        <v>3495</v>
      </c>
      <c r="K50" s="148">
        <v>7.3</v>
      </c>
      <c r="L50">
        <v>36</v>
      </c>
    </row>
    <row r="51" spans="1:23" ht="12.75" customHeight="1" x14ac:dyDescent="0.25">
      <c r="A51" s="238" t="s">
        <v>525</v>
      </c>
      <c r="B51" s="239"/>
      <c r="C51" s="240"/>
      <c r="D51" s="121">
        <v>63</v>
      </c>
      <c r="E51" s="97">
        <v>7173</v>
      </c>
      <c r="F51" s="97">
        <v>6661</v>
      </c>
      <c r="G51" s="148">
        <v>7.7</v>
      </c>
      <c r="H51" s="121">
        <v>59</v>
      </c>
      <c r="I51" s="97">
        <v>7031</v>
      </c>
      <c r="J51" s="97">
        <v>6591</v>
      </c>
      <c r="K51" s="148">
        <v>6.7</v>
      </c>
      <c r="L51">
        <v>37</v>
      </c>
    </row>
    <row r="52" spans="1:23" ht="12.75" customHeight="1" x14ac:dyDescent="0.25">
      <c r="A52" s="238" t="s">
        <v>526</v>
      </c>
      <c r="B52" s="239"/>
      <c r="C52" s="240"/>
      <c r="D52" s="121">
        <v>263</v>
      </c>
      <c r="E52" s="97">
        <v>26527</v>
      </c>
      <c r="F52" s="97">
        <v>23782</v>
      </c>
      <c r="G52" s="148">
        <v>11.5</v>
      </c>
      <c r="H52" s="121">
        <v>253</v>
      </c>
      <c r="I52" s="97">
        <v>24657</v>
      </c>
      <c r="J52" s="97">
        <v>21693</v>
      </c>
      <c r="K52" s="148">
        <v>13.7</v>
      </c>
      <c r="L52">
        <v>38</v>
      </c>
    </row>
    <row r="53" spans="1:23" ht="12.75" customHeight="1" x14ac:dyDescent="0.25">
      <c r="A53" s="238" t="s">
        <v>494</v>
      </c>
      <c r="B53" s="239"/>
      <c r="C53" s="240"/>
      <c r="D53" s="122"/>
      <c r="E53" s="32">
        <f>SUM(E45:E52)</f>
        <v>59084</v>
      </c>
      <c r="F53" s="32">
        <f>SUM(F45:F52)</f>
        <v>53997</v>
      </c>
      <c r="G53" s="148">
        <f>((E53-F53)/F53)*100</f>
        <v>9.420893753356669</v>
      </c>
      <c r="H53" s="122"/>
      <c r="I53" s="32">
        <f>SUM(I45:I52)</f>
        <v>56591</v>
      </c>
      <c r="J53" s="32">
        <f>SUM(J45:J52)</f>
        <v>51494</v>
      </c>
      <c r="K53" s="148">
        <f>((I53-J53)/J53)*100</f>
        <v>9.8982405717170927</v>
      </c>
    </row>
    <row r="54" spans="1:23" ht="12.75" customHeight="1" x14ac:dyDescent="0.25">
      <c r="A54" s="51" t="s">
        <v>527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38" t="s">
        <v>528</v>
      </c>
      <c r="B55" s="239"/>
      <c r="C55" s="240"/>
      <c r="D55" s="121">
        <v>106</v>
      </c>
      <c r="E55" s="97">
        <v>424</v>
      </c>
      <c r="F55" s="97">
        <v>401</v>
      </c>
      <c r="G55" s="148">
        <v>5.8</v>
      </c>
      <c r="H55" s="121">
        <v>111</v>
      </c>
      <c r="I55" s="97">
        <v>407</v>
      </c>
      <c r="J55" s="97">
        <v>375</v>
      </c>
      <c r="K55" s="148">
        <v>8.5</v>
      </c>
      <c r="L55">
        <v>39</v>
      </c>
    </row>
    <row r="56" spans="1:23" ht="12.75" customHeight="1" x14ac:dyDescent="0.25">
      <c r="A56" s="238" t="s">
        <v>529</v>
      </c>
      <c r="B56" s="239"/>
      <c r="C56" s="240"/>
      <c r="D56" s="121">
        <v>215</v>
      </c>
      <c r="E56" s="97">
        <v>6259</v>
      </c>
      <c r="F56" s="97">
        <v>5600</v>
      </c>
      <c r="G56" s="148">
        <v>11.8</v>
      </c>
      <c r="H56" s="121">
        <v>188</v>
      </c>
      <c r="I56" s="97">
        <v>6155</v>
      </c>
      <c r="J56" s="97">
        <v>5513</v>
      </c>
      <c r="K56" s="148">
        <v>11.6</v>
      </c>
      <c r="L56">
        <v>40</v>
      </c>
    </row>
    <row r="57" spans="1:23" ht="12.75" customHeight="1" x14ac:dyDescent="0.25">
      <c r="A57" s="238" t="s">
        <v>530</v>
      </c>
      <c r="B57" s="239"/>
      <c r="C57" s="240"/>
      <c r="D57" s="121">
        <v>152</v>
      </c>
      <c r="E57" s="97">
        <v>27217</v>
      </c>
      <c r="F57" s="97">
        <v>24281</v>
      </c>
      <c r="G57" s="148">
        <v>12.1</v>
      </c>
      <c r="H57" s="121">
        <v>150</v>
      </c>
      <c r="I57" s="97">
        <v>27314</v>
      </c>
      <c r="J57" s="97">
        <v>24983</v>
      </c>
      <c r="K57" s="148">
        <v>9.3000000000000007</v>
      </c>
      <c r="L57">
        <v>41</v>
      </c>
    </row>
    <row r="58" spans="1:23" ht="12.75" customHeight="1" x14ac:dyDescent="0.25">
      <c r="A58" s="238" t="s">
        <v>531</v>
      </c>
      <c r="B58" s="239"/>
      <c r="C58" s="240"/>
      <c r="D58" s="121">
        <v>111</v>
      </c>
      <c r="E58" s="97">
        <v>4361</v>
      </c>
      <c r="F58" s="97">
        <v>3901</v>
      </c>
      <c r="G58" s="148">
        <v>11.8</v>
      </c>
      <c r="H58" s="121">
        <v>110</v>
      </c>
      <c r="I58" s="97">
        <v>4332</v>
      </c>
      <c r="J58" s="97">
        <v>3816</v>
      </c>
      <c r="K58" s="148">
        <v>13.5</v>
      </c>
      <c r="L58">
        <v>42</v>
      </c>
    </row>
    <row r="59" spans="1:23" ht="12.75" customHeight="1" x14ac:dyDescent="0.25">
      <c r="A59" s="238" t="s">
        <v>532</v>
      </c>
      <c r="B59" s="239"/>
      <c r="C59" s="240"/>
      <c r="D59" s="121">
        <v>67</v>
      </c>
      <c r="E59" s="97">
        <v>927</v>
      </c>
      <c r="F59" s="97">
        <v>811</v>
      </c>
      <c r="G59" s="148">
        <v>14.2</v>
      </c>
      <c r="H59" s="121">
        <v>68</v>
      </c>
      <c r="I59" s="97">
        <v>907</v>
      </c>
      <c r="J59" s="97">
        <v>743</v>
      </c>
      <c r="K59" s="148">
        <v>22</v>
      </c>
      <c r="L59">
        <v>43</v>
      </c>
      <c r="P59" s="96"/>
      <c r="Q59" s="96" t="s">
        <v>478</v>
      </c>
      <c r="R59" s="96" t="s">
        <v>479</v>
      </c>
      <c r="S59" s="87" t="s">
        <v>480</v>
      </c>
      <c r="T59" s="96" t="s">
        <v>482</v>
      </c>
      <c r="U59" s="96" t="s">
        <v>483</v>
      </c>
      <c r="V59" s="89" t="s">
        <v>484</v>
      </c>
      <c r="W59" s="61" t="s">
        <v>57</v>
      </c>
    </row>
    <row r="60" spans="1:23" ht="12.75" customHeight="1" x14ac:dyDescent="0.25">
      <c r="A60" s="238" t="s">
        <v>533</v>
      </c>
      <c r="B60" s="239"/>
      <c r="C60" s="240"/>
      <c r="D60" s="121">
        <v>212</v>
      </c>
      <c r="E60" s="97">
        <v>1503</v>
      </c>
      <c r="F60" s="97">
        <v>1392</v>
      </c>
      <c r="G60" s="148">
        <v>8</v>
      </c>
      <c r="H60" s="121">
        <v>212</v>
      </c>
      <c r="I60" s="97">
        <v>1537</v>
      </c>
      <c r="J60" s="97">
        <v>1355</v>
      </c>
      <c r="K60" s="148">
        <v>13.4</v>
      </c>
      <c r="L60">
        <v>44</v>
      </c>
      <c r="P60" s="119"/>
      <c r="Q60" s="119">
        <v>268398</v>
      </c>
      <c r="R60" s="119">
        <v>241451</v>
      </c>
      <c r="S60" s="120">
        <v>11.2</v>
      </c>
      <c r="T60" s="119">
        <v>267647</v>
      </c>
      <c r="U60" s="119">
        <v>238300</v>
      </c>
      <c r="V60" s="120">
        <v>12.3</v>
      </c>
      <c r="W60">
        <v>1</v>
      </c>
    </row>
    <row r="61" spans="1:23" ht="12.75" customHeight="1" x14ac:dyDescent="0.25">
      <c r="A61" s="238" t="s">
        <v>534</v>
      </c>
      <c r="B61" s="239"/>
      <c r="C61" s="240"/>
      <c r="D61" s="121">
        <v>92</v>
      </c>
      <c r="E61" s="97">
        <v>958</v>
      </c>
      <c r="F61" s="97">
        <v>919</v>
      </c>
      <c r="G61" s="148">
        <v>4.2</v>
      </c>
      <c r="H61" s="121">
        <v>92</v>
      </c>
      <c r="I61" s="97">
        <v>1018</v>
      </c>
      <c r="J61" s="97">
        <v>890</v>
      </c>
      <c r="K61" s="148">
        <v>14.4</v>
      </c>
      <c r="L61">
        <v>45</v>
      </c>
    </row>
    <row r="62" spans="1:23" ht="12.75" customHeight="1" x14ac:dyDescent="0.25">
      <c r="A62" s="238" t="s">
        <v>535</v>
      </c>
      <c r="B62" s="239"/>
      <c r="C62" s="240"/>
      <c r="D62" s="121">
        <v>93</v>
      </c>
      <c r="E62" s="97">
        <v>2301</v>
      </c>
      <c r="F62" s="97">
        <v>2090</v>
      </c>
      <c r="G62" s="148">
        <v>10.1</v>
      </c>
      <c r="H62" s="121">
        <v>90</v>
      </c>
      <c r="I62" s="97">
        <v>2378</v>
      </c>
      <c r="J62" s="97">
        <v>2035</v>
      </c>
      <c r="K62" s="148">
        <v>16.899999999999999</v>
      </c>
      <c r="L62">
        <v>46</v>
      </c>
    </row>
    <row r="63" spans="1:23" ht="12.75" customHeight="1" x14ac:dyDescent="0.25">
      <c r="A63" s="238" t="s">
        <v>536</v>
      </c>
      <c r="B63" s="239"/>
      <c r="C63" s="240"/>
      <c r="D63" s="121">
        <v>41</v>
      </c>
      <c r="E63" s="97">
        <v>2266</v>
      </c>
      <c r="F63" s="97">
        <v>1944</v>
      </c>
      <c r="G63" s="148">
        <v>16.600000000000001</v>
      </c>
      <c r="H63" s="121">
        <v>40</v>
      </c>
      <c r="I63" s="97">
        <v>2280</v>
      </c>
      <c r="J63" s="97">
        <v>1879</v>
      </c>
      <c r="K63" s="148">
        <v>21.4</v>
      </c>
      <c r="L63">
        <v>47</v>
      </c>
    </row>
    <row r="64" spans="1:23" ht="12.75" customHeight="1" x14ac:dyDescent="0.25">
      <c r="A64" s="238" t="s">
        <v>537</v>
      </c>
      <c r="B64" s="239"/>
      <c r="C64" s="240"/>
      <c r="D64" s="121">
        <v>155</v>
      </c>
      <c r="E64" s="97">
        <v>2671</v>
      </c>
      <c r="F64" s="97">
        <v>2616</v>
      </c>
      <c r="G64" s="148">
        <v>2.1</v>
      </c>
      <c r="H64" s="121">
        <v>151</v>
      </c>
      <c r="I64" s="97">
        <v>2805</v>
      </c>
      <c r="J64" s="97">
        <v>2533</v>
      </c>
      <c r="K64" s="148">
        <v>10.7</v>
      </c>
      <c r="L64">
        <v>48</v>
      </c>
    </row>
    <row r="65" spans="1:12" ht="12.75" customHeight="1" x14ac:dyDescent="0.25">
      <c r="A65" s="238" t="s">
        <v>538</v>
      </c>
      <c r="B65" s="239"/>
      <c r="C65" s="240"/>
      <c r="D65" s="121">
        <v>81</v>
      </c>
      <c r="E65" s="97">
        <v>2780</v>
      </c>
      <c r="F65" s="97">
        <v>2556</v>
      </c>
      <c r="G65" s="148">
        <v>8.8000000000000007</v>
      </c>
      <c r="H65" s="121">
        <v>0</v>
      </c>
      <c r="I65" s="97">
        <v>2683</v>
      </c>
      <c r="J65" s="97">
        <v>2368</v>
      </c>
      <c r="K65" s="148">
        <v>13.3</v>
      </c>
      <c r="L65">
        <v>49</v>
      </c>
    </row>
    <row r="66" spans="1:12" ht="12.75" customHeight="1" x14ac:dyDescent="0.25">
      <c r="A66" s="238" t="s">
        <v>539</v>
      </c>
      <c r="B66" s="239"/>
      <c r="C66" s="240"/>
      <c r="D66" s="121">
        <v>179</v>
      </c>
      <c r="E66" s="97">
        <v>4420</v>
      </c>
      <c r="F66" s="97">
        <v>4193</v>
      </c>
      <c r="G66" s="148">
        <v>5.4</v>
      </c>
      <c r="H66" s="121">
        <v>163</v>
      </c>
      <c r="I66" s="97">
        <v>4715</v>
      </c>
      <c r="J66" s="97">
        <v>4139</v>
      </c>
      <c r="K66" s="148">
        <v>13.9</v>
      </c>
      <c r="L66">
        <v>50</v>
      </c>
    </row>
    <row r="67" spans="1:12" ht="12.75" customHeight="1" x14ac:dyDescent="0.25">
      <c r="A67" s="238" t="s">
        <v>540</v>
      </c>
      <c r="B67" s="239"/>
      <c r="C67" s="240"/>
      <c r="D67" s="121">
        <v>148</v>
      </c>
      <c r="E67" s="97">
        <v>742</v>
      </c>
      <c r="F67" s="97">
        <v>725</v>
      </c>
      <c r="G67" s="148">
        <v>2.4</v>
      </c>
      <c r="H67" s="121">
        <v>151</v>
      </c>
      <c r="I67" s="97">
        <v>810</v>
      </c>
      <c r="J67" s="97">
        <v>722</v>
      </c>
      <c r="K67" s="148">
        <v>12.2</v>
      </c>
      <c r="L67">
        <v>51</v>
      </c>
    </row>
    <row r="68" spans="1:12" ht="12.75" customHeight="1" x14ac:dyDescent="0.25">
      <c r="A68" s="238" t="s">
        <v>494</v>
      </c>
      <c r="B68" s="239"/>
      <c r="C68" s="240"/>
      <c r="D68" s="30"/>
      <c r="E68" s="32">
        <f>SUM(E55:E67)</f>
        <v>56829</v>
      </c>
      <c r="F68" s="32">
        <f>SUM(F55:F67)</f>
        <v>51429</v>
      </c>
      <c r="G68" s="148">
        <f>((E68-F68)/F68)*100</f>
        <v>10.499912500729161</v>
      </c>
      <c r="H68" s="30"/>
      <c r="I68" s="32">
        <f>SUM(I55:I67)</f>
        <v>57341</v>
      </c>
      <c r="J68" s="32">
        <f>SUM(J55:J67)</f>
        <v>51351</v>
      </c>
      <c r="K68" s="148">
        <f>((I68-J68)/J68)*100</f>
        <v>11.664816654008686</v>
      </c>
    </row>
    <row r="69" spans="1:12" ht="12.75" hidden="1" customHeight="1" x14ac:dyDescent="0.25">
      <c r="A69" s="46"/>
      <c r="B69" s="117"/>
      <c r="C69" s="118"/>
      <c r="D69" s="96" t="s">
        <v>477</v>
      </c>
      <c r="E69" s="96" t="s">
        <v>478</v>
      </c>
      <c r="F69" s="96" t="s">
        <v>479</v>
      </c>
      <c r="G69" s="149" t="s">
        <v>480</v>
      </c>
      <c r="H69" s="96" t="s">
        <v>481</v>
      </c>
      <c r="I69" s="96" t="s">
        <v>482</v>
      </c>
      <c r="J69" s="96" t="s">
        <v>483</v>
      </c>
      <c r="K69" s="150" t="s">
        <v>484</v>
      </c>
      <c r="L69" s="61" t="s">
        <v>57</v>
      </c>
    </row>
    <row r="70" spans="1:12" ht="12.75" customHeight="1" x14ac:dyDescent="0.25">
      <c r="A70" s="235" t="s">
        <v>541</v>
      </c>
      <c r="B70" s="236"/>
      <c r="C70" s="237"/>
      <c r="D70" s="32">
        <f>SUM(D9:D68)</f>
        <v>6132</v>
      </c>
      <c r="E70" s="32">
        <f>Q60</f>
        <v>268398</v>
      </c>
      <c r="F70" s="32">
        <f>R60</f>
        <v>241451</v>
      </c>
      <c r="G70" s="148">
        <f>S60</f>
        <v>11.2</v>
      </c>
      <c r="H70" s="32">
        <f>SUM(H9:H68)</f>
        <v>6021</v>
      </c>
      <c r="I70" s="32">
        <f>T60</f>
        <v>267647</v>
      </c>
      <c r="J70" s="32">
        <f>U60</f>
        <v>238300</v>
      </c>
      <c r="K70" s="148">
        <f>V60</f>
        <v>12.3</v>
      </c>
      <c r="L70">
        <v>1</v>
      </c>
    </row>
    <row r="71" spans="1:12" ht="12.75" customHeight="1" x14ac:dyDescent="0.25">
      <c r="A71" s="266" t="s">
        <v>545</v>
      </c>
      <c r="B71" s="266"/>
      <c r="C71" s="266"/>
      <c r="D71" s="266"/>
      <c r="E71" s="266"/>
      <c r="F71" s="266"/>
      <c r="G71" s="266"/>
      <c r="H71" s="266"/>
      <c r="I71" s="266"/>
      <c r="J71" s="266"/>
      <c r="K71" s="266"/>
    </row>
    <row r="72" spans="1:12" x14ac:dyDescent="0.25">
      <c r="A72" s="267"/>
      <c r="B72" s="267"/>
      <c r="C72" s="267"/>
      <c r="D72" s="267"/>
      <c r="E72" s="267"/>
      <c r="F72" s="267"/>
      <c r="G72" s="267"/>
      <c r="H72" s="267"/>
      <c r="I72" s="267"/>
      <c r="J72" s="267"/>
      <c r="K72" s="267"/>
    </row>
    <row r="73" spans="1:12" x14ac:dyDescent="0.25">
      <c r="A73" s="24" t="s">
        <v>546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37" zoomScaleNormal="100" workbookViewId="0">
      <selection activeCell="F6" sqref="F6"/>
    </sheetView>
  </sheetViews>
  <sheetFormatPr defaultRowHeight="13.2" x14ac:dyDescent="0.25"/>
  <cols>
    <col min="3" max="3" width="9.109375" style="108" customWidth="1"/>
    <col min="4" max="4" width="0" hidden="1" customWidth="1"/>
    <col min="7" max="7" width="9.109375" style="108" customWidth="1"/>
    <col min="8" max="8" width="0" hidden="1" customWidth="1"/>
    <col min="11" max="11" width="9.109375" style="108" customWidth="1"/>
    <col min="12" max="12" width="0" hidden="1" customWidth="1"/>
    <col min="14" max="14" width="9.5546875" bestFit="1" customWidth="1"/>
    <col min="15" max="15" width="9.109375" style="108" customWidth="1"/>
    <col min="16" max="16" width="0" hidden="1" customWidth="1"/>
    <col min="18" max="18" width="9.5546875" bestFit="1" customWidth="1"/>
    <col min="19" max="19" width="9.1093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547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25">
      <c r="A2" s="270" t="s">
        <v>548</v>
      </c>
      <c r="B2" s="271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68" t="s">
        <v>58</v>
      </c>
      <c r="B3" s="269"/>
      <c r="C3" s="104" t="s">
        <v>549</v>
      </c>
      <c r="D3" s="46"/>
      <c r="E3" s="268" t="s">
        <v>70</v>
      </c>
      <c r="F3" s="269"/>
      <c r="G3" s="104" t="s">
        <v>549</v>
      </c>
      <c r="H3" s="46"/>
      <c r="I3" s="268" t="s">
        <v>82</v>
      </c>
      <c r="J3" s="269"/>
      <c r="K3" s="104" t="s">
        <v>549</v>
      </c>
      <c r="L3" s="46"/>
      <c r="M3" s="268" t="s">
        <v>550</v>
      </c>
      <c r="N3" s="269"/>
      <c r="O3" s="104" t="s">
        <v>549</v>
      </c>
      <c r="P3" s="46"/>
      <c r="Q3" s="268" t="s">
        <v>130</v>
      </c>
      <c r="R3" s="269"/>
      <c r="S3" s="104" t="s">
        <v>549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551</v>
      </c>
      <c r="C5" s="105" t="s">
        <v>552</v>
      </c>
      <c r="D5" s="29" t="s">
        <v>57</v>
      </c>
      <c r="E5" s="29"/>
      <c r="F5" s="29" t="s">
        <v>551</v>
      </c>
      <c r="G5" s="105" t="s">
        <v>552</v>
      </c>
      <c r="H5" s="29" t="s">
        <v>57</v>
      </c>
      <c r="I5" s="29"/>
      <c r="J5" s="29" t="s">
        <v>551</v>
      </c>
      <c r="K5" s="105" t="s">
        <v>552</v>
      </c>
      <c r="L5" s="29" t="s">
        <v>57</v>
      </c>
      <c r="M5" s="29"/>
      <c r="N5" s="29" t="s">
        <v>551</v>
      </c>
      <c r="O5" s="105" t="s">
        <v>552</v>
      </c>
      <c r="P5" s="29" t="s">
        <v>57</v>
      </c>
      <c r="Q5" s="29"/>
      <c r="R5" s="29" t="s">
        <v>551</v>
      </c>
      <c r="S5" s="105" t="s">
        <v>552</v>
      </c>
      <c r="T5" s="55" t="s">
        <v>57</v>
      </c>
    </row>
    <row r="6" spans="1:20" x14ac:dyDescent="0.25">
      <c r="A6" s="29" t="s">
        <v>553</v>
      </c>
      <c r="B6" s="30">
        <v>19637</v>
      </c>
      <c r="C6" s="105">
        <v>5.0999999999999996</v>
      </c>
      <c r="D6" s="29">
        <v>1</v>
      </c>
      <c r="E6" s="29" t="s">
        <v>553</v>
      </c>
      <c r="F6" s="30">
        <v>29799</v>
      </c>
      <c r="G6" s="105">
        <v>5.9</v>
      </c>
      <c r="H6" s="29">
        <v>1</v>
      </c>
      <c r="I6" s="29" t="s">
        <v>553</v>
      </c>
      <c r="J6" s="30">
        <v>26359</v>
      </c>
      <c r="K6" s="105">
        <v>6.7</v>
      </c>
      <c r="L6" s="29">
        <v>1</v>
      </c>
      <c r="M6" s="29" t="s">
        <v>553</v>
      </c>
      <c r="N6" s="30">
        <v>75796</v>
      </c>
      <c r="O6" s="105">
        <v>5.9</v>
      </c>
      <c r="P6" s="29">
        <v>1</v>
      </c>
      <c r="Q6" s="29" t="s">
        <v>553</v>
      </c>
      <c r="R6" s="30">
        <v>260847</v>
      </c>
      <c r="S6" s="105">
        <v>4.8</v>
      </c>
      <c r="T6" s="29">
        <v>1</v>
      </c>
    </row>
    <row r="7" spans="1:20" x14ac:dyDescent="0.25">
      <c r="A7" s="29" t="s">
        <v>554</v>
      </c>
      <c r="B7" s="30">
        <v>18274</v>
      </c>
      <c r="C7" s="105">
        <v>5.6</v>
      </c>
      <c r="D7" s="29">
        <v>2</v>
      </c>
      <c r="E7" s="29" t="s">
        <v>554</v>
      </c>
      <c r="F7" s="30">
        <v>27847</v>
      </c>
      <c r="G7" s="105">
        <v>5.9</v>
      </c>
      <c r="H7" s="29">
        <v>2</v>
      </c>
      <c r="I7" s="29" t="s">
        <v>554</v>
      </c>
      <c r="J7" s="30">
        <v>24369</v>
      </c>
      <c r="K7" s="105">
        <v>6.7</v>
      </c>
      <c r="L7" s="29">
        <v>2</v>
      </c>
      <c r="M7" s="29" t="s">
        <v>554</v>
      </c>
      <c r="N7" s="30">
        <v>70490</v>
      </c>
      <c r="O7" s="105">
        <v>6.1</v>
      </c>
      <c r="P7" s="29">
        <v>2</v>
      </c>
      <c r="Q7" s="29" t="s">
        <v>554</v>
      </c>
      <c r="R7" s="30">
        <v>242695</v>
      </c>
      <c r="S7" s="105">
        <v>4.7</v>
      </c>
      <c r="T7" s="29">
        <v>2</v>
      </c>
    </row>
    <row r="8" spans="1:20" ht="13.8" thickBot="1" x14ac:dyDescent="0.3">
      <c r="A8" s="132" t="s">
        <v>555</v>
      </c>
      <c r="B8" s="133">
        <v>17964</v>
      </c>
      <c r="C8" s="134">
        <v>-17.899999999999999</v>
      </c>
      <c r="D8" s="132">
        <v>3</v>
      </c>
      <c r="E8" s="132" t="s">
        <v>555</v>
      </c>
      <c r="F8" s="133">
        <v>27044</v>
      </c>
      <c r="G8" s="134">
        <v>-14.2</v>
      </c>
      <c r="H8" s="132">
        <v>3</v>
      </c>
      <c r="I8" s="132" t="s">
        <v>555</v>
      </c>
      <c r="J8" s="133">
        <v>23907</v>
      </c>
      <c r="K8" s="134">
        <v>-12.1</v>
      </c>
      <c r="L8" s="132">
        <v>3</v>
      </c>
      <c r="M8" s="132" t="s">
        <v>555</v>
      </c>
      <c r="N8" s="133">
        <v>68915</v>
      </c>
      <c r="O8" s="134">
        <v>-14.5</v>
      </c>
      <c r="P8" s="132">
        <v>3</v>
      </c>
      <c r="Q8" s="132" t="s">
        <v>555</v>
      </c>
      <c r="R8" s="133">
        <v>226638</v>
      </c>
      <c r="S8" s="134">
        <v>-16.8</v>
      </c>
      <c r="T8" s="29">
        <v>3</v>
      </c>
    </row>
    <row r="9" spans="1:20" x14ac:dyDescent="0.25">
      <c r="A9" s="135" t="s">
        <v>556</v>
      </c>
      <c r="B9" s="136">
        <v>55875</v>
      </c>
      <c r="C9" s="137">
        <v>-3.5</v>
      </c>
      <c r="D9" s="135">
        <v>4</v>
      </c>
      <c r="E9" s="135" t="s">
        <v>556</v>
      </c>
      <c r="F9" s="136">
        <v>84690</v>
      </c>
      <c r="G9" s="137">
        <v>-1.5</v>
      </c>
      <c r="H9" s="135">
        <v>4</v>
      </c>
      <c r="I9" s="135" t="s">
        <v>556</v>
      </c>
      <c r="J9" s="136">
        <v>74635</v>
      </c>
      <c r="K9" s="137">
        <v>-0.1</v>
      </c>
      <c r="L9" s="135">
        <v>4</v>
      </c>
      <c r="M9" s="135" t="s">
        <v>556</v>
      </c>
      <c r="N9" s="136">
        <v>215201</v>
      </c>
      <c r="O9" s="137">
        <v>-1.6</v>
      </c>
      <c r="P9" s="135">
        <v>4</v>
      </c>
      <c r="Q9" s="135" t="s">
        <v>556</v>
      </c>
      <c r="R9" s="136">
        <v>730180</v>
      </c>
      <c r="S9" s="137">
        <v>-3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557</v>
      </c>
      <c r="B12" s="30">
        <v>12159</v>
      </c>
      <c r="C12" s="105">
        <v>-43.3</v>
      </c>
      <c r="D12" s="29">
        <v>5</v>
      </c>
      <c r="E12" s="29" t="s">
        <v>557</v>
      </c>
      <c r="F12" s="30">
        <v>20591</v>
      </c>
      <c r="G12" s="105">
        <v>-35.1</v>
      </c>
      <c r="H12" s="29">
        <v>5</v>
      </c>
      <c r="I12" s="29" t="s">
        <v>557</v>
      </c>
      <c r="J12" s="30">
        <v>19455</v>
      </c>
      <c r="K12" s="105">
        <v>-30.9</v>
      </c>
      <c r="L12" s="29">
        <v>5</v>
      </c>
      <c r="M12" s="29" t="s">
        <v>557</v>
      </c>
      <c r="N12" s="30">
        <v>52204</v>
      </c>
      <c r="O12" s="105">
        <v>-35.799999999999997</v>
      </c>
      <c r="P12" s="29">
        <v>5</v>
      </c>
      <c r="Q12" s="29" t="s">
        <v>557</v>
      </c>
      <c r="R12" s="30">
        <v>167617</v>
      </c>
      <c r="S12" s="105">
        <v>-38.700000000000003</v>
      </c>
      <c r="T12" s="29">
        <v>5</v>
      </c>
    </row>
    <row r="13" spans="1:20" x14ac:dyDescent="0.25">
      <c r="A13" s="29" t="s">
        <v>558</v>
      </c>
      <c r="B13" s="30">
        <v>17370</v>
      </c>
      <c r="C13" s="105">
        <v>-25</v>
      </c>
      <c r="D13" s="29">
        <v>6</v>
      </c>
      <c r="E13" s="29" t="s">
        <v>558</v>
      </c>
      <c r="F13" s="30">
        <v>27628</v>
      </c>
      <c r="G13" s="105">
        <v>-19.3</v>
      </c>
      <c r="H13" s="29">
        <v>6</v>
      </c>
      <c r="I13" s="29" t="s">
        <v>558</v>
      </c>
      <c r="J13" s="30">
        <v>25648</v>
      </c>
      <c r="K13" s="105">
        <v>-16.600000000000001</v>
      </c>
      <c r="L13" s="29">
        <v>6</v>
      </c>
      <c r="M13" s="29" t="s">
        <v>558</v>
      </c>
      <c r="N13" s="30">
        <v>70647</v>
      </c>
      <c r="O13" s="105">
        <v>-19.899999999999999</v>
      </c>
      <c r="P13" s="29">
        <v>6</v>
      </c>
      <c r="Q13" s="29" t="s">
        <v>558</v>
      </c>
      <c r="R13" s="30">
        <v>221006</v>
      </c>
      <c r="S13" s="105">
        <v>-23.7</v>
      </c>
      <c r="T13" s="29">
        <v>6</v>
      </c>
    </row>
    <row r="14" spans="1:20" ht="13.8" thickBot="1" x14ac:dyDescent="0.3">
      <c r="A14" s="132" t="s">
        <v>559</v>
      </c>
      <c r="B14" s="133">
        <v>20491</v>
      </c>
      <c r="C14" s="134">
        <v>-13.2</v>
      </c>
      <c r="D14" s="132">
        <v>7</v>
      </c>
      <c r="E14" s="132" t="s">
        <v>559</v>
      </c>
      <c r="F14" s="133">
        <v>31369</v>
      </c>
      <c r="G14" s="134">
        <v>-7.3</v>
      </c>
      <c r="H14" s="132">
        <v>7</v>
      </c>
      <c r="I14" s="132" t="s">
        <v>559</v>
      </c>
      <c r="J14" s="133">
        <v>28573</v>
      </c>
      <c r="K14" s="134">
        <v>-4.8</v>
      </c>
      <c r="L14" s="132">
        <v>7</v>
      </c>
      <c r="M14" s="132" t="s">
        <v>559</v>
      </c>
      <c r="N14" s="133">
        <v>80433</v>
      </c>
      <c r="O14" s="134">
        <v>-8</v>
      </c>
      <c r="P14" s="132">
        <v>7</v>
      </c>
      <c r="Q14" s="132" t="s">
        <v>559</v>
      </c>
      <c r="R14" s="133">
        <v>250330</v>
      </c>
      <c r="S14" s="134">
        <v>-11</v>
      </c>
      <c r="T14" s="29">
        <v>7</v>
      </c>
    </row>
    <row r="15" spans="1:20" x14ac:dyDescent="0.25">
      <c r="A15" s="135" t="s">
        <v>560</v>
      </c>
      <c r="B15" s="136">
        <v>50020</v>
      </c>
      <c r="C15" s="137">
        <v>-26.7</v>
      </c>
      <c r="D15" s="135">
        <v>8</v>
      </c>
      <c r="E15" s="135" t="s">
        <v>560</v>
      </c>
      <c r="F15" s="136">
        <v>79589</v>
      </c>
      <c r="G15" s="137">
        <v>-20.3</v>
      </c>
      <c r="H15" s="135">
        <v>8</v>
      </c>
      <c r="I15" s="135" t="s">
        <v>560</v>
      </c>
      <c r="J15" s="136">
        <v>73675</v>
      </c>
      <c r="K15" s="137">
        <v>-17.100000000000001</v>
      </c>
      <c r="L15" s="135">
        <v>8</v>
      </c>
      <c r="M15" s="135" t="s">
        <v>560</v>
      </c>
      <c r="N15" s="136">
        <v>203284</v>
      </c>
      <c r="O15" s="137">
        <v>-20.9</v>
      </c>
      <c r="P15" s="135">
        <v>8</v>
      </c>
      <c r="Q15" s="135" t="s">
        <v>560</v>
      </c>
      <c r="R15" s="136">
        <v>638953</v>
      </c>
      <c r="S15" s="137">
        <v>-24.3</v>
      </c>
      <c r="T15" s="33">
        <v>8</v>
      </c>
    </row>
    <row r="16" spans="1:20" x14ac:dyDescent="0.25">
      <c r="A16" s="29" t="s">
        <v>561</v>
      </c>
      <c r="B16" s="30">
        <v>105895</v>
      </c>
      <c r="C16" s="105">
        <v>-16</v>
      </c>
      <c r="D16" s="29">
        <v>9</v>
      </c>
      <c r="E16" s="29" t="s">
        <v>561</v>
      </c>
      <c r="F16" s="30">
        <v>164279</v>
      </c>
      <c r="G16" s="105">
        <v>-11.6</v>
      </c>
      <c r="H16" s="29">
        <v>9</v>
      </c>
      <c r="I16" s="29" t="s">
        <v>561</v>
      </c>
      <c r="J16" s="30">
        <v>148311</v>
      </c>
      <c r="K16" s="105">
        <v>-9.4</v>
      </c>
      <c r="L16" s="29">
        <v>9</v>
      </c>
      <c r="M16" s="29" t="s">
        <v>561</v>
      </c>
      <c r="N16" s="30">
        <v>418484</v>
      </c>
      <c r="O16" s="105">
        <v>-12</v>
      </c>
      <c r="P16" s="29">
        <v>9</v>
      </c>
      <c r="Q16" s="29" t="s">
        <v>561</v>
      </c>
      <c r="R16" s="30">
        <v>1369133</v>
      </c>
      <c r="S16" s="105">
        <v>-14.3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562</v>
      </c>
      <c r="B19" s="30">
        <v>22261</v>
      </c>
      <c r="C19" s="105">
        <v>-10.6</v>
      </c>
      <c r="D19" s="29">
        <v>10</v>
      </c>
      <c r="E19" s="29" t="s">
        <v>562</v>
      </c>
      <c r="F19" s="30">
        <v>33417</v>
      </c>
      <c r="G19" s="105">
        <v>-6</v>
      </c>
      <c r="H19" s="29">
        <v>10</v>
      </c>
      <c r="I19" s="29" t="s">
        <v>562</v>
      </c>
      <c r="J19" s="30">
        <v>30671</v>
      </c>
      <c r="K19" s="105">
        <v>-2.6</v>
      </c>
      <c r="L19" s="29">
        <v>10</v>
      </c>
      <c r="M19" s="29" t="s">
        <v>562</v>
      </c>
      <c r="N19" s="30">
        <v>86349</v>
      </c>
      <c r="O19" s="105">
        <v>-6.1</v>
      </c>
      <c r="P19" s="29">
        <v>10</v>
      </c>
      <c r="Q19" s="29" t="s">
        <v>562</v>
      </c>
      <c r="R19" s="30">
        <v>265550</v>
      </c>
      <c r="S19" s="105">
        <v>-8.9</v>
      </c>
      <c r="T19" s="29">
        <v>10</v>
      </c>
    </row>
    <row r="20" spans="1:20" x14ac:dyDescent="0.25">
      <c r="A20" s="29" t="s">
        <v>563</v>
      </c>
      <c r="B20" s="30">
        <v>22055</v>
      </c>
      <c r="C20" s="105">
        <v>-9.4</v>
      </c>
      <c r="D20" s="29">
        <v>11</v>
      </c>
      <c r="E20" s="29" t="s">
        <v>563</v>
      </c>
      <c r="F20" s="30">
        <v>33203</v>
      </c>
      <c r="G20" s="105">
        <v>-6.6</v>
      </c>
      <c r="H20" s="29">
        <v>11</v>
      </c>
      <c r="I20" s="29" t="s">
        <v>563</v>
      </c>
      <c r="J20" s="30">
        <v>30150</v>
      </c>
      <c r="K20" s="105">
        <v>-4.4000000000000004</v>
      </c>
      <c r="L20" s="29">
        <v>11</v>
      </c>
      <c r="M20" s="29" t="s">
        <v>563</v>
      </c>
      <c r="N20" s="30">
        <v>85408</v>
      </c>
      <c r="O20" s="105">
        <v>-6.6</v>
      </c>
      <c r="P20" s="29">
        <v>11</v>
      </c>
      <c r="Q20" s="29" t="s">
        <v>563</v>
      </c>
      <c r="R20" s="30">
        <v>265060</v>
      </c>
      <c r="S20" s="105">
        <v>-9.6</v>
      </c>
      <c r="T20" s="29">
        <v>11</v>
      </c>
    </row>
    <row r="21" spans="1:20" ht="13.8" thickBot="1" x14ac:dyDescent="0.3">
      <c r="A21" s="132" t="s">
        <v>564</v>
      </c>
      <c r="B21" s="133">
        <v>20936</v>
      </c>
      <c r="C21" s="134">
        <v>-2.9</v>
      </c>
      <c r="D21" s="132">
        <v>12</v>
      </c>
      <c r="E21" s="132" t="s">
        <v>564</v>
      </c>
      <c r="F21" s="133">
        <v>31856</v>
      </c>
      <c r="G21" s="134">
        <v>-2.4</v>
      </c>
      <c r="H21" s="132">
        <v>12</v>
      </c>
      <c r="I21" s="132" t="s">
        <v>564</v>
      </c>
      <c r="J21" s="133">
        <v>29025</v>
      </c>
      <c r="K21" s="134">
        <v>-0.6</v>
      </c>
      <c r="L21" s="132">
        <v>12</v>
      </c>
      <c r="M21" s="132" t="s">
        <v>564</v>
      </c>
      <c r="N21" s="133">
        <v>81817</v>
      </c>
      <c r="O21" s="134">
        <v>-1.9</v>
      </c>
      <c r="P21" s="132">
        <v>12</v>
      </c>
      <c r="Q21" s="132" t="s">
        <v>564</v>
      </c>
      <c r="R21" s="133">
        <v>257531</v>
      </c>
      <c r="S21" s="134">
        <v>-5.8</v>
      </c>
      <c r="T21" s="29">
        <v>12</v>
      </c>
    </row>
    <row r="22" spans="1:20" x14ac:dyDescent="0.25">
      <c r="A22" s="135" t="s">
        <v>565</v>
      </c>
      <c r="B22" s="136">
        <v>65252</v>
      </c>
      <c r="C22" s="137">
        <v>-7.8</v>
      </c>
      <c r="D22" s="135">
        <v>13</v>
      </c>
      <c r="E22" s="135" t="s">
        <v>565</v>
      </c>
      <c r="F22" s="136">
        <v>98475</v>
      </c>
      <c r="G22" s="137">
        <v>-5.0999999999999996</v>
      </c>
      <c r="H22" s="135">
        <v>13</v>
      </c>
      <c r="I22" s="135" t="s">
        <v>565</v>
      </c>
      <c r="J22" s="136">
        <v>89846</v>
      </c>
      <c r="K22" s="137">
        <v>-2.6</v>
      </c>
      <c r="L22" s="135">
        <v>13</v>
      </c>
      <c r="M22" s="135" t="s">
        <v>565</v>
      </c>
      <c r="N22" s="136">
        <v>253574</v>
      </c>
      <c r="O22" s="137">
        <v>-4.9000000000000004</v>
      </c>
      <c r="P22" s="135">
        <v>13</v>
      </c>
      <c r="Q22" s="135" t="s">
        <v>565</v>
      </c>
      <c r="R22" s="136">
        <v>788141</v>
      </c>
      <c r="S22" s="137">
        <v>-8.1999999999999993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566</v>
      </c>
      <c r="B25" s="30">
        <v>21581</v>
      </c>
      <c r="C25" s="105">
        <v>-3.4</v>
      </c>
      <c r="D25" s="29">
        <v>14</v>
      </c>
      <c r="E25" s="29" t="s">
        <v>566</v>
      </c>
      <c r="F25" s="30">
        <v>32601</v>
      </c>
      <c r="G25" s="105">
        <v>-2.7</v>
      </c>
      <c r="H25" s="29">
        <v>14</v>
      </c>
      <c r="I25" s="29" t="s">
        <v>566</v>
      </c>
      <c r="J25" s="30">
        <v>29523</v>
      </c>
      <c r="K25" s="105">
        <v>-0.7</v>
      </c>
      <c r="L25" s="29">
        <v>14</v>
      </c>
      <c r="M25" s="29" t="s">
        <v>566</v>
      </c>
      <c r="N25" s="30">
        <v>83705</v>
      </c>
      <c r="O25" s="105">
        <v>-2.2000000000000002</v>
      </c>
      <c r="P25" s="29">
        <v>14</v>
      </c>
      <c r="Q25" s="29" t="s">
        <v>566</v>
      </c>
      <c r="R25" s="30">
        <v>266596</v>
      </c>
      <c r="S25" s="105">
        <v>-6.1</v>
      </c>
      <c r="T25" s="29">
        <v>14</v>
      </c>
    </row>
    <row r="26" spans="1:20" x14ac:dyDescent="0.25">
      <c r="A26" s="29" t="s">
        <v>567</v>
      </c>
      <c r="B26" s="30">
        <v>19572</v>
      </c>
      <c r="C26" s="105">
        <v>-6.7</v>
      </c>
      <c r="D26" s="29">
        <v>15</v>
      </c>
      <c r="E26" s="29" t="s">
        <v>567</v>
      </c>
      <c r="F26" s="30">
        <v>28714</v>
      </c>
      <c r="G26" s="105">
        <v>-5.7</v>
      </c>
      <c r="H26" s="29">
        <v>15</v>
      </c>
      <c r="I26" s="29" t="s">
        <v>567</v>
      </c>
      <c r="J26" s="30">
        <v>25850</v>
      </c>
      <c r="K26" s="105">
        <v>-2.9</v>
      </c>
      <c r="L26" s="29">
        <v>15</v>
      </c>
      <c r="M26" s="29" t="s">
        <v>567</v>
      </c>
      <c r="N26" s="30">
        <v>74136</v>
      </c>
      <c r="O26" s="105">
        <v>-5</v>
      </c>
      <c r="P26" s="29">
        <v>15</v>
      </c>
      <c r="Q26" s="29" t="s">
        <v>567</v>
      </c>
      <c r="R26" s="30">
        <v>238300</v>
      </c>
      <c r="S26" s="105">
        <v>-8.5</v>
      </c>
      <c r="T26" s="29">
        <v>15</v>
      </c>
    </row>
    <row r="27" spans="1:20" ht="13.8" thickBot="1" x14ac:dyDescent="0.3">
      <c r="A27" s="132" t="s">
        <v>568</v>
      </c>
      <c r="B27" s="133">
        <v>19517</v>
      </c>
      <c r="C27" s="134">
        <v>-9</v>
      </c>
      <c r="D27" s="132">
        <v>16</v>
      </c>
      <c r="E27" s="132" t="s">
        <v>568</v>
      </c>
      <c r="F27" s="133">
        <v>28683</v>
      </c>
      <c r="G27" s="134">
        <v>-5.4</v>
      </c>
      <c r="H27" s="132">
        <v>16</v>
      </c>
      <c r="I27" s="132" t="s">
        <v>568</v>
      </c>
      <c r="J27" s="133">
        <v>25427</v>
      </c>
      <c r="K27" s="134">
        <v>-2.8</v>
      </c>
      <c r="L27" s="132">
        <v>16</v>
      </c>
      <c r="M27" s="132" t="s">
        <v>568</v>
      </c>
      <c r="N27" s="133">
        <v>73627</v>
      </c>
      <c r="O27" s="134">
        <v>-5.5</v>
      </c>
      <c r="P27" s="132">
        <v>16</v>
      </c>
      <c r="Q27" s="132" t="s">
        <v>568</v>
      </c>
      <c r="R27" s="133">
        <v>241451</v>
      </c>
      <c r="S27" s="134">
        <v>-7.8</v>
      </c>
      <c r="T27" s="29">
        <v>16</v>
      </c>
    </row>
    <row r="28" spans="1:20" x14ac:dyDescent="0.25">
      <c r="A28" s="135" t="s">
        <v>569</v>
      </c>
      <c r="B28" s="136">
        <v>60670</v>
      </c>
      <c r="C28" s="137">
        <v>-6.3</v>
      </c>
      <c r="D28" s="135">
        <v>17</v>
      </c>
      <c r="E28" s="135" t="s">
        <v>569</v>
      </c>
      <c r="F28" s="136">
        <v>89998</v>
      </c>
      <c r="G28" s="137">
        <v>-4.5</v>
      </c>
      <c r="H28" s="135">
        <v>17</v>
      </c>
      <c r="I28" s="135" t="s">
        <v>569</v>
      </c>
      <c r="J28" s="136">
        <v>80801</v>
      </c>
      <c r="K28" s="137">
        <v>-2.1</v>
      </c>
      <c r="L28" s="135">
        <v>17</v>
      </c>
      <c r="M28" s="135" t="s">
        <v>569</v>
      </c>
      <c r="N28" s="136">
        <v>231469</v>
      </c>
      <c r="O28" s="137">
        <v>-4.2</v>
      </c>
      <c r="P28" s="135">
        <v>17</v>
      </c>
      <c r="Q28" s="135" t="s">
        <v>569</v>
      </c>
      <c r="R28" s="136">
        <v>746347</v>
      </c>
      <c r="S28" s="137">
        <v>-7.4</v>
      </c>
      <c r="T28" s="33">
        <v>17</v>
      </c>
    </row>
    <row r="29" spans="1:20" x14ac:dyDescent="0.25">
      <c r="A29" s="29" t="s">
        <v>570</v>
      </c>
      <c r="B29" s="30">
        <v>125922</v>
      </c>
      <c r="C29" s="105">
        <v>-7.1</v>
      </c>
      <c r="D29" s="29">
        <v>18</v>
      </c>
      <c r="E29" s="29" t="s">
        <v>570</v>
      </c>
      <c r="F29" s="30">
        <v>188473</v>
      </c>
      <c r="G29" s="105">
        <v>-4.8</v>
      </c>
      <c r="H29" s="29">
        <v>18</v>
      </c>
      <c r="I29" s="29" t="s">
        <v>570</v>
      </c>
      <c r="J29" s="30">
        <v>170647</v>
      </c>
      <c r="K29" s="105">
        <v>-2.4</v>
      </c>
      <c r="L29" s="29">
        <v>18</v>
      </c>
      <c r="M29" s="29" t="s">
        <v>570</v>
      </c>
      <c r="N29" s="30">
        <v>485042</v>
      </c>
      <c r="O29" s="105">
        <v>-4.5999999999999996</v>
      </c>
      <c r="P29" s="29">
        <v>18</v>
      </c>
      <c r="Q29" s="29" t="s">
        <v>570</v>
      </c>
      <c r="R29" s="30">
        <v>1534489</v>
      </c>
      <c r="S29" s="105">
        <v>-7.8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8" thickBot="1" x14ac:dyDescent="0.3">
      <c r="A32" s="138" t="s">
        <v>31</v>
      </c>
      <c r="B32" s="139">
        <v>231818</v>
      </c>
      <c r="C32" s="140">
        <v>-11.4</v>
      </c>
      <c r="D32" s="138">
        <v>19</v>
      </c>
      <c r="E32" s="138" t="s">
        <v>31</v>
      </c>
      <c r="F32" s="139">
        <v>352752</v>
      </c>
      <c r="G32" s="140">
        <v>-8.1</v>
      </c>
      <c r="H32" s="138">
        <v>19</v>
      </c>
      <c r="I32" s="138" t="s">
        <v>31</v>
      </c>
      <c r="J32" s="139">
        <v>318957</v>
      </c>
      <c r="K32" s="140">
        <v>-5.7</v>
      </c>
      <c r="L32" s="138">
        <v>19</v>
      </c>
      <c r="M32" s="138" t="s">
        <v>31</v>
      </c>
      <c r="N32" s="139">
        <v>903527</v>
      </c>
      <c r="O32" s="140">
        <v>-8.1999999999999993</v>
      </c>
      <c r="P32" s="138">
        <v>19</v>
      </c>
      <c r="Q32" s="138" t="s">
        <v>31</v>
      </c>
      <c r="R32" s="139">
        <v>2903622</v>
      </c>
      <c r="S32" s="140">
        <v>-11</v>
      </c>
      <c r="T32" s="34">
        <v>19</v>
      </c>
    </row>
    <row r="33" spans="1:20" ht="13.8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25">
      <c r="A34" s="51" t="s">
        <v>571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68" t="s">
        <v>58</v>
      </c>
      <c r="B35" s="269"/>
      <c r="C35" s="104" t="s">
        <v>549</v>
      </c>
      <c r="D35" s="46"/>
      <c r="E35" s="272" t="s">
        <v>70</v>
      </c>
      <c r="F35" s="273"/>
      <c r="G35" s="104" t="s">
        <v>549</v>
      </c>
      <c r="H35" s="46"/>
      <c r="I35" s="272" t="s">
        <v>82</v>
      </c>
      <c r="J35" s="273"/>
      <c r="K35" s="104" t="s">
        <v>549</v>
      </c>
      <c r="L35" s="46"/>
      <c r="M35" s="272" t="s">
        <v>550</v>
      </c>
      <c r="N35" s="273"/>
      <c r="O35" s="104" t="s">
        <v>549</v>
      </c>
      <c r="P35" s="46"/>
      <c r="Q35" s="272" t="s">
        <v>130</v>
      </c>
      <c r="R35" s="273"/>
      <c r="S35" s="104" t="s">
        <v>549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553</v>
      </c>
      <c r="B37" s="30">
        <v>18311</v>
      </c>
      <c r="C37" s="105">
        <v>-6.8</v>
      </c>
      <c r="D37" s="29">
        <v>20</v>
      </c>
      <c r="E37" s="29" t="s">
        <v>553</v>
      </c>
      <c r="F37" s="30">
        <v>27467</v>
      </c>
      <c r="G37" s="105">
        <v>-7.8</v>
      </c>
      <c r="H37" s="29">
        <v>20</v>
      </c>
      <c r="I37" s="29" t="s">
        <v>553</v>
      </c>
      <c r="J37" s="30">
        <v>24441</v>
      </c>
      <c r="K37" s="105">
        <v>-7.3</v>
      </c>
      <c r="L37" s="29">
        <v>20</v>
      </c>
      <c r="M37" s="29" t="s">
        <v>553</v>
      </c>
      <c r="N37" s="30">
        <v>70218</v>
      </c>
      <c r="O37" s="105">
        <v>-7.4</v>
      </c>
      <c r="P37" s="29">
        <v>20</v>
      </c>
      <c r="Q37" s="29" t="s">
        <v>553</v>
      </c>
      <c r="R37" s="30">
        <v>231016</v>
      </c>
      <c r="S37" s="105">
        <v>-11.4</v>
      </c>
      <c r="T37" s="29">
        <v>20</v>
      </c>
    </row>
    <row r="38" spans="1:20" x14ac:dyDescent="0.25">
      <c r="A38" s="29" t="s">
        <v>554</v>
      </c>
      <c r="B38" s="30">
        <v>16359</v>
      </c>
      <c r="C38" s="105">
        <v>-10.5</v>
      </c>
      <c r="D38" s="29">
        <v>21</v>
      </c>
      <c r="E38" s="29" t="s">
        <v>554</v>
      </c>
      <c r="F38" s="30">
        <v>24934</v>
      </c>
      <c r="G38" s="105">
        <v>-10.5</v>
      </c>
      <c r="H38" s="29">
        <v>21</v>
      </c>
      <c r="I38" s="29" t="s">
        <v>554</v>
      </c>
      <c r="J38" s="30">
        <v>22096</v>
      </c>
      <c r="K38" s="105">
        <v>-9.3000000000000007</v>
      </c>
      <c r="L38" s="29">
        <v>21</v>
      </c>
      <c r="M38" s="29" t="s">
        <v>554</v>
      </c>
      <c r="N38" s="30">
        <v>63389</v>
      </c>
      <c r="O38" s="105">
        <v>-10.1</v>
      </c>
      <c r="P38" s="29">
        <v>21</v>
      </c>
      <c r="Q38" s="29" t="s">
        <v>554</v>
      </c>
      <c r="R38" s="30">
        <v>213027</v>
      </c>
      <c r="S38" s="105">
        <v>-12.2</v>
      </c>
      <c r="T38" s="29">
        <v>21</v>
      </c>
    </row>
    <row r="39" spans="1:20" ht="13.8" thickBot="1" x14ac:dyDescent="0.3">
      <c r="A39" s="132" t="s">
        <v>555</v>
      </c>
      <c r="B39" s="133">
        <v>21924</v>
      </c>
      <c r="C39" s="134">
        <v>22</v>
      </c>
      <c r="D39" s="132">
        <v>22</v>
      </c>
      <c r="E39" s="132" t="s">
        <v>555</v>
      </c>
      <c r="F39" s="133">
        <v>32494</v>
      </c>
      <c r="G39" s="134">
        <v>20.2</v>
      </c>
      <c r="H39" s="132">
        <v>22</v>
      </c>
      <c r="I39" s="132" t="s">
        <v>555</v>
      </c>
      <c r="J39" s="133">
        <v>28591</v>
      </c>
      <c r="K39" s="134">
        <v>19.600000000000001</v>
      </c>
      <c r="L39" s="132">
        <v>22</v>
      </c>
      <c r="M39" s="132" t="s">
        <v>555</v>
      </c>
      <c r="N39" s="133">
        <v>83009</v>
      </c>
      <c r="O39" s="134">
        <v>20.5</v>
      </c>
      <c r="P39" s="132">
        <v>22</v>
      </c>
      <c r="Q39" s="132" t="s">
        <v>555</v>
      </c>
      <c r="R39" s="133">
        <v>269486</v>
      </c>
      <c r="S39" s="134">
        <v>18.899999999999999</v>
      </c>
      <c r="T39" s="29">
        <v>22</v>
      </c>
    </row>
    <row r="40" spans="1:20" x14ac:dyDescent="0.25">
      <c r="A40" s="135" t="s">
        <v>556</v>
      </c>
      <c r="B40" s="136">
        <v>56594</v>
      </c>
      <c r="C40" s="137">
        <v>1.3</v>
      </c>
      <c r="D40" s="135">
        <v>23</v>
      </c>
      <c r="E40" s="135" t="s">
        <v>556</v>
      </c>
      <c r="F40" s="136">
        <v>84895</v>
      </c>
      <c r="G40" s="137">
        <v>0.2</v>
      </c>
      <c r="H40" s="135">
        <v>23</v>
      </c>
      <c r="I40" s="135" t="s">
        <v>556</v>
      </c>
      <c r="J40" s="136">
        <v>75128</v>
      </c>
      <c r="K40" s="137">
        <v>0.7</v>
      </c>
      <c r="L40" s="135">
        <v>23</v>
      </c>
      <c r="M40" s="135" t="s">
        <v>556</v>
      </c>
      <c r="N40" s="136">
        <v>216617</v>
      </c>
      <c r="O40" s="137">
        <v>0.7</v>
      </c>
      <c r="P40" s="135">
        <v>23</v>
      </c>
      <c r="Q40" s="135" t="s">
        <v>556</v>
      </c>
      <c r="R40" s="136">
        <v>713529</v>
      </c>
      <c r="S40" s="137">
        <v>-2.2999999999999998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557</v>
      </c>
      <c r="B43" s="30">
        <v>20920</v>
      </c>
      <c r="C43" s="105">
        <v>72.099999999999994</v>
      </c>
      <c r="D43" s="29">
        <v>24</v>
      </c>
      <c r="E43" s="29" t="s">
        <v>557</v>
      </c>
      <c r="F43" s="30">
        <v>31607</v>
      </c>
      <c r="G43" s="105">
        <v>53.5</v>
      </c>
      <c r="H43" s="29">
        <v>24</v>
      </c>
      <c r="I43" s="29" t="s">
        <v>557</v>
      </c>
      <c r="J43" s="30">
        <v>28377</v>
      </c>
      <c r="K43" s="105">
        <v>45.9</v>
      </c>
      <c r="L43" s="29">
        <v>24</v>
      </c>
      <c r="M43" s="29" t="s">
        <v>557</v>
      </c>
      <c r="N43" s="30">
        <v>80904</v>
      </c>
      <c r="O43" s="105">
        <v>55</v>
      </c>
      <c r="P43" s="29">
        <v>24</v>
      </c>
      <c r="Q43" s="29" t="s">
        <v>557</v>
      </c>
      <c r="R43" s="30">
        <v>260258</v>
      </c>
      <c r="S43" s="105">
        <v>55.3</v>
      </c>
      <c r="T43" s="29">
        <v>24</v>
      </c>
    </row>
    <row r="44" spans="1:20" x14ac:dyDescent="0.25">
      <c r="A44" s="29" t="s">
        <v>558</v>
      </c>
      <c r="B44" s="30">
        <v>23981</v>
      </c>
      <c r="C44" s="105">
        <v>38.1</v>
      </c>
      <c r="D44" s="29">
        <v>25</v>
      </c>
      <c r="E44" s="29" t="s">
        <v>558</v>
      </c>
      <c r="F44" s="30">
        <v>34663</v>
      </c>
      <c r="G44" s="105">
        <v>25.5</v>
      </c>
      <c r="H44" s="29">
        <v>25</v>
      </c>
      <c r="I44" s="29" t="s">
        <v>558</v>
      </c>
      <c r="J44" s="30">
        <v>31353</v>
      </c>
      <c r="K44" s="105">
        <v>22.2</v>
      </c>
      <c r="L44" s="29">
        <v>25</v>
      </c>
      <c r="M44" s="29" t="s">
        <v>558</v>
      </c>
      <c r="N44" s="30">
        <v>89996</v>
      </c>
      <c r="O44" s="105">
        <v>27.4</v>
      </c>
      <c r="P44" s="29">
        <v>25</v>
      </c>
      <c r="Q44" s="29" t="s">
        <v>558</v>
      </c>
      <c r="R44" s="30">
        <v>284475</v>
      </c>
      <c r="S44" s="105">
        <v>28.7</v>
      </c>
      <c r="T44" s="29">
        <v>25</v>
      </c>
    </row>
    <row r="45" spans="1:20" ht="13.8" thickBot="1" x14ac:dyDescent="0.3">
      <c r="A45" s="132" t="s">
        <v>559</v>
      </c>
      <c r="B45" s="133">
        <v>24693</v>
      </c>
      <c r="C45" s="134">
        <v>20.5</v>
      </c>
      <c r="D45" s="132">
        <v>26</v>
      </c>
      <c r="E45" s="132" t="s">
        <v>559</v>
      </c>
      <c r="F45" s="133">
        <v>35405</v>
      </c>
      <c r="G45" s="134">
        <v>12.9</v>
      </c>
      <c r="H45" s="132">
        <v>26</v>
      </c>
      <c r="I45" s="132" t="s">
        <v>559</v>
      </c>
      <c r="J45" s="133">
        <v>31565</v>
      </c>
      <c r="K45" s="134">
        <v>10.5</v>
      </c>
      <c r="L45" s="132">
        <v>26</v>
      </c>
      <c r="M45" s="132" t="s">
        <v>559</v>
      </c>
      <c r="N45" s="133">
        <v>91663</v>
      </c>
      <c r="O45" s="134">
        <v>14</v>
      </c>
      <c r="P45" s="132">
        <v>26</v>
      </c>
      <c r="Q45" s="132" t="s">
        <v>559</v>
      </c>
      <c r="R45" s="133">
        <v>286917</v>
      </c>
      <c r="S45" s="134">
        <v>14.6</v>
      </c>
      <c r="T45" s="29">
        <v>26</v>
      </c>
    </row>
    <row r="46" spans="1:20" x14ac:dyDescent="0.25">
      <c r="A46" s="135" t="s">
        <v>560</v>
      </c>
      <c r="B46" s="136">
        <v>69594</v>
      </c>
      <c r="C46" s="137">
        <v>39.1</v>
      </c>
      <c r="D46" s="135">
        <v>27</v>
      </c>
      <c r="E46" s="135" t="s">
        <v>560</v>
      </c>
      <c r="F46" s="136">
        <v>101675</v>
      </c>
      <c r="G46" s="137">
        <v>27.8</v>
      </c>
      <c r="H46" s="135">
        <v>27</v>
      </c>
      <c r="I46" s="135" t="s">
        <v>560</v>
      </c>
      <c r="J46" s="136">
        <v>91295</v>
      </c>
      <c r="K46" s="137">
        <v>23.9</v>
      </c>
      <c r="L46" s="135">
        <v>27</v>
      </c>
      <c r="M46" s="135" t="s">
        <v>560</v>
      </c>
      <c r="N46" s="136">
        <v>262564</v>
      </c>
      <c r="O46" s="137">
        <v>29.2</v>
      </c>
      <c r="P46" s="135">
        <v>27</v>
      </c>
      <c r="Q46" s="135" t="s">
        <v>560</v>
      </c>
      <c r="R46" s="136">
        <v>831651</v>
      </c>
      <c r="S46" s="137">
        <v>30.2</v>
      </c>
      <c r="T46" s="33">
        <v>27</v>
      </c>
    </row>
    <row r="47" spans="1:20" x14ac:dyDescent="0.25">
      <c r="A47" s="29" t="s">
        <v>561</v>
      </c>
      <c r="B47" s="30">
        <v>126187</v>
      </c>
      <c r="C47" s="105">
        <v>19.2</v>
      </c>
      <c r="D47" s="29">
        <v>28</v>
      </c>
      <c r="E47" s="29" t="s">
        <v>561</v>
      </c>
      <c r="F47" s="30">
        <v>186570</v>
      </c>
      <c r="G47" s="105">
        <v>13.6</v>
      </c>
      <c r="H47" s="29">
        <v>28</v>
      </c>
      <c r="I47" s="29" t="s">
        <v>561</v>
      </c>
      <c r="J47" s="30">
        <v>166423</v>
      </c>
      <c r="K47" s="105">
        <v>12.2</v>
      </c>
      <c r="L47" s="29">
        <v>28</v>
      </c>
      <c r="M47" s="29" t="s">
        <v>561</v>
      </c>
      <c r="N47" s="30">
        <v>479180</v>
      </c>
      <c r="O47" s="105">
        <v>14.5</v>
      </c>
      <c r="P47" s="29">
        <v>28</v>
      </c>
      <c r="Q47" s="29" t="s">
        <v>561</v>
      </c>
      <c r="R47" s="30">
        <v>1545180</v>
      </c>
      <c r="S47" s="105">
        <v>12.9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562</v>
      </c>
      <c r="B50" s="30">
        <v>26477</v>
      </c>
      <c r="C50" s="105">
        <v>18.899999999999999</v>
      </c>
      <c r="D50" s="29">
        <v>29</v>
      </c>
      <c r="E50" s="29" t="s">
        <v>562</v>
      </c>
      <c r="F50" s="30">
        <v>36938</v>
      </c>
      <c r="G50" s="105">
        <v>10.5</v>
      </c>
      <c r="H50" s="29">
        <v>29</v>
      </c>
      <c r="I50" s="29" t="s">
        <v>562</v>
      </c>
      <c r="J50" s="30">
        <v>33354</v>
      </c>
      <c r="K50" s="105">
        <v>8.6999999999999993</v>
      </c>
      <c r="L50" s="29">
        <v>29</v>
      </c>
      <c r="M50" s="29" t="s">
        <v>562</v>
      </c>
      <c r="N50" s="30">
        <v>96770</v>
      </c>
      <c r="O50" s="105">
        <v>12.1</v>
      </c>
      <c r="P50" s="29">
        <v>29</v>
      </c>
      <c r="Q50" s="29" t="s">
        <v>562</v>
      </c>
      <c r="R50" s="30">
        <v>296475</v>
      </c>
      <c r="S50" s="105">
        <v>11.6</v>
      </c>
      <c r="T50" s="29">
        <v>29</v>
      </c>
    </row>
    <row r="51" spans="1:20" x14ac:dyDescent="0.25">
      <c r="A51" s="29" t="s">
        <v>563</v>
      </c>
      <c r="B51" s="30">
        <v>24500</v>
      </c>
      <c r="C51" s="105">
        <v>11.1</v>
      </c>
      <c r="D51" s="29">
        <v>30</v>
      </c>
      <c r="E51" s="29" t="s">
        <v>563</v>
      </c>
      <c r="F51" s="30">
        <v>35371</v>
      </c>
      <c r="G51" s="105">
        <v>6.5</v>
      </c>
      <c r="H51" s="29">
        <v>30</v>
      </c>
      <c r="I51" s="29" t="s">
        <v>563</v>
      </c>
      <c r="J51" s="30">
        <v>31798</v>
      </c>
      <c r="K51" s="105">
        <v>5.5</v>
      </c>
      <c r="L51" s="29">
        <v>30</v>
      </c>
      <c r="M51" s="29" t="s">
        <v>563</v>
      </c>
      <c r="N51" s="30">
        <v>91669</v>
      </c>
      <c r="O51" s="105">
        <v>7.3</v>
      </c>
      <c r="P51" s="29">
        <v>30</v>
      </c>
      <c r="Q51" s="29" t="s">
        <v>563</v>
      </c>
      <c r="R51" s="30">
        <v>287397</v>
      </c>
      <c r="S51" s="105">
        <v>8.4</v>
      </c>
      <c r="T51" s="29">
        <v>30</v>
      </c>
    </row>
    <row r="52" spans="1:20" ht="13.8" thickBot="1" x14ac:dyDescent="0.3">
      <c r="A52" s="132" t="s">
        <v>564</v>
      </c>
      <c r="B52" s="133">
        <v>22907</v>
      </c>
      <c r="C52" s="134">
        <v>9.4</v>
      </c>
      <c r="D52" s="132">
        <v>31</v>
      </c>
      <c r="E52" s="132" t="s">
        <v>564</v>
      </c>
      <c r="F52" s="133">
        <v>33905</v>
      </c>
      <c r="G52" s="134">
        <v>6.4</v>
      </c>
      <c r="H52" s="132">
        <v>31</v>
      </c>
      <c r="I52" s="132" t="s">
        <v>564</v>
      </c>
      <c r="J52" s="133">
        <v>30529</v>
      </c>
      <c r="K52" s="134">
        <v>5.2</v>
      </c>
      <c r="L52" s="132">
        <v>31</v>
      </c>
      <c r="M52" s="132" t="s">
        <v>564</v>
      </c>
      <c r="N52" s="133">
        <v>87341</v>
      </c>
      <c r="O52" s="134">
        <v>6.8</v>
      </c>
      <c r="P52" s="132">
        <v>31</v>
      </c>
      <c r="Q52" s="132" t="s">
        <v>564</v>
      </c>
      <c r="R52" s="133">
        <v>277979</v>
      </c>
      <c r="S52" s="134">
        <v>7.9</v>
      </c>
      <c r="T52" s="29">
        <v>31</v>
      </c>
    </row>
    <row r="53" spans="1:20" x14ac:dyDescent="0.25">
      <c r="A53" s="135" t="s">
        <v>565</v>
      </c>
      <c r="B53" s="136">
        <v>73884</v>
      </c>
      <c r="C53" s="137">
        <v>13.2</v>
      </c>
      <c r="D53" s="135">
        <v>32</v>
      </c>
      <c r="E53" s="135" t="s">
        <v>565</v>
      </c>
      <c r="F53" s="136">
        <v>106215</v>
      </c>
      <c r="G53" s="137">
        <v>7.9</v>
      </c>
      <c r="H53" s="135">
        <v>32</v>
      </c>
      <c r="I53" s="135" t="s">
        <v>565</v>
      </c>
      <c r="J53" s="136">
        <v>95681</v>
      </c>
      <c r="K53" s="137">
        <v>6.5</v>
      </c>
      <c r="L53" s="135">
        <v>32</v>
      </c>
      <c r="M53" s="135" t="s">
        <v>565</v>
      </c>
      <c r="N53" s="136">
        <v>275779</v>
      </c>
      <c r="O53" s="137">
        <v>8.8000000000000007</v>
      </c>
      <c r="P53" s="135">
        <v>32</v>
      </c>
      <c r="Q53" s="135" t="s">
        <v>565</v>
      </c>
      <c r="R53" s="136">
        <v>861852</v>
      </c>
      <c r="S53" s="137">
        <v>9.4</v>
      </c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566</v>
      </c>
      <c r="B56" s="30">
        <v>23665</v>
      </c>
      <c r="C56" s="105">
        <v>9.6999999999999993</v>
      </c>
      <c r="D56" s="29">
        <v>33</v>
      </c>
      <c r="E56" s="29" t="s">
        <v>566</v>
      </c>
      <c r="F56" s="30">
        <v>34718</v>
      </c>
      <c r="G56" s="105">
        <v>6.5</v>
      </c>
      <c r="H56" s="29">
        <v>33</v>
      </c>
      <c r="I56" s="29" t="s">
        <v>566</v>
      </c>
      <c r="J56" s="30">
        <v>31003</v>
      </c>
      <c r="K56" s="105">
        <v>5</v>
      </c>
      <c r="L56" s="29">
        <v>33</v>
      </c>
      <c r="M56" s="29" t="s">
        <v>566</v>
      </c>
      <c r="N56" s="30">
        <v>89386</v>
      </c>
      <c r="O56" s="105">
        <v>6.8</v>
      </c>
      <c r="P56" s="29">
        <v>33</v>
      </c>
      <c r="Q56" s="29" t="s">
        <v>566</v>
      </c>
      <c r="R56" s="30">
        <v>285760</v>
      </c>
      <c r="S56" s="105">
        <v>7.2</v>
      </c>
      <c r="T56" s="29">
        <v>33</v>
      </c>
    </row>
    <row r="57" spans="1:20" x14ac:dyDescent="0.25">
      <c r="A57" s="29" t="s">
        <v>567</v>
      </c>
      <c r="B57" s="30">
        <v>22725</v>
      </c>
      <c r="C57" s="105">
        <v>16.100000000000001</v>
      </c>
      <c r="D57" s="29">
        <v>34</v>
      </c>
      <c r="E57" s="29" t="s">
        <v>567</v>
      </c>
      <c r="F57" s="30">
        <v>32118</v>
      </c>
      <c r="G57" s="105">
        <v>11.9</v>
      </c>
      <c r="H57" s="29">
        <v>34</v>
      </c>
      <c r="I57" s="29" t="s">
        <v>567</v>
      </c>
      <c r="J57" s="30">
        <v>28431</v>
      </c>
      <c r="K57" s="105">
        <v>10</v>
      </c>
      <c r="L57" s="29">
        <v>34</v>
      </c>
      <c r="M57" s="29" t="s">
        <v>567</v>
      </c>
      <c r="N57" s="30">
        <v>83273</v>
      </c>
      <c r="O57" s="105">
        <v>12.3</v>
      </c>
      <c r="P57" s="29">
        <v>34</v>
      </c>
      <c r="Q57" s="29" t="s">
        <v>567</v>
      </c>
      <c r="R57" s="30">
        <v>267647</v>
      </c>
      <c r="S57" s="105">
        <v>12.3</v>
      </c>
      <c r="T57" s="29">
        <v>34</v>
      </c>
    </row>
    <row r="58" spans="1:20" ht="13.8" thickBot="1" x14ac:dyDescent="0.3">
      <c r="A58" s="132" t="s">
        <v>568</v>
      </c>
      <c r="B58" s="133">
        <v>22430</v>
      </c>
      <c r="C58" s="134">
        <v>14.9</v>
      </c>
      <c r="D58" s="132">
        <v>35</v>
      </c>
      <c r="E58" s="132" t="s">
        <v>568</v>
      </c>
      <c r="F58" s="133">
        <v>31722</v>
      </c>
      <c r="G58" s="134">
        <v>10.6</v>
      </c>
      <c r="H58" s="132">
        <v>35</v>
      </c>
      <c r="I58" s="132" t="s">
        <v>568</v>
      </c>
      <c r="J58" s="133">
        <v>27770</v>
      </c>
      <c r="K58" s="134">
        <v>9.1999999999999993</v>
      </c>
      <c r="L58" s="132">
        <v>35</v>
      </c>
      <c r="M58" s="132" t="s">
        <v>568</v>
      </c>
      <c r="N58" s="133">
        <v>81921</v>
      </c>
      <c r="O58" s="134">
        <v>11.3</v>
      </c>
      <c r="P58" s="132">
        <v>35</v>
      </c>
      <c r="Q58" s="132" t="s">
        <v>568</v>
      </c>
      <c r="R58" s="133">
        <v>268398</v>
      </c>
      <c r="S58" s="134">
        <v>11.2</v>
      </c>
      <c r="T58" s="29">
        <v>35</v>
      </c>
    </row>
    <row r="59" spans="1:20" x14ac:dyDescent="0.25">
      <c r="A59" s="135" t="s">
        <v>569</v>
      </c>
      <c r="B59" s="136">
        <v>68819</v>
      </c>
      <c r="C59" s="137">
        <v>13.4</v>
      </c>
      <c r="D59" s="135">
        <v>36</v>
      </c>
      <c r="E59" s="135" t="s">
        <v>569</v>
      </c>
      <c r="F59" s="136">
        <v>98557</v>
      </c>
      <c r="G59" s="137">
        <v>9.5</v>
      </c>
      <c r="H59" s="135">
        <v>36</v>
      </c>
      <c r="I59" s="135" t="s">
        <v>569</v>
      </c>
      <c r="J59" s="136">
        <v>87204</v>
      </c>
      <c r="K59" s="137">
        <v>7.9</v>
      </c>
      <c r="L59" s="135">
        <v>36</v>
      </c>
      <c r="M59" s="135" t="s">
        <v>569</v>
      </c>
      <c r="N59" s="136">
        <v>254581</v>
      </c>
      <c r="O59" s="137">
        <v>10</v>
      </c>
      <c r="P59" s="135">
        <v>36</v>
      </c>
      <c r="Q59" s="135" t="s">
        <v>569</v>
      </c>
      <c r="R59" s="136">
        <v>821805</v>
      </c>
      <c r="S59" s="137">
        <v>10.1</v>
      </c>
      <c r="T59" s="33">
        <v>36</v>
      </c>
    </row>
    <row r="60" spans="1:20" x14ac:dyDescent="0.25">
      <c r="A60" s="29" t="s">
        <v>570</v>
      </c>
      <c r="B60" s="30">
        <v>142703</v>
      </c>
      <c r="C60" s="105">
        <v>13.3</v>
      </c>
      <c r="D60" s="29">
        <v>37</v>
      </c>
      <c r="E60" s="29" t="s">
        <v>570</v>
      </c>
      <c r="F60" s="30">
        <v>204772</v>
      </c>
      <c r="G60" s="105">
        <v>8.6</v>
      </c>
      <c r="H60" s="29">
        <v>37</v>
      </c>
      <c r="I60" s="29" t="s">
        <v>570</v>
      </c>
      <c r="J60" s="30">
        <v>182885</v>
      </c>
      <c r="K60" s="105">
        <v>7.2</v>
      </c>
      <c r="L60" s="29">
        <v>37</v>
      </c>
      <c r="M60" s="29" t="s">
        <v>570</v>
      </c>
      <c r="N60" s="30">
        <v>530360</v>
      </c>
      <c r="O60" s="105">
        <v>9.3000000000000007</v>
      </c>
      <c r="P60" s="29">
        <v>37</v>
      </c>
      <c r="Q60" s="29" t="s">
        <v>570</v>
      </c>
      <c r="R60" s="30">
        <v>1683657</v>
      </c>
      <c r="S60" s="105">
        <v>9.6999999999999993</v>
      </c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8" thickBot="1" x14ac:dyDescent="0.3">
      <c r="A63" s="138" t="s">
        <v>31</v>
      </c>
      <c r="B63" s="139">
        <v>268890</v>
      </c>
      <c r="C63" s="140">
        <v>16</v>
      </c>
      <c r="D63" s="138">
        <v>38</v>
      </c>
      <c r="E63" s="138" t="s">
        <v>31</v>
      </c>
      <c r="F63" s="139">
        <v>391342</v>
      </c>
      <c r="G63" s="140">
        <v>10.9</v>
      </c>
      <c r="H63" s="138">
        <v>38</v>
      </c>
      <c r="I63" s="138" t="s">
        <v>31</v>
      </c>
      <c r="J63" s="139">
        <v>349308</v>
      </c>
      <c r="K63" s="140">
        <v>9.5</v>
      </c>
      <c r="L63" s="138">
        <v>38</v>
      </c>
      <c r="M63" s="138" t="s">
        <v>31</v>
      </c>
      <c r="N63" s="139">
        <v>1009541</v>
      </c>
      <c r="O63" s="140">
        <v>11.7</v>
      </c>
      <c r="P63" s="138">
        <v>38</v>
      </c>
      <c r="Q63" s="138" t="s">
        <v>31</v>
      </c>
      <c r="R63" s="139">
        <v>3228836</v>
      </c>
      <c r="S63" s="140">
        <v>11.2</v>
      </c>
      <c r="T63" s="34">
        <v>38</v>
      </c>
    </row>
    <row r="64" spans="1:20" ht="13.8" thickTop="1" x14ac:dyDescent="0.25"/>
  </sheetData>
  <mergeCells count="11">
    <mergeCell ref="A35:B35"/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43" zoomScaleNormal="100" workbookViewId="0">
      <selection activeCell="A35" sqref="A35:B35"/>
    </sheetView>
  </sheetViews>
  <sheetFormatPr defaultRowHeight="13.2" x14ac:dyDescent="0.25"/>
  <cols>
    <col min="3" max="3" width="9.109375" style="108" customWidth="1"/>
    <col min="4" max="4" width="0" hidden="1" customWidth="1"/>
    <col min="6" max="6" width="9.5546875" bestFit="1" customWidth="1"/>
    <col min="7" max="7" width="9.109375" style="108" customWidth="1"/>
    <col min="8" max="8" width="9.109375" hidden="1" customWidth="1"/>
    <col min="11" max="11" width="9.109375" style="108" customWidth="1"/>
    <col min="12" max="12" width="0" hidden="1" customWidth="1"/>
    <col min="14" max="14" width="9.5546875" bestFit="1" customWidth="1"/>
    <col min="15" max="15" width="9.109375" style="108" customWidth="1"/>
    <col min="16" max="16" width="0" hidden="1" customWidth="1"/>
    <col min="18" max="18" width="9.5546875" bestFit="1" customWidth="1"/>
    <col min="19" max="19" width="9.109375" style="108" customWidth="1"/>
    <col min="20" max="20" width="0" hidden="1" customWidth="1"/>
  </cols>
  <sheetData>
    <row r="1" spans="1:23" x14ac:dyDescent="0.25">
      <c r="A1" s="16"/>
      <c r="E1" t="s">
        <v>572</v>
      </c>
    </row>
    <row r="2" spans="1:23" ht="12.75" customHeight="1" x14ac:dyDescent="0.25">
      <c r="A2" s="235" t="s">
        <v>548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7"/>
    </row>
    <row r="3" spans="1:23" ht="12.75" customHeight="1" x14ac:dyDescent="0.25">
      <c r="A3" s="268" t="s">
        <v>94</v>
      </c>
      <c r="B3" s="269"/>
      <c r="C3" s="104" t="s">
        <v>549</v>
      </c>
      <c r="D3" s="46"/>
      <c r="E3" s="268" t="s">
        <v>107</v>
      </c>
      <c r="F3" s="269"/>
      <c r="G3" s="104" t="s">
        <v>549</v>
      </c>
      <c r="H3" s="46"/>
      <c r="I3" s="268" t="s">
        <v>120</v>
      </c>
      <c r="J3" s="269"/>
      <c r="K3" s="104" t="s">
        <v>549</v>
      </c>
      <c r="L3" s="46"/>
      <c r="M3" s="268" t="s">
        <v>573</v>
      </c>
      <c r="N3" s="269"/>
      <c r="O3" s="104" t="s">
        <v>549</v>
      </c>
      <c r="P3" s="46"/>
      <c r="Q3" s="268" t="s">
        <v>130</v>
      </c>
      <c r="R3" s="269"/>
      <c r="S3" s="104" t="s">
        <v>549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551</v>
      </c>
      <c r="C5" s="105" t="s">
        <v>552</v>
      </c>
      <c r="D5" s="29" t="s">
        <v>57</v>
      </c>
      <c r="E5" s="29"/>
      <c r="F5" s="29" t="s">
        <v>551</v>
      </c>
      <c r="G5" s="105" t="s">
        <v>552</v>
      </c>
      <c r="H5" s="29" t="s">
        <v>57</v>
      </c>
      <c r="I5" s="29"/>
      <c r="J5" s="29" t="s">
        <v>551</v>
      </c>
      <c r="K5" s="105" t="s">
        <v>552</v>
      </c>
      <c r="L5" s="29" t="s">
        <v>57</v>
      </c>
      <c r="M5" s="29"/>
      <c r="N5" s="29" t="s">
        <v>551</v>
      </c>
      <c r="O5" s="105" t="s">
        <v>552</v>
      </c>
      <c r="P5" s="29" t="s">
        <v>57</v>
      </c>
      <c r="Q5" s="29"/>
      <c r="R5" s="29" t="s">
        <v>551</v>
      </c>
      <c r="S5" s="105" t="s">
        <v>552</v>
      </c>
      <c r="T5" s="60" t="s">
        <v>57</v>
      </c>
    </row>
    <row r="6" spans="1:23" x14ac:dyDescent="0.25">
      <c r="A6" s="29" t="s">
        <v>553</v>
      </c>
      <c r="B6" s="30">
        <v>46835</v>
      </c>
      <c r="C6" s="105">
        <v>4.7</v>
      </c>
      <c r="D6" s="29">
        <v>1</v>
      </c>
      <c r="E6" s="29" t="s">
        <v>553</v>
      </c>
      <c r="F6" s="30">
        <v>93908</v>
      </c>
      <c r="G6" s="105">
        <v>3.9</v>
      </c>
      <c r="H6" s="29">
        <v>1</v>
      </c>
      <c r="I6" s="29" t="s">
        <v>553</v>
      </c>
      <c r="J6" s="30">
        <v>44308</v>
      </c>
      <c r="K6" s="105">
        <v>4.8</v>
      </c>
      <c r="L6" s="29">
        <v>1</v>
      </c>
      <c r="M6" s="29" t="s">
        <v>553</v>
      </c>
      <c r="N6" s="30">
        <v>185051</v>
      </c>
      <c r="O6" s="105">
        <v>4.3</v>
      </c>
      <c r="P6" s="29">
        <v>1</v>
      </c>
      <c r="Q6" s="29" t="s">
        <v>553</v>
      </c>
      <c r="R6" s="30">
        <v>260847</v>
      </c>
      <c r="S6" s="105">
        <v>4.8</v>
      </c>
      <c r="T6" s="29">
        <v>1</v>
      </c>
    </row>
    <row r="7" spans="1:23" x14ac:dyDescent="0.25">
      <c r="A7" s="29" t="s">
        <v>554</v>
      </c>
      <c r="B7" s="30">
        <v>43438</v>
      </c>
      <c r="C7" s="105">
        <v>4.5999999999999996</v>
      </c>
      <c r="D7" s="29">
        <v>2</v>
      </c>
      <c r="E7" s="29" t="s">
        <v>554</v>
      </c>
      <c r="F7" s="30">
        <v>87508</v>
      </c>
      <c r="G7" s="105">
        <v>3.8</v>
      </c>
      <c r="H7" s="29">
        <v>2</v>
      </c>
      <c r="I7" s="29" t="s">
        <v>554</v>
      </c>
      <c r="J7" s="30">
        <v>41259</v>
      </c>
      <c r="K7" s="105">
        <v>4.3</v>
      </c>
      <c r="L7" s="29">
        <v>2</v>
      </c>
      <c r="M7" s="29" t="s">
        <v>554</v>
      </c>
      <c r="N7" s="30">
        <v>172205</v>
      </c>
      <c r="O7" s="105">
        <v>4.0999999999999996</v>
      </c>
      <c r="P7" s="29">
        <v>2</v>
      </c>
      <c r="Q7" s="29" t="s">
        <v>554</v>
      </c>
      <c r="R7" s="30">
        <v>242695</v>
      </c>
      <c r="S7" s="105">
        <v>4.7</v>
      </c>
      <c r="T7" s="29">
        <v>2</v>
      </c>
    </row>
    <row r="8" spans="1:23" ht="13.8" thickBot="1" x14ac:dyDescent="0.3">
      <c r="A8" s="29" t="s">
        <v>555</v>
      </c>
      <c r="B8" s="30">
        <v>39341</v>
      </c>
      <c r="C8" s="105">
        <v>-19.2</v>
      </c>
      <c r="D8" s="29">
        <v>3</v>
      </c>
      <c r="E8" s="29" t="s">
        <v>555</v>
      </c>
      <c r="F8" s="30">
        <v>79924</v>
      </c>
      <c r="G8" s="105">
        <v>-18</v>
      </c>
      <c r="H8" s="29">
        <v>3</v>
      </c>
      <c r="I8" s="29" t="s">
        <v>555</v>
      </c>
      <c r="J8" s="30">
        <v>38458</v>
      </c>
      <c r="K8" s="105">
        <v>-15.6</v>
      </c>
      <c r="L8" s="29">
        <v>3</v>
      </c>
      <c r="M8" s="29" t="s">
        <v>555</v>
      </c>
      <c r="N8" s="30">
        <v>157723</v>
      </c>
      <c r="O8" s="105">
        <v>-17.7</v>
      </c>
      <c r="P8" s="29">
        <v>3</v>
      </c>
      <c r="Q8" s="29" t="s">
        <v>555</v>
      </c>
      <c r="R8" s="30">
        <v>226638</v>
      </c>
      <c r="S8" s="105">
        <v>-16.8</v>
      </c>
      <c r="T8" s="29">
        <v>3</v>
      </c>
    </row>
    <row r="9" spans="1:23" x14ac:dyDescent="0.25">
      <c r="A9" s="135" t="s">
        <v>556</v>
      </c>
      <c r="B9" s="136">
        <v>129614</v>
      </c>
      <c r="C9" s="137">
        <v>-4</v>
      </c>
      <c r="D9" s="135">
        <v>4</v>
      </c>
      <c r="E9" s="135" t="s">
        <v>556</v>
      </c>
      <c r="F9" s="136">
        <v>261340</v>
      </c>
      <c r="G9" s="137">
        <v>-3.9</v>
      </c>
      <c r="H9" s="135">
        <v>4</v>
      </c>
      <c r="I9" s="135" t="s">
        <v>556</v>
      </c>
      <c r="J9" s="136">
        <v>124025</v>
      </c>
      <c r="K9" s="137">
        <v>-2.7</v>
      </c>
      <c r="L9" s="135">
        <v>4</v>
      </c>
      <c r="M9" s="135" t="s">
        <v>556</v>
      </c>
      <c r="N9" s="136">
        <v>514979</v>
      </c>
      <c r="O9" s="137">
        <v>-3.7</v>
      </c>
      <c r="P9" s="135">
        <v>4</v>
      </c>
      <c r="Q9" s="135" t="s">
        <v>556</v>
      </c>
      <c r="R9" s="136">
        <v>730180</v>
      </c>
      <c r="S9" s="137">
        <v>-3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557</v>
      </c>
      <c r="B12" s="30">
        <v>27331</v>
      </c>
      <c r="C12" s="105">
        <v>-43.3</v>
      </c>
      <c r="D12" s="29">
        <v>5</v>
      </c>
      <c r="E12" s="29" t="s">
        <v>557</v>
      </c>
      <c r="F12" s="30">
        <v>58920</v>
      </c>
      <c r="G12" s="105">
        <v>-39.6</v>
      </c>
      <c r="H12" s="29">
        <v>5</v>
      </c>
      <c r="I12" s="29" t="s">
        <v>557</v>
      </c>
      <c r="J12" s="30">
        <v>29162</v>
      </c>
      <c r="K12" s="105">
        <v>-37</v>
      </c>
      <c r="L12" s="29">
        <v>5</v>
      </c>
      <c r="M12" s="29" t="s">
        <v>557</v>
      </c>
      <c r="N12" s="30">
        <v>115413</v>
      </c>
      <c r="O12" s="105">
        <v>-39.9</v>
      </c>
      <c r="P12" s="29">
        <v>5</v>
      </c>
      <c r="Q12" s="29" t="s">
        <v>557</v>
      </c>
      <c r="R12" s="30">
        <v>167617</v>
      </c>
      <c r="S12" s="105">
        <v>-38.700000000000003</v>
      </c>
      <c r="T12" s="29">
        <v>5</v>
      </c>
    </row>
    <row r="13" spans="1:23" x14ac:dyDescent="0.25">
      <c r="A13" s="29" t="s">
        <v>558</v>
      </c>
      <c r="B13" s="30">
        <v>36013</v>
      </c>
      <c r="C13" s="105">
        <v>-28.7</v>
      </c>
      <c r="D13" s="29">
        <v>6</v>
      </c>
      <c r="E13" s="29" t="s">
        <v>558</v>
      </c>
      <c r="F13" s="30">
        <v>76564</v>
      </c>
      <c r="G13" s="105">
        <v>-25.1</v>
      </c>
      <c r="H13" s="29">
        <v>6</v>
      </c>
      <c r="I13" s="29" t="s">
        <v>558</v>
      </c>
      <c r="J13" s="30">
        <v>37783</v>
      </c>
      <c r="K13" s="105">
        <v>-22.7</v>
      </c>
      <c r="L13" s="29">
        <v>6</v>
      </c>
      <c r="M13" s="29" t="s">
        <v>558</v>
      </c>
      <c r="N13" s="30">
        <v>150360</v>
      </c>
      <c r="O13" s="105">
        <v>-25.4</v>
      </c>
      <c r="P13" s="29">
        <v>6</v>
      </c>
      <c r="Q13" s="29" t="s">
        <v>558</v>
      </c>
      <c r="R13" s="30">
        <v>221006</v>
      </c>
      <c r="S13" s="105">
        <v>-23.7</v>
      </c>
      <c r="T13" s="29">
        <v>6</v>
      </c>
    </row>
    <row r="14" spans="1:23" ht="13.8" thickBot="1" x14ac:dyDescent="0.3">
      <c r="A14" s="29" t="s">
        <v>559</v>
      </c>
      <c r="B14" s="30">
        <v>41674</v>
      </c>
      <c r="C14" s="105">
        <v>-15.2</v>
      </c>
      <c r="D14" s="29">
        <v>7</v>
      </c>
      <c r="E14" s="29" t="s">
        <v>559</v>
      </c>
      <c r="F14" s="30">
        <v>86184</v>
      </c>
      <c r="G14" s="105">
        <v>-12.2</v>
      </c>
      <c r="H14" s="29">
        <v>7</v>
      </c>
      <c r="I14" s="29" t="s">
        <v>559</v>
      </c>
      <c r="J14" s="30">
        <v>42039</v>
      </c>
      <c r="K14" s="105">
        <v>-9.9</v>
      </c>
      <c r="L14" s="29">
        <v>7</v>
      </c>
      <c r="M14" s="29" t="s">
        <v>559</v>
      </c>
      <c r="N14" s="30">
        <v>169897</v>
      </c>
      <c r="O14" s="105">
        <v>-12.4</v>
      </c>
      <c r="P14" s="29">
        <v>7</v>
      </c>
      <c r="Q14" s="29" t="s">
        <v>559</v>
      </c>
      <c r="R14" s="30">
        <v>250330</v>
      </c>
      <c r="S14" s="105">
        <v>-11</v>
      </c>
      <c r="T14" s="29">
        <v>7</v>
      </c>
    </row>
    <row r="15" spans="1:23" x14ac:dyDescent="0.25">
      <c r="A15" s="135" t="s">
        <v>560</v>
      </c>
      <c r="B15" s="136">
        <v>105017</v>
      </c>
      <c r="C15" s="137">
        <v>-29</v>
      </c>
      <c r="D15" s="135">
        <v>8</v>
      </c>
      <c r="E15" s="135" t="s">
        <v>560</v>
      </c>
      <c r="F15" s="136">
        <v>221668</v>
      </c>
      <c r="G15" s="137">
        <v>-25.6</v>
      </c>
      <c r="H15" s="135">
        <v>8</v>
      </c>
      <c r="I15" s="135" t="s">
        <v>560</v>
      </c>
      <c r="J15" s="136">
        <v>108984</v>
      </c>
      <c r="K15" s="137">
        <v>-23.1</v>
      </c>
      <c r="L15" s="135">
        <v>8</v>
      </c>
      <c r="M15" s="135" t="s">
        <v>560</v>
      </c>
      <c r="N15" s="136">
        <v>435670</v>
      </c>
      <c r="O15" s="137">
        <v>-25.9</v>
      </c>
      <c r="P15" s="135">
        <v>8</v>
      </c>
      <c r="Q15" s="135" t="s">
        <v>560</v>
      </c>
      <c r="R15" s="136">
        <v>638953</v>
      </c>
      <c r="S15" s="137">
        <v>-24.3</v>
      </c>
      <c r="T15" s="33">
        <v>8</v>
      </c>
    </row>
    <row r="16" spans="1:23" x14ac:dyDescent="0.25">
      <c r="A16" s="29" t="s">
        <v>561</v>
      </c>
      <c r="B16" s="30">
        <v>234631</v>
      </c>
      <c r="C16" s="105">
        <v>-17</v>
      </c>
      <c r="D16" s="29">
        <v>9</v>
      </c>
      <c r="E16" s="29" t="s">
        <v>561</v>
      </c>
      <c r="F16" s="30">
        <v>483008</v>
      </c>
      <c r="G16" s="105">
        <v>-15.3</v>
      </c>
      <c r="H16" s="29">
        <v>9</v>
      </c>
      <c r="I16" s="29" t="s">
        <v>561</v>
      </c>
      <c r="J16" s="30">
        <v>233009</v>
      </c>
      <c r="K16" s="105">
        <v>-13.5</v>
      </c>
      <c r="L16" s="29">
        <v>9</v>
      </c>
      <c r="M16" s="29" t="s">
        <v>561</v>
      </c>
      <c r="N16" s="30">
        <v>950649</v>
      </c>
      <c r="O16" s="105">
        <v>-15.3</v>
      </c>
      <c r="P16" s="29">
        <v>9</v>
      </c>
      <c r="Q16" s="29" t="s">
        <v>561</v>
      </c>
      <c r="R16" s="30">
        <v>1369133</v>
      </c>
      <c r="S16" s="105">
        <v>-14.3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562</v>
      </c>
      <c r="B19" s="30">
        <v>44467</v>
      </c>
      <c r="C19" s="105">
        <v>-12.4</v>
      </c>
      <c r="D19" s="29">
        <v>10</v>
      </c>
      <c r="E19" s="29" t="s">
        <v>562</v>
      </c>
      <c r="F19" s="30">
        <v>90805</v>
      </c>
      <c r="G19" s="105">
        <v>-10.1</v>
      </c>
      <c r="H19" s="29">
        <v>10</v>
      </c>
      <c r="I19" s="29" t="s">
        <v>562</v>
      </c>
      <c r="J19" s="30">
        <v>43929</v>
      </c>
      <c r="K19" s="105">
        <v>-8.1999999999999993</v>
      </c>
      <c r="L19" s="29">
        <v>10</v>
      </c>
      <c r="M19" s="29" t="s">
        <v>562</v>
      </c>
      <c r="N19" s="30">
        <v>179200</v>
      </c>
      <c r="O19" s="105">
        <v>-10.199999999999999</v>
      </c>
      <c r="P19" s="29">
        <v>10</v>
      </c>
      <c r="Q19" s="29" t="s">
        <v>562</v>
      </c>
      <c r="R19" s="30">
        <v>265550</v>
      </c>
      <c r="S19" s="105">
        <v>-8.9</v>
      </c>
      <c r="T19" s="29">
        <v>10</v>
      </c>
    </row>
    <row r="20" spans="1:23" x14ac:dyDescent="0.25">
      <c r="A20" s="29" t="s">
        <v>563</v>
      </c>
      <c r="B20" s="30">
        <v>44154</v>
      </c>
      <c r="C20" s="105">
        <v>-13.8</v>
      </c>
      <c r="D20" s="29">
        <v>11</v>
      </c>
      <c r="E20" s="29" t="s">
        <v>563</v>
      </c>
      <c r="F20" s="30">
        <v>91896</v>
      </c>
      <c r="G20" s="105">
        <v>-10.199999999999999</v>
      </c>
      <c r="H20" s="29">
        <v>11</v>
      </c>
      <c r="I20" s="29" t="s">
        <v>563</v>
      </c>
      <c r="J20" s="30">
        <v>43603</v>
      </c>
      <c r="K20" s="105">
        <v>-9.6</v>
      </c>
      <c r="L20" s="29">
        <v>11</v>
      </c>
      <c r="M20" s="29" t="s">
        <v>563</v>
      </c>
      <c r="N20" s="30">
        <v>179653</v>
      </c>
      <c r="O20" s="105">
        <v>-11</v>
      </c>
      <c r="P20" s="29">
        <v>11</v>
      </c>
      <c r="Q20" s="29" t="s">
        <v>563</v>
      </c>
      <c r="R20" s="30">
        <v>265060</v>
      </c>
      <c r="S20" s="105">
        <v>-9.6</v>
      </c>
      <c r="T20" s="29">
        <v>11</v>
      </c>
    </row>
    <row r="21" spans="1:23" ht="13.8" thickBot="1" x14ac:dyDescent="0.3">
      <c r="A21" s="29" t="s">
        <v>564</v>
      </c>
      <c r="B21" s="30">
        <v>43618</v>
      </c>
      <c r="C21" s="105">
        <v>-8.5</v>
      </c>
      <c r="D21" s="29">
        <v>12</v>
      </c>
      <c r="E21" s="29" t="s">
        <v>564</v>
      </c>
      <c r="F21" s="30">
        <v>89036</v>
      </c>
      <c r="G21" s="105">
        <v>-7.6</v>
      </c>
      <c r="H21" s="29">
        <v>12</v>
      </c>
      <c r="I21" s="29" t="s">
        <v>564</v>
      </c>
      <c r="J21" s="30">
        <v>43061</v>
      </c>
      <c r="K21" s="105">
        <v>-6.2</v>
      </c>
      <c r="L21" s="29">
        <v>12</v>
      </c>
      <c r="M21" s="29" t="s">
        <v>564</v>
      </c>
      <c r="N21" s="30">
        <v>175714</v>
      </c>
      <c r="O21" s="105">
        <v>-7.5</v>
      </c>
      <c r="P21" s="29">
        <v>12</v>
      </c>
      <c r="Q21" s="29" t="s">
        <v>564</v>
      </c>
      <c r="R21" s="30">
        <v>257531</v>
      </c>
      <c r="S21" s="105">
        <v>-5.8</v>
      </c>
      <c r="T21" s="29">
        <v>12</v>
      </c>
    </row>
    <row r="22" spans="1:23" x14ac:dyDescent="0.25">
      <c r="A22" s="135" t="s">
        <v>565</v>
      </c>
      <c r="B22" s="136">
        <v>132239</v>
      </c>
      <c r="C22" s="137">
        <v>-11.6</v>
      </c>
      <c r="D22" s="135">
        <v>13</v>
      </c>
      <c r="E22" s="135" t="s">
        <v>565</v>
      </c>
      <c r="F22" s="136">
        <v>271736</v>
      </c>
      <c r="G22" s="137">
        <v>-9.3000000000000007</v>
      </c>
      <c r="H22" s="135">
        <v>13</v>
      </c>
      <c r="I22" s="135" t="s">
        <v>565</v>
      </c>
      <c r="J22" s="136">
        <v>130593</v>
      </c>
      <c r="K22" s="137">
        <v>-8</v>
      </c>
      <c r="L22" s="135">
        <v>13</v>
      </c>
      <c r="M22" s="135" t="s">
        <v>565</v>
      </c>
      <c r="N22" s="136">
        <v>534567</v>
      </c>
      <c r="O22" s="137">
        <v>-9.6</v>
      </c>
      <c r="P22" s="135">
        <v>13</v>
      </c>
      <c r="Q22" s="135" t="s">
        <v>565</v>
      </c>
      <c r="R22" s="136">
        <v>788141</v>
      </c>
      <c r="S22" s="137">
        <v>-8.1999999999999993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566</v>
      </c>
      <c r="B25" s="30">
        <v>45500</v>
      </c>
      <c r="C25" s="105">
        <v>-8.8000000000000007</v>
      </c>
      <c r="D25" s="29">
        <v>14</v>
      </c>
      <c r="E25" s="29" t="s">
        <v>566</v>
      </c>
      <c r="F25" s="30">
        <v>92848</v>
      </c>
      <c r="G25" s="105">
        <v>-8</v>
      </c>
      <c r="H25" s="29">
        <v>14</v>
      </c>
      <c r="I25" s="29" t="s">
        <v>566</v>
      </c>
      <c r="J25" s="30">
        <v>44543</v>
      </c>
      <c r="K25" s="105">
        <v>-6.4</v>
      </c>
      <c r="L25" s="29">
        <v>14</v>
      </c>
      <c r="M25" s="29" t="s">
        <v>566</v>
      </c>
      <c r="N25" s="30">
        <v>182891</v>
      </c>
      <c r="O25" s="105">
        <v>-7.8</v>
      </c>
      <c r="P25" s="29">
        <v>14</v>
      </c>
      <c r="Q25" s="29" t="s">
        <v>566</v>
      </c>
      <c r="R25" s="30">
        <v>266596</v>
      </c>
      <c r="S25" s="105">
        <v>-6.1</v>
      </c>
      <c r="T25" s="29">
        <v>14</v>
      </c>
    </row>
    <row r="26" spans="1:23" x14ac:dyDescent="0.25">
      <c r="A26" s="29" t="s">
        <v>567</v>
      </c>
      <c r="B26" s="30">
        <v>41281</v>
      </c>
      <c r="C26" s="105">
        <v>-11</v>
      </c>
      <c r="D26" s="29">
        <v>15</v>
      </c>
      <c r="E26" s="29" t="s">
        <v>567</v>
      </c>
      <c r="F26" s="30">
        <v>83222</v>
      </c>
      <c r="G26" s="105">
        <v>-10.199999999999999</v>
      </c>
      <c r="H26" s="29">
        <v>15</v>
      </c>
      <c r="I26" s="29" t="s">
        <v>567</v>
      </c>
      <c r="J26" s="30">
        <v>39660</v>
      </c>
      <c r="K26" s="105">
        <v>-8.3000000000000007</v>
      </c>
      <c r="L26" s="29">
        <v>15</v>
      </c>
      <c r="M26" s="29" t="s">
        <v>567</v>
      </c>
      <c r="N26" s="30">
        <v>164164</v>
      </c>
      <c r="O26" s="105">
        <v>-9.9</v>
      </c>
      <c r="P26" s="29">
        <v>15</v>
      </c>
      <c r="Q26" s="29" t="s">
        <v>567</v>
      </c>
      <c r="R26" s="30">
        <v>238300</v>
      </c>
      <c r="S26" s="105">
        <v>-8.5</v>
      </c>
      <c r="T26" s="29">
        <v>15</v>
      </c>
    </row>
    <row r="27" spans="1:23" ht="13.8" thickBot="1" x14ac:dyDescent="0.3">
      <c r="A27" s="29" t="s">
        <v>568</v>
      </c>
      <c r="B27" s="30">
        <v>41774</v>
      </c>
      <c r="C27" s="105">
        <v>-11</v>
      </c>
      <c r="D27" s="29">
        <v>16</v>
      </c>
      <c r="E27" s="29" t="s">
        <v>568</v>
      </c>
      <c r="F27" s="30">
        <v>84800</v>
      </c>
      <c r="G27" s="105">
        <v>-9.1999999999999993</v>
      </c>
      <c r="H27" s="29">
        <v>16</v>
      </c>
      <c r="I27" s="29" t="s">
        <v>568</v>
      </c>
      <c r="J27" s="30">
        <v>41249</v>
      </c>
      <c r="K27" s="105">
        <v>-5.0999999999999996</v>
      </c>
      <c r="L27" s="29">
        <v>16</v>
      </c>
      <c r="M27" s="29" t="s">
        <v>568</v>
      </c>
      <c r="N27" s="30">
        <v>167824</v>
      </c>
      <c r="O27" s="105">
        <v>-8.6999999999999993</v>
      </c>
      <c r="P27" s="29">
        <v>16</v>
      </c>
      <c r="Q27" s="29" t="s">
        <v>568</v>
      </c>
      <c r="R27" s="30">
        <v>241451</v>
      </c>
      <c r="S27" s="105">
        <v>-7.8</v>
      </c>
      <c r="T27" s="29">
        <v>16</v>
      </c>
    </row>
    <row r="28" spans="1:23" x14ac:dyDescent="0.25">
      <c r="A28" s="135" t="s">
        <v>569</v>
      </c>
      <c r="B28" s="136">
        <v>128555</v>
      </c>
      <c r="C28" s="137">
        <v>-10.199999999999999</v>
      </c>
      <c r="D28" s="135">
        <v>17</v>
      </c>
      <c r="E28" s="135" t="s">
        <v>569</v>
      </c>
      <c r="F28" s="136">
        <v>260871</v>
      </c>
      <c r="G28" s="137">
        <v>-9.1</v>
      </c>
      <c r="H28" s="135">
        <v>17</v>
      </c>
      <c r="I28" s="135" t="s">
        <v>569</v>
      </c>
      <c r="J28" s="136">
        <v>125453</v>
      </c>
      <c r="K28" s="137">
        <v>-6.6</v>
      </c>
      <c r="L28" s="135">
        <v>17</v>
      </c>
      <c r="M28" s="135" t="s">
        <v>569</v>
      </c>
      <c r="N28" s="136">
        <v>514879</v>
      </c>
      <c r="O28" s="137">
        <v>-8.8000000000000007</v>
      </c>
      <c r="P28" s="135">
        <v>17</v>
      </c>
      <c r="Q28" s="135" t="s">
        <v>569</v>
      </c>
      <c r="R28" s="136">
        <v>746347</v>
      </c>
      <c r="S28" s="137">
        <v>-7.4</v>
      </c>
      <c r="T28" s="33">
        <v>17</v>
      </c>
    </row>
    <row r="29" spans="1:23" ht="13.8" thickBot="1" x14ac:dyDescent="0.3">
      <c r="A29" s="145" t="s">
        <v>570</v>
      </c>
      <c r="B29" s="146">
        <v>260794</v>
      </c>
      <c r="C29" s="147">
        <v>-11</v>
      </c>
      <c r="D29" s="145">
        <v>18</v>
      </c>
      <c r="E29" s="145" t="s">
        <v>570</v>
      </c>
      <c r="F29" s="146">
        <v>532607</v>
      </c>
      <c r="G29" s="147">
        <v>-9.1999999999999993</v>
      </c>
      <c r="H29" s="145">
        <v>18</v>
      </c>
      <c r="I29" s="145" t="s">
        <v>570</v>
      </c>
      <c r="J29" s="146">
        <v>256046</v>
      </c>
      <c r="K29" s="147">
        <v>-7.3</v>
      </c>
      <c r="L29" s="145">
        <v>18</v>
      </c>
      <c r="M29" s="145" t="s">
        <v>570</v>
      </c>
      <c r="N29" s="146">
        <v>1049446</v>
      </c>
      <c r="O29" s="147">
        <v>-9.1999999999999993</v>
      </c>
      <c r="P29" s="145">
        <v>18</v>
      </c>
      <c r="Q29" s="145" t="s">
        <v>570</v>
      </c>
      <c r="R29" s="146">
        <v>1534489</v>
      </c>
      <c r="S29" s="147">
        <v>-7.8</v>
      </c>
      <c r="T29" s="29">
        <v>18</v>
      </c>
    </row>
    <row r="30" spans="1:23" ht="13.8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8" thickBot="1" x14ac:dyDescent="0.3">
      <c r="A32" s="138" t="s">
        <v>31</v>
      </c>
      <c r="B32" s="139">
        <v>495425</v>
      </c>
      <c r="C32" s="140">
        <v>-14</v>
      </c>
      <c r="D32" s="138">
        <v>19</v>
      </c>
      <c r="E32" s="138" t="s">
        <v>31</v>
      </c>
      <c r="F32" s="139">
        <v>1015614</v>
      </c>
      <c r="G32" s="140">
        <v>-12.2</v>
      </c>
      <c r="H32" s="138">
        <v>19</v>
      </c>
      <c r="I32" s="138" t="s">
        <v>31</v>
      </c>
      <c r="J32" s="139">
        <v>489055</v>
      </c>
      <c r="K32" s="140">
        <v>-10.4</v>
      </c>
      <c r="L32" s="138">
        <v>19</v>
      </c>
      <c r="M32" s="138" t="s">
        <v>31</v>
      </c>
      <c r="N32" s="139">
        <v>2000095</v>
      </c>
      <c r="O32" s="140">
        <v>-12.2</v>
      </c>
      <c r="P32" s="138">
        <v>19</v>
      </c>
      <c r="Q32" s="138" t="s">
        <v>31</v>
      </c>
      <c r="R32" s="139">
        <v>2903622</v>
      </c>
      <c r="S32" s="140">
        <v>-11</v>
      </c>
      <c r="T32" s="34">
        <v>19</v>
      </c>
    </row>
    <row r="33" spans="1:23" ht="13.8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25">
      <c r="A34" s="51" t="s">
        <v>571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72" t="s">
        <v>94</v>
      </c>
      <c r="B35" s="273"/>
      <c r="C35" s="104" t="s">
        <v>549</v>
      </c>
      <c r="D35" s="46"/>
      <c r="E35" s="59" t="s">
        <v>107</v>
      </c>
      <c r="F35" s="84"/>
      <c r="G35" s="104" t="s">
        <v>549</v>
      </c>
      <c r="H35" s="46"/>
      <c r="I35" s="59" t="s">
        <v>120</v>
      </c>
      <c r="J35" s="84"/>
      <c r="K35" s="104" t="s">
        <v>549</v>
      </c>
      <c r="L35" s="46"/>
      <c r="M35" s="59" t="s">
        <v>573</v>
      </c>
      <c r="N35" s="84"/>
      <c r="O35" s="104" t="s">
        <v>549</v>
      </c>
      <c r="P35" s="46"/>
      <c r="Q35" s="59" t="s">
        <v>130</v>
      </c>
      <c r="R35" s="84"/>
      <c r="S35" s="104" t="s">
        <v>549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553</v>
      </c>
      <c r="B37" s="30">
        <v>40127</v>
      </c>
      <c r="C37" s="105">
        <v>-14.3</v>
      </c>
      <c r="D37" s="29">
        <v>20</v>
      </c>
      <c r="E37" s="29" t="s">
        <v>553</v>
      </c>
      <c r="F37" s="30">
        <v>81653</v>
      </c>
      <c r="G37" s="105">
        <v>-13</v>
      </c>
      <c r="H37" s="29">
        <v>20</v>
      </c>
      <c r="I37" s="29" t="s">
        <v>553</v>
      </c>
      <c r="J37" s="30">
        <v>39017</v>
      </c>
      <c r="K37" s="105">
        <v>-11.9</v>
      </c>
      <c r="L37" s="29">
        <v>20</v>
      </c>
      <c r="M37" s="29" t="s">
        <v>553</v>
      </c>
      <c r="N37" s="30">
        <v>160797</v>
      </c>
      <c r="O37" s="105">
        <v>-13.1</v>
      </c>
      <c r="P37" s="29">
        <v>20</v>
      </c>
      <c r="Q37" s="29" t="s">
        <v>553</v>
      </c>
      <c r="R37" s="30">
        <v>231016</v>
      </c>
      <c r="S37" s="105">
        <v>-11.4</v>
      </c>
      <c r="T37" s="29">
        <v>20</v>
      </c>
    </row>
    <row r="38" spans="1:23" x14ac:dyDescent="0.25">
      <c r="A38" s="29" t="s">
        <v>554</v>
      </c>
      <c r="B38" s="30">
        <v>37201</v>
      </c>
      <c r="C38" s="105">
        <v>-14.4</v>
      </c>
      <c r="D38" s="29">
        <v>21</v>
      </c>
      <c r="E38" s="29" t="s">
        <v>554</v>
      </c>
      <c r="F38" s="30">
        <v>76323</v>
      </c>
      <c r="G38" s="105">
        <v>-12.8</v>
      </c>
      <c r="H38" s="29">
        <v>21</v>
      </c>
      <c r="I38" s="29" t="s">
        <v>554</v>
      </c>
      <c r="J38" s="30">
        <v>36114</v>
      </c>
      <c r="K38" s="105">
        <v>-12.5</v>
      </c>
      <c r="L38" s="29">
        <v>21</v>
      </c>
      <c r="M38" s="29" t="s">
        <v>554</v>
      </c>
      <c r="N38" s="30">
        <v>149638</v>
      </c>
      <c r="O38" s="105">
        <v>-13.1</v>
      </c>
      <c r="P38" s="29">
        <v>21</v>
      </c>
      <c r="Q38" s="29" t="s">
        <v>554</v>
      </c>
      <c r="R38" s="30">
        <v>213027</v>
      </c>
      <c r="S38" s="105">
        <v>-12.2</v>
      </c>
      <c r="T38" s="29">
        <v>21</v>
      </c>
    </row>
    <row r="39" spans="1:23" ht="13.8" thickBot="1" x14ac:dyDescent="0.3">
      <c r="A39" s="29" t="s">
        <v>555</v>
      </c>
      <c r="B39" s="30">
        <v>47151</v>
      </c>
      <c r="C39" s="105">
        <v>19.899999999999999</v>
      </c>
      <c r="D39" s="29">
        <v>22</v>
      </c>
      <c r="E39" s="29" t="s">
        <v>555</v>
      </c>
      <c r="F39" s="30">
        <v>94233</v>
      </c>
      <c r="G39" s="105">
        <v>17.899999999999999</v>
      </c>
      <c r="H39" s="29">
        <v>22</v>
      </c>
      <c r="I39" s="29" t="s">
        <v>555</v>
      </c>
      <c r="J39" s="30">
        <v>45093</v>
      </c>
      <c r="K39" s="105">
        <v>17.3</v>
      </c>
      <c r="L39" s="29">
        <v>22</v>
      </c>
      <c r="M39" s="29" t="s">
        <v>555</v>
      </c>
      <c r="N39" s="30">
        <v>186477</v>
      </c>
      <c r="O39" s="105">
        <v>18.2</v>
      </c>
      <c r="P39" s="29">
        <v>22</v>
      </c>
      <c r="Q39" s="29" t="s">
        <v>555</v>
      </c>
      <c r="R39" s="30">
        <v>269486</v>
      </c>
      <c r="S39" s="105">
        <v>18.899999999999999</v>
      </c>
      <c r="T39" s="29">
        <v>22</v>
      </c>
    </row>
    <row r="40" spans="1:23" x14ac:dyDescent="0.25">
      <c r="A40" s="135" t="s">
        <v>556</v>
      </c>
      <c r="B40" s="136">
        <v>124479</v>
      </c>
      <c r="C40" s="137">
        <v>-4</v>
      </c>
      <c r="D40" s="135">
        <v>23</v>
      </c>
      <c r="E40" s="135" t="s">
        <v>556</v>
      </c>
      <c r="F40" s="136">
        <v>252209</v>
      </c>
      <c r="G40" s="137">
        <v>-3.5</v>
      </c>
      <c r="H40" s="135">
        <v>23</v>
      </c>
      <c r="I40" s="135" t="s">
        <v>556</v>
      </c>
      <c r="J40" s="136">
        <v>120224</v>
      </c>
      <c r="K40" s="137">
        <v>-3.1</v>
      </c>
      <c r="L40" s="135">
        <v>23</v>
      </c>
      <c r="M40" s="135" t="s">
        <v>556</v>
      </c>
      <c r="N40" s="136">
        <v>496912</v>
      </c>
      <c r="O40" s="137">
        <v>-3.5</v>
      </c>
      <c r="P40" s="135">
        <v>23</v>
      </c>
      <c r="Q40" s="135" t="s">
        <v>556</v>
      </c>
      <c r="R40" s="136">
        <v>713529</v>
      </c>
      <c r="S40" s="137">
        <v>-2.2999999999999998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557</v>
      </c>
      <c r="B43" s="30">
        <v>44850</v>
      </c>
      <c r="C43" s="105">
        <v>64.099999999999994</v>
      </c>
      <c r="D43" s="29">
        <v>24</v>
      </c>
      <c r="E43" s="29" t="s">
        <v>557</v>
      </c>
      <c r="F43" s="30">
        <v>90398</v>
      </c>
      <c r="G43" s="105">
        <v>53.4</v>
      </c>
      <c r="H43" s="29">
        <v>24</v>
      </c>
      <c r="I43" s="29" t="s">
        <v>557</v>
      </c>
      <c r="J43" s="30">
        <v>44107</v>
      </c>
      <c r="K43" s="105">
        <v>51.2</v>
      </c>
      <c r="L43" s="29">
        <v>24</v>
      </c>
      <c r="M43" s="29" t="s">
        <v>557</v>
      </c>
      <c r="N43" s="30">
        <v>179354</v>
      </c>
      <c r="O43" s="105">
        <v>55.4</v>
      </c>
      <c r="P43" s="29">
        <v>24</v>
      </c>
      <c r="Q43" s="29" t="s">
        <v>557</v>
      </c>
      <c r="R43" s="30">
        <v>260258</v>
      </c>
      <c r="S43" s="105">
        <v>55.3</v>
      </c>
      <c r="T43" s="29">
        <v>24</v>
      </c>
    </row>
    <row r="44" spans="1:23" x14ac:dyDescent="0.25">
      <c r="A44" s="29" t="s">
        <v>558</v>
      </c>
      <c r="B44" s="30">
        <v>48578</v>
      </c>
      <c r="C44" s="105">
        <v>34.9</v>
      </c>
      <c r="D44" s="29">
        <v>25</v>
      </c>
      <c r="E44" s="29" t="s">
        <v>558</v>
      </c>
      <c r="F44" s="30">
        <v>98086</v>
      </c>
      <c r="G44" s="105">
        <v>28.1</v>
      </c>
      <c r="H44" s="29">
        <v>25</v>
      </c>
      <c r="I44" s="29" t="s">
        <v>558</v>
      </c>
      <c r="J44" s="30">
        <v>47814</v>
      </c>
      <c r="K44" s="105">
        <v>26.6</v>
      </c>
      <c r="L44" s="29">
        <v>25</v>
      </c>
      <c r="M44" s="29" t="s">
        <v>558</v>
      </c>
      <c r="N44" s="30">
        <v>194479</v>
      </c>
      <c r="O44" s="105">
        <v>29.3</v>
      </c>
      <c r="P44" s="29">
        <v>25</v>
      </c>
      <c r="Q44" s="29" t="s">
        <v>558</v>
      </c>
      <c r="R44" s="30">
        <v>284475</v>
      </c>
      <c r="S44" s="105">
        <v>28.7</v>
      </c>
      <c r="T44" s="29">
        <v>25</v>
      </c>
    </row>
    <row r="45" spans="1:23" ht="13.8" thickBot="1" x14ac:dyDescent="0.3">
      <c r="A45" s="29" t="s">
        <v>559</v>
      </c>
      <c r="B45" s="30">
        <v>49424</v>
      </c>
      <c r="C45" s="105">
        <v>18.600000000000001</v>
      </c>
      <c r="D45" s="29">
        <v>26</v>
      </c>
      <c r="E45" s="29" t="s">
        <v>559</v>
      </c>
      <c r="F45" s="30">
        <v>98225</v>
      </c>
      <c r="G45" s="105">
        <v>14</v>
      </c>
      <c r="H45" s="29">
        <v>26</v>
      </c>
      <c r="I45" s="29" t="s">
        <v>559</v>
      </c>
      <c r="J45" s="30">
        <v>47604</v>
      </c>
      <c r="K45" s="105">
        <v>13.2</v>
      </c>
      <c r="L45" s="29">
        <v>26</v>
      </c>
      <c r="M45" s="29" t="s">
        <v>559</v>
      </c>
      <c r="N45" s="30">
        <v>195254</v>
      </c>
      <c r="O45" s="105">
        <v>14.9</v>
      </c>
      <c r="P45" s="29">
        <v>26</v>
      </c>
      <c r="Q45" s="29" t="s">
        <v>559</v>
      </c>
      <c r="R45" s="30">
        <v>286917</v>
      </c>
      <c r="S45" s="105">
        <v>14.6</v>
      </c>
      <c r="T45" s="29">
        <v>26</v>
      </c>
    </row>
    <row r="46" spans="1:23" x14ac:dyDescent="0.25">
      <c r="A46" s="135" t="s">
        <v>560</v>
      </c>
      <c r="B46" s="136">
        <v>142853</v>
      </c>
      <c r="C46" s="137">
        <v>36</v>
      </c>
      <c r="D46" s="135">
        <v>27</v>
      </c>
      <c r="E46" s="135" t="s">
        <v>560</v>
      </c>
      <c r="F46" s="136">
        <v>286709</v>
      </c>
      <c r="G46" s="137">
        <v>29.3</v>
      </c>
      <c r="H46" s="135">
        <v>27</v>
      </c>
      <c r="I46" s="135" t="s">
        <v>560</v>
      </c>
      <c r="J46" s="136">
        <v>139526</v>
      </c>
      <c r="K46" s="137">
        <v>28</v>
      </c>
      <c r="L46" s="135">
        <v>27</v>
      </c>
      <c r="M46" s="135" t="s">
        <v>560</v>
      </c>
      <c r="N46" s="136">
        <v>569087</v>
      </c>
      <c r="O46" s="137">
        <v>30.6</v>
      </c>
      <c r="P46" s="135">
        <v>27</v>
      </c>
      <c r="Q46" s="135" t="s">
        <v>560</v>
      </c>
      <c r="R46" s="136">
        <v>831651</v>
      </c>
      <c r="S46" s="137">
        <v>30.2</v>
      </c>
      <c r="T46" s="33">
        <v>27</v>
      </c>
    </row>
    <row r="47" spans="1:23" x14ac:dyDescent="0.25">
      <c r="A47" s="29" t="s">
        <v>561</v>
      </c>
      <c r="B47" s="30">
        <v>267331</v>
      </c>
      <c r="C47" s="105">
        <v>13.9</v>
      </c>
      <c r="D47" s="29">
        <v>28</v>
      </c>
      <c r="E47" s="29" t="s">
        <v>561</v>
      </c>
      <c r="F47" s="30">
        <v>538918</v>
      </c>
      <c r="G47" s="105">
        <v>11.6</v>
      </c>
      <c r="H47" s="29">
        <v>28</v>
      </c>
      <c r="I47" s="29" t="s">
        <v>561</v>
      </c>
      <c r="J47" s="30">
        <v>259750</v>
      </c>
      <c r="K47" s="105">
        <v>11.5</v>
      </c>
      <c r="L47" s="29">
        <v>28</v>
      </c>
      <c r="M47" s="29" t="s">
        <v>561</v>
      </c>
      <c r="N47" s="30">
        <v>1065999</v>
      </c>
      <c r="O47" s="105">
        <v>12.1</v>
      </c>
      <c r="P47" s="29">
        <v>28</v>
      </c>
      <c r="Q47" s="29" t="s">
        <v>561</v>
      </c>
      <c r="R47" s="30">
        <v>1545180</v>
      </c>
      <c r="S47" s="105">
        <v>12.9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562</v>
      </c>
      <c r="B50" s="30">
        <v>50607</v>
      </c>
      <c r="C50" s="105">
        <v>13.8</v>
      </c>
      <c r="D50" s="29">
        <v>29</v>
      </c>
      <c r="E50" s="29" t="s">
        <v>562</v>
      </c>
      <c r="F50" s="30">
        <v>100733</v>
      </c>
      <c r="G50" s="105">
        <v>10.9</v>
      </c>
      <c r="H50" s="29">
        <v>29</v>
      </c>
      <c r="I50" s="29" t="s">
        <v>562</v>
      </c>
      <c r="J50" s="30">
        <v>48366</v>
      </c>
      <c r="K50" s="105">
        <v>10.1</v>
      </c>
      <c r="L50" s="29">
        <v>29</v>
      </c>
      <c r="M50" s="29" t="s">
        <v>562</v>
      </c>
      <c r="N50" s="30">
        <v>199706</v>
      </c>
      <c r="O50" s="105">
        <v>11.4</v>
      </c>
      <c r="P50" s="29">
        <v>29</v>
      </c>
      <c r="Q50" s="29" t="s">
        <v>562</v>
      </c>
      <c r="R50" s="30">
        <v>296475</v>
      </c>
      <c r="S50" s="105">
        <v>11.6</v>
      </c>
      <c r="T50" s="29">
        <v>29</v>
      </c>
    </row>
    <row r="51" spans="1:23" x14ac:dyDescent="0.25">
      <c r="A51" s="29" t="s">
        <v>563</v>
      </c>
      <c r="B51" s="30">
        <v>48761</v>
      </c>
      <c r="C51" s="105">
        <v>10.4</v>
      </c>
      <c r="D51" s="29">
        <v>30</v>
      </c>
      <c r="E51" s="29" t="s">
        <v>563</v>
      </c>
      <c r="F51" s="30">
        <v>99724</v>
      </c>
      <c r="G51" s="105">
        <v>8.5</v>
      </c>
      <c r="H51" s="29">
        <v>30</v>
      </c>
      <c r="I51" s="29" t="s">
        <v>563</v>
      </c>
      <c r="J51" s="30">
        <v>47243</v>
      </c>
      <c r="K51" s="105">
        <v>8.3000000000000007</v>
      </c>
      <c r="L51" s="29">
        <v>30</v>
      </c>
      <c r="M51" s="29" t="s">
        <v>563</v>
      </c>
      <c r="N51" s="30">
        <v>195728</v>
      </c>
      <c r="O51" s="105">
        <v>8.9</v>
      </c>
      <c r="P51" s="29">
        <v>30</v>
      </c>
      <c r="Q51" s="29" t="s">
        <v>563</v>
      </c>
      <c r="R51" s="30">
        <v>287397</v>
      </c>
      <c r="S51" s="105">
        <v>8.4</v>
      </c>
      <c r="T51" s="29">
        <v>30</v>
      </c>
    </row>
    <row r="52" spans="1:23" ht="13.8" thickBot="1" x14ac:dyDescent="0.3">
      <c r="A52" s="29" t="s">
        <v>564</v>
      </c>
      <c r="B52" s="30">
        <v>47769</v>
      </c>
      <c r="C52" s="105">
        <v>9.5</v>
      </c>
      <c r="D52" s="29">
        <v>31</v>
      </c>
      <c r="E52" s="29" t="s">
        <v>564</v>
      </c>
      <c r="F52" s="30">
        <v>96337</v>
      </c>
      <c r="G52" s="105">
        <v>8.1999999999999993</v>
      </c>
      <c r="H52" s="29">
        <v>31</v>
      </c>
      <c r="I52" s="29" t="s">
        <v>564</v>
      </c>
      <c r="J52" s="30">
        <v>46533</v>
      </c>
      <c r="K52" s="105">
        <v>8.1</v>
      </c>
      <c r="L52" s="29">
        <v>31</v>
      </c>
      <c r="M52" s="29" t="s">
        <v>564</v>
      </c>
      <c r="N52" s="30">
        <v>190639</v>
      </c>
      <c r="O52" s="105">
        <v>8.5</v>
      </c>
      <c r="P52" s="29">
        <v>31</v>
      </c>
      <c r="Q52" s="29" t="s">
        <v>564</v>
      </c>
      <c r="R52" s="30">
        <v>277979</v>
      </c>
      <c r="S52" s="105">
        <v>7.9</v>
      </c>
      <c r="T52" s="29">
        <v>31</v>
      </c>
    </row>
    <row r="53" spans="1:23" x14ac:dyDescent="0.25">
      <c r="A53" s="135" t="s">
        <v>565</v>
      </c>
      <c r="B53" s="136">
        <v>147136</v>
      </c>
      <c r="C53" s="137">
        <v>11.3</v>
      </c>
      <c r="D53" s="135">
        <v>32</v>
      </c>
      <c r="E53" s="135" t="s">
        <v>565</v>
      </c>
      <c r="F53" s="136">
        <v>296794</v>
      </c>
      <c r="G53" s="137">
        <v>9.1999999999999993</v>
      </c>
      <c r="H53" s="135">
        <v>32</v>
      </c>
      <c r="I53" s="135" t="s">
        <v>565</v>
      </c>
      <c r="J53" s="136">
        <v>142142</v>
      </c>
      <c r="K53" s="137">
        <v>8.8000000000000007</v>
      </c>
      <c r="L53" s="135">
        <v>32</v>
      </c>
      <c r="M53" s="135" t="s">
        <v>565</v>
      </c>
      <c r="N53" s="136">
        <v>586072</v>
      </c>
      <c r="O53" s="137">
        <v>9.6</v>
      </c>
      <c r="P53" s="135">
        <v>32</v>
      </c>
      <c r="Q53" s="135" t="s">
        <v>565</v>
      </c>
      <c r="R53" s="136">
        <v>861852</v>
      </c>
      <c r="S53" s="137">
        <v>9.4</v>
      </c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566</v>
      </c>
      <c r="B56" s="30">
        <v>49486</v>
      </c>
      <c r="C56" s="105">
        <v>8.8000000000000007</v>
      </c>
      <c r="D56" s="29">
        <v>33</v>
      </c>
      <c r="E56" s="29" t="s">
        <v>566</v>
      </c>
      <c r="F56" s="30">
        <v>99285</v>
      </c>
      <c r="G56" s="105">
        <v>6.9</v>
      </c>
      <c r="H56" s="29">
        <v>33</v>
      </c>
      <c r="I56" s="29" t="s">
        <v>566</v>
      </c>
      <c r="J56" s="30">
        <v>47603</v>
      </c>
      <c r="K56" s="105">
        <v>6.9</v>
      </c>
      <c r="L56" s="29">
        <v>33</v>
      </c>
      <c r="M56" s="29" t="s">
        <v>566</v>
      </c>
      <c r="N56" s="30">
        <v>196374</v>
      </c>
      <c r="O56" s="105">
        <v>7.4</v>
      </c>
      <c r="P56" s="29">
        <v>33</v>
      </c>
      <c r="Q56" s="29" t="s">
        <v>566</v>
      </c>
      <c r="R56" s="30">
        <v>285760</v>
      </c>
      <c r="S56" s="105">
        <v>7.2</v>
      </c>
      <c r="T56" s="29">
        <v>33</v>
      </c>
    </row>
    <row r="57" spans="1:23" x14ac:dyDescent="0.25">
      <c r="A57" s="29" t="s">
        <v>567</v>
      </c>
      <c r="B57" s="30">
        <v>46918</v>
      </c>
      <c r="C57" s="105">
        <v>13.7</v>
      </c>
      <c r="D57" s="29">
        <v>34</v>
      </c>
      <c r="E57" s="29" t="s">
        <v>567</v>
      </c>
      <c r="F57" s="30">
        <v>92935</v>
      </c>
      <c r="G57" s="105">
        <v>11.7</v>
      </c>
      <c r="H57" s="29">
        <v>34</v>
      </c>
      <c r="I57" s="29" t="s">
        <v>567</v>
      </c>
      <c r="J57" s="30">
        <v>44521</v>
      </c>
      <c r="K57" s="105">
        <v>12.3</v>
      </c>
      <c r="L57" s="29">
        <v>34</v>
      </c>
      <c r="M57" s="29" t="s">
        <v>567</v>
      </c>
      <c r="N57" s="30">
        <v>184374</v>
      </c>
      <c r="O57" s="105">
        <v>12.3</v>
      </c>
      <c r="P57" s="29">
        <v>34</v>
      </c>
      <c r="Q57" s="29" t="s">
        <v>567</v>
      </c>
      <c r="R57" s="30">
        <v>267647</v>
      </c>
      <c r="S57" s="105">
        <v>12.3</v>
      </c>
      <c r="T57" s="29">
        <v>34</v>
      </c>
    </row>
    <row r="58" spans="1:23" ht="13.8" thickBot="1" x14ac:dyDescent="0.3">
      <c r="A58" s="29" t="s">
        <v>568</v>
      </c>
      <c r="B58" s="30">
        <v>46814</v>
      </c>
      <c r="C58" s="105">
        <v>12.1</v>
      </c>
      <c r="D58" s="29">
        <v>35</v>
      </c>
      <c r="E58" s="29" t="s">
        <v>568</v>
      </c>
      <c r="F58" s="30">
        <v>93787</v>
      </c>
      <c r="G58" s="105">
        <v>10.6</v>
      </c>
      <c r="H58" s="29">
        <v>35</v>
      </c>
      <c r="I58" s="29" t="s">
        <v>568</v>
      </c>
      <c r="J58" s="30">
        <v>45875</v>
      </c>
      <c r="K58" s="105">
        <v>11.2</v>
      </c>
      <c r="L58" s="29">
        <v>35</v>
      </c>
      <c r="M58" s="29" t="s">
        <v>568</v>
      </c>
      <c r="N58" s="30">
        <v>186476</v>
      </c>
      <c r="O58" s="105">
        <v>11.1</v>
      </c>
      <c r="P58" s="29">
        <v>35</v>
      </c>
      <c r="Q58" s="29" t="s">
        <v>568</v>
      </c>
      <c r="R58" s="30">
        <v>268398</v>
      </c>
      <c r="S58" s="105">
        <v>11.2</v>
      </c>
      <c r="T58" s="29">
        <v>35</v>
      </c>
    </row>
    <row r="59" spans="1:23" x14ac:dyDescent="0.25">
      <c r="A59" s="135" t="s">
        <v>569</v>
      </c>
      <c r="B59" s="136">
        <v>143219</v>
      </c>
      <c r="C59" s="137">
        <v>11.4</v>
      </c>
      <c r="D59" s="135">
        <v>36</v>
      </c>
      <c r="E59" s="135" t="s">
        <v>569</v>
      </c>
      <c r="F59" s="136">
        <v>286007</v>
      </c>
      <c r="G59" s="137">
        <v>9.6</v>
      </c>
      <c r="H59" s="135">
        <v>36</v>
      </c>
      <c r="I59" s="135" t="s">
        <v>569</v>
      </c>
      <c r="J59" s="136">
        <v>137998</v>
      </c>
      <c r="K59" s="137">
        <v>10</v>
      </c>
      <c r="L59" s="135">
        <v>36</v>
      </c>
      <c r="M59" s="135" t="s">
        <v>569</v>
      </c>
      <c r="N59" s="136">
        <v>567224</v>
      </c>
      <c r="O59" s="137">
        <v>10.199999999999999</v>
      </c>
      <c r="P59" s="135">
        <v>36</v>
      </c>
      <c r="Q59" s="135" t="s">
        <v>569</v>
      </c>
      <c r="R59" s="136">
        <v>821805</v>
      </c>
      <c r="S59" s="137">
        <v>10.1</v>
      </c>
      <c r="T59" s="33">
        <v>36</v>
      </c>
    </row>
    <row r="60" spans="1:23" x14ac:dyDescent="0.25">
      <c r="A60" s="29" t="s">
        <v>570</v>
      </c>
      <c r="B60" s="30">
        <v>290355</v>
      </c>
      <c r="C60" s="105">
        <v>11.3</v>
      </c>
      <c r="D60" s="29">
        <v>37</v>
      </c>
      <c r="E60" s="29" t="s">
        <v>570</v>
      </c>
      <c r="F60" s="30">
        <v>582801</v>
      </c>
      <c r="G60" s="105">
        <v>9.4</v>
      </c>
      <c r="H60" s="29">
        <v>37</v>
      </c>
      <c r="I60" s="29" t="s">
        <v>570</v>
      </c>
      <c r="J60" s="30">
        <v>280140</v>
      </c>
      <c r="K60" s="105">
        <v>9.4</v>
      </c>
      <c r="L60" s="29">
        <v>37</v>
      </c>
      <c r="M60" s="29" t="s">
        <v>570</v>
      </c>
      <c r="N60" s="30">
        <v>1153296</v>
      </c>
      <c r="O60" s="105">
        <v>9.9</v>
      </c>
      <c r="P60" s="29">
        <v>37</v>
      </c>
      <c r="Q60" s="29" t="s">
        <v>570</v>
      </c>
      <c r="R60" s="30">
        <v>1683657</v>
      </c>
      <c r="S60" s="105">
        <v>9.6999999999999993</v>
      </c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8" thickBot="1" x14ac:dyDescent="0.3">
      <c r="A63" s="138" t="s">
        <v>31</v>
      </c>
      <c r="B63" s="139">
        <v>557686</v>
      </c>
      <c r="C63" s="140">
        <v>12.6</v>
      </c>
      <c r="D63" s="138">
        <v>38</v>
      </c>
      <c r="E63" s="138" t="s">
        <v>31</v>
      </c>
      <c r="F63" s="139">
        <v>1121719</v>
      </c>
      <c r="G63" s="140">
        <v>10.4</v>
      </c>
      <c r="H63" s="138">
        <v>38</v>
      </c>
      <c r="I63" s="138" t="s">
        <v>31</v>
      </c>
      <c r="J63" s="139">
        <v>539890</v>
      </c>
      <c r="K63" s="140">
        <v>10.4</v>
      </c>
      <c r="L63" s="138">
        <v>38</v>
      </c>
      <c r="M63" s="138" t="s">
        <v>31</v>
      </c>
      <c r="N63" s="139">
        <v>2219296</v>
      </c>
      <c r="O63" s="140">
        <v>11</v>
      </c>
      <c r="P63" s="138">
        <v>38</v>
      </c>
      <c r="Q63" s="138" t="s">
        <v>31</v>
      </c>
      <c r="R63" s="139">
        <v>3228836</v>
      </c>
      <c r="S63" s="140">
        <v>11.2</v>
      </c>
      <c r="T63" s="34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65" zoomScale="78" zoomScaleNormal="78" workbookViewId="0">
      <selection activeCell="N301" sqref="N301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4" t="s">
        <v>31</v>
      </c>
      <c r="M1" s="160" t="s">
        <v>574</v>
      </c>
      <c r="N1" s="15" t="s">
        <v>575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2488.8620900000001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2496.2506990000002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2504.031336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2510.06826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2517.4742919999999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2524.1775149999999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2535.7816029999999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2540.227359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2546.17011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2551.7347089999998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2554.5131719999999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2560.3727410000001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2567.1171709999999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2570.333815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2572.603235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2579.2342560000002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2581.050804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2587.5294429999999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2590.7604150000002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2594.4073239999998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2600.3218630000001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2607.625638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2616.3817349999999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2625.362803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2622.0738569999999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2626.3921850000002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2632.9335329999999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2636.0078659999999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2638.8949360000001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2646.1327339999998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2649.3048180000001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2653.6648369999998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2658.5098039999998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2663.6187190000001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2674.2962929999999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2679.4588399999998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2689.3194659999999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2697.0954609999999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2708.822435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2715.5246470000002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2727.239654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2734.2320209999998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2736.2554759999998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2742.584472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2746.1776620000001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2749.037409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2750.0009970000001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2746.9259999999999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2753.1696729999999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2754.7843640000001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2754.8818679999999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2759.6968959999999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2762.5526070000001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2763.0881770000001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2768.3118370000002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2773.7540159999999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2772.1662419999998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2776.7252140000001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2784.417128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2795.6109999999999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2801.140414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2808.501268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2811.9835880000001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2816.6967260000001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2823.0864860000001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2827.4565480000001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2833.485561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2838.8772629999999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2846.1902209999998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2850.6958359999999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2850.8331469999998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2855.509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2858.8285070000002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2854.2680660000001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2854.8776899999998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2857.0669039999998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2858.5646790000001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2862.8408279999999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2868.5538000000001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2870.5751540000001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2874.4018099999998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2882.8943810000001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2885.9435840000001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2890.2220000000002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2894.1374700000001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2904.1703710000002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2918.8940550000002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2930.4470179999998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2934.4382540000001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2939.6763700000001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2943.539749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2945.688584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2951.7522210000002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2952.2002029999999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2958.2984150000002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2964.7890000000002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2966.4116509999999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2972.6721550000002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2974.4511950000001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2974.3435749999999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2979.7866789999998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2986.220433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2987.2769149999999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2989.7639640000002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2988.488699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2985.4115790000001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2988.671793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2989.43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2998.6595769999999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2999.419124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3002.881997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3002.686854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3003.4015519999998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3003.3896009999999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2999.8063539999998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2999.7123409999999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3003.0969239999999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3009.6383369999999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3011.9496260000001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3014.3710000000001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3012.666072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3009.3050840000001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3010.145904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3009.9943239999998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3011.9848969999998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3011.3382259999998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3012.9070040000001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3016.8313739999999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3015.2502490000002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3016.5871179999999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3015.008394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3004.967607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3002.8483860000001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3003.4873550000002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2994.508777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2992.203066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2984.3531969999999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2975.013179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2967.727081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2955.3861999999999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2947.697627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2940.4177169999998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2929.5777830000002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2929.5320459999998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2926.4015530000001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2926.3497229999998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2928.7219960000002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2932.2998560000001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2933.386669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2938.4163290000001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2945.5323720000001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2949.3666459999999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2955.3863099999999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2955.8992459999999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2960.3143960000002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2961.8957949999999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2957.1888920000001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2950.609371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2954.9275579999999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2957.9519810000002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2957.0898470000002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2959.3659419999999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2960.88814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2965.1328709999998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2968.54783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2973.60275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2976.810164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2978.7031160000001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2979.307108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2979.993434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2976.3151309999998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2969.4605710000001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2964.1249520000001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2959.594067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2951.5730720000001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2945.416768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2940.041835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2932.6583679999999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2928.9467439999999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2930.5235819999998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2935.0603379999998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2940.5267439999998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2944.2751210000001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2944.8714359999999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2952.268431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2955.0543939999998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2956.0189049999999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2960.7788770000002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2958.6003900000001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2961.1727529999998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2964.6739429999998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2959.345143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2961.0536969999998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2958.4959450000001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2955.3269460000001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2957.9877029999998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2960.8352570000002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2960.7109110000001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2965.0039630000001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2969.034083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2972.759814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2978.218222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2977.389514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2980.089446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2978.9230769999999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2978.6356430000001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2981.181912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2987.849588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2992.7228890000001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2998.289096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3006.387013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3009.3311720000002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3016.4462090000002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3024.8223309999998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3028.005259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3040.9531590000001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3049.6519619999999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3054.488456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3060.7845609999999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3068.8273989999998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3075.1650319999999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3084.0251229999999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3093.9790280000002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3098.9573529999998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3107.8770530000002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3112.8824370000002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3121.6203540000001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3130.4599280000002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3131.5112330000002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3141.0300609999999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3149.7983210000002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3152.2580010000001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3153.6678459999998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3157.4836529999998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3157.2062070000002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3161.1761759999999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3164.93588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3165.0323170000001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3172.1693869999999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3169.79736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3177.270215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3175.2040649999999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3172.8224869999999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3177.2947020000001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3185.8918950000002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3188.8649070000001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3194.8240449999998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3198.5460819999998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3199.5097380000002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3206.513285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3205.652548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3212.2057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3211.1419380000002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3209.3154199999999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3211.2163780000001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3210.8049510000001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3210.3369090000001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3210.450887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3212.5082170000001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3215.3479390000002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3215.803559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3219.3197409999998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3220.1640649999999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3223.3572760000002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3228.0826550000002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3229.6698219999998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3231.8970760000002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3240.8825179999999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3243.484747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3243.8374979999999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3250.0316360000002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3250.5834519999999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3259.0994959999998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3260.8734140000001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3262.7443020000001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3267.1218789999998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3272.8053279999999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3282.2119790000002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3231.4582730000002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3113.5355209999998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3042.9648780000002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3005.9292460000001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2969.2163380000002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2941.1894259999999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2920.4243240000001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2896.1439260000002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2867.8711069999999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2829.0033539999999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2806.127559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2783.0145149999998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2831.7981319999999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2928.549876</v>
      </c>
    </row>
    <row r="294" spans="12:14" x14ac:dyDescent="0.25">
      <c r="L294" s="165">
        <f>IF(Data!H334 &lt;&gt; "", Data!J334, "")</f>
        <v>44317</v>
      </c>
      <c r="M294" s="161">
        <f>Data!H334</f>
        <v>44317</v>
      </c>
      <c r="N294" s="17">
        <f>Data!I334</f>
        <v>2997.5760879999998</v>
      </c>
    </row>
    <row r="295" spans="12:14" x14ac:dyDescent="0.25">
      <c r="L295" s="165">
        <f>IF(Data!H335 &lt;&gt; "", Data!J335, "")</f>
        <v>44348</v>
      </c>
      <c r="M295" s="161">
        <f>Data!H335</f>
        <v>44348</v>
      </c>
      <c r="N295" s="17">
        <f>Data!I335</f>
        <v>3040.5930330000001</v>
      </c>
    </row>
    <row r="296" spans="12:14" x14ac:dyDescent="0.25">
      <c r="L296" s="165">
        <f>IF(Data!H336 &lt;&gt; "", Data!J336, "")</f>
        <v>44378</v>
      </c>
      <c r="M296" s="161">
        <f>Data!H336</f>
        <v>44378</v>
      </c>
      <c r="N296" s="17">
        <f>Data!I336</f>
        <v>3078.1967279999999</v>
      </c>
    </row>
    <row r="297" spans="12:14" x14ac:dyDescent="0.25">
      <c r="L297" s="165">
        <f>IF(Data!H337 &lt;&gt; "", Data!J337, "")</f>
        <v>44409</v>
      </c>
      <c r="M297" s="161">
        <f>Data!H337</f>
        <v>44409</v>
      </c>
      <c r="N297" s="17">
        <f>Data!I337</f>
        <v>3107.0895820000001</v>
      </c>
    </row>
    <row r="298" spans="12:14" x14ac:dyDescent="0.25">
      <c r="L298" s="165">
        <f>IF(Data!H338 &lt;&gt; "", Data!J338, "")</f>
        <v>44440</v>
      </c>
      <c r="M298" s="161">
        <f>Data!H338</f>
        <v>44440</v>
      </c>
      <c r="N298" s="17">
        <f>Data!I338</f>
        <v>3134.1428660000001</v>
      </c>
    </row>
    <row r="299" spans="12:14" x14ac:dyDescent="0.25">
      <c r="L299" s="165">
        <f>IF(Data!H339 &lt;&gt; "", Data!J339, "")</f>
        <v>44470</v>
      </c>
      <c r="M299" s="161">
        <f>Data!H339</f>
        <v>44470</v>
      </c>
      <c r="N299" s="17">
        <f>Data!I339</f>
        <v>3160.1787720000002</v>
      </c>
    </row>
    <row r="300" spans="12:14" x14ac:dyDescent="0.25">
      <c r="L300" s="165">
        <f>IF(Data!H340 &lt;&gt; "", Data!J340, "")</f>
        <v>44501</v>
      </c>
      <c r="M300" s="161">
        <f>Data!H340</f>
        <v>44501</v>
      </c>
      <c r="N300" s="17">
        <f>Data!I340</f>
        <v>3195.654391</v>
      </c>
    </row>
    <row r="301" spans="12:14" x14ac:dyDescent="0.25">
      <c r="L301" s="165">
        <f>IF(Data!H341 &lt;&gt; "", Data!J341, "")</f>
        <v>44531</v>
      </c>
      <c r="M301" s="161">
        <f>Data!H341</f>
        <v>44531</v>
      </c>
      <c r="N301" s="17">
        <f>Data!I341</f>
        <v>3228.836217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48</vt:i4>
      </vt:variant>
    </vt:vector>
  </HeadingPairs>
  <TitlesOfParts>
    <vt:vector size="61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Figure3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2022-02-09T19:27:29Z</dcterms:modified>
</cp:coreProperties>
</file>