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0" firstSheet="0" activeTab="0"/>
  </bookViews>
  <sheets>
    <sheet name="Sheet1" sheetId="1" state="visible" r:id="rId2"/>
  </sheets>
  <calcPr iterateCount="10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<sst xmlns="http://schemas.openxmlformats.org/spreadsheetml/2006/main" count="97" uniqueCount="43">
  <si>
    <t>Notes: red is input parameter, black font is calculated parameter, yellow highlights changed parameters</t>
  </si>
  <si>
    <t>name</t>
  </si>
  <si>
    <t>PB1-1</t>
  </si>
  <si>
    <t>PB1-2</t>
  </si>
  <si>
    <t>PB1-3</t>
  </si>
  <si>
    <t>PB1-4</t>
  </si>
  <si>
    <t>perigee x apogee (miles)</t>
  </si>
  <si>
    <t>88.8 x 90.2</t>
  </si>
  <si>
    <t>200.6 x 205.5</t>
  </si>
  <si>
    <t>163.7 x 165.9</t>
  </si>
  <si>
    <t>175.6 x 181.2</t>
  </si>
  <si>
    <t>notes</t>
  </si>
  <si>
    <t>engine mass comparison</t>
  </si>
  <si>
    <t>created</t>
  </si>
  <si>
    <t>simulated</t>
  </si>
  <si>
    <t>Common</t>
  </si>
  <si>
    <t>engine O/F</t>
  </si>
  <si>
    <t>ratio</t>
  </si>
  <si>
    <t>engine T/W</t>
  </si>
  <si>
    <t>airframe</t>
  </si>
  <si>
    <t>kg</t>
  </si>
  <si>
    <t>diameter</t>
  </si>
  <si>
    <t>in</t>
  </si>
  <si>
    <t>oxi capacity</t>
  </si>
  <si>
    <t>fuel capacity</t>
  </si>
  <si>
    <t>stage 1</t>
  </si>
  <si>
    <t>Isp (vac)</t>
  </si>
  <si>
    <t>s</t>
  </si>
  <si>
    <t>thrust (sl, initial)</t>
  </si>
  <si>
    <t>N</t>
  </si>
  <si>
    <t>propellant load</t>
  </si>
  <si>
    <t>nozzle diameter</t>
  </si>
  <si>
    <t>cm</t>
  </si>
  <si>
    <t>stage 2</t>
  </si>
  <si>
    <t>thrust (vac, initial)</t>
  </si>
  <si>
    <t>stage 3</t>
  </si>
  <si>
    <t>zero propellant mass</t>
  </si>
  <si>
    <t>mass flow, total</t>
  </si>
  <si>
    <t>lb/s</t>
  </si>
  <si>
    <t>mass flow, oxi</t>
  </si>
  <si>
    <t>mass flow, fuel</t>
  </si>
  <si>
    <t>oxi load</t>
  </si>
  <si>
    <t>fuel load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</si>
</sst>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0.00"/>
    <numFmt numFmtId="167" formatCode="0"/>
    <numFmt numFmtId="168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4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4" activeCellId="0" sqref="H4"/>
    </sheetView>
  </sheetViews>
  <sheetFormatPr defaultRowHeight="12.8"/>
  <cols>
    <col collapsed="false" hidden="false" max="1" min="1" style="0" width="1.88775510204082"/>
    <col collapsed="false" hidden="false" max="2" min="2" style="0" width="16.7397959183673"/>
    <col collapsed="false" hidden="false" max="3" min="3" style="0" width="4.59183673469388"/>
    <col collapsed="false" hidden="false" max="1025" min="4" style="0" width="8.36734693877551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B3" s="0" t="s">
        <v>1</v>
      </c>
      <c r="D3" s="0" t="s">
        <v>2</v>
      </c>
      <c r="E3" s="0" t="s">
        <v>3</v>
      </c>
      <c r="G3" s="0" t="s">
        <v>4</v>
      </c>
      <c r="H3" s="0" t="s">
        <v>5</v>
      </c>
    </row>
    <row r="4" s="2" customFormat="true" ht="23.85" hidden="false" customHeight="false" outlineLevel="0" collapsed="false">
      <c r="B4" s="3" t="s">
        <v>6</v>
      </c>
      <c r="D4" s="3" t="s">
        <v>7</v>
      </c>
      <c r="E4" s="3" t="s">
        <v>8</v>
      </c>
      <c r="G4" s="2" t="s">
        <v>9</v>
      </c>
      <c r="H4" s="2" t="s">
        <v>10</v>
      </c>
    </row>
    <row r="5" customFormat="false" ht="12.8" hidden="false" customHeight="false" outlineLevel="0" collapsed="false">
      <c r="B5" s="0" t="s">
        <v>11</v>
      </c>
      <c r="G5" s="0" t="s">
        <v>12</v>
      </c>
      <c r="H5" s="0" t="s">
        <v>12</v>
      </c>
    </row>
    <row r="6" customFormat="false" ht="12.8" hidden="false" customHeight="false" outlineLevel="0" collapsed="false">
      <c r="B6" s="0" t="s">
        <v>13</v>
      </c>
      <c r="D6" s="4" t="n">
        <v>42459</v>
      </c>
      <c r="E6" s="4" t="n">
        <v>42459</v>
      </c>
      <c r="G6" s="4" t="n">
        <v>42459</v>
      </c>
      <c r="H6" s="4" t="n">
        <v>42459</v>
      </c>
    </row>
    <row r="7" customFormat="false" ht="12.8" hidden="false" customHeight="false" outlineLevel="0" collapsed="false">
      <c r="B7" s="0" t="s">
        <v>14</v>
      </c>
      <c r="D7" s="4" t="n">
        <v>42459</v>
      </c>
      <c r="E7" s="4" t="n">
        <v>42459</v>
      </c>
      <c r="G7" s="4" t="n">
        <v>42459</v>
      </c>
      <c r="H7" s="4" t="n">
        <v>42459</v>
      </c>
    </row>
    <row r="9" customFormat="false" ht="12.8" hidden="false" customHeight="false" outlineLevel="0" collapsed="false">
      <c r="A9" s="0" t="s">
        <v>15</v>
      </c>
    </row>
    <row r="10" customFormat="false" ht="12.8" hidden="false" customHeight="false" outlineLevel="0" collapsed="false">
      <c r="B10" s="0" t="s">
        <v>16</v>
      </c>
      <c r="C10" s="0" t="s">
        <v>17</v>
      </c>
      <c r="D10" s="1" t="n">
        <v>7</v>
      </c>
      <c r="E10" s="1" t="n">
        <v>7</v>
      </c>
      <c r="G10" s="1" t="n">
        <v>7</v>
      </c>
      <c r="H10" s="1" t="n">
        <v>7</v>
      </c>
    </row>
    <row r="11" customFormat="false" ht="12.8" hidden="false" customHeight="false" outlineLevel="0" collapsed="false">
      <c r="B11" s="0" t="s">
        <v>18</v>
      </c>
      <c r="C11" s="0" t="s">
        <v>17</v>
      </c>
      <c r="D11" s="1" t="n">
        <v>75</v>
      </c>
      <c r="E11" s="1" t="n">
        <v>75</v>
      </c>
      <c r="G11" s="1" t="n">
        <v>75</v>
      </c>
      <c r="H11" s="1" t="n">
        <v>75</v>
      </c>
    </row>
    <row r="12" customFormat="false" ht="12.8" hidden="false" customHeight="false" outlineLevel="0" collapsed="false">
      <c r="B12" s="0" t="s">
        <v>19</v>
      </c>
      <c r="C12" s="0" t="s">
        <v>20</v>
      </c>
      <c r="D12" s="1" t="n">
        <v>3</v>
      </c>
      <c r="E12" s="1" t="n">
        <v>3</v>
      </c>
      <c r="G12" s="1" t="n">
        <v>3</v>
      </c>
      <c r="H12" s="1" t="n">
        <v>3</v>
      </c>
    </row>
    <row r="13" customFormat="false" ht="12.8" hidden="false" customHeight="false" outlineLevel="0" collapsed="false">
      <c r="B13" s="0" t="s">
        <v>21</v>
      </c>
      <c r="C13" s="0" t="s">
        <v>22</v>
      </c>
      <c r="D13" s="1" t="n">
        <v>4</v>
      </c>
      <c r="E13" s="1" t="n">
        <v>4</v>
      </c>
      <c r="G13" s="1" t="n">
        <v>4</v>
      </c>
      <c r="H13" s="1" t="n">
        <v>4</v>
      </c>
    </row>
    <row r="14" customFormat="false" ht="12.8" hidden="false" customHeight="false" outlineLevel="0" collapsed="false">
      <c r="B14" s="0" t="s">
        <v>23</v>
      </c>
      <c r="C14" s="0" t="s">
        <v>20</v>
      </c>
      <c r="D14" s="1" t="n">
        <v>43.75</v>
      </c>
      <c r="E14" s="1" t="n">
        <v>43.75</v>
      </c>
      <c r="G14" s="1" t="n">
        <v>43.75</v>
      </c>
      <c r="H14" s="1" t="n">
        <v>43.75</v>
      </c>
    </row>
    <row r="15" customFormat="false" ht="12.8" hidden="false" customHeight="false" outlineLevel="0" collapsed="false">
      <c r="B15" s="0" t="s">
        <v>24</v>
      </c>
      <c r="C15" s="0" t="s">
        <v>20</v>
      </c>
      <c r="D15" s="1" t="n">
        <v>6.25</v>
      </c>
      <c r="E15" s="1" t="n">
        <v>6.25</v>
      </c>
      <c r="G15" s="1" t="n">
        <v>6.25</v>
      </c>
      <c r="H15" s="1" t="n">
        <v>6.25</v>
      </c>
    </row>
    <row r="16" customFormat="false" ht="12.8" hidden="false" customHeight="false" outlineLevel="0" collapsed="false">
      <c r="A16" s="0" t="s">
        <v>25</v>
      </c>
      <c r="D16" s="1"/>
      <c r="E16" s="1"/>
      <c r="G16" s="1"/>
      <c r="H16" s="1"/>
    </row>
    <row r="17" customFormat="false" ht="12.8" hidden="false" customHeight="false" outlineLevel="0" collapsed="false">
      <c r="B17" s="0" t="s">
        <v>26</v>
      </c>
      <c r="C17" s="0" t="s">
        <v>27</v>
      </c>
      <c r="D17" s="1" t="n">
        <v>230</v>
      </c>
      <c r="E17" s="1" t="n">
        <v>230</v>
      </c>
      <c r="G17" s="1" t="n">
        <v>230</v>
      </c>
      <c r="H17" s="1" t="n">
        <v>230</v>
      </c>
    </row>
    <row r="18" customFormat="false" ht="12.8" hidden="false" customHeight="false" outlineLevel="0" collapsed="false">
      <c r="B18" s="0" t="s">
        <v>28</v>
      </c>
      <c r="C18" s="0" t="s">
        <v>29</v>
      </c>
      <c r="D18" s="1" t="n">
        <v>900</v>
      </c>
      <c r="E18" s="1" t="n">
        <v>900</v>
      </c>
      <c r="G18" s="1" t="n">
        <v>900</v>
      </c>
      <c r="H18" s="1" t="n">
        <v>900</v>
      </c>
    </row>
    <row r="19" customFormat="false" ht="12.8" hidden="false" customHeight="false" outlineLevel="0" collapsed="false">
      <c r="B19" s="0" t="s">
        <v>30</v>
      </c>
      <c r="C19" s="0" t="s">
        <v>17</v>
      </c>
      <c r="D19" s="1" t="n">
        <v>0.5</v>
      </c>
      <c r="E19" s="1" t="n">
        <v>0.5</v>
      </c>
      <c r="G19" s="1" t="n">
        <v>0.5</v>
      </c>
      <c r="H19" s="1" t="n">
        <v>0.5</v>
      </c>
    </row>
    <row r="20" customFormat="false" ht="12.8" hidden="false" customHeight="false" outlineLevel="0" collapsed="false">
      <c r="B20" s="0" t="s">
        <v>31</v>
      </c>
      <c r="C20" s="0" t="s">
        <v>32</v>
      </c>
      <c r="D20" s="1" t="n">
        <v>3.8</v>
      </c>
      <c r="E20" s="1" t="n">
        <v>3.8</v>
      </c>
      <c r="G20" s="1" t="n">
        <v>3.8</v>
      </c>
      <c r="H20" s="1" t="n">
        <v>3.8</v>
      </c>
    </row>
    <row r="21" customFormat="false" ht="12.8" hidden="false" customHeight="false" outlineLevel="0" collapsed="false">
      <c r="A21" s="0" t="s">
        <v>33</v>
      </c>
      <c r="D21" s="1"/>
      <c r="E21" s="1"/>
      <c r="G21" s="1"/>
      <c r="H21" s="1"/>
    </row>
    <row r="22" customFormat="false" ht="12.8" hidden="false" customHeight="false" outlineLevel="0" collapsed="false">
      <c r="B22" s="0" t="s">
        <v>26</v>
      </c>
      <c r="C22" s="0" t="s">
        <v>27</v>
      </c>
      <c r="D22" s="1" t="n">
        <v>295</v>
      </c>
      <c r="E22" s="1" t="n">
        <v>295</v>
      </c>
      <c r="G22" s="1" t="n">
        <v>295</v>
      </c>
      <c r="H22" s="1" t="n">
        <v>295</v>
      </c>
    </row>
    <row r="23" customFormat="false" ht="12.8" hidden="false" customHeight="false" outlineLevel="0" collapsed="false">
      <c r="B23" s="0" t="s">
        <v>34</v>
      </c>
      <c r="C23" s="0" t="s">
        <v>29</v>
      </c>
      <c r="D23" s="1" t="n">
        <v>1301</v>
      </c>
      <c r="E23" s="1" t="n">
        <v>1301</v>
      </c>
      <c r="G23" s="1" t="n">
        <v>1301</v>
      </c>
      <c r="H23" s="5" t="n">
        <v>1200</v>
      </c>
    </row>
    <row r="24" customFormat="false" ht="12.8" hidden="false" customHeight="false" outlineLevel="0" collapsed="false">
      <c r="B24" s="0" t="s">
        <v>30</v>
      </c>
      <c r="C24" s="0" t="s">
        <v>17</v>
      </c>
      <c r="D24" s="1" t="n">
        <v>0.5</v>
      </c>
      <c r="E24" s="1" t="n">
        <v>0.5</v>
      </c>
      <c r="G24" s="1" t="n">
        <v>0.5</v>
      </c>
      <c r="H24" s="1" t="n">
        <v>0.5</v>
      </c>
    </row>
    <row r="25" customFormat="false" ht="12.8" hidden="false" customHeight="false" outlineLevel="0" collapsed="false">
      <c r="B25" s="0" t="s">
        <v>31</v>
      </c>
      <c r="C25" s="0" t="s">
        <v>32</v>
      </c>
      <c r="D25" s="1" t="n">
        <v>10.16</v>
      </c>
      <c r="E25" s="1" t="n">
        <v>10.16</v>
      </c>
      <c r="G25" s="1" t="n">
        <v>10.16</v>
      </c>
      <c r="H25" s="1" t="n">
        <v>10.16</v>
      </c>
    </row>
    <row r="26" customFormat="false" ht="12.8" hidden="false" customHeight="false" outlineLevel="0" collapsed="false">
      <c r="A26" s="0" t="s">
        <v>35</v>
      </c>
      <c r="D26" s="1"/>
      <c r="E26" s="1"/>
      <c r="G26" s="1"/>
      <c r="H26" s="1"/>
    </row>
    <row r="27" customFormat="false" ht="12.8" hidden="false" customHeight="false" outlineLevel="0" collapsed="false">
      <c r="B27" s="0" t="s">
        <v>26</v>
      </c>
      <c r="C27" s="0" t="s">
        <v>27</v>
      </c>
      <c r="D27" s="1" t="n">
        <v>295</v>
      </c>
      <c r="E27" s="1" t="n">
        <v>295</v>
      </c>
      <c r="G27" s="1" t="n">
        <v>295</v>
      </c>
      <c r="H27" s="1" t="n">
        <v>295</v>
      </c>
    </row>
    <row r="28" customFormat="false" ht="12.8" hidden="false" customHeight="false" outlineLevel="0" collapsed="false">
      <c r="B28" s="0" t="s">
        <v>34</v>
      </c>
      <c r="C28" s="0" t="s">
        <v>29</v>
      </c>
      <c r="D28" s="1" t="n">
        <v>1301</v>
      </c>
      <c r="E28" s="1" t="n">
        <v>1301</v>
      </c>
      <c r="G28" s="1" t="n">
        <v>1301</v>
      </c>
      <c r="H28" s="5" t="n">
        <v>1200</v>
      </c>
    </row>
    <row r="29" customFormat="false" ht="12.8" hidden="false" customHeight="false" outlineLevel="0" collapsed="false">
      <c r="B29" s="0" t="s">
        <v>30</v>
      </c>
      <c r="C29" s="0" t="s">
        <v>17</v>
      </c>
      <c r="D29" s="1" t="n">
        <v>0.5</v>
      </c>
      <c r="E29" s="5" t="n">
        <v>0.75</v>
      </c>
      <c r="G29" s="1" t="n">
        <v>0.75</v>
      </c>
      <c r="H29" s="1" t="n">
        <v>0.75</v>
      </c>
    </row>
    <row r="30" customFormat="false" ht="12.8" hidden="false" customHeight="false" outlineLevel="0" collapsed="false">
      <c r="B30" s="0" t="s">
        <v>31</v>
      </c>
      <c r="C30" s="0" t="s">
        <v>32</v>
      </c>
      <c r="D30" s="1" t="n">
        <v>10.16</v>
      </c>
      <c r="E30" s="1" t="n">
        <v>10.16</v>
      </c>
      <c r="G30" s="1" t="n">
        <v>10.16</v>
      </c>
      <c r="H30" s="1" t="n">
        <v>10.16</v>
      </c>
    </row>
    <row r="33" customFormat="false" ht="12.8" hidden="false" customHeight="false" outlineLevel="0" collapsed="false">
      <c r="A33" s="0" t="s">
        <v>25</v>
      </c>
      <c r="D33" s="6"/>
      <c r="E33" s="6"/>
      <c r="G33" s="6"/>
      <c r="H33" s="6"/>
    </row>
    <row r="34" customFormat="false" ht="12.8" hidden="false" customHeight="false" outlineLevel="0" collapsed="false">
      <c r="B34" s="0" t="s">
        <v>36</v>
      </c>
      <c r="C34" s="0" t="s">
        <v>20</v>
      </c>
      <c r="D34" s="7" t="n">
        <v>4.4</v>
      </c>
      <c r="E34" s="7" t="n">
        <v>4.4</v>
      </c>
      <c r="G34" s="8" t="n">
        <f aca="false">G$12+(G18*(1/G$11)*(1/9.8))</f>
        <v>4.22448979591837</v>
      </c>
      <c r="H34" s="8" t="n">
        <f aca="false">H$12+(H18*(1/H$11)*(1/9.8))</f>
        <v>4.22448979591837</v>
      </c>
    </row>
    <row r="35" customFormat="false" ht="12.8" hidden="false" customHeight="false" outlineLevel="0" collapsed="false">
      <c r="B35" s="0" t="s">
        <v>34</v>
      </c>
      <c r="C35" s="0" t="s">
        <v>29</v>
      </c>
      <c r="D35" s="9" t="n">
        <f aca="false">D18+PI()*(D20*(1/100)*(1/2))^2*101325</f>
        <v>1014.91419710062</v>
      </c>
      <c r="E35" s="9" t="n">
        <f aca="false">E18+PI()*(E20*(1/100)*(1/2))^2*101325</f>
        <v>1014.91419710062</v>
      </c>
      <c r="G35" s="9" t="n">
        <f aca="false">G18+PI()*(G20*(1/100)*(1/2))^2*101325</f>
        <v>1014.91419710062</v>
      </c>
      <c r="H35" s="9" t="n">
        <f aca="false">H18+PI()*(H20*(1/100)*(1/2))^2*101325</f>
        <v>1014.91419710062</v>
      </c>
    </row>
    <row r="36" customFormat="false" ht="12.8" hidden="false" customHeight="false" outlineLevel="0" collapsed="false">
      <c r="B36" s="0" t="s">
        <v>37</v>
      </c>
      <c r="C36" s="0" t="s">
        <v>38</v>
      </c>
      <c r="D36" s="10" t="n">
        <f aca="false">D35*(1/4.448)/D17</f>
        <v>0.992057199230353</v>
      </c>
      <c r="E36" s="10" t="n">
        <f aca="false">E35*(1/4.448)/E17</f>
        <v>0.992057199230353</v>
      </c>
      <c r="G36" s="10" t="n">
        <f aca="false">G35*(1/4.448)/G17</f>
        <v>0.992057199230353</v>
      </c>
      <c r="H36" s="10" t="n">
        <f aca="false">H35*(1/4.448)/H17</f>
        <v>0.992057199230353</v>
      </c>
    </row>
    <row r="37" customFormat="false" ht="12.8" hidden="false" customHeight="false" outlineLevel="0" collapsed="false">
      <c r="B37" s="0" t="s">
        <v>39</v>
      </c>
      <c r="C37" s="0" t="s">
        <v>38</v>
      </c>
      <c r="D37" s="10" t="n">
        <f aca="false">D36*D$10/(D$10+1)</f>
        <v>0.868050049326559</v>
      </c>
      <c r="E37" s="10" t="n">
        <f aca="false">E36*E$10/(E$10+1)</f>
        <v>0.868050049326559</v>
      </c>
      <c r="G37" s="10" t="n">
        <f aca="false">G36*G$10/(G$10+1)</f>
        <v>0.868050049326559</v>
      </c>
      <c r="H37" s="10" t="n">
        <f aca="false">H36*H$10/(H$10+1)</f>
        <v>0.868050049326559</v>
      </c>
    </row>
    <row r="38" customFormat="false" ht="12.8" hidden="false" customHeight="false" outlineLevel="0" collapsed="false">
      <c r="B38" s="0" t="s">
        <v>40</v>
      </c>
      <c r="C38" s="0" t="s">
        <v>38</v>
      </c>
      <c r="D38" s="10" t="n">
        <f aca="false">D36/(D$10+1)</f>
        <v>0.124007149903794</v>
      </c>
      <c r="E38" s="10" t="n">
        <f aca="false">E36/(E$10+1)</f>
        <v>0.124007149903794</v>
      </c>
      <c r="G38" s="10" t="n">
        <f aca="false">G36/(G$10+1)</f>
        <v>0.124007149903794</v>
      </c>
      <c r="H38" s="10" t="n">
        <f aca="false">H36/(H$10+1)</f>
        <v>0.124007149903794</v>
      </c>
    </row>
    <row r="39" customFormat="false" ht="12.8" hidden="false" customHeight="false" outlineLevel="0" collapsed="false">
      <c r="B39" s="0" t="s">
        <v>41</v>
      </c>
      <c r="C39" s="0" t="s">
        <v>20</v>
      </c>
      <c r="D39" s="6" t="n">
        <f aca="false">D$14*D19</f>
        <v>21.875</v>
      </c>
      <c r="E39" s="6" t="n">
        <f aca="false">E$14*E19</f>
        <v>21.875</v>
      </c>
      <c r="G39" s="6" t="n">
        <f aca="false">G$14*G19</f>
        <v>21.875</v>
      </c>
      <c r="H39" s="6" t="n">
        <f aca="false">H$14*H19</f>
        <v>21.875</v>
      </c>
    </row>
    <row r="40" customFormat="false" ht="12.8" hidden="false" customHeight="false" outlineLevel="0" collapsed="false">
      <c r="B40" s="0" t="s">
        <v>42</v>
      </c>
      <c r="C40" s="0" t="s">
        <v>20</v>
      </c>
      <c r="D40" s="6" t="n">
        <f aca="false">D$15*D19</f>
        <v>3.125</v>
      </c>
      <c r="E40" s="6" t="n">
        <f aca="false">E$15*E19</f>
        <v>3.125</v>
      </c>
      <c r="G40" s="6" t="n">
        <f aca="false">G$15*G19</f>
        <v>3.125</v>
      </c>
      <c r="H40" s="6" t="n">
        <f aca="false">H$15*H19</f>
        <v>3.125</v>
      </c>
    </row>
    <row r="41" customFormat="false" ht="12.8" hidden="false" customHeight="false" outlineLevel="0" collapsed="false">
      <c r="A41" s="0" t="s">
        <v>33</v>
      </c>
      <c r="D41" s="6"/>
      <c r="E41" s="6"/>
      <c r="G41" s="6"/>
      <c r="H41" s="6"/>
    </row>
    <row r="42" customFormat="false" ht="12.8" hidden="false" customHeight="false" outlineLevel="0" collapsed="false">
      <c r="B42" s="0" t="s">
        <v>36</v>
      </c>
      <c r="C42" s="0" t="s">
        <v>20</v>
      </c>
      <c r="D42" s="7" t="n">
        <v>4.4</v>
      </c>
      <c r="E42" s="7" t="n">
        <v>4.4</v>
      </c>
      <c r="G42" s="8" t="n">
        <f aca="false">G$12+(G23/G$11/9.8)</f>
        <v>4.77006802721088</v>
      </c>
      <c r="H42" s="8" t="n">
        <f aca="false">H$12+(H23/H$11/9.8)</f>
        <v>4.63265306122449</v>
      </c>
    </row>
    <row r="43" customFormat="false" ht="12.8" hidden="false" customHeight="false" outlineLevel="0" collapsed="false">
      <c r="B43" s="0" t="s">
        <v>37</v>
      </c>
      <c r="C43" s="0" t="s">
        <v>38</v>
      </c>
      <c r="D43" s="10" t="n">
        <f aca="false">D23*(1/4.448)/D22</f>
        <v>0.991494939641507</v>
      </c>
      <c r="E43" s="10" t="n">
        <f aca="false">E23*(1/4.448)/E22</f>
        <v>0.991494939641507</v>
      </c>
      <c r="G43" s="10" t="n">
        <f aca="false">G23*(1/4.448)/G22</f>
        <v>0.991494939641507</v>
      </c>
      <c r="H43" s="10" t="n">
        <f aca="false">H23*(1/4.448)/H22</f>
        <v>0.914522619192781</v>
      </c>
    </row>
    <row r="44" customFormat="false" ht="12.8" hidden="false" customHeight="false" outlineLevel="0" collapsed="false">
      <c r="B44" s="0" t="s">
        <v>39</v>
      </c>
      <c r="C44" s="0" t="s">
        <v>38</v>
      </c>
      <c r="D44" s="10" t="n">
        <f aca="false">D43*D$10/(D$10+1)</f>
        <v>0.867558072186319</v>
      </c>
      <c r="E44" s="10" t="n">
        <f aca="false">E43*E$10/(E$10+1)</f>
        <v>0.867558072186319</v>
      </c>
      <c r="G44" s="10" t="n">
        <f aca="false">G43*G$10/(G$10+1)</f>
        <v>0.867558072186319</v>
      </c>
      <c r="H44" s="10" t="n">
        <f aca="false">H43*H$10/(H$10+1)</f>
        <v>0.800207291793684</v>
      </c>
    </row>
    <row r="45" customFormat="false" ht="12.8" hidden="false" customHeight="false" outlineLevel="0" collapsed="false">
      <c r="B45" s="0" t="s">
        <v>40</v>
      </c>
      <c r="C45" s="0" t="s">
        <v>38</v>
      </c>
      <c r="D45" s="10" t="n">
        <f aca="false">D43/(D$10+1)</f>
        <v>0.123936867455188</v>
      </c>
      <c r="E45" s="10" t="n">
        <f aca="false">E43/(E$10+1)</f>
        <v>0.123936867455188</v>
      </c>
      <c r="G45" s="10" t="n">
        <f aca="false">G43/(G$10+1)</f>
        <v>0.123936867455188</v>
      </c>
      <c r="H45" s="10" t="n">
        <f aca="false">H43/(H$10+1)</f>
        <v>0.114315327399098</v>
      </c>
    </row>
    <row r="46" customFormat="false" ht="12.8" hidden="false" customHeight="false" outlineLevel="0" collapsed="false">
      <c r="B46" s="0" t="s">
        <v>41</v>
      </c>
      <c r="C46" s="0" t="s">
        <v>20</v>
      </c>
      <c r="D46" s="6" t="n">
        <f aca="false">D$14*D24</f>
        <v>21.875</v>
      </c>
      <c r="E46" s="6" t="n">
        <f aca="false">E$14*E24</f>
        <v>21.875</v>
      </c>
      <c r="G46" s="6" t="n">
        <f aca="false">G$14*G24</f>
        <v>21.875</v>
      </c>
      <c r="H46" s="6" t="n">
        <f aca="false">H$14*H24</f>
        <v>21.875</v>
      </c>
    </row>
    <row r="47" customFormat="false" ht="12.8" hidden="false" customHeight="false" outlineLevel="0" collapsed="false">
      <c r="B47" s="0" t="s">
        <v>42</v>
      </c>
      <c r="C47" s="0" t="s">
        <v>20</v>
      </c>
      <c r="D47" s="6" t="n">
        <f aca="false">D$15*D24</f>
        <v>3.125</v>
      </c>
      <c r="E47" s="6" t="n">
        <f aca="false">E$15*E24</f>
        <v>3.125</v>
      </c>
      <c r="G47" s="6" t="n">
        <f aca="false">G$15*G24</f>
        <v>3.125</v>
      </c>
      <c r="H47" s="6" t="n">
        <f aca="false">H$15*H24</f>
        <v>3.125</v>
      </c>
    </row>
    <row r="48" customFormat="false" ht="12.8" hidden="false" customHeight="false" outlineLevel="0" collapsed="false">
      <c r="A48" s="0" t="s">
        <v>35</v>
      </c>
      <c r="D48" s="6"/>
      <c r="E48" s="6"/>
      <c r="G48" s="6"/>
      <c r="H48" s="6"/>
    </row>
    <row r="49" customFormat="false" ht="12.8" hidden="false" customHeight="false" outlineLevel="0" collapsed="false">
      <c r="B49" s="0" t="s">
        <v>36</v>
      </c>
      <c r="C49" s="0" t="s">
        <v>20</v>
      </c>
      <c r="D49" s="7" t="n">
        <v>4.4</v>
      </c>
      <c r="E49" s="7" t="n">
        <v>4.4</v>
      </c>
      <c r="G49" s="8" t="n">
        <f aca="false">G$12+(G28/G$11/9.8)</f>
        <v>4.77006802721088</v>
      </c>
      <c r="H49" s="8" t="n">
        <f aca="false">H$12+(H28/H$11/9.8)</f>
        <v>4.63265306122449</v>
      </c>
    </row>
    <row r="50" customFormat="false" ht="12.8" hidden="false" customHeight="false" outlineLevel="0" collapsed="false">
      <c r="B50" s="0" t="s">
        <v>37</v>
      </c>
      <c r="C50" s="0" t="s">
        <v>38</v>
      </c>
      <c r="D50" s="10" t="n">
        <f aca="false">D28*(1/4.448)/D27</f>
        <v>0.991494939641507</v>
      </c>
      <c r="E50" s="10" t="n">
        <f aca="false">E28*(1/4.448)/E27</f>
        <v>0.991494939641507</v>
      </c>
      <c r="G50" s="10" t="n">
        <f aca="false">G28*(1/4.448)/G27</f>
        <v>0.991494939641507</v>
      </c>
      <c r="H50" s="10" t="n">
        <f aca="false">H28*(1/4.448)/H27</f>
        <v>0.914522619192781</v>
      </c>
    </row>
    <row r="51" customFormat="false" ht="12.8" hidden="false" customHeight="false" outlineLevel="0" collapsed="false">
      <c r="B51" s="0" t="s">
        <v>39</v>
      </c>
      <c r="C51" s="0" t="s">
        <v>38</v>
      </c>
      <c r="D51" s="10" t="n">
        <f aca="false">D50*D$10/(D$10+1)</f>
        <v>0.867558072186319</v>
      </c>
      <c r="E51" s="10" t="n">
        <f aca="false">E50*E$10/(E$10+1)</f>
        <v>0.867558072186319</v>
      </c>
      <c r="G51" s="10" t="n">
        <f aca="false">G50*G$10/(G$10+1)</f>
        <v>0.867558072186319</v>
      </c>
      <c r="H51" s="10" t="n">
        <f aca="false">H50*H$10/(H$10+1)</f>
        <v>0.800207291793684</v>
      </c>
    </row>
    <row r="52" customFormat="false" ht="12.8" hidden="false" customHeight="false" outlineLevel="0" collapsed="false">
      <c r="B52" s="0" t="s">
        <v>40</v>
      </c>
      <c r="C52" s="0" t="s">
        <v>38</v>
      </c>
      <c r="D52" s="10" t="n">
        <f aca="false">D50/(D$10+1)</f>
        <v>0.123936867455188</v>
      </c>
      <c r="E52" s="10" t="n">
        <f aca="false">E50/(E$10+1)</f>
        <v>0.123936867455188</v>
      </c>
      <c r="G52" s="10" t="n">
        <f aca="false">G50/(G$10+1)</f>
        <v>0.123936867455188</v>
      </c>
      <c r="H52" s="10" t="n">
        <f aca="false">H50/(H$10+1)</f>
        <v>0.114315327399098</v>
      </c>
    </row>
    <row r="53" customFormat="false" ht="12.8" hidden="false" customHeight="false" outlineLevel="0" collapsed="false">
      <c r="B53" s="0" t="s">
        <v>41</v>
      </c>
      <c r="C53" s="0" t="s">
        <v>20</v>
      </c>
      <c r="D53" s="6" t="n">
        <f aca="false">D$14*D29</f>
        <v>21.875</v>
      </c>
      <c r="E53" s="6" t="n">
        <f aca="false">E$14*E29</f>
        <v>32.8125</v>
      </c>
      <c r="G53" s="6" t="n">
        <f aca="false">G$14*G29</f>
        <v>32.8125</v>
      </c>
      <c r="H53" s="6" t="n">
        <f aca="false">H$14*H29</f>
        <v>32.8125</v>
      </c>
    </row>
    <row r="54" customFormat="false" ht="12.8" hidden="false" customHeight="false" outlineLevel="0" collapsed="false">
      <c r="B54" s="0" t="s">
        <v>42</v>
      </c>
      <c r="C54" s="0" t="s">
        <v>20</v>
      </c>
      <c r="D54" s="6" t="n">
        <f aca="false">D$15*D29</f>
        <v>3.125</v>
      </c>
      <c r="E54" s="6" t="n">
        <f aca="false">E$15*E29</f>
        <v>4.6875</v>
      </c>
      <c r="G54" s="6" t="n">
        <f aca="false">G$15*G29</f>
        <v>4.6875</v>
      </c>
      <c r="H54" s="6" t="n">
        <f aca="false">H$15*H29</f>
        <v>4.6875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2016-03-25T21:32:20Z</dcterms:created>
  <dc:creator>James Robertson</dc:creator>
  <dc:language>en-US</dc:language>
  <cp:lastModifiedBy>James Robertson</cp:lastModifiedBy>
  <dcterms:modified xsi:type="dcterms:W3CDTF">2016-03-31T13:11:49Z</dcterms:modified>
  <cp:revision>20</cp:revision>
</cp:coreProperties>
</file>