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<sst xmlns="http://schemas.openxmlformats.org/spreadsheetml/2006/main" count="109" uniqueCount="56">
  <si>
    <t>Notes: red is input parameter, black font is calculated parameter, yellow highlights changed parameters</t>
  </si>
  <si>
    <t>name</t>
  </si>
  <si>
    <t>PB1-1</t>
  </si>
  <si>
    <t>PB1-2</t>
  </si>
  <si>
    <t>PB1-2.1</t>
  </si>
  <si>
    <t>PB1-2.2</t>
  </si>
  <si>
    <t>PB1-2.3</t>
  </si>
  <si>
    <t>PB1-3</t>
  </si>
  <si>
    <t>PB1-4</t>
  </si>
  <si>
    <t>PB1-4.1</t>
  </si>
  <si>
    <t>PB1-5.1</t>
  </si>
  <si>
    <t>PB1-5.2</t>
  </si>
  <si>
    <t>PB1-5.3</t>
  </si>
  <si>
    <t>PB1-5.4</t>
  </si>
  <si>
    <t>perigee x apogee (miles)</t>
  </si>
  <si>
    <t>88.8 x 90.2</t>
  </si>
  <si>
    <t>200.6 x 205.5</t>
  </si>
  <si>
    <t>163.7 x 165.9</t>
  </si>
  <si>
    <t>175.6 x 181.2</t>
  </si>
  <si>
    <t>185.4 x 186.1</t>
  </si>
  <si>
    <t>187.6 x 189.4</t>
  </si>
  <si>
    <t>notes</t>
  </si>
  <si>
    <t>base</t>
  </si>
  <si>
    <t>stage3 fill level</t>
  </si>
  <si>
    <t>engine mass comparison</t>
  </si>
  <si>
    <t>stage3 only engine mass comparison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</si>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</sst>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0" topLeftCell="D1" activePane="topRight" state="frozen"/>
      <selection pane="topLeft" activeCell="A1" activeCellId="0" sqref="A1"/>
      <selection pane="topRight" activeCell="D4" activeCellId="0" sqref="D4"/>
    </sheetView>
  </sheetViews>
  <sheetFormatPr defaultRowHeight="12.8"/>
  <cols>
    <col collapsed="false" hidden="false" max="1" min="1" style="0" width="1.48469387755102"/>
    <col collapsed="false" hidden="false" max="2" min="2" style="0" width="15.9285714285714"/>
    <col collapsed="false" hidden="false" max="3" min="3" style="0" width="4.18367346938776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B4" s="0" t="s">
        <v>1</v>
      </c>
      <c r="D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L4" s="0" t="s">
        <v>7</v>
      </c>
      <c r="M4" s="0" t="s">
        <v>8</v>
      </c>
      <c r="N4" s="0" t="s">
        <v>9</v>
      </c>
      <c r="P4" s="0" t="s">
        <v>10</v>
      </c>
      <c r="Q4" s="0" t="s">
        <v>11</v>
      </c>
      <c r="R4" s="0" t="s">
        <v>12</v>
      </c>
      <c r="S4" s="0" t="s">
        <v>13</v>
      </c>
    </row>
    <row r="5" s="2" customFormat="true" ht="23.85" hidden="false" customHeight="false" outlineLevel="0" collapsed="false">
      <c r="B5" s="3" t="s">
        <v>14</v>
      </c>
      <c r="D5" s="3" t="s">
        <v>15</v>
      </c>
      <c r="E5" s="3"/>
      <c r="F5" s="3" t="s">
        <v>16</v>
      </c>
      <c r="G5" s="3"/>
      <c r="H5" s="3"/>
      <c r="I5" s="3"/>
      <c r="J5" s="3"/>
      <c r="L5" s="2" t="s">
        <v>17</v>
      </c>
      <c r="M5" s="2" t="s">
        <v>18</v>
      </c>
      <c r="N5" s="2" t="s">
        <v>19</v>
      </c>
      <c r="P5" s="2" t="s">
        <v>20</v>
      </c>
    </row>
    <row r="6" customFormat="false" ht="12.8" hidden="false" customHeight="false" outlineLevel="0" collapsed="false">
      <c r="B6" s="0" t="s">
        <v>21</v>
      </c>
      <c r="D6" s="0" t="s">
        <v>22</v>
      </c>
      <c r="F6" s="0" t="s">
        <v>23</v>
      </c>
      <c r="L6" s="0" t="s">
        <v>24</v>
      </c>
      <c r="P6" s="0" t="s">
        <v>25</v>
      </c>
    </row>
    <row r="7" customFormat="false" ht="12.8" hidden="false" customHeight="false" outlineLevel="0" collapsed="false">
      <c r="B7" s="0" t="s">
        <v>26</v>
      </c>
      <c r="D7" s="4" t="n">
        <v>42459</v>
      </c>
      <c r="E7" s="4"/>
      <c r="F7" s="4" t="n">
        <v>42459</v>
      </c>
      <c r="G7" s="4" t="n">
        <v>42461</v>
      </c>
      <c r="H7" s="4" t="n">
        <v>42461</v>
      </c>
      <c r="I7" s="4" t="n">
        <v>42461</v>
      </c>
      <c r="J7" s="4"/>
      <c r="L7" s="4" t="n">
        <v>42459</v>
      </c>
      <c r="M7" s="4" t="n">
        <v>42459</v>
      </c>
      <c r="N7" s="4" t="n">
        <v>42461</v>
      </c>
      <c r="O7" s="4"/>
      <c r="P7" s="4" t="n">
        <v>42461</v>
      </c>
      <c r="Q7" s="4" t="n">
        <v>42461</v>
      </c>
      <c r="R7" s="4" t="n">
        <v>42461</v>
      </c>
      <c r="S7" s="4" t="n">
        <v>42461</v>
      </c>
    </row>
    <row r="8" customFormat="false" ht="12.8" hidden="false" customHeight="false" outlineLevel="0" collapsed="false">
      <c r="B8" s="0" t="s">
        <v>27</v>
      </c>
      <c r="D8" s="4" t="n">
        <v>42459</v>
      </c>
      <c r="E8" s="4"/>
      <c r="F8" s="4" t="n">
        <v>42459</v>
      </c>
      <c r="G8" s="4"/>
      <c r="H8" s="4"/>
      <c r="I8" s="4"/>
      <c r="J8" s="4"/>
      <c r="L8" s="4" t="n">
        <v>42459</v>
      </c>
      <c r="M8" s="4" t="n">
        <v>42459</v>
      </c>
      <c r="N8" s="4" t="n">
        <v>42461</v>
      </c>
      <c r="O8" s="4"/>
      <c r="P8" s="4" t="n">
        <v>42461</v>
      </c>
      <c r="Q8" s="4"/>
      <c r="R8" s="4"/>
      <c r="S8" s="4"/>
    </row>
    <row r="10" customFormat="false" ht="12.8" hidden="false" customHeight="false" outlineLevel="0" collapsed="false">
      <c r="A10" s="0" t="s">
        <v>28</v>
      </c>
    </row>
    <row r="11" customFormat="false" ht="12.8" hidden="false" customHeight="false" outlineLevel="0" collapsed="false">
      <c r="B11" s="0" t="s">
        <v>29</v>
      </c>
      <c r="C11" s="0" t="s">
        <v>30</v>
      </c>
      <c r="D11" s="5" t="n">
        <v>7</v>
      </c>
      <c r="E11" s="5"/>
      <c r="F11" s="5" t="n">
        <v>7</v>
      </c>
      <c r="G11" s="5" t="n">
        <v>7</v>
      </c>
      <c r="H11" s="5" t="n">
        <v>7</v>
      </c>
      <c r="I11" s="5" t="n">
        <v>7</v>
      </c>
      <c r="J11" s="5"/>
      <c r="K11" s="5"/>
      <c r="L11" s="5" t="n">
        <v>7</v>
      </c>
      <c r="M11" s="5" t="n">
        <v>7</v>
      </c>
      <c r="N11" s="5" t="n">
        <v>7</v>
      </c>
      <c r="O11" s="5"/>
      <c r="P11" s="5" t="n">
        <v>7</v>
      </c>
      <c r="Q11" s="5" t="n">
        <v>7</v>
      </c>
      <c r="R11" s="5" t="n">
        <v>7</v>
      </c>
      <c r="S11" s="5" t="n">
        <v>7</v>
      </c>
      <c r="T11" s="5"/>
    </row>
    <row r="12" customFormat="false" ht="12.8" hidden="false" customHeight="false" outlineLevel="0" collapsed="false">
      <c r="B12" s="0" t="s">
        <v>31</v>
      </c>
      <c r="C12" s="0" t="s">
        <v>30</v>
      </c>
      <c r="D12" s="5" t="n">
        <v>75</v>
      </c>
      <c r="E12" s="5"/>
      <c r="F12" s="5" t="n">
        <v>75</v>
      </c>
      <c r="G12" s="5" t="n">
        <v>75</v>
      </c>
      <c r="H12" s="5" t="n">
        <v>75</v>
      </c>
      <c r="I12" s="5" t="n">
        <v>75</v>
      </c>
      <c r="J12" s="5"/>
      <c r="K12" s="5"/>
      <c r="L12" s="5" t="n">
        <v>75</v>
      </c>
      <c r="M12" s="5" t="n">
        <v>75</v>
      </c>
      <c r="N12" s="5" t="n">
        <v>75</v>
      </c>
      <c r="O12" s="5"/>
      <c r="P12" s="5" t="n">
        <v>75</v>
      </c>
      <c r="Q12" s="5" t="n">
        <v>75</v>
      </c>
      <c r="R12" s="5" t="n">
        <v>75</v>
      </c>
      <c r="S12" s="5" t="n">
        <v>75</v>
      </c>
      <c r="T12" s="5"/>
    </row>
    <row r="13" customFormat="false" ht="12.8" hidden="false" customHeight="false" outlineLevel="0" collapsed="false">
      <c r="B13" s="0" t="s">
        <v>32</v>
      </c>
      <c r="C13" s="0" t="s">
        <v>33</v>
      </c>
      <c r="D13" s="5" t="n">
        <v>3</v>
      </c>
      <c r="E13" s="5"/>
      <c r="F13" s="5" t="n">
        <v>3</v>
      </c>
      <c r="G13" s="5" t="n">
        <v>3</v>
      </c>
      <c r="H13" s="5" t="n">
        <v>3</v>
      </c>
      <c r="I13" s="5" t="n">
        <v>3</v>
      </c>
      <c r="J13" s="5"/>
      <c r="K13" s="5"/>
      <c r="L13" s="5" t="n">
        <v>3</v>
      </c>
      <c r="M13" s="5" t="n">
        <v>3</v>
      </c>
      <c r="N13" s="5" t="n">
        <v>3</v>
      </c>
      <c r="O13" s="5"/>
      <c r="P13" s="5" t="n">
        <v>3</v>
      </c>
      <c r="Q13" s="5" t="n">
        <v>3</v>
      </c>
      <c r="R13" s="5" t="n">
        <v>3</v>
      </c>
      <c r="S13" s="5" t="n">
        <v>3</v>
      </c>
      <c r="T13" s="5"/>
    </row>
    <row r="14" customFormat="false" ht="12.8" hidden="false" customHeight="false" outlineLevel="0" collapsed="false">
      <c r="B14" s="0" t="s">
        <v>34</v>
      </c>
      <c r="C14" s="0" t="s">
        <v>35</v>
      </c>
      <c r="D14" s="5" t="n">
        <v>4</v>
      </c>
      <c r="E14" s="5"/>
      <c r="F14" s="5" t="n">
        <v>4</v>
      </c>
      <c r="G14" s="5" t="n">
        <v>4</v>
      </c>
      <c r="H14" s="5" t="n">
        <v>4</v>
      </c>
      <c r="I14" s="5" t="n">
        <v>4</v>
      </c>
      <c r="J14" s="5"/>
      <c r="K14" s="5"/>
      <c r="L14" s="5" t="n">
        <v>4</v>
      </c>
      <c r="M14" s="5" t="n">
        <v>4</v>
      </c>
      <c r="N14" s="5" t="n">
        <v>4</v>
      </c>
      <c r="O14" s="5"/>
      <c r="P14" s="5" t="n">
        <v>4</v>
      </c>
      <c r="Q14" s="5" t="n">
        <v>4</v>
      </c>
      <c r="R14" s="5" t="n">
        <v>4</v>
      </c>
      <c r="S14" s="5" t="n">
        <v>4</v>
      </c>
      <c r="T14" s="5"/>
    </row>
    <row r="15" customFormat="false" ht="12.8" hidden="false" customHeight="false" outlineLevel="0" collapsed="false">
      <c r="B15" s="0" t="s">
        <v>36</v>
      </c>
      <c r="C15" s="0" t="s">
        <v>33</v>
      </c>
      <c r="D15" s="5" t="n">
        <v>43.75</v>
      </c>
      <c r="E15" s="5"/>
      <c r="F15" s="5" t="n">
        <v>43.75</v>
      </c>
      <c r="G15" s="5" t="n">
        <v>43.75</v>
      </c>
      <c r="H15" s="5" t="n">
        <v>43.75</v>
      </c>
      <c r="I15" s="5" t="n">
        <v>43.75</v>
      </c>
      <c r="J15" s="5"/>
      <c r="K15" s="5"/>
      <c r="L15" s="5" t="n">
        <v>43.75</v>
      </c>
      <c r="M15" s="5" t="n">
        <v>43.75</v>
      </c>
      <c r="N15" s="5" t="n">
        <v>43.75</v>
      </c>
      <c r="O15" s="5"/>
      <c r="P15" s="5" t="n">
        <v>43.75</v>
      </c>
      <c r="Q15" s="5" t="n">
        <v>43.75</v>
      </c>
      <c r="R15" s="5" t="n">
        <v>43.75</v>
      </c>
      <c r="S15" s="5" t="n">
        <v>43.75</v>
      </c>
      <c r="T15" s="5"/>
    </row>
    <row r="16" customFormat="false" ht="12.8" hidden="false" customHeight="false" outlineLevel="0" collapsed="false">
      <c r="B16" s="0" t="s">
        <v>37</v>
      </c>
      <c r="C16" s="0" t="s">
        <v>33</v>
      </c>
      <c r="D16" s="5" t="n">
        <v>6.25</v>
      </c>
      <c r="E16" s="5"/>
      <c r="F16" s="5" t="n">
        <v>6.25</v>
      </c>
      <c r="G16" s="5" t="n">
        <v>6.25</v>
      </c>
      <c r="H16" s="5" t="n">
        <v>6.25</v>
      </c>
      <c r="I16" s="5" t="n">
        <v>6.25</v>
      </c>
      <c r="J16" s="5"/>
      <c r="K16" s="5"/>
      <c r="L16" s="5" t="n">
        <v>6.25</v>
      </c>
      <c r="M16" s="5" t="n">
        <v>6.25</v>
      </c>
      <c r="N16" s="5" t="n">
        <v>6.25</v>
      </c>
      <c r="O16" s="5"/>
      <c r="P16" s="5" t="n">
        <v>6.25</v>
      </c>
      <c r="Q16" s="5" t="n">
        <v>6.25</v>
      </c>
      <c r="R16" s="5" t="n">
        <v>6.25</v>
      </c>
      <c r="S16" s="5" t="n">
        <v>6.25</v>
      </c>
      <c r="T16" s="5"/>
    </row>
    <row r="17" customFormat="false" ht="12.8" hidden="false" customHeight="false" outlineLevel="0" collapsed="false">
      <c r="A17" s="0" t="s">
        <v>38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customFormat="false" ht="12.8" hidden="false" customHeight="false" outlineLevel="0" collapsed="false">
      <c r="B18" s="0" t="s">
        <v>39</v>
      </c>
      <c r="C18" s="0" t="s">
        <v>40</v>
      </c>
      <c r="D18" s="5" t="n">
        <v>230</v>
      </c>
      <c r="E18" s="5"/>
      <c r="F18" s="5" t="n">
        <v>230</v>
      </c>
      <c r="G18" s="5" t="n">
        <v>230</v>
      </c>
      <c r="H18" s="5" t="n">
        <v>230</v>
      </c>
      <c r="I18" s="5" t="n">
        <v>230</v>
      </c>
      <c r="J18" s="5"/>
      <c r="K18" s="5"/>
      <c r="L18" s="5" t="n">
        <v>230</v>
      </c>
      <c r="M18" s="5" t="n">
        <v>230</v>
      </c>
      <c r="N18" s="5" t="n">
        <v>230</v>
      </c>
      <c r="O18" s="5"/>
      <c r="P18" s="5" t="n">
        <v>230</v>
      </c>
      <c r="Q18" s="5" t="n">
        <v>230</v>
      </c>
      <c r="R18" s="5" t="n">
        <v>230</v>
      </c>
      <c r="S18" s="5" t="n">
        <v>230</v>
      </c>
      <c r="T18" s="5"/>
    </row>
    <row r="19" customFormat="false" ht="12.8" hidden="false" customHeight="false" outlineLevel="0" collapsed="false">
      <c r="B19" s="0" t="s">
        <v>41</v>
      </c>
      <c r="C19" s="0" t="s">
        <v>42</v>
      </c>
      <c r="D19" s="5" t="n">
        <v>900</v>
      </c>
      <c r="E19" s="5"/>
      <c r="F19" s="5" t="n">
        <v>900</v>
      </c>
      <c r="G19" s="5" t="n">
        <v>900</v>
      </c>
      <c r="H19" s="5" t="n">
        <v>900</v>
      </c>
      <c r="I19" s="5" t="n">
        <v>900</v>
      </c>
      <c r="J19" s="5"/>
      <c r="K19" s="5"/>
      <c r="L19" s="5" t="n">
        <v>900</v>
      </c>
      <c r="M19" s="5" t="n">
        <v>900</v>
      </c>
      <c r="N19" s="5" t="n">
        <v>900</v>
      </c>
      <c r="O19" s="5"/>
      <c r="P19" s="5" t="n">
        <v>900</v>
      </c>
      <c r="Q19" s="5" t="n">
        <v>900</v>
      </c>
      <c r="R19" s="5" t="n">
        <v>900</v>
      </c>
      <c r="S19" s="5" t="n">
        <v>900</v>
      </c>
      <c r="T19" s="5"/>
    </row>
    <row r="20" customFormat="false" ht="12.8" hidden="false" customHeight="false" outlineLevel="0" collapsed="false">
      <c r="B20" s="0" t="s">
        <v>43</v>
      </c>
      <c r="C20" s="0" t="s">
        <v>30</v>
      </c>
      <c r="D20" s="5" t="n">
        <v>0.5</v>
      </c>
      <c r="E20" s="5"/>
      <c r="F20" s="5" t="n">
        <v>0.5</v>
      </c>
      <c r="G20" s="5" t="n">
        <v>0.5</v>
      </c>
      <c r="H20" s="5" t="n">
        <v>0.5</v>
      </c>
      <c r="I20" s="5" t="n">
        <v>0.5</v>
      </c>
      <c r="J20" s="5"/>
      <c r="K20" s="5"/>
      <c r="L20" s="5" t="n">
        <v>0.5</v>
      </c>
      <c r="M20" s="5" t="n">
        <v>0.5</v>
      </c>
      <c r="N20" s="5" t="n">
        <v>0.5</v>
      </c>
      <c r="O20" s="5"/>
      <c r="P20" s="5" t="n">
        <v>0.5</v>
      </c>
      <c r="Q20" s="5" t="n">
        <v>0.5</v>
      </c>
      <c r="R20" s="5" t="n">
        <v>0.5</v>
      </c>
      <c r="S20" s="5" t="n">
        <v>0.5</v>
      </c>
      <c r="T20" s="5"/>
    </row>
    <row r="21" customFormat="false" ht="12.8" hidden="false" customHeight="false" outlineLevel="0" collapsed="false">
      <c r="B21" s="0" t="s">
        <v>44</v>
      </c>
      <c r="C21" s="0" t="s">
        <v>45</v>
      </c>
      <c r="D21" s="5" t="n">
        <v>3.8</v>
      </c>
      <c r="E21" s="5"/>
      <c r="F21" s="5" t="n">
        <v>3.8</v>
      </c>
      <c r="G21" s="5" t="n">
        <v>3.8</v>
      </c>
      <c r="H21" s="5" t="n">
        <v>3.8</v>
      </c>
      <c r="I21" s="5" t="n">
        <v>3.8</v>
      </c>
      <c r="J21" s="5"/>
      <c r="K21" s="5"/>
      <c r="L21" s="5" t="n">
        <v>3.8</v>
      </c>
      <c r="M21" s="5" t="n">
        <v>3.8</v>
      </c>
      <c r="N21" s="5" t="n">
        <v>3.8</v>
      </c>
      <c r="O21" s="5"/>
      <c r="P21" s="5" t="n">
        <v>3.8</v>
      </c>
      <c r="Q21" s="5" t="n">
        <v>3.8</v>
      </c>
      <c r="R21" s="5" t="n">
        <v>3.8</v>
      </c>
      <c r="S21" s="5" t="n">
        <v>3.8</v>
      </c>
      <c r="T21" s="5"/>
    </row>
    <row r="22" customFormat="false" ht="12.8" hidden="false" customHeight="false" outlineLevel="0" collapsed="false">
      <c r="A22" s="0" t="s">
        <v>46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customFormat="false" ht="12.8" hidden="false" customHeight="false" outlineLevel="0" collapsed="false">
      <c r="B23" s="0" t="s">
        <v>39</v>
      </c>
      <c r="C23" s="0" t="s">
        <v>40</v>
      </c>
      <c r="D23" s="5" t="n">
        <v>295</v>
      </c>
      <c r="E23" s="5"/>
      <c r="F23" s="5" t="n">
        <v>295</v>
      </c>
      <c r="G23" s="5" t="n">
        <v>295</v>
      </c>
      <c r="H23" s="5" t="n">
        <v>295</v>
      </c>
      <c r="I23" s="5" t="n">
        <v>295</v>
      </c>
      <c r="J23" s="5"/>
      <c r="K23" s="5"/>
      <c r="L23" s="5" t="n">
        <v>295</v>
      </c>
      <c r="M23" s="5" t="n">
        <v>295</v>
      </c>
      <c r="N23" s="5" t="n">
        <v>295</v>
      </c>
      <c r="O23" s="5"/>
      <c r="P23" s="5" t="n">
        <v>295</v>
      </c>
      <c r="Q23" s="5" t="n">
        <v>295</v>
      </c>
      <c r="R23" s="5" t="n">
        <v>295</v>
      </c>
      <c r="S23" s="5" t="n">
        <v>295</v>
      </c>
      <c r="T23" s="5"/>
    </row>
    <row r="24" customFormat="false" ht="12.8" hidden="false" customHeight="false" outlineLevel="0" collapsed="false">
      <c r="B24" s="0" t="s">
        <v>47</v>
      </c>
      <c r="C24" s="0" t="s">
        <v>42</v>
      </c>
      <c r="D24" s="5" t="n">
        <v>1301</v>
      </c>
      <c r="E24" s="5"/>
      <c r="F24" s="5" t="n">
        <v>1301</v>
      </c>
      <c r="G24" s="5" t="n">
        <v>1301</v>
      </c>
      <c r="H24" s="5" t="n">
        <v>1301</v>
      </c>
      <c r="I24" s="5" t="n">
        <v>1301</v>
      </c>
      <c r="J24" s="5"/>
      <c r="K24" s="5"/>
      <c r="L24" s="5" t="n">
        <v>1301</v>
      </c>
      <c r="M24" s="6" t="n">
        <v>1200</v>
      </c>
      <c r="N24" s="6" t="n">
        <v>1100</v>
      </c>
      <c r="O24" s="5"/>
      <c r="P24" s="5" t="n">
        <v>1200</v>
      </c>
      <c r="Q24" s="5" t="n">
        <v>1200</v>
      </c>
      <c r="R24" s="5" t="n">
        <v>1200</v>
      </c>
      <c r="S24" s="5" t="n">
        <v>1200</v>
      </c>
      <c r="T24" s="5"/>
    </row>
    <row r="25" customFormat="false" ht="12.8" hidden="false" customHeight="false" outlineLevel="0" collapsed="false">
      <c r="B25" s="0" t="s">
        <v>43</v>
      </c>
      <c r="C25" s="0" t="s">
        <v>30</v>
      </c>
      <c r="D25" s="5" t="n">
        <v>0.5</v>
      </c>
      <c r="E25" s="5"/>
      <c r="F25" s="5" t="n">
        <v>0.5</v>
      </c>
      <c r="G25" s="5" t="n">
        <v>0.5</v>
      </c>
      <c r="H25" s="5" t="n">
        <v>0.5</v>
      </c>
      <c r="I25" s="5" t="n">
        <v>0.5</v>
      </c>
      <c r="J25" s="5"/>
      <c r="K25" s="5"/>
      <c r="L25" s="5" t="n">
        <v>0.5</v>
      </c>
      <c r="M25" s="5" t="n">
        <v>0.5</v>
      </c>
      <c r="N25" s="5" t="n">
        <v>0.5</v>
      </c>
      <c r="O25" s="5"/>
      <c r="P25" s="5" t="n">
        <v>0.5</v>
      </c>
      <c r="Q25" s="5" t="n">
        <v>0.5</v>
      </c>
      <c r="R25" s="5" t="n">
        <v>0.5</v>
      </c>
      <c r="S25" s="5" t="n">
        <v>0.5</v>
      </c>
      <c r="T25" s="5"/>
    </row>
    <row r="26" customFormat="false" ht="12.8" hidden="false" customHeight="false" outlineLevel="0" collapsed="false">
      <c r="B26" s="0" t="s">
        <v>44</v>
      </c>
      <c r="C26" s="0" t="s">
        <v>45</v>
      </c>
      <c r="D26" s="5" t="n">
        <v>10.16</v>
      </c>
      <c r="E26" s="5"/>
      <c r="F26" s="5" t="n">
        <v>10.16</v>
      </c>
      <c r="G26" s="5" t="n">
        <v>10.16</v>
      </c>
      <c r="H26" s="5" t="n">
        <v>10.16</v>
      </c>
      <c r="I26" s="5" t="n">
        <v>10.16</v>
      </c>
      <c r="J26" s="5"/>
      <c r="K26" s="5"/>
      <c r="L26" s="5" t="n">
        <v>10.16</v>
      </c>
      <c r="M26" s="5" t="n">
        <v>10.16</v>
      </c>
      <c r="N26" s="5" t="n">
        <v>10.16</v>
      </c>
      <c r="O26" s="5"/>
      <c r="P26" s="5" t="n">
        <v>10.16</v>
      </c>
      <c r="Q26" s="5" t="n">
        <v>10.16</v>
      </c>
      <c r="R26" s="5" t="n">
        <v>10.16</v>
      </c>
      <c r="S26" s="5" t="n">
        <v>10.16</v>
      </c>
      <c r="T26" s="5"/>
    </row>
    <row r="27" customFormat="false" ht="12.8" hidden="false" customHeight="false" outlineLevel="0" collapsed="false">
      <c r="A27" s="0" t="s">
        <v>48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customFormat="false" ht="12.8" hidden="false" customHeight="false" outlineLevel="0" collapsed="false">
      <c r="B28" s="0" t="s">
        <v>39</v>
      </c>
      <c r="C28" s="0" t="s">
        <v>40</v>
      </c>
      <c r="D28" s="5" t="n">
        <v>295</v>
      </c>
      <c r="E28" s="5"/>
      <c r="F28" s="5" t="n">
        <v>295</v>
      </c>
      <c r="G28" s="5" t="n">
        <v>295</v>
      </c>
      <c r="H28" s="5" t="n">
        <v>295</v>
      </c>
      <c r="I28" s="5" t="n">
        <v>295</v>
      </c>
      <c r="J28" s="5"/>
      <c r="K28" s="5"/>
      <c r="L28" s="5" t="n">
        <v>295</v>
      </c>
      <c r="M28" s="5" t="n">
        <v>295</v>
      </c>
      <c r="N28" s="5" t="n">
        <v>295</v>
      </c>
      <c r="O28" s="5"/>
      <c r="P28" s="5" t="n">
        <v>295</v>
      </c>
      <c r="Q28" s="5" t="n">
        <v>295</v>
      </c>
      <c r="R28" s="5" t="n">
        <v>295</v>
      </c>
      <c r="S28" s="5" t="n">
        <v>295</v>
      </c>
      <c r="T28" s="5"/>
    </row>
    <row r="29" customFormat="false" ht="12.8" hidden="false" customHeight="false" outlineLevel="0" collapsed="false">
      <c r="B29" s="0" t="s">
        <v>47</v>
      </c>
      <c r="C29" s="0" t="s">
        <v>42</v>
      </c>
      <c r="D29" s="5" t="n">
        <v>1301</v>
      </c>
      <c r="E29" s="5"/>
      <c r="F29" s="5" t="n">
        <v>1301</v>
      </c>
      <c r="G29" s="5" t="n">
        <v>1301</v>
      </c>
      <c r="H29" s="5" t="n">
        <v>1301</v>
      </c>
      <c r="I29" s="5" t="n">
        <v>1301</v>
      </c>
      <c r="J29" s="5"/>
      <c r="K29" s="5"/>
      <c r="L29" s="5" t="n">
        <v>1301</v>
      </c>
      <c r="M29" s="6" t="n">
        <v>1200</v>
      </c>
      <c r="N29" s="6" t="n">
        <v>1100</v>
      </c>
      <c r="O29" s="5"/>
      <c r="P29" s="6" t="n">
        <v>1100</v>
      </c>
      <c r="Q29" s="6" t="n">
        <v>1000</v>
      </c>
      <c r="R29" s="6" t="n">
        <v>900</v>
      </c>
      <c r="S29" s="6" t="n">
        <v>800</v>
      </c>
      <c r="T29" s="5"/>
    </row>
    <row r="30" customFormat="false" ht="12.8" hidden="false" customHeight="false" outlineLevel="0" collapsed="false">
      <c r="B30" s="0" t="s">
        <v>43</v>
      </c>
      <c r="C30" s="0" t="s">
        <v>30</v>
      </c>
      <c r="D30" s="5" t="n">
        <v>0.5</v>
      </c>
      <c r="E30" s="5"/>
      <c r="F30" s="6" t="n">
        <v>0.75</v>
      </c>
      <c r="G30" s="6" t="n">
        <v>0.8</v>
      </c>
      <c r="H30" s="6" t="n">
        <v>0.7</v>
      </c>
      <c r="I30" s="6" t="n">
        <v>0.85</v>
      </c>
      <c r="J30" s="6"/>
      <c r="K30" s="5"/>
      <c r="L30" s="5" t="n">
        <v>0.75</v>
      </c>
      <c r="M30" s="5" t="n">
        <v>0.75</v>
      </c>
      <c r="N30" s="5" t="n">
        <v>0.75</v>
      </c>
      <c r="O30" s="5"/>
      <c r="P30" s="5" t="n">
        <v>0.75</v>
      </c>
      <c r="Q30" s="5" t="n">
        <v>0.75</v>
      </c>
      <c r="R30" s="5" t="n">
        <v>0.75</v>
      </c>
      <c r="S30" s="5" t="n">
        <v>0.75</v>
      </c>
      <c r="T30" s="5"/>
    </row>
    <row r="31" customFormat="false" ht="12.8" hidden="false" customHeight="false" outlineLevel="0" collapsed="false">
      <c r="B31" s="0" t="s">
        <v>44</v>
      </c>
      <c r="C31" s="0" t="s">
        <v>45</v>
      </c>
      <c r="D31" s="5" t="n">
        <v>10.16</v>
      </c>
      <c r="E31" s="5"/>
      <c r="F31" s="5" t="n">
        <v>10.16</v>
      </c>
      <c r="G31" s="5" t="n">
        <v>10.16</v>
      </c>
      <c r="H31" s="5" t="n">
        <v>10.16</v>
      </c>
      <c r="I31" s="5" t="n">
        <v>10.16</v>
      </c>
      <c r="J31" s="5"/>
      <c r="K31" s="5"/>
      <c r="L31" s="5" t="n">
        <v>10.16</v>
      </c>
      <c r="M31" s="5" t="n">
        <v>10.16</v>
      </c>
      <c r="N31" s="5" t="n">
        <v>10.16</v>
      </c>
      <c r="O31" s="5"/>
      <c r="P31" s="5" t="n">
        <v>10.16</v>
      </c>
      <c r="Q31" s="5" t="n">
        <v>10.16</v>
      </c>
      <c r="R31" s="5" t="n">
        <v>10.16</v>
      </c>
      <c r="S31" s="5" t="n">
        <v>10.16</v>
      </c>
      <c r="T31" s="5"/>
    </row>
    <row r="32" customFormat="false" ht="12.8" hidden="false" customHeight="false" outlineLevel="0" collapsed="false">
      <c r="O32" s="1"/>
    </row>
    <row r="33" customFormat="false" ht="12.8" hidden="false" customHeight="false" outlineLevel="0" collapsed="false">
      <c r="O33" s="1"/>
    </row>
    <row r="34" customFormat="false" ht="12.8" hidden="false" customHeight="false" outlineLevel="0" collapsed="false">
      <c r="A34" s="0" t="s">
        <v>38</v>
      </c>
      <c r="D34" s="7"/>
      <c r="E34" s="7"/>
      <c r="F34" s="7"/>
      <c r="G34" s="7"/>
      <c r="H34" s="7"/>
      <c r="I34" s="7"/>
      <c r="J34" s="7"/>
      <c r="L34" s="7"/>
      <c r="M34" s="7"/>
      <c r="N34" s="7"/>
      <c r="O34" s="8"/>
      <c r="P34" s="7"/>
      <c r="Q34" s="7"/>
      <c r="R34" s="7"/>
      <c r="S34" s="7"/>
    </row>
    <row r="35" customFormat="false" ht="12.8" hidden="false" customHeight="false" outlineLevel="0" collapsed="false">
      <c r="B35" s="0" t="s">
        <v>49</v>
      </c>
      <c r="C35" s="0" t="s">
        <v>33</v>
      </c>
      <c r="D35" s="9" t="n">
        <v>4.4</v>
      </c>
      <c r="E35" s="9"/>
      <c r="F35" s="9" t="n">
        <v>4.4</v>
      </c>
      <c r="G35" s="9" t="n">
        <v>4.4</v>
      </c>
      <c r="H35" s="9" t="n">
        <v>4.4</v>
      </c>
      <c r="I35" s="9" t="n">
        <v>4.4</v>
      </c>
      <c r="J35" s="9"/>
      <c r="L35" s="10" t="n">
        <f aca="false">L$13+(L19*(1/L$12)*(1/9.8))</f>
        <v>4.22448979591837</v>
      </c>
      <c r="M35" s="10" t="n">
        <f aca="false">M$13+(M19*(1/M$12)*(1/9.8))</f>
        <v>4.22448979591837</v>
      </c>
      <c r="N35" s="10" t="n">
        <f aca="false">N$13+(N19*(1/N$12)*(1/9.8))</f>
        <v>4.22448979591837</v>
      </c>
      <c r="O35" s="8"/>
      <c r="P35" s="7" t="n">
        <f aca="false">P$13+(P19*(1/P$12)*(1/9.8))</f>
        <v>4.22448979591837</v>
      </c>
      <c r="Q35" s="7" t="n">
        <f aca="false">Q$13+(Q19*(1/Q$12)*(1/9.8))</f>
        <v>4.22448979591837</v>
      </c>
      <c r="R35" s="7" t="n">
        <f aca="false">R$13+(R19*(1/R$12)*(1/9.8))</f>
        <v>4.22448979591837</v>
      </c>
      <c r="S35" s="7" t="n">
        <f aca="false">S$13+(S19*(1/S$12)*(1/9.8))</f>
        <v>4.22448979591837</v>
      </c>
    </row>
    <row r="36" customFormat="false" ht="12.8" hidden="false" customHeight="false" outlineLevel="0" collapsed="false">
      <c r="B36" s="0" t="s">
        <v>47</v>
      </c>
      <c r="C36" s="0" t="s">
        <v>42</v>
      </c>
      <c r="D36" s="11" t="n">
        <f aca="false">D19+PI()*(D21*(1/100)*(1/2))^2*101325</f>
        <v>1014.91419710062</v>
      </c>
      <c r="E36" s="11"/>
      <c r="F36" s="11" t="n">
        <f aca="false">F19+PI()*(F21*(1/100)*(1/2))^2*101325</f>
        <v>1014.91419710062</v>
      </c>
      <c r="G36" s="11" t="n">
        <f aca="false">G19+PI()*(G21*(1/100)*(1/2))^2*101325</f>
        <v>1014.91419710062</v>
      </c>
      <c r="H36" s="11" t="n">
        <f aca="false">H19+PI()*(H21*(1/100)*(1/2))^2*101325</f>
        <v>1014.91419710062</v>
      </c>
      <c r="I36" s="11" t="n">
        <f aca="false">I19+PI()*(I21*(1/100)*(1/2))^2*101325</f>
        <v>1014.91419710062</v>
      </c>
      <c r="J36" s="11"/>
      <c r="L36" s="11" t="n">
        <f aca="false">L19+PI()*(L21*(1/100)*(1/2))^2*101325</f>
        <v>1014.91419710062</v>
      </c>
      <c r="M36" s="11" t="n">
        <f aca="false">M19+PI()*(M21*(1/100)*(1/2))^2*101325</f>
        <v>1014.91419710062</v>
      </c>
      <c r="N36" s="11" t="n">
        <f aca="false">N19+PI()*(N21*(1/100)*(1/2))^2*101325</f>
        <v>1014.91419710062</v>
      </c>
      <c r="O36" s="12"/>
      <c r="P36" s="11" t="n">
        <f aca="false">P19+PI()*(P21*(1/100)*(1/2))^2*101325</f>
        <v>1014.91419710062</v>
      </c>
      <c r="Q36" s="11" t="n">
        <f aca="false">Q19+PI()*(Q21*(1/100)*(1/2))^2*101325</f>
        <v>1014.91419710062</v>
      </c>
      <c r="R36" s="11" t="n">
        <f aca="false">R19+PI()*(R21*(1/100)*(1/2))^2*101325</f>
        <v>1014.91419710062</v>
      </c>
      <c r="S36" s="11" t="n">
        <f aca="false">S19+PI()*(S21*(1/100)*(1/2))^2*101325</f>
        <v>1014.91419710062</v>
      </c>
    </row>
    <row r="37" customFormat="false" ht="12.8" hidden="false" customHeight="false" outlineLevel="0" collapsed="false">
      <c r="B37" s="0" t="s">
        <v>50</v>
      </c>
      <c r="C37" s="0" t="s">
        <v>51</v>
      </c>
      <c r="D37" s="13" t="n">
        <f aca="false">D36*(1/4.448)/D18</f>
        <v>0.992057199230353</v>
      </c>
      <c r="E37" s="13"/>
      <c r="F37" s="13" t="n">
        <f aca="false">F36*(1/4.448)/F18</f>
        <v>0.992057199230353</v>
      </c>
      <c r="G37" s="13" t="n">
        <f aca="false">G36*(1/4.448)/G18</f>
        <v>0.992057199230353</v>
      </c>
      <c r="H37" s="13" t="n">
        <f aca="false">H36*(1/4.448)/H18</f>
        <v>0.992057199230353</v>
      </c>
      <c r="I37" s="13" t="n">
        <f aca="false">I36*(1/4.448)/I18</f>
        <v>0.992057199230353</v>
      </c>
      <c r="J37" s="13"/>
      <c r="L37" s="13" t="n">
        <f aca="false">L36*(1/4.448)/L18</f>
        <v>0.992057199230353</v>
      </c>
      <c r="M37" s="13" t="n">
        <f aca="false">M36*(1/4.448)/M18</f>
        <v>0.992057199230353</v>
      </c>
      <c r="N37" s="13" t="n">
        <f aca="false">N36*(1/4.448)/N18</f>
        <v>0.992057199230353</v>
      </c>
      <c r="O37" s="14"/>
      <c r="P37" s="13" t="n">
        <f aca="false">P36*(1/4.448)/P18</f>
        <v>0.992057199230353</v>
      </c>
      <c r="Q37" s="13" t="n">
        <f aca="false">Q36*(1/4.448)/Q18</f>
        <v>0.992057199230353</v>
      </c>
      <c r="R37" s="13" t="n">
        <f aca="false">R36*(1/4.448)/R18</f>
        <v>0.992057199230353</v>
      </c>
      <c r="S37" s="13" t="n">
        <f aca="false">S36*(1/4.448)/S18</f>
        <v>0.992057199230353</v>
      </c>
    </row>
    <row r="38" customFormat="false" ht="12.8" hidden="false" customHeight="false" outlineLevel="0" collapsed="false">
      <c r="B38" s="0" t="s">
        <v>52</v>
      </c>
      <c r="C38" s="0" t="s">
        <v>51</v>
      </c>
      <c r="D38" s="13" t="n">
        <f aca="false">D37*D$11/(D$11+1)</f>
        <v>0.868050049326559</v>
      </c>
      <c r="E38" s="13"/>
      <c r="F38" s="13" t="n">
        <f aca="false">F37*F$11/(F$11+1)</f>
        <v>0.868050049326559</v>
      </c>
      <c r="G38" s="13" t="n">
        <f aca="false">G37*G$11/(G$11+1)</f>
        <v>0.868050049326559</v>
      </c>
      <c r="H38" s="13" t="n">
        <f aca="false">H37*H$11/(H$11+1)</f>
        <v>0.868050049326559</v>
      </c>
      <c r="I38" s="13" t="n">
        <f aca="false">I37*I$11/(I$11+1)</f>
        <v>0.868050049326559</v>
      </c>
      <c r="J38" s="13"/>
      <c r="L38" s="13" t="n">
        <f aca="false">L37*L$11/(L$11+1)</f>
        <v>0.868050049326559</v>
      </c>
      <c r="M38" s="13" t="n">
        <f aca="false">M37*M$11/(M$11+1)</f>
        <v>0.868050049326559</v>
      </c>
      <c r="N38" s="13" t="n">
        <f aca="false">N37*N$11/(N$11+1)</f>
        <v>0.868050049326559</v>
      </c>
      <c r="O38" s="13"/>
      <c r="P38" s="13" t="n">
        <f aca="false">P37*P$11/(P$11+1)</f>
        <v>0.868050049326559</v>
      </c>
      <c r="Q38" s="13" t="n">
        <f aca="false">Q37*Q$11/(Q$11+1)</f>
        <v>0.868050049326559</v>
      </c>
      <c r="R38" s="13" t="n">
        <f aca="false">R37*R$11/(R$11+1)</f>
        <v>0.868050049326559</v>
      </c>
      <c r="S38" s="13" t="n">
        <f aca="false">S37*S$11/(S$11+1)</f>
        <v>0.868050049326559</v>
      </c>
    </row>
    <row r="39" customFormat="false" ht="12.8" hidden="false" customHeight="false" outlineLevel="0" collapsed="false">
      <c r="B39" s="0" t="s">
        <v>53</v>
      </c>
      <c r="C39" s="0" t="s">
        <v>51</v>
      </c>
      <c r="D39" s="13" t="n">
        <f aca="false">D37/(D$11+1)</f>
        <v>0.124007149903794</v>
      </c>
      <c r="E39" s="13"/>
      <c r="F39" s="13" t="n">
        <f aca="false">F37/(F$11+1)</f>
        <v>0.124007149903794</v>
      </c>
      <c r="G39" s="13" t="n">
        <f aca="false">G37/(G$11+1)</f>
        <v>0.124007149903794</v>
      </c>
      <c r="H39" s="13" t="n">
        <f aca="false">H37/(H$11+1)</f>
        <v>0.124007149903794</v>
      </c>
      <c r="I39" s="13" t="n">
        <f aca="false">I37/(I$11+1)</f>
        <v>0.124007149903794</v>
      </c>
      <c r="J39" s="13"/>
      <c r="L39" s="13" t="n">
        <f aca="false">L37/(L$11+1)</f>
        <v>0.124007149903794</v>
      </c>
      <c r="M39" s="13" t="n">
        <f aca="false">M37/(M$11+1)</f>
        <v>0.124007149903794</v>
      </c>
      <c r="N39" s="13" t="n">
        <f aca="false">N37/(N$11+1)</f>
        <v>0.124007149903794</v>
      </c>
      <c r="O39" s="13"/>
      <c r="P39" s="13" t="n">
        <f aca="false">P37/(P$11+1)</f>
        <v>0.124007149903794</v>
      </c>
      <c r="Q39" s="13" t="n">
        <f aca="false">Q37/(Q$11+1)</f>
        <v>0.124007149903794</v>
      </c>
      <c r="R39" s="13" t="n">
        <f aca="false">R37/(R$11+1)</f>
        <v>0.124007149903794</v>
      </c>
      <c r="S39" s="13" t="n">
        <f aca="false">S37/(S$11+1)</f>
        <v>0.124007149903794</v>
      </c>
    </row>
    <row r="40" customFormat="false" ht="12.8" hidden="false" customHeight="false" outlineLevel="0" collapsed="false">
      <c r="B40" s="0" t="s">
        <v>54</v>
      </c>
      <c r="C40" s="0" t="s">
        <v>33</v>
      </c>
      <c r="D40" s="7" t="n">
        <f aca="false">D$15*D20</f>
        <v>21.875</v>
      </c>
      <c r="E40" s="7"/>
      <c r="F40" s="7" t="n">
        <f aca="false">F$15*F20</f>
        <v>21.875</v>
      </c>
      <c r="G40" s="7" t="n">
        <f aca="false">G$15*G20</f>
        <v>21.875</v>
      </c>
      <c r="H40" s="7" t="n">
        <f aca="false">H$15*H20</f>
        <v>21.875</v>
      </c>
      <c r="I40" s="7" t="n">
        <f aca="false">I$15*I20</f>
        <v>21.875</v>
      </c>
      <c r="J40" s="7"/>
      <c r="L40" s="7" t="n">
        <f aca="false">L$15*L20</f>
        <v>21.875</v>
      </c>
      <c r="M40" s="7" t="n">
        <f aca="false">M$15*M20</f>
        <v>21.875</v>
      </c>
      <c r="N40" s="7" t="n">
        <f aca="false">N$15*N20</f>
        <v>21.875</v>
      </c>
      <c r="O40" s="7"/>
      <c r="P40" s="7" t="n">
        <f aca="false">P$15*P20</f>
        <v>21.875</v>
      </c>
      <c r="Q40" s="7" t="n">
        <f aca="false">Q$15*Q20</f>
        <v>21.875</v>
      </c>
      <c r="R40" s="7" t="n">
        <f aca="false">R$15*R20</f>
        <v>21.875</v>
      </c>
      <c r="S40" s="7" t="n">
        <f aca="false">S$15*S20</f>
        <v>21.875</v>
      </c>
    </row>
    <row r="41" customFormat="false" ht="12.8" hidden="false" customHeight="false" outlineLevel="0" collapsed="false">
      <c r="B41" s="0" t="s">
        <v>55</v>
      </c>
      <c r="C41" s="0" t="s">
        <v>33</v>
      </c>
      <c r="D41" s="7" t="n">
        <f aca="false">D$16*D20</f>
        <v>3.125</v>
      </c>
      <c r="E41" s="7"/>
      <c r="F41" s="7" t="n">
        <f aca="false">F$16*F20</f>
        <v>3.125</v>
      </c>
      <c r="G41" s="7" t="n">
        <f aca="false">G$16*G20</f>
        <v>3.125</v>
      </c>
      <c r="H41" s="7" t="n">
        <f aca="false">H$16*H20</f>
        <v>3.125</v>
      </c>
      <c r="I41" s="7" t="n">
        <f aca="false">I$16*I20</f>
        <v>3.125</v>
      </c>
      <c r="J41" s="7"/>
      <c r="L41" s="7" t="n">
        <f aca="false">L$16*L20</f>
        <v>3.125</v>
      </c>
      <c r="M41" s="7" t="n">
        <f aca="false">M$16*M20</f>
        <v>3.125</v>
      </c>
      <c r="N41" s="7" t="n">
        <f aca="false">N$16*N20</f>
        <v>3.125</v>
      </c>
      <c r="O41" s="7"/>
      <c r="P41" s="7" t="n">
        <f aca="false">P$16*P20</f>
        <v>3.125</v>
      </c>
      <c r="Q41" s="7" t="n">
        <f aca="false">Q$16*Q20</f>
        <v>3.125</v>
      </c>
      <c r="R41" s="7" t="n">
        <f aca="false">R$16*R20</f>
        <v>3.125</v>
      </c>
      <c r="S41" s="7" t="n">
        <f aca="false">S$16*S20</f>
        <v>3.125</v>
      </c>
    </row>
    <row r="42" customFormat="false" ht="12.8" hidden="false" customHeight="false" outlineLevel="0" collapsed="false">
      <c r="A42" s="0" t="s">
        <v>46</v>
      </c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</row>
    <row r="43" customFormat="false" ht="12.8" hidden="false" customHeight="false" outlineLevel="0" collapsed="false">
      <c r="B43" s="0" t="s">
        <v>49</v>
      </c>
      <c r="C43" s="0" t="s">
        <v>33</v>
      </c>
      <c r="D43" s="9" t="n">
        <v>4.4</v>
      </c>
      <c r="E43" s="9"/>
      <c r="F43" s="9" t="n">
        <v>4.4</v>
      </c>
      <c r="G43" s="9" t="n">
        <v>4.4</v>
      </c>
      <c r="H43" s="9" t="n">
        <v>4.4</v>
      </c>
      <c r="I43" s="9" t="n">
        <v>4.4</v>
      </c>
      <c r="J43" s="9"/>
      <c r="L43" s="15" t="n">
        <f aca="false">L$13+(L24/L$12/9.8)</f>
        <v>4.77006802721088</v>
      </c>
      <c r="M43" s="15" t="n">
        <f aca="false">M$13+(M24/M$12/9.8)</f>
        <v>4.63265306122449</v>
      </c>
      <c r="N43" s="15" t="n">
        <f aca="false">N$13+(N24/N$12/9.8)</f>
        <v>4.49659863945578</v>
      </c>
      <c r="O43" s="7"/>
      <c r="P43" s="7" t="n">
        <f aca="false">P$13+(P24/P$12/9.8)</f>
        <v>4.63265306122449</v>
      </c>
      <c r="Q43" s="7" t="n">
        <f aca="false">Q$13+(Q24/Q$12/9.8)</f>
        <v>4.63265306122449</v>
      </c>
      <c r="R43" s="7" t="n">
        <f aca="false">R$13+(R24/R$12/9.8)</f>
        <v>4.63265306122449</v>
      </c>
      <c r="S43" s="7" t="n">
        <f aca="false">S$13+(S24/S$12/9.8)</f>
        <v>4.63265306122449</v>
      </c>
    </row>
    <row r="44" customFormat="false" ht="12.8" hidden="false" customHeight="false" outlineLevel="0" collapsed="false">
      <c r="B44" s="0" t="s">
        <v>50</v>
      </c>
      <c r="C44" s="0" t="s">
        <v>51</v>
      </c>
      <c r="D44" s="13" t="n">
        <f aca="false">D24*(1/4.448)/D23</f>
        <v>0.991494939641507</v>
      </c>
      <c r="E44" s="13"/>
      <c r="F44" s="13" t="n">
        <f aca="false">F24*(1/4.448)/F23</f>
        <v>0.991494939641507</v>
      </c>
      <c r="G44" s="13" t="n">
        <f aca="false">G24*(1/4.448)/G23</f>
        <v>0.991494939641507</v>
      </c>
      <c r="H44" s="13" t="n">
        <f aca="false">H24*(1/4.448)/H23</f>
        <v>0.991494939641507</v>
      </c>
      <c r="I44" s="13" t="n">
        <f aca="false">I24*(1/4.448)/I23</f>
        <v>0.991494939641507</v>
      </c>
      <c r="J44" s="13"/>
      <c r="L44" s="13" t="n">
        <f aca="false">L24*(1/4.448)/L23</f>
        <v>0.991494939641507</v>
      </c>
      <c r="M44" s="13" t="n">
        <f aca="false">M24*(1/4.448)/M23</f>
        <v>0.914522619192781</v>
      </c>
      <c r="N44" s="13" t="n">
        <f aca="false">N24*(1/4.448)/N23</f>
        <v>0.838312400926716</v>
      </c>
      <c r="O44" s="13"/>
      <c r="P44" s="13" t="n">
        <f aca="false">P24*(1/4.448)/P23</f>
        <v>0.914522619192781</v>
      </c>
      <c r="Q44" s="13" t="n">
        <f aca="false">Q24*(1/4.448)/Q23</f>
        <v>0.914522619192781</v>
      </c>
      <c r="R44" s="13" t="n">
        <f aca="false">R24*(1/4.448)/R23</f>
        <v>0.914522619192781</v>
      </c>
      <c r="S44" s="13" t="n">
        <f aca="false">S24*(1/4.448)/S23</f>
        <v>0.914522619192781</v>
      </c>
    </row>
    <row r="45" customFormat="false" ht="12.8" hidden="false" customHeight="false" outlineLevel="0" collapsed="false">
      <c r="B45" s="0" t="s">
        <v>52</v>
      </c>
      <c r="C45" s="0" t="s">
        <v>51</v>
      </c>
      <c r="D45" s="13" t="n">
        <f aca="false">D44*D$11/(D$11+1)</f>
        <v>0.867558072186319</v>
      </c>
      <c r="E45" s="13"/>
      <c r="F45" s="13" t="n">
        <f aca="false">F44*F$11/(F$11+1)</f>
        <v>0.867558072186319</v>
      </c>
      <c r="G45" s="13" t="n">
        <f aca="false">G44*G$11/(G$11+1)</f>
        <v>0.867558072186319</v>
      </c>
      <c r="H45" s="13" t="n">
        <f aca="false">H44*H$11/(H$11+1)</f>
        <v>0.867558072186319</v>
      </c>
      <c r="I45" s="13" t="n">
        <f aca="false">I44*I$11/(I$11+1)</f>
        <v>0.867558072186319</v>
      </c>
      <c r="J45" s="13"/>
      <c r="L45" s="13" t="n">
        <f aca="false">L44*L$11/(L$11+1)</f>
        <v>0.867558072186319</v>
      </c>
      <c r="M45" s="13" t="n">
        <f aca="false">M44*M$11/(M$11+1)</f>
        <v>0.800207291793684</v>
      </c>
      <c r="N45" s="13" t="n">
        <f aca="false">N44*N$11/(N$11+1)</f>
        <v>0.733523350810877</v>
      </c>
      <c r="O45" s="13"/>
      <c r="P45" s="13" t="n">
        <f aca="false">P44*P$11/(P$11+1)</f>
        <v>0.800207291793684</v>
      </c>
      <c r="Q45" s="13" t="n">
        <f aca="false">Q44*Q$11/(Q$11+1)</f>
        <v>0.800207291793684</v>
      </c>
      <c r="R45" s="13" t="n">
        <f aca="false">R44*R$11/(R$11+1)</f>
        <v>0.800207291793684</v>
      </c>
      <c r="S45" s="13" t="n">
        <f aca="false">S44*S$11/(S$11+1)</f>
        <v>0.800207291793684</v>
      </c>
    </row>
    <row r="46" customFormat="false" ht="12.8" hidden="false" customHeight="false" outlineLevel="0" collapsed="false">
      <c r="B46" s="0" t="s">
        <v>53</v>
      </c>
      <c r="C46" s="0" t="s">
        <v>51</v>
      </c>
      <c r="D46" s="13" t="n">
        <f aca="false">D44/(D$11+1)</f>
        <v>0.123936867455188</v>
      </c>
      <c r="E46" s="13"/>
      <c r="F46" s="13" t="n">
        <f aca="false">F44/(F$11+1)</f>
        <v>0.123936867455188</v>
      </c>
      <c r="G46" s="13" t="n">
        <f aca="false">G44/(G$11+1)</f>
        <v>0.123936867455188</v>
      </c>
      <c r="H46" s="13" t="n">
        <f aca="false">H44/(H$11+1)</f>
        <v>0.123936867455188</v>
      </c>
      <c r="I46" s="13" t="n">
        <f aca="false">I44/(I$11+1)</f>
        <v>0.123936867455188</v>
      </c>
      <c r="J46" s="13"/>
      <c r="L46" s="13" t="n">
        <f aca="false">L44/(L$11+1)</f>
        <v>0.123936867455188</v>
      </c>
      <c r="M46" s="13" t="n">
        <f aca="false">M44/(M$11+1)</f>
        <v>0.114315327399098</v>
      </c>
      <c r="N46" s="13" t="n">
        <f aca="false">N44/(N$11+1)</f>
        <v>0.10478905011584</v>
      </c>
      <c r="O46" s="13"/>
      <c r="P46" s="13" t="n">
        <f aca="false">P44/(P$11+1)</f>
        <v>0.114315327399098</v>
      </c>
      <c r="Q46" s="13" t="n">
        <f aca="false">Q44/(Q$11+1)</f>
        <v>0.114315327399098</v>
      </c>
      <c r="R46" s="13" t="n">
        <f aca="false">R44/(R$11+1)</f>
        <v>0.114315327399098</v>
      </c>
      <c r="S46" s="13" t="n">
        <f aca="false">S44/(S$11+1)</f>
        <v>0.114315327399098</v>
      </c>
    </row>
    <row r="47" customFormat="false" ht="12.8" hidden="false" customHeight="false" outlineLevel="0" collapsed="false">
      <c r="B47" s="0" t="s">
        <v>54</v>
      </c>
      <c r="C47" s="0" t="s">
        <v>33</v>
      </c>
      <c r="D47" s="7" t="n">
        <f aca="false">D$15*D25</f>
        <v>21.875</v>
      </c>
      <c r="E47" s="7"/>
      <c r="F47" s="7" t="n">
        <f aca="false">F$15*F25</f>
        <v>21.875</v>
      </c>
      <c r="G47" s="7" t="n">
        <f aca="false">G$15*G25</f>
        <v>21.875</v>
      </c>
      <c r="H47" s="7" t="n">
        <f aca="false">H$15*H25</f>
        <v>21.875</v>
      </c>
      <c r="I47" s="7" t="n">
        <f aca="false">I$15*I25</f>
        <v>21.875</v>
      </c>
      <c r="J47" s="7"/>
      <c r="L47" s="7" t="n">
        <f aca="false">L$15*L25</f>
        <v>21.875</v>
      </c>
      <c r="M47" s="7" t="n">
        <f aca="false">M$15*M25</f>
        <v>21.875</v>
      </c>
      <c r="N47" s="7" t="n">
        <f aca="false">N$15*N25</f>
        <v>21.875</v>
      </c>
      <c r="O47" s="7"/>
      <c r="P47" s="7" t="n">
        <f aca="false">P$15*P25</f>
        <v>21.875</v>
      </c>
      <c r="Q47" s="7" t="n">
        <f aca="false">Q$15*Q25</f>
        <v>21.875</v>
      </c>
      <c r="R47" s="7" t="n">
        <f aca="false">R$15*R25</f>
        <v>21.875</v>
      </c>
      <c r="S47" s="7" t="n">
        <f aca="false">S$15*S25</f>
        <v>21.875</v>
      </c>
    </row>
    <row r="48" customFormat="false" ht="12.8" hidden="false" customHeight="false" outlineLevel="0" collapsed="false">
      <c r="B48" s="0" t="s">
        <v>55</v>
      </c>
      <c r="C48" s="0" t="s">
        <v>33</v>
      </c>
      <c r="D48" s="7" t="n">
        <f aca="false">D$16*D25</f>
        <v>3.125</v>
      </c>
      <c r="E48" s="7"/>
      <c r="F48" s="7" t="n">
        <f aca="false">F$16*F25</f>
        <v>3.125</v>
      </c>
      <c r="G48" s="7" t="n">
        <f aca="false">G$16*G25</f>
        <v>3.125</v>
      </c>
      <c r="H48" s="7" t="n">
        <f aca="false">H$16*H25</f>
        <v>3.125</v>
      </c>
      <c r="I48" s="7" t="n">
        <f aca="false">I$16*I25</f>
        <v>3.125</v>
      </c>
      <c r="J48" s="7"/>
      <c r="L48" s="7" t="n">
        <f aca="false">L$16*L25</f>
        <v>3.125</v>
      </c>
      <c r="M48" s="7" t="n">
        <f aca="false">M$16*M25</f>
        <v>3.125</v>
      </c>
      <c r="N48" s="7" t="n">
        <f aca="false">N$16*N25</f>
        <v>3.125</v>
      </c>
      <c r="O48" s="7"/>
      <c r="P48" s="7" t="n">
        <f aca="false">P$16*P25</f>
        <v>3.125</v>
      </c>
      <c r="Q48" s="7" t="n">
        <f aca="false">Q$16*Q25</f>
        <v>3.125</v>
      </c>
      <c r="R48" s="7" t="n">
        <f aca="false">R$16*R25</f>
        <v>3.125</v>
      </c>
      <c r="S48" s="7" t="n">
        <f aca="false">S$16*S25</f>
        <v>3.125</v>
      </c>
    </row>
    <row r="49" customFormat="false" ht="12.8" hidden="false" customHeight="false" outlineLevel="0" collapsed="false">
      <c r="A49" s="0" t="s">
        <v>48</v>
      </c>
      <c r="D49" s="7"/>
      <c r="E49" s="7"/>
      <c r="F49" s="7"/>
      <c r="G49" s="7"/>
      <c r="H49" s="7"/>
      <c r="I49" s="7"/>
      <c r="J49" s="7"/>
      <c r="L49" s="7"/>
      <c r="M49" s="7"/>
      <c r="N49" s="7"/>
      <c r="O49" s="7"/>
      <c r="P49" s="7"/>
      <c r="Q49" s="7"/>
      <c r="R49" s="7"/>
      <c r="S49" s="7"/>
    </row>
    <row r="50" customFormat="false" ht="12.8" hidden="false" customHeight="false" outlineLevel="0" collapsed="false">
      <c r="B50" s="0" t="s">
        <v>49</v>
      </c>
      <c r="C50" s="0" t="s">
        <v>33</v>
      </c>
      <c r="D50" s="9" t="n">
        <v>4.4</v>
      </c>
      <c r="E50" s="9"/>
      <c r="F50" s="9" t="n">
        <v>4.4</v>
      </c>
      <c r="G50" s="9" t="n">
        <v>4.4</v>
      </c>
      <c r="H50" s="9" t="n">
        <v>4.4</v>
      </c>
      <c r="I50" s="9" t="n">
        <v>4.4</v>
      </c>
      <c r="J50" s="9"/>
      <c r="L50" s="15" t="n">
        <f aca="false">L$13+(L29/L$12/9.8)</f>
        <v>4.77006802721088</v>
      </c>
      <c r="M50" s="15" t="n">
        <f aca="false">M$13+(M29/M$12/9.8)</f>
        <v>4.63265306122449</v>
      </c>
      <c r="N50" s="15" t="n">
        <f aca="false">N$13+(N29/N$12/9.8)</f>
        <v>4.49659863945578</v>
      </c>
      <c r="O50" s="7"/>
      <c r="P50" s="15" t="n">
        <f aca="false">P$13+(P29/P$12/9.8)</f>
        <v>4.49659863945578</v>
      </c>
      <c r="Q50" s="15" t="n">
        <f aca="false">Q$13+(Q29/Q$12/9.8)</f>
        <v>4.36054421768707</v>
      </c>
      <c r="R50" s="15" t="n">
        <f aca="false">R$13+(R29/R$12/9.8)</f>
        <v>4.22448979591837</v>
      </c>
      <c r="S50" s="15" t="n">
        <f aca="false">S$13+(S29/S$12/9.8)</f>
        <v>4.08843537414966</v>
      </c>
    </row>
    <row r="51" customFormat="false" ht="12.8" hidden="false" customHeight="false" outlineLevel="0" collapsed="false">
      <c r="B51" s="0" t="s">
        <v>50</v>
      </c>
      <c r="C51" s="0" t="s">
        <v>51</v>
      </c>
      <c r="D51" s="13" t="n">
        <f aca="false">D29*(1/4.448)/D28</f>
        <v>0.991494939641507</v>
      </c>
      <c r="E51" s="13"/>
      <c r="F51" s="13" t="n">
        <f aca="false">F29*(1/4.448)/F28</f>
        <v>0.991494939641507</v>
      </c>
      <c r="G51" s="13" t="n">
        <f aca="false">G29*(1/4.448)/G28</f>
        <v>0.991494939641507</v>
      </c>
      <c r="H51" s="13" t="n">
        <f aca="false">H29*(1/4.448)/H28</f>
        <v>0.991494939641507</v>
      </c>
      <c r="I51" s="13" t="n">
        <f aca="false">I29*(1/4.448)/I28</f>
        <v>0.991494939641507</v>
      </c>
      <c r="J51" s="13"/>
      <c r="L51" s="13" t="n">
        <f aca="false">L29*(1/4.448)/L28</f>
        <v>0.991494939641507</v>
      </c>
      <c r="M51" s="13" t="n">
        <f aca="false">M29*(1/4.448)/M28</f>
        <v>0.914522619192781</v>
      </c>
      <c r="N51" s="13" t="n">
        <f aca="false">N29*(1/4.448)/N28</f>
        <v>0.838312400926716</v>
      </c>
      <c r="O51" s="13"/>
      <c r="P51" s="13" t="n">
        <f aca="false">P29*(1/4.448)/P28</f>
        <v>0.838312400926716</v>
      </c>
      <c r="Q51" s="13" t="n">
        <f aca="false">Q29*(1/4.448)/Q28</f>
        <v>0.762102182660651</v>
      </c>
      <c r="R51" s="13" t="n">
        <f aca="false">R29*(1/4.448)/R28</f>
        <v>0.685891964394586</v>
      </c>
      <c r="S51" s="13" t="n">
        <f aca="false">S29*(1/4.448)/S28</f>
        <v>0.609681746128521</v>
      </c>
    </row>
    <row r="52" customFormat="false" ht="12.8" hidden="false" customHeight="false" outlineLevel="0" collapsed="false">
      <c r="B52" s="0" t="s">
        <v>52</v>
      </c>
      <c r="C52" s="0" t="s">
        <v>51</v>
      </c>
      <c r="D52" s="13" t="n">
        <f aca="false">D51*D$11/(D$11+1)</f>
        <v>0.867558072186319</v>
      </c>
      <c r="E52" s="13"/>
      <c r="F52" s="13" t="n">
        <f aca="false">F51*F$11/(F$11+1)</f>
        <v>0.867558072186319</v>
      </c>
      <c r="G52" s="13" t="n">
        <f aca="false">G51*G$11/(G$11+1)</f>
        <v>0.867558072186319</v>
      </c>
      <c r="H52" s="13" t="n">
        <f aca="false">H51*H$11/(H$11+1)</f>
        <v>0.867558072186319</v>
      </c>
      <c r="I52" s="13" t="n">
        <f aca="false">I51*I$11/(I$11+1)</f>
        <v>0.867558072186319</v>
      </c>
      <c r="J52" s="13"/>
      <c r="L52" s="13" t="n">
        <f aca="false">L51*L$11/(L$11+1)</f>
        <v>0.867558072186319</v>
      </c>
      <c r="M52" s="13" t="n">
        <f aca="false">M51*M$11/(M$11+1)</f>
        <v>0.800207291793684</v>
      </c>
      <c r="N52" s="13" t="n">
        <f aca="false">N51*N$11/(N$11+1)</f>
        <v>0.733523350810877</v>
      </c>
      <c r="O52" s="13"/>
      <c r="P52" s="13" t="n">
        <f aca="false">P51*P$11/(P$11+1)</f>
        <v>0.733523350810877</v>
      </c>
      <c r="Q52" s="13" t="n">
        <f aca="false">Q51*Q$11/(Q$11+1)</f>
        <v>0.66683940982807</v>
      </c>
      <c r="R52" s="13" t="n">
        <f aca="false">R51*R$11/(R$11+1)</f>
        <v>0.600155468845263</v>
      </c>
      <c r="S52" s="13" t="n">
        <f aca="false">S51*S$11/(S$11+1)</f>
        <v>0.533471527862456</v>
      </c>
    </row>
    <row r="53" customFormat="false" ht="12.8" hidden="false" customHeight="false" outlineLevel="0" collapsed="false">
      <c r="B53" s="0" t="s">
        <v>53</v>
      </c>
      <c r="C53" s="0" t="s">
        <v>51</v>
      </c>
      <c r="D53" s="13" t="n">
        <f aca="false">D51/(D$11+1)</f>
        <v>0.123936867455188</v>
      </c>
      <c r="E53" s="13"/>
      <c r="F53" s="13" t="n">
        <f aca="false">F51/(F$11+1)</f>
        <v>0.123936867455188</v>
      </c>
      <c r="G53" s="13" t="n">
        <f aca="false">G51/(G$11+1)</f>
        <v>0.123936867455188</v>
      </c>
      <c r="H53" s="13" t="n">
        <f aca="false">H51/(H$11+1)</f>
        <v>0.123936867455188</v>
      </c>
      <c r="I53" s="13" t="n">
        <f aca="false">I51/(I$11+1)</f>
        <v>0.123936867455188</v>
      </c>
      <c r="J53" s="13"/>
      <c r="L53" s="13" t="n">
        <f aca="false">L51/(L$11+1)</f>
        <v>0.123936867455188</v>
      </c>
      <c r="M53" s="13" t="n">
        <f aca="false">M51/(M$11+1)</f>
        <v>0.114315327399098</v>
      </c>
      <c r="N53" s="13" t="n">
        <f aca="false">N51/(N$11+1)</f>
        <v>0.10478905011584</v>
      </c>
      <c r="O53" s="13"/>
      <c r="P53" s="13" t="n">
        <f aca="false">P51/(P$11+1)</f>
        <v>0.10478905011584</v>
      </c>
      <c r="Q53" s="13" t="n">
        <f aca="false">Q51/(Q$11+1)</f>
        <v>0.0952627728325814</v>
      </c>
      <c r="R53" s="13" t="n">
        <f aca="false">R51/(R$11+1)</f>
        <v>0.0857364955493233</v>
      </c>
      <c r="S53" s="13" t="n">
        <f aca="false">S51/(S$11+1)</f>
        <v>0.0762102182660651</v>
      </c>
    </row>
    <row r="54" customFormat="false" ht="12.8" hidden="false" customHeight="false" outlineLevel="0" collapsed="false">
      <c r="B54" s="0" t="s">
        <v>54</v>
      </c>
      <c r="C54" s="0" t="s">
        <v>33</v>
      </c>
      <c r="D54" s="7" t="n">
        <f aca="false">D$15*D30</f>
        <v>21.875</v>
      </c>
      <c r="E54" s="7"/>
      <c r="F54" s="7" t="n">
        <f aca="false">F$15*F30</f>
        <v>32.8125</v>
      </c>
      <c r="G54" s="7" t="n">
        <f aca="false">G$15*G30</f>
        <v>35</v>
      </c>
      <c r="H54" s="7" t="n">
        <f aca="false">H$15*H30</f>
        <v>30.625</v>
      </c>
      <c r="I54" s="7" t="n">
        <f aca="false">I$15*I30</f>
        <v>37.1875</v>
      </c>
      <c r="J54" s="7"/>
      <c r="L54" s="7" t="n">
        <f aca="false">L$15*L30</f>
        <v>32.8125</v>
      </c>
      <c r="M54" s="7" t="n">
        <f aca="false">M$15*M30</f>
        <v>32.8125</v>
      </c>
      <c r="N54" s="7" t="n">
        <f aca="false">N$15*N30</f>
        <v>32.8125</v>
      </c>
      <c r="O54" s="7"/>
      <c r="P54" s="7" t="n">
        <f aca="false">P$15*P30</f>
        <v>32.8125</v>
      </c>
      <c r="Q54" s="7" t="n">
        <f aca="false">Q$15*Q30</f>
        <v>32.8125</v>
      </c>
      <c r="R54" s="7" t="n">
        <f aca="false">R$15*R30</f>
        <v>32.8125</v>
      </c>
      <c r="S54" s="7" t="n">
        <f aca="false">S$15*S30</f>
        <v>32.8125</v>
      </c>
    </row>
    <row r="55" customFormat="false" ht="12.8" hidden="false" customHeight="false" outlineLevel="0" collapsed="false">
      <c r="B55" s="0" t="s">
        <v>55</v>
      </c>
      <c r="C55" s="0" t="s">
        <v>33</v>
      </c>
      <c r="D55" s="7" t="n">
        <f aca="false">D$16*D30</f>
        <v>3.125</v>
      </c>
      <c r="E55" s="7"/>
      <c r="F55" s="7" t="n">
        <f aca="false">F$16*F30</f>
        <v>4.6875</v>
      </c>
      <c r="G55" s="7" t="n">
        <f aca="false">G$16*G30</f>
        <v>5</v>
      </c>
      <c r="H55" s="7" t="n">
        <f aca="false">H$16*H30</f>
        <v>4.375</v>
      </c>
      <c r="I55" s="7" t="n">
        <f aca="false">I$16*I30</f>
        <v>5.3125</v>
      </c>
      <c r="J55" s="7"/>
      <c r="L55" s="7" t="n">
        <f aca="false">L$16*L30</f>
        <v>4.6875</v>
      </c>
      <c r="M55" s="7" t="n">
        <f aca="false">M$16*M30</f>
        <v>4.6875</v>
      </c>
      <c r="N55" s="7" t="n">
        <f aca="false">N$16*N30</f>
        <v>4.6875</v>
      </c>
      <c r="O55" s="7"/>
      <c r="P55" s="7" t="n">
        <f aca="false">P$16*P30</f>
        <v>4.6875</v>
      </c>
      <c r="Q55" s="7" t="n">
        <f aca="false">Q$16*Q30</f>
        <v>4.6875</v>
      </c>
      <c r="R55" s="7" t="n">
        <f aca="false">R$16*R30</f>
        <v>4.6875</v>
      </c>
      <c r="S55" s="7" t="n">
        <f aca="false">S$16*S30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2016-04-01T13:58:56Z</dcterms:modified>
  <cp:revision>31</cp:revision>
</cp:coreProperties>
</file>