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St. Norbert - Seine River Ward\"/>
    </mc:Choice>
  </mc:AlternateContent>
  <xr:revisionPtr revIDLastSave="0" documentId="8_{25A764A2-5585-4EE4-BC30-269223C2D8E2}" xr6:coauthVersionLast="36" xr6:coauthVersionMax="36" xr10:uidLastSave="{00000000-0000-0000-0000-000000000000}"/>
  <bookViews>
    <workbookView xWindow="0" yWindow="0" windowWidth="11328" windowHeight="9468" tabRatio="716" xr2:uid="{00000000-000D-0000-FFFF-FFFF00000000}"/>
  </bookViews>
  <sheets>
    <sheet name="St. Norbert - Seine River Ward " sheetId="1" r:id="rId1"/>
    <sheet name="City of Winnipeg" sheetId="2" r:id="rId2"/>
  </sheets>
  <definedNames>
    <definedName name="_xlnm.Print_Area" localSheetId="1">'City of Winnipeg'!$C$1:$F$755</definedName>
    <definedName name="_xlnm.Print_Area" localSheetId="0">'St. Norbert - Seine River Ward '!$A$1:$E$756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09" i="1"/>
  <c r="C708" i="1"/>
  <c r="C707" i="1"/>
  <c r="C706" i="1"/>
  <c r="C704" i="1"/>
  <c r="F650" i="2"/>
  <c r="F704" i="2"/>
  <c r="C710" i="1" l="1"/>
  <c r="C711" i="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<sst xmlns="http://schemas.openxmlformats.org/spreadsheetml/2006/main" count="1484" uniqueCount="598">
  <si>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</si>
  <si>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</si>
  <si>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</si>
  <si>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</si>
  <si>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</si>
  <si>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</si>
  <si>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</si>
  <si>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</si>
  <si>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</si>
  <si>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</si>
  <si>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</si>
  <si>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</si>
  <si>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</si>
  <si>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</si>
  <si>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</si>
  <si>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</si>
  <si>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</si>
  <si>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</si>
  <si>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</si>
  <si>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</si>
  <si>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</si>
  <si>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</si>
  <si>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</si>
  <si>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</si>
  <si>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</si>
  <si>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</si>
  <si>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</si>
  <si>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</si>
  <si>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</si>
  <si>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</si>
  <si>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</si>
  <si>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</si>
  <si>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</si>
  <si>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</si>
  <si>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</si>
  <si>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</si>
  <si>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</si>
  <si>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</si>
  <si>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</si>
  <si>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</si>
  <si>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</si>
  <si>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</si>
  <si>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</si>
  <si>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</si>
  <si>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</si>
  <si>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</si>
  <si>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</si>
  <si>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</si>
  <si>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</si>
  <si>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</si>
  <si>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</si>
  <si>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</si>
  <si>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</si>
  <si>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</si>
  <si>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</si>
  <si>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</si>
  <si>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</si>
  <si>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</si>
  <si>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</si>
  <si>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</si>
  <si>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</si>
  <si>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</si>
  <si>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</si>
  <si>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</si>
  <si>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</si>
  <si>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</si>
  <si>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</si>
  <si>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</si>
  <si>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</si>
  <si>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</si>
  <si>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</si>
  <si>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</si>
  <si>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</si>
  <si>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</si>
  <si>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</si>
  <si>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</si>
  <si>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</si>
  <si>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</si>
  <si>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</si>
  <si>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</si>
  <si>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</si>
  <si>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</si>
  <si>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</si>
  <si>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</si>
  <si>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</si>
  <si>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</si>
  <si>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</si>
  <si>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</si>
  <si>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</si>
  <si>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</si>
  <si>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</si>
  <si>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</si>
  <si>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</si>
  <si>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</si>
  <si>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</si>
  <si>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</si>
  <si>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</si>
  <si>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</si>
  <si>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</si>
  <si>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</si>
  <si>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</si>
  <si>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</si>
  <si>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</si>
  <si>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</si>
  <si>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</si>
  <si>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</si>
  <si>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</si>
  <si>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</si>
  <si>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</si>
  <si>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</si>
  <si>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</si>
  <si>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</si>
  <si>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</si>
  <si>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</si>
  <si>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</si>
  <si>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</si>
  <si>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</si>
  <si>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</si>
  <si>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</si>
  <si>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</si>
  <si>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</si>
  <si>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</si>
  <si>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</si>
  <si>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</si>
  <si>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</si>
  <si>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</si>
  <si>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</si>
  <si>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</si>
  <si>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</si>
  <si>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</si>
  <si>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</si>
  <si>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</si>
  <si>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</si>
  <si>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</si>
  <si>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</si>
  <si>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</si>
  <si>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</si>
  <si>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</si>
  <si>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</si>
  <si>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</si>
  <si>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</si>
  <si>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</si>
  <si>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</si>
  <si>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</si>
  <si>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</si>
  <si>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</si>
  <si>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</si>
  <si>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</si>
  <si>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</si>
  <si>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</si>
  <si>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</si>
  <si>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</si>
  <si>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</si>
  <si>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</si>
  <si>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</si>
  <si>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</si>
  <si>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</si>
  <si>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</si>
  <si>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</si>
  <si>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</si>
  <si>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</si>
  <si>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</si>
  <si>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</si>
  <si>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</si>
  <si>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</si>
  <si>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</si>
  <si>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</si>
  <si>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</si>
  <si>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</si>
  <si>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</si>
  <si>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</si>
  <si>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</si>
  <si>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</si>
  <si>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</si>
  <si>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</si>
  <si>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</si>
  <si>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</si>
  <si>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</si>
  <si>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</si>
  <si>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</si>
  <si>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</si>
  <si>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</si>
  <si>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</si>
  <si>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</si>
  <si>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</si>
  <si>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</si>
  <si>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</si>
  <si>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</si>
  <si>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</si>
  <si>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</si>
  <si>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</si>
  <si>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</si>
  <si>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</si>
  <si>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</si>
  <si>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</si>
  <si>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</si>
  <si>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</si>
  <si>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</si>
  <si>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</si>
  <si>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</si>
  <si>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</si>
  <si>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</si>
  <si>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</si>
  <si>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</si>
  <si>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</si>
  <si>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</si>
  <si>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</si>
  <si>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</si>
  <si>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</si>
  <si>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</si>
  <si>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</si>
  <si>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</si>
  <si>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</si>
  <si>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</si>
  <si>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</si>
  <si>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</si>
  <si>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</si>
  <si>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</si>
  <si>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</si>
  <si>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</si>
  <si>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</si>
  <si>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</si>
  <si>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</si>
  <si>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</si>
  <si>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</si>
  <si>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</si>
  <si>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</si>
  <si>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</si>
  <si>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</si>
  <si>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</si>
  <si>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</si>
  <si>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</si>
  <si>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</si>
  <si>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</si>
  <si>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</si>
  <si>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</si>
  <si>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</si>
  <si>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</si>
  <si>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</si>
  <si>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</si>
  <si>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</si>
  <si>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</si>
  <si>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</si>
  <si>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</si>
  <si>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</si>
  <si>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</si>
  <si>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</si>
  <si>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</si>
  <si>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</si>
  <si>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</si>
  <si>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</si>
  <si>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</si>
  <si>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</si>
  <si>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</si>
  <si>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</si>
  <si>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</si>
  <si>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</si>
  <si>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</si>
  <si>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</si>
  <si>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</si>
  <si>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</si>
  <si>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</si>
  <si>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</si>
  <si>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</si>
  <si>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</si>
  <si>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</si>
  <si>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</si>
  <si>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</si>
  <si>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</si>
  <si>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</si>
  <si>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</si>
  <si>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</si>
  <si>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</si>
  <si>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</si>
  <si>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</si>
  <si>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</si>
  <si>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</si>
  <si>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</si>
  <si>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</si>
  <si>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</si>
  <si>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</si>
  <si>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</si>
  <si>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</si>
  <si>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</si>
  <si>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</si>
  <si>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</si>
  <si>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</si>
  <si>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</si>
  <si>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</si>
  <si>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</si>
  <si>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</si>
  <si>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</si>
  <si>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</si>
  <si>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</si>
  <si>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</si>
  <si>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</si>
  <si>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</si>
  <si>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</si>
  <si>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</si>
  <si>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</si>
  <si>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</si>
  <si>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</si>
  <si>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</si>
  <si>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</si>
  <si>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</si>
  <si>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</si>
  <si>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</si>
  <si>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</si>
  <si>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</si>
  <si>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</si>
  <si>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</si>
  <si>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</si>
  <si>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</si>
  <si>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</si>
  <si>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</si>
  <si>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</si>
  <si>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</si>
  <si>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</si>
  <si>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</si>
  <si>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</si>
  <si>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</si>
  <si>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</si>
  <si>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</si>
  <si>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</si>
  <si>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</si>
  <si>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</si>
  <si>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</si>
  <si>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</si>
  <si>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</si>
  <si>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</si>
  <si>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</si>
  <si>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</si>
  <si>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</si>
  <si>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</si>
  <si>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</si>
  <si>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</si>
  <si>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</si>
  <si>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</si>
  <si>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</si>
  <si>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</si>
  <si>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</si>
  <si>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</si>
  <si>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</si>
  <si>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</si>
  <si>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</si>
  <si>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</si>
  <si>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</si>
  <si>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</si>
  <si>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</si>
  <si>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</si>
  <si>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</si>
  <si>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</si>
  <si>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</si>
  <si>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</si>
  <si>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</si>
  <si>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</si>
  <si>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</si>
  <si>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</si>
  <si>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</si>
  <si>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</si>
  <si>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</si>
  <si>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</si>
  <si>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</si>
  <si>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</si>
  <si>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</si>
  <si>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</si>
  <si>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</si>
  <si>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</si>
  <si>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</si>
  <si>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</si>
  <si>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</si>
  <si>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</si>
  <si>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</si>
  <si>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</si>
  <si>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</si>
  <si>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</si>
  <si>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</si>
  <si>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</si>
  <si>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</si>
  <si>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</si>
  <si>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</si>
  <si>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</si>
  <si>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</si>
  <si>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</si>
  <si>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</si>
  <si>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</si>
  <si>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</si>
  <si>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</si>
  <si>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</si>
  <si>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</si>
  <si>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</si>
  <si>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</si>
  <si>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</si>
  <si>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</si>
  <si>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</si>
  <si>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</si>
  <si>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</si>
  <si>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</si>
  <si>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</si>
  <si>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</si>
  <si>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</si>
  <si>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</si>
  <si>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</si>
  <si>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</si>
  <si>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</si>
  <si>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</si>
  <si>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</si>
  <si>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</si>
  <si>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</si>
  <si>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</si>
  <si>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</si>
  <si>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</si>
  <si>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</si>
  <si>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</si>
  <si>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</si>
  <si>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</si>
  <si>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</si>
  <si>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</si>
  <si>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</si>
  <si>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</si>
  <si>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</si>
  <si>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</si>
  <si>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</si>
  <si>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</si>
  <si>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</si>
  <si>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</si>
  <si>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</si>
  <si>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</si>
  <si>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</si>
  <si>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</si>
  <si>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</si>
  <si>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</si>
  <si>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</si>
  <si>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</si>
  <si>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</si>
  <si>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</si>
  <si>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</si>
  <si>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</si>
  <si>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</si>
  <si>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</si>
  <si>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</si>
  <si>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</si>
  <si>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</si>
  <si>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</si>
  <si>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</si>
  <si>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</si>
  <si>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</si>
  <si>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</si>
  <si>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</si>
  <si>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</si>
  <si>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</si>
  <si>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</si>
  <si>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</si>
  <si>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</si>
  <si>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</si>
  <si>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</si>
  <si>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</si>
  <si>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</si>
  <si>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</si>
  <si>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</si>
  <si>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</si>
  <si>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</si>
  <si>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</si>
  <si>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</si>
  <si>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</si>
  <si>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</si>
  <si>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</si>
  <si>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</si>
  <si>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</si>
  <si>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</si>
  <si>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</si>
  <si>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</si>
  <si>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</si>
  <si>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</si>
  <si>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</si>
  <si>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</si>
  <si>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</si>
  <si>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</si>
  <si>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</si>
  <si>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</si>
  <si>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</si>
  <si>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</si>
  <si>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</si>
  <si>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</si>
  <si>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</si>
  <si>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</si>
  <si>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</si>
  <si>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</si>
  <si>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</si>
  <si>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</si>
  <si>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</si>
  <si>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</si>
  <si>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</si>
  <si>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</si>
  <si>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</si>
  <si>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</si>
  <si>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</si>
  <si>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</si>
  <si>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</si>
  <si>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</si>
  <si>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</si>
  <si>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</si>
  <si>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</si>
  <si>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</si>
  <si>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</si>
  <si>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</si>
  <si>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</si>
  <si>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</si>
  <si>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</si>
  <si>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</si>
  <si>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</si>
  <si>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</si>
  <si>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</si>
  <si>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</si>
  <si>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</si>
  <si>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</si>
  <si>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</si>
  <si>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</si>
  <si>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</si>
  <si>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</si>
  <si>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</si>
  <si>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</si>
  <si>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</si>
  <si>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</si>
  <si>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</si>
  <si>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</si>
  <si>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</si>
  <si>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</si>
  <si>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</si>
  <si>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</si>
  <si>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</si>
  <si>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</si>
  <si>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</si>
  <si>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</si>
  <si>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</si>
  <si>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</si>
  <si>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</si>
  <si>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</si>
  <si>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</si>
  <si>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</si>
  <si>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</si>
  <si>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</si>
  <si>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</si>
  <si>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</si>
  <si>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</si>
  <si>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</si>
  <si>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</si>
  <si>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</si>
  <si>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</si>
  <si>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</si>
  <si>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</si>
  <si>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</si>
  <si>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</si>
  <si>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</si>
  <si>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</si>
  <si>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</si>
  <si>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</si>
  <si>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</si>
  <si>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</si>
  <si>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</si>
  <si>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</si>
  <si>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</si>
  <si>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</si>
  <si>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</si>
  <si>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</si>
  <si>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</si>
  <si>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</si>
  <si>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</si>
  <si>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</si>
  <si>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</si>
  <si>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</si>
  <si>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</si>
  <si>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</si>
  <si>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</si>
  <si>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</si>
  <si>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</si>
  <si>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</si>
  <si>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</si>
  <si>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</si>
  <si>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</si>
  <si>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</si>
  <si>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</si>
  <si>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</si>
  <si>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</si>
  <si>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</si>
  <si>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</si>
  <si>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</si>
  <si>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</si>
  <si>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</si>
  <si>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</si>
  <si>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</si>
  <si>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</si>
  <si>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</si>
  <si>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</si>
  <si>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St. Norbert - Seine River Ward</t>
  </si>
  <si>
    <t>WE010000</t>
  </si>
  <si>
    <t>St. Norbert - Seine River Ward 2021 Census global non-response rate - (2.9%)</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</si>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</sst>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48515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48515</v>
      </c>
      <c r="C55" s="449">
        <f>IF(AND(B56&lt;&gt;0,ISNUMBER(B56)),(B55-B56)/B56,"-")</f>
        <v>3.5207510935666278E-2</v>
      </c>
      <c r="D55" s="208">
        <f>'City of Winnipeg'!E55</f>
        <v>749607</v>
      </c>
      <c r="E55" s="275">
        <f>'City of Winnipeg'!F55</f>
        <v>6.2904469942317839E-2</v>
      </c>
    </row>
    <row r="56" spans="1:5" ht="14.4" customHeight="1" x14ac:dyDescent="0.25">
      <c r="A56" s="654" t="s">
        <v>27</v>
      </c>
      <c r="B56" s="24">
        <v>46865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82.574126000000007</v>
      </c>
      <c r="C75" s="38">
        <f>IF(B75&lt;&gt;0,$B$55/B75,0)</f>
        <v>587.53270970134156</v>
      </c>
      <c r="D75" s="39">
        <f>IF(E75&lt;&gt;0,B75/E75,0)</f>
        <v>0.17376710016835017</v>
      </c>
      <c r="E75" s="40">
        <f>'City of Winnipeg'!E75</f>
        <v>475.2</v>
      </c>
    </row>
    <row r="76" spans="1:5" ht="15" customHeight="1" thickBot="1" x14ac:dyDescent="0.3">
      <c r="A76" s="41" t="s">
        <v>41</v>
      </c>
      <c r="B76" s="42">
        <v>54.645699999999998</v>
      </c>
      <c r="C76" s="43">
        <f>IF(B76&lt;&gt;0,$B$55/B76,0)</f>
        <v>887.81001981857685</v>
      </c>
      <c r="D76" s="32">
        <f>IF(E76&lt;&gt;0,B76/E76,0)</f>
        <v>0.14227681717082061</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1220</v>
      </c>
      <c r="C100" s="60">
        <v>1065</v>
      </c>
      <c r="D100" s="61">
        <f t="shared" ref="D100:D120" si="1">IF((B$121+C$121)&lt;&gt;0,(B100+C100)/(B$121+C$121),0)</f>
        <v>4.7093981863149219E-2</v>
      </c>
      <c r="E100" s="62">
        <f>'City of Winnipeg'!F100</f>
        <v>5.3911520762349494E-2</v>
      </c>
    </row>
    <row r="101" spans="1:5" ht="14.4" customHeight="1" x14ac:dyDescent="0.25">
      <c r="A101" s="63" t="s">
        <v>51</v>
      </c>
      <c r="B101" s="29">
        <v>1435</v>
      </c>
      <c r="C101" s="64">
        <v>1235</v>
      </c>
      <c r="D101" s="65">
        <f t="shared" si="1"/>
        <v>5.5028854080791424E-2</v>
      </c>
      <c r="E101" s="66">
        <f>'City of Winnipeg'!F101</f>
        <v>5.7311957864444055E-2</v>
      </c>
    </row>
    <row r="102" spans="1:5" ht="14.4" customHeight="1" x14ac:dyDescent="0.25">
      <c r="A102" s="63" t="s">
        <v>52</v>
      </c>
      <c r="B102" s="29">
        <v>1520</v>
      </c>
      <c r="C102" s="64">
        <v>1470</v>
      </c>
      <c r="D102" s="65">
        <f t="shared" si="1"/>
        <v>6.1624072547403132E-2</v>
      </c>
      <c r="E102" s="66">
        <f>'City of Winnipeg'!F102</f>
        <v>5.7257659467604222E-2</v>
      </c>
    </row>
    <row r="103" spans="1:5" ht="14.4" customHeight="1" x14ac:dyDescent="0.25">
      <c r="A103" s="63" t="s">
        <v>53</v>
      </c>
      <c r="B103" s="29">
        <v>1590</v>
      </c>
      <c r="C103" s="64">
        <v>1595</v>
      </c>
      <c r="D103" s="65">
        <f t="shared" si="1"/>
        <v>6.5643033800494646E-2</v>
      </c>
      <c r="E103" s="66">
        <f>'City of Winnipeg'!F103</f>
        <v>5.7128700775109613E-2</v>
      </c>
    </row>
    <row r="104" spans="1:5" ht="14.4" customHeight="1" x14ac:dyDescent="0.25">
      <c r="A104" s="63" t="s">
        <v>54</v>
      </c>
      <c r="B104" s="29">
        <v>2345</v>
      </c>
      <c r="C104" s="64">
        <v>1800</v>
      </c>
      <c r="D104" s="65">
        <f t="shared" si="1"/>
        <v>8.5428689200329755E-2</v>
      </c>
      <c r="E104" s="66">
        <f>'City of Winnipeg'!F104</f>
        <v>7.6038117474581557E-2</v>
      </c>
    </row>
    <row r="105" spans="1:5" ht="14.4" customHeight="1" x14ac:dyDescent="0.25">
      <c r="A105" s="63" t="s">
        <v>55</v>
      </c>
      <c r="B105" s="29">
        <v>1765</v>
      </c>
      <c r="C105" s="64">
        <v>1330</v>
      </c>
      <c r="D105" s="65">
        <f t="shared" si="1"/>
        <v>6.37881286067601E-2</v>
      </c>
      <c r="E105" s="66">
        <f>'City of Winnipeg'!F105</f>
        <v>7.4259844978077028E-2</v>
      </c>
    </row>
    <row r="106" spans="1:5" ht="14.4" customHeight="1" x14ac:dyDescent="0.25">
      <c r="A106" s="63" t="s">
        <v>56</v>
      </c>
      <c r="B106" s="29">
        <v>1380</v>
      </c>
      <c r="C106" s="64">
        <v>1370</v>
      </c>
      <c r="D106" s="65">
        <f t="shared" si="1"/>
        <v>5.6677658697444351E-2</v>
      </c>
      <c r="E106" s="66">
        <f>'City of Winnipeg'!F106</f>
        <v>7.4130886285582412E-2</v>
      </c>
    </row>
    <row r="107" spans="1:5" ht="14.4" customHeight="1" x14ac:dyDescent="0.25">
      <c r="A107" s="63" t="s">
        <v>57</v>
      </c>
      <c r="B107" s="29">
        <v>1395</v>
      </c>
      <c r="C107" s="64">
        <v>1595</v>
      </c>
      <c r="D107" s="65">
        <f t="shared" si="1"/>
        <v>6.1624072547403132E-2</v>
      </c>
      <c r="E107" s="66">
        <f>'City of Winnipeg'!F107</f>
        <v>7.2678404170116881E-2</v>
      </c>
    </row>
    <row r="108" spans="1:5" ht="14.4" customHeight="1" x14ac:dyDescent="0.25">
      <c r="A108" s="63" t="s">
        <v>58</v>
      </c>
      <c r="B108" s="29">
        <v>1370</v>
      </c>
      <c r="C108" s="64">
        <v>1645</v>
      </c>
      <c r="D108" s="65">
        <f t="shared" si="1"/>
        <v>6.2139323990107173E-2</v>
      </c>
      <c r="E108" s="66">
        <f>'City of Winnipeg'!F108</f>
        <v>6.7363948579418187E-2</v>
      </c>
    </row>
    <row r="109" spans="1:5" ht="14.4" customHeight="1" x14ac:dyDescent="0.25">
      <c r="A109" s="63" t="s">
        <v>59</v>
      </c>
      <c r="B109" s="29">
        <v>1625</v>
      </c>
      <c r="C109" s="64">
        <v>1645</v>
      </c>
      <c r="D109" s="65">
        <f t="shared" si="1"/>
        <v>6.7394888705688383E-2</v>
      </c>
      <c r="E109" s="66">
        <f>'City of Winnipeg'!F109</f>
        <v>6.2999714933416592E-2</v>
      </c>
    </row>
    <row r="110" spans="1:5" ht="14.4" customHeight="1" x14ac:dyDescent="0.25">
      <c r="A110" s="63" t="s">
        <v>60</v>
      </c>
      <c r="B110" s="29">
        <v>1400</v>
      </c>
      <c r="C110" s="64">
        <v>1570</v>
      </c>
      <c r="D110" s="65">
        <f t="shared" si="1"/>
        <v>6.12118713932399E-2</v>
      </c>
      <c r="E110" s="66">
        <f>'City of Winnipeg'!F110</f>
        <v>5.9891131714336132E-2</v>
      </c>
    </row>
    <row r="111" spans="1:5" ht="14.4" customHeight="1" x14ac:dyDescent="0.25">
      <c r="A111" s="63" t="s">
        <v>61</v>
      </c>
      <c r="B111" s="29">
        <v>1530</v>
      </c>
      <c r="C111" s="64">
        <v>1710</v>
      </c>
      <c r="D111" s="65">
        <f t="shared" si="1"/>
        <v>6.6776586974443525E-2</v>
      </c>
      <c r="E111" s="66">
        <f>'City of Winnipeg'!F111</f>
        <v>6.4608304939796649E-2</v>
      </c>
    </row>
    <row r="112" spans="1:5" ht="14.4" customHeight="1" x14ac:dyDescent="0.25">
      <c r="A112" s="63" t="s">
        <v>62</v>
      </c>
      <c r="B112" s="29">
        <v>1510</v>
      </c>
      <c r="C112" s="64">
        <v>1735</v>
      </c>
      <c r="D112" s="65">
        <f t="shared" si="1"/>
        <v>6.6879637262984334E-2</v>
      </c>
      <c r="E112" s="66">
        <f>'City of Winnipeg'!F112</f>
        <v>6.1160356740467235E-2</v>
      </c>
    </row>
    <row r="113" spans="1:5" ht="14.4" customHeight="1" x14ac:dyDescent="0.25">
      <c r="A113" s="63" t="s">
        <v>63</v>
      </c>
      <c r="B113" s="29">
        <v>1345</v>
      </c>
      <c r="C113" s="64">
        <v>1600</v>
      </c>
      <c r="D113" s="65">
        <f t="shared" si="1"/>
        <v>6.0696619950535859E-2</v>
      </c>
      <c r="E113" s="66">
        <f>'City of Winnipeg'!F113</f>
        <v>5.3049533712517138E-2</v>
      </c>
    </row>
    <row r="114" spans="1:5" ht="14.4" customHeight="1" x14ac:dyDescent="0.25">
      <c r="A114" s="63" t="s">
        <v>64</v>
      </c>
      <c r="B114" s="29">
        <v>1055</v>
      </c>
      <c r="C114" s="64">
        <v>1240</v>
      </c>
      <c r="D114" s="65">
        <f t="shared" si="1"/>
        <v>4.7300082440230831E-2</v>
      </c>
      <c r="E114" s="66">
        <f>'City of Winnipeg'!F114</f>
        <v>4.4076723634734687E-2</v>
      </c>
    </row>
    <row r="115" spans="1:5" ht="14.4" customHeight="1" x14ac:dyDescent="0.25">
      <c r="A115" s="63" t="s">
        <v>65</v>
      </c>
      <c r="B115" s="29">
        <v>770</v>
      </c>
      <c r="C115" s="64">
        <v>940</v>
      </c>
      <c r="D115" s="65">
        <f t="shared" si="1"/>
        <v>3.5243198680956309E-2</v>
      </c>
      <c r="E115" s="66">
        <f>'City of Winnipeg'!F115</f>
        <v>2.9070004208125756E-2</v>
      </c>
    </row>
    <row r="116" spans="1:5" ht="14.4" customHeight="1" x14ac:dyDescent="0.25">
      <c r="A116" s="63" t="s">
        <v>66</v>
      </c>
      <c r="B116" s="29">
        <v>435</v>
      </c>
      <c r="C116" s="64">
        <v>555</v>
      </c>
      <c r="D116" s="65">
        <f t="shared" si="1"/>
        <v>2.0403957131079967E-2</v>
      </c>
      <c r="E116" s="66">
        <f>'City of Winnipeg'!F116</f>
        <v>1.8699010411717593E-2</v>
      </c>
    </row>
    <row r="117" spans="1:5" ht="14.4" customHeight="1" x14ac:dyDescent="0.25">
      <c r="A117" s="63" t="s">
        <v>393</v>
      </c>
      <c r="B117" s="93">
        <v>245</v>
      </c>
      <c r="C117" s="322">
        <v>340</v>
      </c>
      <c r="D117" s="65">
        <f>IF((B$121+C$121)&lt;&gt;0,(B117+C117)/(B$121+C$121),0)</f>
        <v>1.2056883759274526E-2</v>
      </c>
      <c r="E117" s="66">
        <f>'City of Winnipeg'!F117</f>
        <v>1.0785019072311891E-2</v>
      </c>
    </row>
    <row r="118" spans="1:5" ht="14.4" customHeight="1" x14ac:dyDescent="0.25">
      <c r="A118" s="63" t="s">
        <v>394</v>
      </c>
      <c r="B118" s="93">
        <v>40</v>
      </c>
      <c r="C118" s="322">
        <v>85</v>
      </c>
      <c r="D118" s="65">
        <f>IF((B$121+C$121)&lt;&gt;0,(B118+C118)/(B$121+C$121),0)</f>
        <v>2.5762572135201978E-3</v>
      </c>
      <c r="E118" s="66">
        <f>'City of Winnipeg'!F118</f>
        <v>4.4728304396812685E-3</v>
      </c>
    </row>
    <row r="119" spans="1:5" ht="14.4" customHeight="1" x14ac:dyDescent="0.25">
      <c r="A119" s="63" t="s">
        <v>395</v>
      </c>
      <c r="B119" s="93">
        <v>10</v>
      </c>
      <c r="C119" s="322">
        <v>10</v>
      </c>
      <c r="D119" s="65">
        <f>IF((B$121+C$121)&lt;&gt;0,(B119+C119)/(B$121+C$121),0)</f>
        <v>4.1220115416323167E-4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23985</v>
      </c>
      <c r="C121" s="73">
        <f>SUM(C100:C120)</f>
        <v>24535</v>
      </c>
      <c r="D121" s="74">
        <f>SUM(D100:D120)</f>
        <v>0.99999999999999989</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40100</v>
      </c>
      <c r="C129" s="79">
        <f>IF(B$133&lt;&gt;0,B129/B$133,0)</f>
        <v>0.82646331409727947</v>
      </c>
      <c r="D129" s="80">
        <f>'City of Winnipeg'!E129</f>
        <v>651645</v>
      </c>
      <c r="E129" s="27">
        <f>'City of Winnipeg'!F129</f>
        <v>0.88458797418093704</v>
      </c>
    </row>
    <row r="130" spans="1:5" s="2" customFormat="1" ht="14.4" customHeight="1" x14ac:dyDescent="0.25">
      <c r="A130" s="63" t="s">
        <v>72</v>
      </c>
      <c r="B130" s="29">
        <v>7440</v>
      </c>
      <c r="C130" s="25">
        <f>IF(B$133&lt;&gt;0,B130/B$133,0)</f>
        <v>0.15333882934872217</v>
      </c>
      <c r="D130" s="81">
        <f>'City of Winnipeg'!E130</f>
        <v>71440</v>
      </c>
      <c r="E130" s="27">
        <f>'City of Winnipeg'!F130</f>
        <v>9.6977594971934325E-2</v>
      </c>
    </row>
    <row r="131" spans="1:5" s="2" customFormat="1" ht="14.4" customHeight="1" x14ac:dyDescent="0.25">
      <c r="A131" s="63" t="s">
        <v>73</v>
      </c>
      <c r="B131" s="29">
        <v>875</v>
      </c>
      <c r="C131" s="82">
        <f>IF(B$133&lt;&gt;0,B131/B$133,0)</f>
        <v>1.8033800494641386E-2</v>
      </c>
      <c r="D131" s="81">
        <f>'City of Winnipeg'!E131</f>
        <v>12350</v>
      </c>
      <c r="E131" s="27">
        <f>'City of Winnipeg'!F131</f>
        <v>1.6764743811637582E-2</v>
      </c>
    </row>
    <row r="132" spans="1:5" s="2" customFormat="1" ht="15" customHeight="1" thickBot="1" x14ac:dyDescent="0.3">
      <c r="A132" s="67" t="s">
        <v>74</v>
      </c>
      <c r="B132" s="68">
        <v>105</v>
      </c>
      <c r="C132" s="82">
        <f>IF(B$133&lt;&gt;0,B132/B$133,0)</f>
        <v>2.1640560593569661E-3</v>
      </c>
      <c r="D132" s="81">
        <f>'City of Winnipeg'!E132</f>
        <v>1230</v>
      </c>
      <c r="E132" s="27">
        <f>'City of Winnipeg'!F132</f>
        <v>1.6696870354910305E-3</v>
      </c>
    </row>
    <row r="133" spans="1:5" s="2" customFormat="1" ht="15" customHeight="1" thickBot="1" x14ac:dyDescent="0.3">
      <c r="A133" s="393" t="s">
        <v>67</v>
      </c>
      <c r="B133" s="83">
        <f>SUM(B129:B132)</f>
        <v>48520</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720</v>
      </c>
      <c r="C137" s="91">
        <f t="shared" ref="C137:C167" si="2">IF(B$168&lt;&gt;0,B137/B$168,0)</f>
        <v>6.1855670103092786E-2</v>
      </c>
      <c r="D137" s="65">
        <f t="shared" ref="D137:D167" si="3">IF(B$51&lt;&gt;0,B137/B$51,0)</f>
        <v>1.4840770895599299E-2</v>
      </c>
      <c r="E137" s="92">
        <f>'City of Winnipeg'!F137</f>
        <v>6.1052588711210054E-2</v>
      </c>
    </row>
    <row r="138" spans="1:5" s="2" customFormat="1" ht="14.4" customHeight="1" x14ac:dyDescent="0.25">
      <c r="A138" s="90" t="s">
        <v>400</v>
      </c>
      <c r="B138" s="29">
        <v>1095</v>
      </c>
      <c r="C138" s="91">
        <f t="shared" si="2"/>
        <v>9.4072164948453607E-2</v>
      </c>
      <c r="D138" s="65">
        <f t="shared" si="3"/>
        <v>2.2570339070390601E-2</v>
      </c>
      <c r="E138" s="92">
        <f>'City of Winnipeg'!F138</f>
        <v>4.1884994434338775E-2</v>
      </c>
    </row>
    <row r="139" spans="1:5" s="2" customFormat="1" ht="14.4" customHeight="1" x14ac:dyDescent="0.25">
      <c r="A139" s="90" t="s">
        <v>88</v>
      </c>
      <c r="B139" s="93">
        <v>1645</v>
      </c>
      <c r="C139" s="91">
        <f t="shared" si="2"/>
        <v>0.14132302405498282</v>
      </c>
      <c r="D139" s="65">
        <f t="shared" si="3"/>
        <v>3.3907039060084507E-2</v>
      </c>
      <c r="E139" s="92">
        <f>'City of Winnipeg'!F139</f>
        <v>1.5047647490022534E-2</v>
      </c>
    </row>
    <row r="140" spans="1:5" s="2" customFormat="1" ht="14.4" customHeight="1" x14ac:dyDescent="0.25">
      <c r="A140" s="90" t="s">
        <v>78</v>
      </c>
      <c r="B140" s="93">
        <v>460</v>
      </c>
      <c r="C140" s="91">
        <f t="shared" si="2"/>
        <v>3.951890034364261E-2</v>
      </c>
      <c r="D140" s="65">
        <f t="shared" si="3"/>
        <v>9.4816036277439973E-3</v>
      </c>
      <c r="E140" s="92">
        <f>'City of Winnipeg'!F140</f>
        <v>1.1056661146254717E-2</v>
      </c>
    </row>
    <row r="141" spans="1:5" s="2" customFormat="1" ht="14.4" customHeight="1" x14ac:dyDescent="0.25">
      <c r="A141" s="90" t="s">
        <v>80</v>
      </c>
      <c r="B141" s="93">
        <v>515</v>
      </c>
      <c r="C141" s="91">
        <f t="shared" si="2"/>
        <v>4.4243986254295535E-2</v>
      </c>
      <c r="D141" s="65">
        <f t="shared" si="3"/>
        <v>1.0615273626713388E-2</v>
      </c>
      <c r="E141" s="92">
        <f>'City of Winnipeg'!F141</f>
        <v>1.0472945456519969E-2</v>
      </c>
    </row>
    <row r="142" spans="1:5" s="2" customFormat="1" ht="14.4" customHeight="1" x14ac:dyDescent="0.25">
      <c r="A142" s="90" t="s">
        <v>82</v>
      </c>
      <c r="B142" s="93">
        <v>215</v>
      </c>
      <c r="C142" s="91">
        <f t="shared" si="2"/>
        <v>1.8470790378006873E-2</v>
      </c>
      <c r="D142" s="65">
        <f t="shared" si="3"/>
        <v>4.4316190868803462E-3</v>
      </c>
      <c r="E142" s="92">
        <f>'City of Winnipeg'!F142</f>
        <v>8.368854016778433E-3</v>
      </c>
    </row>
    <row r="143" spans="1:5" s="2" customFormat="1" ht="14.4" customHeight="1" x14ac:dyDescent="0.25">
      <c r="A143" s="90" t="s">
        <v>551</v>
      </c>
      <c r="B143" s="93">
        <v>640</v>
      </c>
      <c r="C143" s="91">
        <f t="shared" si="2"/>
        <v>5.4982817869415807E-2</v>
      </c>
      <c r="D143" s="65">
        <f t="shared" si="3"/>
        <v>1.3191796351643822E-2</v>
      </c>
      <c r="E143" s="92">
        <f>'City of Winnipeg'!F143</f>
        <v>8.2738305324030082E-3</v>
      </c>
    </row>
    <row r="144" spans="1:5" s="2" customFormat="1" ht="14.4" customHeight="1" x14ac:dyDescent="0.25">
      <c r="A144" s="90" t="s">
        <v>79</v>
      </c>
      <c r="B144" s="93">
        <v>175</v>
      </c>
      <c r="C144" s="91">
        <f t="shared" si="2"/>
        <v>1.5034364261168385E-2</v>
      </c>
      <c r="D144" s="65">
        <f t="shared" si="3"/>
        <v>3.6071318149026076E-3</v>
      </c>
      <c r="E144" s="92">
        <f>'City of Winnipeg'!F144</f>
        <v>7.9751852957945322E-3</v>
      </c>
    </row>
    <row r="145" spans="1:5" s="2" customFormat="1" ht="14.4" customHeight="1" x14ac:dyDescent="0.25">
      <c r="A145" s="90" t="s">
        <v>86</v>
      </c>
      <c r="B145" s="93">
        <v>580</v>
      </c>
      <c r="C145" s="91">
        <f t="shared" si="2"/>
        <v>4.9828178694158079E-2</v>
      </c>
      <c r="D145" s="65">
        <f t="shared" si="3"/>
        <v>1.1955065443677214E-2</v>
      </c>
      <c r="E145" s="92">
        <f>'City of Winnipeg'!F145</f>
        <v>7.7376265848559719E-3</v>
      </c>
    </row>
    <row r="146" spans="1:5" s="2" customFormat="1" ht="14.4" customHeight="1" x14ac:dyDescent="0.25">
      <c r="A146" s="90" t="s">
        <v>83</v>
      </c>
      <c r="B146" s="93">
        <v>375</v>
      </c>
      <c r="C146" s="91">
        <f t="shared" si="2"/>
        <v>3.2216494845360821E-2</v>
      </c>
      <c r="D146" s="65">
        <f t="shared" si="3"/>
        <v>7.7295681747913013E-3</v>
      </c>
      <c r="E146" s="92">
        <f>'City of Winnipeg'!F146</f>
        <v>7.5475796161051231E-3</v>
      </c>
    </row>
    <row r="147" spans="1:5" s="2" customFormat="1" ht="14.4" customHeight="1" x14ac:dyDescent="0.25">
      <c r="A147" s="90" t="s">
        <v>85</v>
      </c>
      <c r="B147" s="93">
        <v>250</v>
      </c>
      <c r="C147" s="91">
        <f t="shared" si="2"/>
        <v>2.147766323024055E-2</v>
      </c>
      <c r="D147" s="65">
        <f t="shared" si="3"/>
        <v>5.1530454498608675E-3</v>
      </c>
      <c r="E147" s="92">
        <f>'City of Winnipeg'!F147</f>
        <v>6.0747156082860479E-3</v>
      </c>
    </row>
    <row r="148" spans="1:5" s="2" customFormat="1" ht="14.4" customHeight="1" x14ac:dyDescent="0.25">
      <c r="A148" s="90" t="s">
        <v>81</v>
      </c>
      <c r="B148" s="93">
        <v>250</v>
      </c>
      <c r="C148" s="91">
        <f t="shared" si="2"/>
        <v>2.147766323024055E-2</v>
      </c>
      <c r="D148" s="65">
        <f t="shared" si="3"/>
        <v>5.1530454498608675E-3</v>
      </c>
      <c r="E148" s="92">
        <f>'City of Winnipeg'!F148</f>
        <v>5.5860234029267231E-3</v>
      </c>
    </row>
    <row r="149" spans="1:5" s="2" customFormat="1" ht="14.4" customHeight="1" x14ac:dyDescent="0.25">
      <c r="A149" s="90" t="s">
        <v>90</v>
      </c>
      <c r="B149" s="29">
        <v>535</v>
      </c>
      <c r="C149" s="91">
        <f t="shared" si="2"/>
        <v>4.596219931271478E-2</v>
      </c>
      <c r="D149" s="65">
        <f t="shared" si="3"/>
        <v>1.1027517262702256E-2</v>
      </c>
      <c r="E149" s="92">
        <f>'City of Winnipeg'!F149</f>
        <v>4.5882768169847694E-3</v>
      </c>
    </row>
    <row r="150" spans="1:5" s="2" customFormat="1" ht="14.4" customHeight="1" x14ac:dyDescent="0.25">
      <c r="A150" s="90" t="s">
        <v>91</v>
      </c>
      <c r="B150" s="29">
        <v>320</v>
      </c>
      <c r="C150" s="91">
        <f t="shared" si="2"/>
        <v>2.7491408934707903E-2</v>
      </c>
      <c r="D150" s="65">
        <f t="shared" si="3"/>
        <v>6.5958981758219111E-3</v>
      </c>
      <c r="E150" s="92">
        <f>'City of Winnipeg'!F150</f>
        <v>4.3778676730106157E-3</v>
      </c>
    </row>
    <row r="151" spans="1:5" s="2" customFormat="1" ht="14.4" customHeight="1" x14ac:dyDescent="0.25">
      <c r="A151" s="90" t="s">
        <v>87</v>
      </c>
      <c r="B151" s="29">
        <v>225</v>
      </c>
      <c r="C151" s="91">
        <f t="shared" si="2"/>
        <v>1.9329896907216496E-2</v>
      </c>
      <c r="D151" s="65">
        <f t="shared" si="3"/>
        <v>4.6377409048747806E-3</v>
      </c>
      <c r="E151" s="92">
        <f>'City of Winnipeg'!F151</f>
        <v>4.2285450547063777E-3</v>
      </c>
    </row>
    <row r="152" spans="1:5" s="2" customFormat="1" ht="14.4" customHeight="1" x14ac:dyDescent="0.25">
      <c r="A152" s="90" t="s">
        <v>94</v>
      </c>
      <c r="B152" s="29">
        <v>385</v>
      </c>
      <c r="C152" s="91">
        <f t="shared" si="2"/>
        <v>3.3075601374570447E-2</v>
      </c>
      <c r="D152" s="65">
        <f t="shared" si="3"/>
        <v>7.9356899927857365E-3</v>
      </c>
      <c r="E152" s="92">
        <f>'City of Winnipeg'!F152</f>
        <v>4.1946080960008686E-3</v>
      </c>
    </row>
    <row r="153" spans="1:5" s="2" customFormat="1" ht="14.4" customHeight="1" x14ac:dyDescent="0.25">
      <c r="A153" s="90" t="s">
        <v>95</v>
      </c>
      <c r="B153" s="29">
        <v>155</v>
      </c>
      <c r="C153" s="91">
        <f t="shared" si="2"/>
        <v>1.331615120274914E-2</v>
      </c>
      <c r="D153" s="65">
        <f t="shared" si="3"/>
        <v>3.1948881789137379E-3</v>
      </c>
      <c r="E153" s="92">
        <f>'City of Winnipeg'!F153</f>
        <v>3.9163250346156975E-3</v>
      </c>
    </row>
    <row r="154" spans="1:5" s="2" customFormat="1" ht="14.4" customHeight="1" x14ac:dyDescent="0.25">
      <c r="A154" s="90" t="s">
        <v>84</v>
      </c>
      <c r="B154" s="29">
        <v>170</v>
      </c>
      <c r="C154" s="91">
        <f t="shared" si="2"/>
        <v>1.4604810996563574E-2</v>
      </c>
      <c r="D154" s="65">
        <f t="shared" si="3"/>
        <v>3.50407090590539E-3</v>
      </c>
      <c r="E154" s="92">
        <f>'City of Winnipeg'!F154</f>
        <v>3.8823880759101892E-3</v>
      </c>
    </row>
    <row r="155" spans="1:5" s="2" customFormat="1" ht="14.4" customHeight="1" x14ac:dyDescent="0.25">
      <c r="A155" s="90" t="s">
        <v>401</v>
      </c>
      <c r="B155" s="29">
        <v>505</v>
      </c>
      <c r="C155" s="91">
        <f t="shared" si="2"/>
        <v>4.3384879725085909E-2</v>
      </c>
      <c r="D155" s="65">
        <f t="shared" si="3"/>
        <v>1.0409151808718953E-2</v>
      </c>
      <c r="E155" s="92">
        <f>'City of Winnipeg'!F155</f>
        <v>2.6199332120652678E-3</v>
      </c>
    </row>
    <row r="156" spans="1:5" s="2" customFormat="1" ht="14.4" customHeight="1" x14ac:dyDescent="0.25">
      <c r="A156" s="90" t="s">
        <v>92</v>
      </c>
      <c r="B156" s="29">
        <v>80</v>
      </c>
      <c r="C156" s="91">
        <f t="shared" si="2"/>
        <v>6.8728522336769758E-3</v>
      </c>
      <c r="D156" s="65">
        <f t="shared" si="3"/>
        <v>1.6489745439554778E-3</v>
      </c>
      <c r="E156" s="92">
        <f>'City of Winnipeg'!F156</f>
        <v>2.3280753671978934E-3</v>
      </c>
    </row>
    <row r="157" spans="1:5" s="2" customFormat="1" ht="14.4" customHeight="1" x14ac:dyDescent="0.25">
      <c r="A157" s="90" t="s">
        <v>402</v>
      </c>
      <c r="B157" s="29">
        <v>280</v>
      </c>
      <c r="C157" s="91">
        <f t="shared" si="2"/>
        <v>2.4054982817869417E-2</v>
      </c>
      <c r="D157" s="65">
        <f t="shared" si="3"/>
        <v>5.7714109038441716E-3</v>
      </c>
      <c r="E157" s="92">
        <f>'City of Winnipeg'!F157</f>
        <v>1.9072570792495859E-3</v>
      </c>
    </row>
    <row r="158" spans="1:5" s="2" customFormat="1" ht="14.4" customHeight="1" x14ac:dyDescent="0.25">
      <c r="A158" s="90" t="s">
        <v>96</v>
      </c>
      <c r="B158" s="29">
        <v>30</v>
      </c>
      <c r="C158" s="91">
        <f t="shared" si="2"/>
        <v>2.5773195876288659E-3</v>
      </c>
      <c r="D158" s="65">
        <f t="shared" si="3"/>
        <v>6.1836545398330413E-4</v>
      </c>
      <c r="E158" s="92">
        <f>'City of Winnipeg'!F158</f>
        <v>1.8733201205440773E-3</v>
      </c>
    </row>
    <row r="159" spans="1:5" s="2" customFormat="1" ht="14.4" customHeight="1" x14ac:dyDescent="0.25">
      <c r="A159" s="90" t="s">
        <v>552</v>
      </c>
      <c r="B159" s="29">
        <v>100</v>
      </c>
      <c r="C159" s="91">
        <f t="shared" si="2"/>
        <v>8.5910652920962206E-3</v>
      </c>
      <c r="D159" s="65">
        <f t="shared" si="3"/>
        <v>2.0612181799443473E-3</v>
      </c>
      <c r="E159" s="92">
        <f>'City of Winnipeg'!F159</f>
        <v>1.7782966361686531E-3</v>
      </c>
    </row>
    <row r="160" spans="1:5" s="2" customFormat="1" ht="14.4" customHeight="1" x14ac:dyDescent="0.25">
      <c r="A160" s="90" t="s">
        <v>553</v>
      </c>
      <c r="B160" s="93">
        <v>145</v>
      </c>
      <c r="C160" s="91">
        <f t="shared" si="2"/>
        <v>1.245704467353952E-2</v>
      </c>
      <c r="D160" s="65">
        <f t="shared" si="3"/>
        <v>2.9887663609193035E-3</v>
      </c>
      <c r="E160" s="92">
        <f>'City of Winnipeg'!F160</f>
        <v>1.6086118426411099E-3</v>
      </c>
    </row>
    <row r="161" spans="1:5" s="2" customFormat="1" ht="14.4" customHeight="1" x14ac:dyDescent="0.25">
      <c r="A161" s="90" t="s">
        <v>97</v>
      </c>
      <c r="B161" s="93">
        <v>0</v>
      </c>
      <c r="C161" s="91">
        <f t="shared" si="2"/>
        <v>0</v>
      </c>
      <c r="D161" s="65">
        <f t="shared" si="3"/>
        <v>0</v>
      </c>
      <c r="E161" s="92">
        <f>'City of Winnipeg'!F161</f>
        <v>1.527163141747889E-3</v>
      </c>
    </row>
    <row r="162" spans="1:5" s="2" customFormat="1" ht="14.4" customHeight="1" x14ac:dyDescent="0.25">
      <c r="A162" s="90" t="s">
        <v>89</v>
      </c>
      <c r="B162" s="93">
        <v>65</v>
      </c>
      <c r="C162" s="91">
        <f t="shared" si="2"/>
        <v>5.5841924398625431E-3</v>
      </c>
      <c r="D162" s="65">
        <f t="shared" si="3"/>
        <v>1.3397918169638257E-3</v>
      </c>
      <c r="E162" s="92">
        <f>'City of Winnipeg'!F162</f>
        <v>1.45250183259577E-3</v>
      </c>
    </row>
    <row r="163" spans="1:5" s="2" customFormat="1" ht="14.4" customHeight="1" x14ac:dyDescent="0.25">
      <c r="A163" s="90" t="s">
        <v>554</v>
      </c>
      <c r="B163" s="93">
        <v>325</v>
      </c>
      <c r="C163" s="91">
        <f t="shared" si="2"/>
        <v>2.7920962199312716E-2</v>
      </c>
      <c r="D163" s="65">
        <f t="shared" si="3"/>
        <v>6.6989590848191283E-3</v>
      </c>
      <c r="E163" s="92">
        <f>'City of Winnipeg'!F163</f>
        <v>1.3642657399614475E-3</v>
      </c>
    </row>
    <row r="164" spans="1:5" s="2" customFormat="1" ht="14.4" customHeight="1" x14ac:dyDescent="0.25">
      <c r="A164" s="90" t="s">
        <v>93</v>
      </c>
      <c r="B164" s="93">
        <v>15</v>
      </c>
      <c r="C164" s="91">
        <f t="shared" si="2"/>
        <v>1.288659793814433E-3</v>
      </c>
      <c r="D164" s="65">
        <f t="shared" si="3"/>
        <v>3.0918272699165207E-4</v>
      </c>
      <c r="E164" s="92">
        <f>'City of Winnipeg'!F164</f>
        <v>1.3439035647381423E-3</v>
      </c>
    </row>
    <row r="165" spans="1:5" s="2" customFormat="1" ht="14.4" customHeight="1" x14ac:dyDescent="0.25">
      <c r="A165" s="90" t="s">
        <v>555</v>
      </c>
      <c r="B165" s="93">
        <v>45</v>
      </c>
      <c r="C165" s="91">
        <f t="shared" si="2"/>
        <v>3.8659793814432991E-3</v>
      </c>
      <c r="D165" s="65">
        <f t="shared" si="3"/>
        <v>9.275481809749562E-4</v>
      </c>
      <c r="E165" s="92">
        <f>'City of Winnipeg'!F165</f>
        <v>1.3167539977737355E-3</v>
      </c>
    </row>
    <row r="166" spans="1:5" s="2" customFormat="1" ht="14.4" customHeight="1" x14ac:dyDescent="0.25">
      <c r="A166" s="90" t="s">
        <v>556</v>
      </c>
      <c r="B166" s="93">
        <v>20</v>
      </c>
      <c r="C166" s="91">
        <f t="shared" si="2"/>
        <v>1.718213058419244E-3</v>
      </c>
      <c r="D166" s="65">
        <f t="shared" si="3"/>
        <v>4.1224363598886944E-4</v>
      </c>
      <c r="E166" s="92">
        <f>'City of Winnipeg'!F166</f>
        <v>1.1810061629517008E-3</v>
      </c>
    </row>
    <row r="167" spans="1:5" s="2" customFormat="1" ht="16.8" thickBot="1" x14ac:dyDescent="0.3">
      <c r="A167" s="94" t="s">
        <v>435</v>
      </c>
      <c r="B167" s="93">
        <v>1320</v>
      </c>
      <c r="C167" s="91">
        <f t="shared" si="2"/>
        <v>0.1134020618556701</v>
      </c>
      <c r="D167" s="65">
        <f t="shared" si="3"/>
        <v>2.7208079975265382E-2</v>
      </c>
      <c r="E167" s="92">
        <f>'City of Winnipeg'!F167</f>
        <v>2.7169929139630223E-2</v>
      </c>
    </row>
    <row r="168" spans="1:5" s="2" customFormat="1" ht="15" customHeight="1" thickBot="1" x14ac:dyDescent="0.3">
      <c r="A168" s="394" t="s">
        <v>67</v>
      </c>
      <c r="B168" s="95">
        <f>SUM(B137:B167)</f>
        <v>11640</v>
      </c>
      <c r="C168" s="84">
        <f>SUM(C137:C167)</f>
        <v>1</v>
      </c>
      <c r="D168" s="74">
        <f>SUM(D137:D167)</f>
        <v>0.23992579614552204</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2830</v>
      </c>
      <c r="C179" s="91">
        <f>IF(B$184 &lt;&gt; 0,B179/B$184,0)</f>
        <v>0.65585168018539974</v>
      </c>
      <c r="D179" s="65">
        <f>IF(B$51&lt;&gt;0,B179/B$51,0)</f>
        <v>5.8332474492425027E-2</v>
      </c>
      <c r="E179" s="27">
        <f>'City of Winnipeg'!F179</f>
        <v>6.5043575054977876E-2</v>
      </c>
    </row>
    <row r="180" spans="1:5" s="2" customFormat="1" ht="14.4" customHeight="1" x14ac:dyDescent="0.25">
      <c r="A180" s="63" t="s">
        <v>102</v>
      </c>
      <c r="B180" s="93">
        <v>1320</v>
      </c>
      <c r="C180" s="91">
        <f>IF(B$184 &lt;&gt; 0,B180/B$184,0)</f>
        <v>0.30590961761297797</v>
      </c>
      <c r="D180" s="65">
        <f>IF(B$51&lt;&gt;0,B180/B$51,0)</f>
        <v>2.7208079975265382E-2</v>
      </c>
      <c r="E180" s="27">
        <f>'City of Winnipeg'!F180</f>
        <v>5.4692802649797735E-2</v>
      </c>
    </row>
    <row r="181" spans="1:5" s="2" customFormat="1" ht="14.4" customHeight="1" x14ac:dyDescent="0.25">
      <c r="A181" s="63" t="s">
        <v>103</v>
      </c>
      <c r="B181" s="93">
        <v>35</v>
      </c>
      <c r="C181" s="91">
        <f>IF(B$184 &lt;&gt; 0,B181/B$184,0)</f>
        <v>8.1112398609501733E-3</v>
      </c>
      <c r="D181" s="65">
        <f>IF(B$51&lt;&gt;0,B181/B$51,0)</f>
        <v>7.2142636298052145E-4</v>
      </c>
      <c r="E181" s="27">
        <f>'City of Winnipeg'!F181</f>
        <v>6.1765264844025733E-4</v>
      </c>
    </row>
    <row r="182" spans="1:5" s="2" customFormat="1" ht="14.4" customHeight="1" x14ac:dyDescent="0.25">
      <c r="A182" s="63" t="s">
        <v>547</v>
      </c>
      <c r="B182" s="93">
        <v>90</v>
      </c>
      <c r="C182" s="91">
        <f>IF(B$184 &lt;&gt; 0,B182/B$184,0)</f>
        <v>2.085747392815759E-2</v>
      </c>
      <c r="D182" s="65">
        <f>IF(B$51&lt;&gt;0,B182/B$51,0)</f>
        <v>1.8550963619499124E-3</v>
      </c>
      <c r="E182" s="27">
        <f>'City of Winnipeg'!F182</f>
        <v>2.1719653571525533E-3</v>
      </c>
    </row>
    <row r="183" spans="1:5" s="2" customFormat="1" ht="15" customHeight="1" thickBot="1" x14ac:dyDescent="0.3">
      <c r="A183" s="67" t="s">
        <v>105</v>
      </c>
      <c r="B183" s="93">
        <v>40</v>
      </c>
      <c r="C183" s="91">
        <f>IF(B$184 &lt;&gt; 0,B183/B$184,0)</f>
        <v>9.2699884125144842E-3</v>
      </c>
      <c r="D183" s="65">
        <f>IF(B$51&lt;&gt;0,B183/B$51,0)</f>
        <v>8.2448727197773888E-4</v>
      </c>
      <c r="E183" s="97">
        <f>'City of Winnipeg'!F183</f>
        <v>1.004533977683056E-3</v>
      </c>
    </row>
    <row r="184" spans="1:5" s="2" customFormat="1" ht="15" customHeight="1" thickBot="1" x14ac:dyDescent="0.3">
      <c r="A184" s="375" t="s">
        <v>67</v>
      </c>
      <c r="B184" s="95">
        <f>SUM(B179:B183)</f>
        <v>4315</v>
      </c>
      <c r="C184" s="84">
        <f>SUM(C179:C183)</f>
        <v>1</v>
      </c>
      <c r="D184" s="74">
        <f>SUM(D179:D183)</f>
        <v>8.8941564464598583E-2</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1990</v>
      </c>
      <c r="C191" s="91">
        <f>IF(B$194&lt;&gt;0,B191/B$194,0)</f>
        <v>0.41806722689075632</v>
      </c>
      <c r="D191" s="65">
        <f>IF(B$51&lt;&gt;0,B191/B$51,0)</f>
        <v>4.1018241780892507E-2</v>
      </c>
      <c r="E191" s="100">
        <f>'City of Winnipeg'!F191</f>
        <v>7.0432764097412642E-2</v>
      </c>
    </row>
    <row r="192" spans="1:5" s="2" customFormat="1" ht="14.4" customHeight="1" x14ac:dyDescent="0.25">
      <c r="A192" s="101" t="s">
        <v>108</v>
      </c>
      <c r="B192" s="93">
        <v>2725</v>
      </c>
      <c r="C192" s="91">
        <f>IF(B$194&lt;&gt;0,B192/B$194,0)</f>
        <v>0.57247899159663862</v>
      </c>
      <c r="D192" s="65">
        <f>IF(B$51&lt;&gt;0,B192/B$51,0)</f>
        <v>5.6168195403483459E-2</v>
      </c>
      <c r="E192" s="102">
        <f>'City of Winnipeg'!F192</f>
        <v>6.0197377351831241E-2</v>
      </c>
    </row>
    <row r="193" spans="1:5" s="2" customFormat="1" ht="15" customHeight="1" thickBot="1" x14ac:dyDescent="0.3">
      <c r="A193" s="101" t="s">
        <v>109</v>
      </c>
      <c r="B193" s="93">
        <v>45</v>
      </c>
      <c r="C193" s="91">
        <f>IF(B$194&lt;&gt;0,B193/B$194,0)</f>
        <v>9.4537815126050414E-3</v>
      </c>
      <c r="D193" s="65">
        <f>IF(B$51&lt;&gt;0,B193/B$51,0)</f>
        <v>9.275481809749562E-4</v>
      </c>
      <c r="E193" s="102">
        <f>'City of Winnipeg'!F193</f>
        <v>8.4163657589661446E-4</v>
      </c>
    </row>
    <row r="194" spans="1:5" s="2" customFormat="1" ht="15" customHeight="1" thickBot="1" x14ac:dyDescent="0.3">
      <c r="A194" s="375" t="s">
        <v>67</v>
      </c>
      <c r="B194" s="95">
        <f>SUM(B191:B193)</f>
        <v>4760</v>
      </c>
      <c r="C194" s="84">
        <f>SUM(C191:C193)</f>
        <v>1</v>
      </c>
      <c r="D194" s="74">
        <f>SUM(D191:D193)</f>
        <v>9.8113985365350931E-2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1545</v>
      </c>
      <c r="C203" s="91">
        <f t="shared" ref="C203:C214" si="4">IF(B$215&lt;&gt;0,B203/B$215,0)</f>
        <v>9.383540844215002E-2</v>
      </c>
      <c r="D203" s="65">
        <f t="shared" ref="D203:D214" si="5">IF(B$51&lt;&gt;0,B203/B$51,0)</f>
        <v>3.1845820880140166E-2</v>
      </c>
      <c r="E203" s="100">
        <f>'City of Winnipeg'!F203</f>
        <v>0.11308473379849592</v>
      </c>
    </row>
    <row r="204" spans="1:5" s="2" customFormat="1" ht="14.4" customHeight="1" x14ac:dyDescent="0.25">
      <c r="A204" s="155" t="s">
        <v>381</v>
      </c>
      <c r="B204" s="93">
        <v>4940</v>
      </c>
      <c r="C204" s="91">
        <f t="shared" si="4"/>
        <v>0.30003036744609779</v>
      </c>
      <c r="D204" s="65">
        <f t="shared" si="5"/>
        <v>0.10182417808925075</v>
      </c>
      <c r="E204" s="66">
        <f>'City of Winnipeg'!F204</f>
        <v>8.478809762984281E-2</v>
      </c>
    </row>
    <row r="205" spans="1:5" s="2" customFormat="1" ht="14.4" customHeight="1" x14ac:dyDescent="0.25">
      <c r="A205" s="155" t="s">
        <v>383</v>
      </c>
      <c r="B205" s="93">
        <v>3670</v>
      </c>
      <c r="C205" s="91">
        <f t="shared" si="4"/>
        <v>0.22289705435772852</v>
      </c>
      <c r="D205" s="65">
        <f t="shared" si="5"/>
        <v>7.5646707203957539E-2</v>
      </c>
      <c r="E205" s="66">
        <f>'City of Winnipeg'!F205</f>
        <v>5.4414519588412563E-2</v>
      </c>
    </row>
    <row r="206" spans="1:5" s="2" customFormat="1" ht="14.4" customHeight="1" x14ac:dyDescent="0.25">
      <c r="A206" s="155" t="s">
        <v>382</v>
      </c>
      <c r="B206" s="93">
        <v>2990</v>
      </c>
      <c r="C206" s="91">
        <f t="shared" si="4"/>
        <v>0.1815973276647434</v>
      </c>
      <c r="D206" s="65">
        <f t="shared" si="5"/>
        <v>6.1630423580335977E-2</v>
      </c>
      <c r="E206" s="66">
        <f>'City of Winnipeg'!F206</f>
        <v>3.0875845030271767E-2</v>
      </c>
    </row>
    <row r="207" spans="1:5" s="2" customFormat="1" ht="14.4" customHeight="1" x14ac:dyDescent="0.25">
      <c r="A207" s="155" t="s">
        <v>387</v>
      </c>
      <c r="B207" s="93">
        <v>425</v>
      </c>
      <c r="C207" s="91">
        <f t="shared" si="4"/>
        <v>2.5812329183115702E-2</v>
      </c>
      <c r="D207" s="65">
        <f t="shared" si="5"/>
        <v>8.760177264763476E-3</v>
      </c>
      <c r="E207" s="66">
        <f>'City of Winnipeg'!F207</f>
        <v>1.3961664811446258E-2</v>
      </c>
    </row>
    <row r="208" spans="1:5" s="2" customFormat="1" ht="14.4" customHeight="1" x14ac:dyDescent="0.25">
      <c r="A208" s="155" t="s">
        <v>385</v>
      </c>
      <c r="B208" s="93">
        <v>605</v>
      </c>
      <c r="C208" s="91">
        <f t="shared" si="4"/>
        <v>3.6744609778317644E-2</v>
      </c>
      <c r="D208" s="65">
        <f t="shared" si="5"/>
        <v>1.2470369988663301E-2</v>
      </c>
      <c r="E208" s="66">
        <f>'City of Winnipeg'!F208</f>
        <v>1.2095132082643283E-2</v>
      </c>
    </row>
    <row r="209" spans="1:5" s="2" customFormat="1" ht="14.4" customHeight="1" x14ac:dyDescent="0.25">
      <c r="A209" s="155" t="s">
        <v>386</v>
      </c>
      <c r="B209" s="93">
        <v>845</v>
      </c>
      <c r="C209" s="91">
        <f t="shared" si="4"/>
        <v>5.1320983905253567E-2</v>
      </c>
      <c r="D209" s="65">
        <f t="shared" si="5"/>
        <v>1.7417293620529732E-2</v>
      </c>
      <c r="E209" s="66">
        <f>'City of Winnipeg'!F209</f>
        <v>9.5498601797301338E-3</v>
      </c>
    </row>
    <row r="210" spans="1:5" s="2" customFormat="1" ht="14.4" customHeight="1" x14ac:dyDescent="0.25">
      <c r="A210" s="155" t="s">
        <v>389</v>
      </c>
      <c r="B210" s="93">
        <v>315</v>
      </c>
      <c r="C210" s="91">
        <f t="shared" si="4"/>
        <v>1.9131491041603402E-2</v>
      </c>
      <c r="D210" s="65">
        <f t="shared" si="5"/>
        <v>6.492837266824693E-3</v>
      </c>
      <c r="E210" s="66">
        <f>'City of Winnipeg'!F210</f>
        <v>5.1923546819428231E-3</v>
      </c>
    </row>
    <row r="211" spans="1:5" s="2" customFormat="1" ht="14.4" customHeight="1" x14ac:dyDescent="0.25">
      <c r="A211" s="155" t="s">
        <v>388</v>
      </c>
      <c r="B211" s="93">
        <v>320</v>
      </c>
      <c r="C211" s="91">
        <f t="shared" si="4"/>
        <v>1.9435165502581234E-2</v>
      </c>
      <c r="D211" s="65">
        <f t="shared" si="5"/>
        <v>6.5958981758219111E-3</v>
      </c>
      <c r="E211" s="66">
        <f>'City of Winnipeg'!F211</f>
        <v>4.4525289821627347E-3</v>
      </c>
    </row>
    <row r="212" spans="1:5" s="2" customFormat="1" ht="14.4" customHeight="1" x14ac:dyDescent="0.25">
      <c r="A212" s="155" t="s">
        <v>390</v>
      </c>
      <c r="B212" s="93">
        <v>105</v>
      </c>
      <c r="C212" s="91">
        <f t="shared" si="4"/>
        <v>6.3771636805344672E-3</v>
      </c>
      <c r="D212" s="65">
        <f t="shared" si="5"/>
        <v>2.1642790889415645E-3</v>
      </c>
      <c r="E212" s="66">
        <f>'City of Winnipeg'!F212</f>
        <v>2.0633670892949256E-3</v>
      </c>
    </row>
    <row r="213" spans="1:5" s="2" customFormat="1" ht="14.4" customHeight="1" x14ac:dyDescent="0.25">
      <c r="A213" s="505" t="s">
        <v>114</v>
      </c>
      <c r="B213" s="93">
        <v>380</v>
      </c>
      <c r="C213" s="91">
        <f t="shared" si="4"/>
        <v>2.3079259034315215E-2</v>
      </c>
      <c r="D213" s="65">
        <f t="shared" si="5"/>
        <v>7.8326290837885185E-3</v>
      </c>
      <c r="E213" s="66">
        <f>'City of Winnipeg'!F213</f>
        <v>1.0018190209866152E-2</v>
      </c>
    </row>
    <row r="214" spans="1:5" s="2" customFormat="1" ht="15" customHeight="1" thickBot="1" x14ac:dyDescent="0.3">
      <c r="A214" s="505" t="s">
        <v>115</v>
      </c>
      <c r="B214" s="93">
        <v>325</v>
      </c>
      <c r="C214" s="91">
        <f t="shared" si="4"/>
        <v>1.9738839963559063E-2</v>
      </c>
      <c r="D214" s="65">
        <f t="shared" si="5"/>
        <v>6.6989590848191283E-3</v>
      </c>
      <c r="E214" s="66">
        <f>'City of Winnipeg'!F214</f>
        <v>3.8077267667580702E-3</v>
      </c>
    </row>
    <row r="215" spans="1:5" s="2" customFormat="1" ht="15" customHeight="1" thickBot="1" x14ac:dyDescent="0.3">
      <c r="A215" s="375" t="s">
        <v>67</v>
      </c>
      <c r="B215" s="95">
        <f>SUM(B203:B214)</f>
        <v>16465</v>
      </c>
      <c r="C215" s="84">
        <f>SUM(C203:C214)</f>
        <v>1</v>
      </c>
      <c r="D215" s="74">
        <f>SUM(D203:D214)</f>
        <v>0.33937957332783675</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40985</v>
      </c>
      <c r="C223" s="91">
        <f>IF(B$225&lt;&gt;0,B223/B$225,0)</f>
        <v>0.84479027105019067</v>
      </c>
      <c r="D223" s="80">
        <f>'City of Winnipeg'!E223</f>
        <v>634515</v>
      </c>
      <c r="E223" s="27">
        <f>'City of Winnipeg'!F223</f>
        <v>0.86134622041525544</v>
      </c>
    </row>
    <row r="224" spans="1:5" s="2" customFormat="1" ht="15" customHeight="1" thickBot="1" x14ac:dyDescent="0.3">
      <c r="A224" s="104" t="s">
        <v>118</v>
      </c>
      <c r="B224" s="93">
        <v>7530</v>
      </c>
      <c r="C224" s="91">
        <f>IF(B$225&lt;&gt;0,B224/B$225,0)</f>
        <v>0.15520972894980933</v>
      </c>
      <c r="D224" s="105">
        <f>'City of Winnipeg'!E224</f>
        <v>102140</v>
      </c>
      <c r="E224" s="27">
        <f>'City of Winnipeg'!F224</f>
        <v>0.13865377958474456</v>
      </c>
    </row>
    <row r="225" spans="1:5" s="2" customFormat="1" ht="15" customHeight="1" thickBot="1" x14ac:dyDescent="0.3">
      <c r="A225" s="395" t="s">
        <v>67</v>
      </c>
      <c r="B225" s="95">
        <f>SUM(B223:B224)</f>
        <v>48515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1115</v>
      </c>
      <c r="C233" s="91">
        <f t="shared" ref="C233:C263" si="6">IF(B$264&lt;&gt;0,B233/B$264,0)</f>
        <v>8.9450461291616531E-2</v>
      </c>
      <c r="D233" s="65">
        <f t="shared" ref="D233:D263" si="7">IF(B$51&lt;&gt;0,B233/B$51,0)</f>
        <v>2.298258270637947E-2</v>
      </c>
      <c r="E233" s="27">
        <f>'City of Winnipeg'!F233</f>
        <v>8.4306192816224576E-2</v>
      </c>
    </row>
    <row r="234" spans="1:5" s="2" customFormat="1" ht="14.4" customHeight="1" x14ac:dyDescent="0.25">
      <c r="A234" s="475" t="s">
        <v>515</v>
      </c>
      <c r="B234" s="93">
        <v>1730</v>
      </c>
      <c r="C234" s="91">
        <f t="shared" si="6"/>
        <v>0.13878860810268753</v>
      </c>
      <c r="D234" s="65">
        <f t="shared" si="7"/>
        <v>3.5659074513037202E-2</v>
      </c>
      <c r="E234" s="27">
        <f>'City of Winnipeg'!F234</f>
        <v>3.7473189802622646E-2</v>
      </c>
    </row>
    <row r="235" spans="1:5" s="2" customFormat="1" ht="14.4" customHeight="1" x14ac:dyDescent="0.25">
      <c r="A235" s="475" t="s">
        <v>509</v>
      </c>
      <c r="B235" s="93">
        <v>1395</v>
      </c>
      <c r="C235" s="91">
        <f t="shared" si="6"/>
        <v>0.11191335740072202</v>
      </c>
      <c r="D235" s="65">
        <f t="shared" si="7"/>
        <v>2.8753993610223641E-2</v>
      </c>
      <c r="E235" s="27">
        <f>'City of Winnipeg'!F235</f>
        <v>1.2081557299161078E-2</v>
      </c>
    </row>
    <row r="236" spans="1:5" s="2" customFormat="1" ht="14.4" customHeight="1" x14ac:dyDescent="0.25">
      <c r="A236" s="475" t="s">
        <v>504</v>
      </c>
      <c r="B236" s="93">
        <v>1330</v>
      </c>
      <c r="C236" s="91">
        <f t="shared" si="6"/>
        <v>0.1066987565182511</v>
      </c>
      <c r="D236" s="65">
        <f t="shared" si="7"/>
        <v>2.7414201793259818E-2</v>
      </c>
      <c r="E236" s="27">
        <f>'City of Winnipeg'!F236</f>
        <v>1.0099638910759373E-2</v>
      </c>
    </row>
    <row r="237" spans="1:5" s="2" customFormat="1" ht="14.4" customHeight="1" x14ac:dyDescent="0.25">
      <c r="A237" s="475" t="s">
        <v>498</v>
      </c>
      <c r="B237" s="93">
        <v>440</v>
      </c>
      <c r="C237" s="91">
        <f t="shared" si="6"/>
        <v>3.5298836742880063E-2</v>
      </c>
      <c r="D237" s="65">
        <f t="shared" si="7"/>
        <v>9.0693599917551267E-3</v>
      </c>
      <c r="E237" s="27">
        <f>'City of Winnipeg'!F237</f>
        <v>8.7625227377623321E-3</v>
      </c>
    </row>
    <row r="238" spans="1:5" s="2" customFormat="1" ht="14.4" customHeight="1" x14ac:dyDescent="0.25">
      <c r="A238" s="475" t="s">
        <v>513</v>
      </c>
      <c r="B238" s="93">
        <v>195</v>
      </c>
      <c r="C238" s="91">
        <f t="shared" si="6"/>
        <v>1.5643802647412757E-2</v>
      </c>
      <c r="D238" s="65">
        <f t="shared" si="7"/>
        <v>4.0193754508914764E-3</v>
      </c>
      <c r="E238" s="27">
        <f>'City of Winnipeg'!F238</f>
        <v>5.8846686395351991E-3</v>
      </c>
    </row>
    <row r="239" spans="1:5" s="2" customFormat="1" ht="14.4" customHeight="1" x14ac:dyDescent="0.25">
      <c r="A239" s="475" t="s">
        <v>497</v>
      </c>
      <c r="B239" s="93">
        <v>135</v>
      </c>
      <c r="C239" s="91">
        <f t="shared" si="6"/>
        <v>1.0830324909747292E-2</v>
      </c>
      <c r="D239" s="65">
        <f t="shared" si="7"/>
        <v>2.7826445429248686E-3</v>
      </c>
      <c r="E239" s="27">
        <f>'City of Winnipeg'!F239</f>
        <v>5.2941655580593487E-3</v>
      </c>
    </row>
    <row r="240" spans="1:5" s="2" customFormat="1" ht="14.4" customHeight="1" x14ac:dyDescent="0.25">
      <c r="A240" s="475" t="s">
        <v>490</v>
      </c>
      <c r="B240" s="93">
        <v>345</v>
      </c>
      <c r="C240" s="91">
        <f t="shared" si="6"/>
        <v>2.7677496991576414E-2</v>
      </c>
      <c r="D240" s="65">
        <f t="shared" si="7"/>
        <v>7.1112027208079971E-3</v>
      </c>
      <c r="E240" s="27">
        <f>'City of Winnipeg'!F240</f>
        <v>5.2602285993538405E-3</v>
      </c>
    </row>
    <row r="241" spans="1:5" s="2" customFormat="1" ht="14.4" customHeight="1" x14ac:dyDescent="0.25">
      <c r="A241" s="475" t="s">
        <v>516</v>
      </c>
      <c r="B241" s="93">
        <v>550</v>
      </c>
      <c r="C241" s="91">
        <f t="shared" si="6"/>
        <v>4.4123545928600079E-2</v>
      </c>
      <c r="D241" s="65">
        <f t="shared" si="7"/>
        <v>1.1336699989693909E-2</v>
      </c>
      <c r="E241" s="27">
        <f>'City of Winnipeg'!F241</f>
        <v>5.0701816306029917E-3</v>
      </c>
    </row>
    <row r="242" spans="1:5" s="2" customFormat="1" ht="14.4" customHeight="1" x14ac:dyDescent="0.25">
      <c r="A242" s="475" t="s">
        <v>494</v>
      </c>
      <c r="B242" s="93">
        <v>180</v>
      </c>
      <c r="C242" s="91">
        <f t="shared" si="6"/>
        <v>1.444043321299639E-2</v>
      </c>
      <c r="D242" s="65">
        <f t="shared" si="7"/>
        <v>3.7101927238998248E-3</v>
      </c>
      <c r="E242" s="27">
        <f>'City of Winnipeg'!F242</f>
        <v>4.7104498683246E-3</v>
      </c>
    </row>
    <row r="243" spans="1:5" s="2" customFormat="1" ht="14.4" customHeight="1" x14ac:dyDescent="0.25">
      <c r="A243" s="475" t="s">
        <v>495</v>
      </c>
      <c r="B243" s="93">
        <v>40</v>
      </c>
      <c r="C243" s="91">
        <f t="shared" si="6"/>
        <v>3.208985158443642E-3</v>
      </c>
      <c r="D243" s="65">
        <f t="shared" si="7"/>
        <v>8.2448727197773888E-4</v>
      </c>
      <c r="E243" s="27">
        <f>'City of Winnipeg'!F243</f>
        <v>4.6561507343957868E-3</v>
      </c>
    </row>
    <row r="244" spans="1:5" s="2" customFormat="1" ht="14.4" customHeight="1" x14ac:dyDescent="0.25">
      <c r="A244" s="475" t="s">
        <v>491</v>
      </c>
      <c r="B244" s="93">
        <v>140</v>
      </c>
      <c r="C244" s="91">
        <f t="shared" si="6"/>
        <v>1.1231448054552748E-2</v>
      </c>
      <c r="D244" s="65">
        <f t="shared" si="7"/>
        <v>2.8857054519220858E-3</v>
      </c>
      <c r="E244" s="27">
        <f>'City of Winnipeg'!F244</f>
        <v>4.0860098281432413E-3</v>
      </c>
    </row>
    <row r="245" spans="1:5" s="2" customFormat="1" ht="14.4" customHeight="1" x14ac:dyDescent="0.25">
      <c r="A245" s="475" t="s">
        <v>511</v>
      </c>
      <c r="B245" s="93">
        <v>225</v>
      </c>
      <c r="C245" s="91">
        <f t="shared" si="6"/>
        <v>1.8050541516245487E-2</v>
      </c>
      <c r="D245" s="65">
        <f t="shared" si="7"/>
        <v>4.6377409048747806E-3</v>
      </c>
      <c r="E245" s="27">
        <f>'City of Winnipeg'!F245</f>
        <v>3.6041050145250181E-3</v>
      </c>
    </row>
    <row r="246" spans="1:5" s="2" customFormat="1" ht="14.4" customHeight="1" x14ac:dyDescent="0.25">
      <c r="A246" s="475" t="s">
        <v>502</v>
      </c>
      <c r="B246" s="93">
        <v>130</v>
      </c>
      <c r="C246" s="91">
        <f t="shared" si="6"/>
        <v>1.0429201764941836E-2</v>
      </c>
      <c r="D246" s="65">
        <f t="shared" si="7"/>
        <v>2.6795836339276514E-3</v>
      </c>
      <c r="E246" s="27">
        <f>'City of Winnipeg'!F246</f>
        <v>3.5498058805962045E-3</v>
      </c>
    </row>
    <row r="247" spans="1:5" s="2" customFormat="1" ht="14.4" customHeight="1" x14ac:dyDescent="0.25">
      <c r="A247" s="475" t="s">
        <v>503</v>
      </c>
      <c r="B247" s="93">
        <v>170</v>
      </c>
      <c r="C247" s="91">
        <f t="shared" si="6"/>
        <v>1.3638186923385479E-2</v>
      </c>
      <c r="D247" s="65">
        <f t="shared" si="7"/>
        <v>3.50407090590539E-3</v>
      </c>
      <c r="E247" s="27">
        <f>'City of Winnipeg'!F247</f>
        <v>3.3122471696576438E-3</v>
      </c>
    </row>
    <row r="248" spans="1:5" s="2" customFormat="1" ht="14.4" customHeight="1" x14ac:dyDescent="0.25">
      <c r="A248" s="475" t="s">
        <v>492</v>
      </c>
      <c r="B248" s="93">
        <v>145</v>
      </c>
      <c r="C248" s="91">
        <f t="shared" si="6"/>
        <v>1.1632571199358203E-2</v>
      </c>
      <c r="D248" s="65">
        <f t="shared" si="7"/>
        <v>2.9887663609193035E-3</v>
      </c>
      <c r="E248" s="27">
        <f>'City of Winnipeg'!F248</f>
        <v>3.0746884587190835E-3</v>
      </c>
    </row>
    <row r="249" spans="1:5" s="2" customFormat="1" ht="14.4" customHeight="1" x14ac:dyDescent="0.25">
      <c r="A249" s="475" t="s">
        <v>496</v>
      </c>
      <c r="B249" s="93">
        <v>135</v>
      </c>
      <c r="C249" s="91">
        <f t="shared" si="6"/>
        <v>1.0830324909747292E-2</v>
      </c>
      <c r="D249" s="65">
        <f t="shared" si="7"/>
        <v>2.7826445429248686E-3</v>
      </c>
      <c r="E249" s="27">
        <f>'City of Winnipeg'!F249</f>
        <v>2.6470827790296744E-3</v>
      </c>
    </row>
    <row r="250" spans="1:5" s="2" customFormat="1" ht="14.4" customHeight="1" x14ac:dyDescent="0.25">
      <c r="A250" s="475" t="s">
        <v>488</v>
      </c>
      <c r="B250" s="93">
        <v>90</v>
      </c>
      <c r="C250" s="91">
        <f t="shared" si="6"/>
        <v>7.2202166064981952E-3</v>
      </c>
      <c r="D250" s="65">
        <f t="shared" si="7"/>
        <v>1.8550963619499124E-3</v>
      </c>
      <c r="E250" s="27">
        <f>'City of Winnipeg'!F250</f>
        <v>2.4638232020199277E-3</v>
      </c>
    </row>
    <row r="251" spans="1:5" s="2" customFormat="1" ht="14.4" customHeight="1" x14ac:dyDescent="0.25">
      <c r="A251" s="475" t="s">
        <v>508</v>
      </c>
      <c r="B251" s="93">
        <v>130</v>
      </c>
      <c r="C251" s="91">
        <f t="shared" si="6"/>
        <v>1.0429201764941836E-2</v>
      </c>
      <c r="D251" s="65">
        <f t="shared" si="7"/>
        <v>2.6795836339276514E-3</v>
      </c>
      <c r="E251" s="27">
        <f>'City of Winnipeg'!F251</f>
        <v>2.2669888415279777E-3</v>
      </c>
    </row>
    <row r="252" spans="1:5" s="2" customFormat="1" ht="14.4" customHeight="1" x14ac:dyDescent="0.25">
      <c r="A252" s="475" t="s">
        <v>484</v>
      </c>
      <c r="B252" s="93">
        <v>140</v>
      </c>
      <c r="C252" s="91">
        <f t="shared" si="6"/>
        <v>1.1231448054552748E-2</v>
      </c>
      <c r="D252" s="65">
        <f t="shared" si="7"/>
        <v>2.8857054519220858E-3</v>
      </c>
      <c r="E252" s="27">
        <f>'City of Winnipeg'!F252</f>
        <v>2.110878831482638E-3</v>
      </c>
    </row>
    <row r="253" spans="1:5" s="2" customFormat="1" ht="14.4" customHeight="1" x14ac:dyDescent="0.25">
      <c r="A253" s="475" t="s">
        <v>489</v>
      </c>
      <c r="B253" s="93">
        <v>190</v>
      </c>
      <c r="C253" s="91">
        <f t="shared" si="6"/>
        <v>1.52426795026073E-2</v>
      </c>
      <c r="D253" s="65">
        <f t="shared" si="7"/>
        <v>3.9163145418942592E-3</v>
      </c>
      <c r="E253" s="27">
        <f>'City of Winnipeg'!F253</f>
        <v>2.0430049140716207E-3</v>
      </c>
    </row>
    <row r="254" spans="1:5" s="2" customFormat="1" ht="14.4" customHeight="1" x14ac:dyDescent="0.25">
      <c r="A254" s="475" t="s">
        <v>486</v>
      </c>
      <c r="B254" s="93">
        <v>40</v>
      </c>
      <c r="C254" s="91">
        <f t="shared" si="6"/>
        <v>3.208985158443642E-3</v>
      </c>
      <c r="D254" s="65">
        <f t="shared" si="7"/>
        <v>8.2448727197773888E-4</v>
      </c>
      <c r="E254" s="27">
        <f>'City of Winnipeg'!F254</f>
        <v>1.9819183884017049E-3</v>
      </c>
    </row>
    <row r="255" spans="1:5" s="2" customFormat="1" ht="14.4" customHeight="1" x14ac:dyDescent="0.25">
      <c r="A255" s="475" t="s">
        <v>500</v>
      </c>
      <c r="B255" s="93">
        <v>35</v>
      </c>
      <c r="C255" s="91">
        <f t="shared" si="6"/>
        <v>2.8078620136381869E-3</v>
      </c>
      <c r="D255" s="65">
        <f t="shared" si="7"/>
        <v>7.2142636298052145E-4</v>
      </c>
      <c r="E255" s="27">
        <f>'City of Winnipeg'!F255</f>
        <v>1.7986588113919583E-3</v>
      </c>
    </row>
    <row r="256" spans="1:5" s="2" customFormat="1" ht="14.4" customHeight="1" x14ac:dyDescent="0.25">
      <c r="A256" s="475" t="s">
        <v>514</v>
      </c>
      <c r="B256" s="93">
        <v>310</v>
      </c>
      <c r="C256" s="91">
        <f t="shared" si="6"/>
        <v>2.4869634977938228E-2</v>
      </c>
      <c r="D256" s="65">
        <f t="shared" si="7"/>
        <v>6.3897763578274758E-3</v>
      </c>
      <c r="E256" s="27">
        <f>'City of Winnipeg'!F256</f>
        <v>1.6900605435343306E-3</v>
      </c>
    </row>
    <row r="257" spans="1:5" s="2" customFormat="1" ht="14.4" customHeight="1" x14ac:dyDescent="0.25">
      <c r="A257" s="475" t="s">
        <v>507</v>
      </c>
      <c r="B257" s="93">
        <v>330</v>
      </c>
      <c r="C257" s="91">
        <f t="shared" si="6"/>
        <v>2.6474127557160047E-2</v>
      </c>
      <c r="D257" s="65">
        <f t="shared" si="7"/>
        <v>6.8020199938163455E-3</v>
      </c>
      <c r="E257" s="27">
        <f>'City of Winnipeg'!F257</f>
        <v>1.6561235848288219E-3</v>
      </c>
    </row>
    <row r="258" spans="1:5" s="2" customFormat="1" ht="14.4" customHeight="1" x14ac:dyDescent="0.25">
      <c r="A258" s="475" t="s">
        <v>510</v>
      </c>
      <c r="B258" s="93">
        <v>160</v>
      </c>
      <c r="C258" s="91">
        <f t="shared" si="6"/>
        <v>1.2835940633774568E-2</v>
      </c>
      <c r="D258" s="65">
        <f t="shared" si="7"/>
        <v>3.2979490879109555E-3</v>
      </c>
      <c r="E258" s="27">
        <f>'City of Winnipeg'!F258</f>
        <v>1.5882496674178047E-3</v>
      </c>
    </row>
    <row r="259" spans="1:5" s="2" customFormat="1" ht="14.4" customHeight="1" x14ac:dyDescent="0.25">
      <c r="A259" s="475" t="s">
        <v>501</v>
      </c>
      <c r="B259" s="93">
        <v>155</v>
      </c>
      <c r="C259" s="91">
        <f t="shared" si="6"/>
        <v>1.2434817488969114E-2</v>
      </c>
      <c r="D259" s="65">
        <f t="shared" si="7"/>
        <v>3.1948881789137379E-3</v>
      </c>
      <c r="E259" s="27">
        <f>'City of Winnipeg'!F259</f>
        <v>1.5814622756767029E-3</v>
      </c>
    </row>
    <row r="260" spans="1:5" s="2" customFormat="1" ht="14.4" customHeight="1" x14ac:dyDescent="0.25">
      <c r="A260" s="475" t="s">
        <v>487</v>
      </c>
      <c r="B260" s="93">
        <v>140</v>
      </c>
      <c r="C260" s="91">
        <f t="shared" si="6"/>
        <v>1.1231448054552748E-2</v>
      </c>
      <c r="D260" s="65">
        <f t="shared" si="7"/>
        <v>2.8857054519220858E-3</v>
      </c>
      <c r="E260" s="27">
        <f>'City of Winnipeg'!F260</f>
        <v>1.5000135747834822E-3</v>
      </c>
    </row>
    <row r="261" spans="1:5" s="2" customFormat="1" ht="14.4" customHeight="1" x14ac:dyDescent="0.25">
      <c r="A261" s="475" t="s">
        <v>517</v>
      </c>
      <c r="B261" s="93">
        <v>195</v>
      </c>
      <c r="C261" s="91">
        <f t="shared" si="6"/>
        <v>1.5643802647412757E-2</v>
      </c>
      <c r="D261" s="65">
        <f t="shared" si="7"/>
        <v>4.0193754508914764E-3</v>
      </c>
      <c r="E261" s="27">
        <f>'City of Winnipeg'!F261</f>
        <v>1.4389270491135667E-3</v>
      </c>
    </row>
    <row r="262" spans="1:5" s="2" customFormat="1" ht="14.4" customHeight="1" x14ac:dyDescent="0.25">
      <c r="A262" s="475" t="s">
        <v>493</v>
      </c>
      <c r="B262" s="93">
        <v>65</v>
      </c>
      <c r="C262" s="91">
        <f t="shared" si="6"/>
        <v>5.2146008824709182E-3</v>
      </c>
      <c r="D262" s="65">
        <f t="shared" si="7"/>
        <v>1.3397918169638257E-3</v>
      </c>
      <c r="E262" s="27">
        <f>'City of Winnipeg'!F262</f>
        <v>1.4185648738902613E-3</v>
      </c>
    </row>
    <row r="263" spans="1:5" s="2" customFormat="1" ht="14.4" customHeight="1" thickBot="1" x14ac:dyDescent="0.3">
      <c r="A263" s="107" t="s">
        <v>121</v>
      </c>
      <c r="B263" s="93">
        <v>2085</v>
      </c>
      <c r="C263" s="91">
        <f t="shared" si="6"/>
        <v>0.16726835138387486</v>
      </c>
      <c r="D263" s="65">
        <f t="shared" si="7"/>
        <v>4.2976399051839635E-2</v>
      </c>
      <c r="E263" s="97">
        <f>'City of Winnipeg'!F263</f>
        <v>4.5495886840604891E-2</v>
      </c>
    </row>
    <row r="264" spans="1:5" s="2" customFormat="1" ht="14.4" customHeight="1" thickBot="1" x14ac:dyDescent="0.3">
      <c r="A264" s="375" t="s">
        <v>122</v>
      </c>
      <c r="B264" s="95">
        <f>SUM(B233:B263)</f>
        <v>12465</v>
      </c>
      <c r="C264" s="84">
        <f>SUM(C233:C263)</f>
        <v>1.0000000000000002</v>
      </c>
      <c r="D264" s="74">
        <f>SUM(D233:D263)</f>
        <v>0.25693084613006295</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1625</v>
      </c>
      <c r="C270" s="91">
        <f t="shared" ref="C270:C276" si="8">IF(B$277&lt;&gt;0,B270/B$277,0)</f>
        <v>0.12974051896207583</v>
      </c>
      <c r="D270" s="65">
        <f t="shared" ref="D270:D276" si="9">IF(B$51&lt;&gt;0,B270/B$51,0)</f>
        <v>3.3494795424095641E-2</v>
      </c>
      <c r="E270" s="27">
        <f>'City of Winnipeg'!F270</f>
        <v>3.9468682974506557E-2</v>
      </c>
    </row>
    <row r="271" spans="1:5" ht="13.8" x14ac:dyDescent="0.25">
      <c r="A271" s="475" t="s">
        <v>478</v>
      </c>
      <c r="B271" s="93">
        <v>930</v>
      </c>
      <c r="C271" s="91">
        <f t="shared" si="8"/>
        <v>7.4251497005988029E-2</v>
      </c>
      <c r="D271" s="65">
        <f t="shared" si="9"/>
        <v>1.9169329073482427E-2</v>
      </c>
      <c r="E271" s="27">
        <f>'City of Winnipeg'!F271</f>
        <v>2.3477588032470881E-2</v>
      </c>
    </row>
    <row r="272" spans="1:5" ht="12.75" customHeight="1" x14ac:dyDescent="0.25">
      <c r="A272" s="475" t="s">
        <v>479</v>
      </c>
      <c r="B272" s="93">
        <v>920</v>
      </c>
      <c r="C272" s="91">
        <f t="shared" si="8"/>
        <v>7.3453093812375247E-2</v>
      </c>
      <c r="D272" s="65">
        <f t="shared" si="9"/>
        <v>1.8963207255487995E-2</v>
      </c>
      <c r="E272" s="27">
        <f>'City of Winnipeg'!F272</f>
        <v>2.3151793228897998E-2</v>
      </c>
    </row>
    <row r="273" spans="1:5" s="2" customFormat="1" ht="14.4" customHeight="1" x14ac:dyDescent="0.25">
      <c r="A273" s="475" t="s">
        <v>480</v>
      </c>
      <c r="B273" s="93">
        <v>2765</v>
      </c>
      <c r="C273" s="91">
        <f t="shared" si="8"/>
        <v>0.22075848303393214</v>
      </c>
      <c r="D273" s="65">
        <f t="shared" si="9"/>
        <v>5.6992682675461197E-2</v>
      </c>
      <c r="E273" s="27">
        <f>'City of Winnipeg'!F273</f>
        <v>6.5545842043819399E-2</v>
      </c>
    </row>
    <row r="274" spans="1:5" s="2" customFormat="1" ht="14.4" customHeight="1" x14ac:dyDescent="0.25">
      <c r="A274" s="475" t="s">
        <v>481</v>
      </c>
      <c r="B274" s="93">
        <v>6285</v>
      </c>
      <c r="C274" s="91">
        <f t="shared" si="8"/>
        <v>0.50179640718562879</v>
      </c>
      <c r="D274" s="65">
        <f t="shared" si="9"/>
        <v>0.1295475626095022</v>
      </c>
      <c r="E274" s="27">
        <f>'City of Winnipeg'!F274</f>
        <v>0.12126354084652349</v>
      </c>
    </row>
    <row r="275" spans="1:5" s="2" customFormat="1" ht="14.4" customHeight="1" x14ac:dyDescent="0.25">
      <c r="A275" s="475" t="s">
        <v>482</v>
      </c>
      <c r="B275" s="93">
        <v>2685</v>
      </c>
      <c r="C275" s="91">
        <f t="shared" si="8"/>
        <v>0.21437125748502994</v>
      </c>
      <c r="D275" s="65">
        <f t="shared" si="9"/>
        <v>5.5343708131505721E-2</v>
      </c>
      <c r="E275" s="27">
        <f>'City of Winnipeg'!F275</f>
        <v>5.8948497271468517E-2</v>
      </c>
    </row>
    <row r="276" spans="1:5" s="2" customFormat="1" ht="14.4" thickBot="1" x14ac:dyDescent="0.3">
      <c r="A276" s="475" t="s">
        <v>483</v>
      </c>
      <c r="B276" s="325">
        <v>3595</v>
      </c>
      <c r="C276" s="91">
        <f t="shared" si="8"/>
        <v>0.28702594810379239</v>
      </c>
      <c r="D276" s="65">
        <f t="shared" si="9"/>
        <v>7.4100793568999276E-2</v>
      </c>
      <c r="E276" s="27">
        <f>'City of Winnipeg'!F276</f>
        <v>6.2315043575054976E-2</v>
      </c>
    </row>
    <row r="277" spans="1:5" s="2" customFormat="1" ht="14.4" thickBot="1" x14ac:dyDescent="0.3">
      <c r="A277" s="375" t="s">
        <v>122</v>
      </c>
      <c r="B277" s="95">
        <f>SUM(B270:B274)</f>
        <v>12525</v>
      </c>
      <c r="C277" s="84">
        <f>SUM(C270:C274)</f>
        <v>1</v>
      </c>
      <c r="D277" s="74">
        <f>SUM(D270:D274)</f>
        <v>0.25816757703802951</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15475</v>
      </c>
      <c r="C283" s="91">
        <f>IF(B$286&lt;&gt;0,B283/B$286,0)</f>
        <v>0.31900639043496187</v>
      </c>
      <c r="D283" s="65">
        <f>IF(B$51&lt;&gt;0,B283/B$51,0)</f>
        <v>0.31897351334638774</v>
      </c>
      <c r="E283" s="27">
        <f>'City of Winnipeg'!F283</f>
        <v>0.32092145630277197</v>
      </c>
    </row>
    <row r="284" spans="1:5" s="2" customFormat="1" ht="13.8" x14ac:dyDescent="0.25">
      <c r="A284" s="90" t="s">
        <v>302</v>
      </c>
      <c r="B284" s="93">
        <v>7910</v>
      </c>
      <c r="C284" s="91">
        <f>IF(B$286&lt;&gt;0,B284/B$286,0)</f>
        <v>0.16305916305916307</v>
      </c>
      <c r="D284" s="65">
        <f>IF(B$51&lt;&gt;0,B284/B$51,0)</f>
        <v>0.16304235803359785</v>
      </c>
      <c r="E284" s="27">
        <f>'City of Winnipeg'!F284</f>
        <v>0.17844731626530558</v>
      </c>
    </row>
    <row r="285" spans="1:5" ht="12.75" customHeight="1" thickBot="1" x14ac:dyDescent="0.3">
      <c r="A285" s="90" t="s">
        <v>341</v>
      </c>
      <c r="B285" s="93">
        <v>25125</v>
      </c>
      <c r="C285" s="91">
        <f>IF(B$286&lt;&gt;0,B285/B$286,0)</f>
        <v>0.51793444650587506</v>
      </c>
      <c r="D285" s="65">
        <f>IF(B$51&lt;&gt;0,B285/B$51,0)</f>
        <v>0.51788106771101716</v>
      </c>
      <c r="E285" s="110">
        <f>'City of Winnipeg'!F285</f>
        <v>0.50063122743192245</v>
      </c>
    </row>
    <row r="286" spans="1:5" s="2" customFormat="1" ht="14.4" thickBot="1" x14ac:dyDescent="0.3">
      <c r="A286" s="375" t="s">
        <v>122</v>
      </c>
      <c r="B286" s="95">
        <f>SUM(B283:B285)</f>
        <v>48510</v>
      </c>
      <c r="C286" s="84">
        <f>SUM(C283:C285)</f>
        <v>1</v>
      </c>
      <c r="D286" s="74">
        <f>SUM(D283:D285)</f>
        <v>0.99989693909100275</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595</v>
      </c>
      <c r="C292" s="91">
        <f t="shared" ref="C292:C322" si="10">IF(B$323&lt;&gt;0,B292/B$323,0)</f>
        <v>0.16951566951566951</v>
      </c>
      <c r="D292" s="65">
        <f t="shared" ref="D292:D322" si="11">IF(B$51&lt;&gt;0,B292/B$51,0)</f>
        <v>1.2264248170668865E-2</v>
      </c>
      <c r="E292" s="27">
        <f>'City of Winnipeg'!F292</f>
        <v>1.4966198789129314E-2</v>
      </c>
    </row>
    <row r="293" spans="1:5" s="2" customFormat="1" ht="13.8" x14ac:dyDescent="0.25">
      <c r="A293" s="475" t="s">
        <v>512</v>
      </c>
      <c r="B293" s="93">
        <v>45</v>
      </c>
      <c r="C293" s="91">
        <f t="shared" si="10"/>
        <v>1.282051282051282E-2</v>
      </c>
      <c r="D293" s="65">
        <f t="shared" si="11"/>
        <v>9.275481809749562E-4</v>
      </c>
      <c r="E293" s="27">
        <f>'City of Winnipeg'!F293</f>
        <v>1.0785165476610648E-2</v>
      </c>
    </row>
    <row r="294" spans="1:5" ht="12.75" customHeight="1" x14ac:dyDescent="0.25">
      <c r="A294" s="475" t="s">
        <v>504</v>
      </c>
      <c r="B294" s="93">
        <v>710</v>
      </c>
      <c r="C294" s="91">
        <f t="shared" si="10"/>
        <v>0.20227920227920229</v>
      </c>
      <c r="D294" s="65">
        <f t="shared" si="11"/>
        <v>1.4634649077604865E-2</v>
      </c>
      <c r="E294" s="102">
        <f>'City of Winnipeg'!F294</f>
        <v>5.9050308147585049E-3</v>
      </c>
    </row>
    <row r="295" spans="1:5" s="2" customFormat="1" ht="14.4" customHeight="1" x14ac:dyDescent="0.25">
      <c r="A295" s="475" t="s">
        <v>509</v>
      </c>
      <c r="B295" s="93">
        <v>500</v>
      </c>
      <c r="C295" s="91">
        <f t="shared" si="10"/>
        <v>0.14245014245014245</v>
      </c>
      <c r="D295" s="65">
        <f t="shared" si="11"/>
        <v>1.0306090899721735E-2</v>
      </c>
      <c r="E295" s="102">
        <f>'City of Winnipeg'!F295</f>
        <v>4.5475524665381586E-3</v>
      </c>
    </row>
    <row r="296" spans="1:5" s="2" customFormat="1" ht="14.4" customHeight="1" x14ac:dyDescent="0.25">
      <c r="A296" s="475" t="s">
        <v>508</v>
      </c>
      <c r="B296" s="93">
        <v>110</v>
      </c>
      <c r="C296" s="91">
        <f t="shared" si="10"/>
        <v>3.1339031339031341E-2</v>
      </c>
      <c r="D296" s="65">
        <f t="shared" si="11"/>
        <v>2.2673399979387817E-3</v>
      </c>
      <c r="E296" s="102">
        <f>'City of Winnipeg'!F296</f>
        <v>1.8665327288029756E-3</v>
      </c>
    </row>
    <row r="297" spans="1:5" s="2" customFormat="1" ht="14.4" customHeight="1" x14ac:dyDescent="0.25">
      <c r="A297" s="475" t="s">
        <v>484</v>
      </c>
      <c r="B297" s="93">
        <v>130</v>
      </c>
      <c r="C297" s="91">
        <f t="shared" si="10"/>
        <v>3.7037037037037035E-2</v>
      </c>
      <c r="D297" s="65">
        <f t="shared" si="11"/>
        <v>2.6795836339276514E-3</v>
      </c>
      <c r="E297" s="102">
        <f>'City of Winnipeg'!F297</f>
        <v>1.7172101104987376E-3</v>
      </c>
    </row>
    <row r="298" spans="1:5" s="2" customFormat="1" ht="14.4" customHeight="1" x14ac:dyDescent="0.25">
      <c r="A298" s="475" t="s">
        <v>502</v>
      </c>
      <c r="B298" s="93">
        <v>10</v>
      </c>
      <c r="C298" s="91">
        <f t="shared" si="10"/>
        <v>2.8490028490028491E-3</v>
      </c>
      <c r="D298" s="65">
        <f t="shared" si="11"/>
        <v>2.0612181799443472E-4</v>
      </c>
      <c r="E298" s="102">
        <f>'City of Winnipeg'!F298</f>
        <v>1.6696983683110254E-3</v>
      </c>
    </row>
    <row r="299" spans="1:5" s="2" customFormat="1" ht="14.4" customHeight="1" x14ac:dyDescent="0.25">
      <c r="A299" s="475" t="s">
        <v>516</v>
      </c>
      <c r="B299" s="93">
        <v>215</v>
      </c>
      <c r="C299" s="91">
        <f t="shared" si="10"/>
        <v>6.1253561253561253E-2</v>
      </c>
      <c r="D299" s="65">
        <f t="shared" si="11"/>
        <v>4.4316190868803462E-3</v>
      </c>
      <c r="E299" s="102">
        <f>'City of Winnipeg'!F299</f>
        <v>1.4796513995601771E-3</v>
      </c>
    </row>
    <row r="300" spans="1:5" s="2" customFormat="1" ht="14.4" customHeight="1" x14ac:dyDescent="0.25">
      <c r="A300" s="475" t="s">
        <v>497</v>
      </c>
      <c r="B300" s="93">
        <v>25</v>
      </c>
      <c r="C300" s="91">
        <f t="shared" si="10"/>
        <v>7.1225071225071226E-3</v>
      </c>
      <c r="D300" s="65">
        <f t="shared" si="11"/>
        <v>5.1530454498608682E-4</v>
      </c>
      <c r="E300" s="102">
        <f>'City of Winnipeg'!F300</f>
        <v>1.2420926886216165E-3</v>
      </c>
    </row>
    <row r="301" spans="1:5" s="2" customFormat="1" ht="14.4" customHeight="1" x14ac:dyDescent="0.25">
      <c r="A301" s="475" t="s">
        <v>511</v>
      </c>
      <c r="B301" s="93">
        <v>105</v>
      </c>
      <c r="C301" s="91">
        <f t="shared" si="10"/>
        <v>2.9914529914529916E-2</v>
      </c>
      <c r="D301" s="65">
        <f t="shared" si="11"/>
        <v>2.1642790889415645E-3</v>
      </c>
      <c r="E301" s="102">
        <f>'City of Winnipeg'!F301</f>
        <v>1.0181087611652595E-3</v>
      </c>
    </row>
    <row r="302" spans="1:5" s="2" customFormat="1" ht="13.65" customHeight="1" x14ac:dyDescent="0.25">
      <c r="A302" s="475" t="s">
        <v>507</v>
      </c>
      <c r="B302" s="93">
        <v>265</v>
      </c>
      <c r="C302" s="91">
        <f t="shared" si="10"/>
        <v>7.5498575498575499E-2</v>
      </c>
      <c r="D302" s="65">
        <f t="shared" si="11"/>
        <v>5.46222817685252E-3</v>
      </c>
      <c r="E302" s="102">
        <f>'City of Winnipeg'!F302</f>
        <v>8.8236092634322479E-4</v>
      </c>
    </row>
    <row r="303" spans="1:5" s="2" customFormat="1" ht="14.4" customHeight="1" x14ac:dyDescent="0.25">
      <c r="A303" s="475" t="s">
        <v>490</v>
      </c>
      <c r="B303" s="93">
        <v>65</v>
      </c>
      <c r="C303" s="91">
        <f t="shared" si="10"/>
        <v>1.8518518518518517E-2</v>
      </c>
      <c r="D303" s="65">
        <f t="shared" si="11"/>
        <v>1.3397918169638257E-3</v>
      </c>
      <c r="E303" s="102">
        <f>'City of Winnipeg'!F303</f>
        <v>7.9412483370890237E-4</v>
      </c>
    </row>
    <row r="304" spans="1:5" s="2" customFormat="1" ht="14.4" customHeight="1" x14ac:dyDescent="0.25">
      <c r="A304" s="475" t="s">
        <v>514</v>
      </c>
      <c r="B304" s="93">
        <v>140</v>
      </c>
      <c r="C304" s="91">
        <f t="shared" si="10"/>
        <v>3.9886039886039885E-2</v>
      </c>
      <c r="D304" s="65">
        <f t="shared" si="11"/>
        <v>2.8857054519220858E-3</v>
      </c>
      <c r="E304" s="102">
        <f>'City of Winnipeg'!F304</f>
        <v>7.7376265848559721E-4</v>
      </c>
    </row>
    <row r="305" spans="1:5" s="2" customFormat="1" ht="14.4" customHeight="1" x14ac:dyDescent="0.25">
      <c r="A305" s="475" t="s">
        <v>503</v>
      </c>
      <c r="B305" s="93">
        <v>40</v>
      </c>
      <c r="C305" s="91">
        <f t="shared" si="10"/>
        <v>1.1396011396011397E-2</v>
      </c>
      <c r="D305" s="65">
        <f t="shared" si="11"/>
        <v>8.2448727197773888E-4</v>
      </c>
      <c r="E305" s="102">
        <f>'City of Winnipeg'!F305</f>
        <v>7.3303830803898677E-4</v>
      </c>
    </row>
    <row r="306" spans="1:5" s="2" customFormat="1" ht="14.4" customHeight="1" x14ac:dyDescent="0.25">
      <c r="A306" s="475" t="s">
        <v>513</v>
      </c>
      <c r="B306" s="93">
        <v>30</v>
      </c>
      <c r="C306" s="91">
        <f t="shared" si="10"/>
        <v>8.5470085470085479E-3</v>
      </c>
      <c r="D306" s="65">
        <f t="shared" si="11"/>
        <v>6.1836545398330413E-4</v>
      </c>
      <c r="E306" s="102">
        <f>'City of Winnipeg'!F306</f>
        <v>7.1267613281568161E-4</v>
      </c>
    </row>
    <row r="307" spans="1:5" s="2" customFormat="1" ht="14.4" customHeight="1" x14ac:dyDescent="0.25">
      <c r="A307" s="475" t="s">
        <v>519</v>
      </c>
      <c r="B307" s="93">
        <v>15</v>
      </c>
      <c r="C307" s="91">
        <f t="shared" si="10"/>
        <v>4.2735042735042739E-3</v>
      </c>
      <c r="D307" s="65">
        <f t="shared" si="11"/>
        <v>3.0918272699165207E-4</v>
      </c>
      <c r="E307" s="102">
        <f>'City of Winnipeg'!F307</f>
        <v>6.380148236635626E-4</v>
      </c>
    </row>
    <row r="308" spans="1:5" s="2" customFormat="1" ht="14.4" customHeight="1" x14ac:dyDescent="0.25">
      <c r="A308" s="475" t="s">
        <v>496</v>
      </c>
      <c r="B308" s="93">
        <v>15</v>
      </c>
      <c r="C308" s="91">
        <f t="shared" si="10"/>
        <v>4.2735042735042739E-3</v>
      </c>
      <c r="D308" s="65">
        <f t="shared" si="11"/>
        <v>3.0918272699165207E-4</v>
      </c>
      <c r="E308" s="102">
        <f>'City of Winnipeg'!F308</f>
        <v>5.76928297993647E-4</v>
      </c>
    </row>
    <row r="309" spans="1:5" s="2" customFormat="1" ht="14.4" customHeight="1" x14ac:dyDescent="0.25">
      <c r="A309" s="475" t="s">
        <v>500</v>
      </c>
      <c r="B309" s="93">
        <v>0</v>
      </c>
      <c r="C309" s="91">
        <f t="shared" si="10"/>
        <v>0</v>
      </c>
      <c r="D309" s="65">
        <f t="shared" si="11"/>
        <v>0</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15</v>
      </c>
      <c r="C311" s="91">
        <f t="shared" si="10"/>
        <v>4.2735042735042739E-3</v>
      </c>
      <c r="D311" s="65">
        <f t="shared" si="11"/>
        <v>3.0918272699165207E-4</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20</v>
      </c>
      <c r="C313" s="91">
        <f t="shared" si="10"/>
        <v>5.6980056980056983E-3</v>
      </c>
      <c r="D313" s="65">
        <f t="shared" si="11"/>
        <v>4.1224363598886944E-4</v>
      </c>
      <c r="E313" s="102">
        <f>'City of Winnipeg'!F313</f>
        <v>3.7330654576059514E-4</v>
      </c>
    </row>
    <row r="314" spans="1:5" s="2" customFormat="1" ht="14.4" customHeight="1" x14ac:dyDescent="0.25">
      <c r="A314" s="475" t="s">
        <v>506</v>
      </c>
      <c r="B314" s="93">
        <v>25</v>
      </c>
      <c r="C314" s="91">
        <f t="shared" si="10"/>
        <v>7.1225071225071226E-3</v>
      </c>
      <c r="D314" s="65">
        <f t="shared" si="11"/>
        <v>5.1530454498608682E-4</v>
      </c>
      <c r="E314" s="102">
        <f>'City of Winnipeg'!F314</f>
        <v>3.5294437053728993E-4</v>
      </c>
    </row>
    <row r="315" spans="1:5" s="2" customFormat="1" ht="14.4" customHeight="1" x14ac:dyDescent="0.25">
      <c r="A315" s="475" t="s">
        <v>501</v>
      </c>
      <c r="B315" s="93">
        <v>20</v>
      </c>
      <c r="C315" s="91">
        <f t="shared" si="10"/>
        <v>5.6980056980056983E-3</v>
      </c>
      <c r="D315" s="65">
        <f t="shared" si="11"/>
        <v>4.1224363598886944E-4</v>
      </c>
      <c r="E315" s="102">
        <f>'City of Winnipeg'!F315</f>
        <v>3.4615697879618822E-4</v>
      </c>
    </row>
    <row r="316" spans="1:5" s="2" customFormat="1" ht="14.4" customHeight="1" x14ac:dyDescent="0.25">
      <c r="A316" s="475" t="s">
        <v>498</v>
      </c>
      <c r="B316" s="93">
        <v>25</v>
      </c>
      <c r="C316" s="91">
        <f t="shared" si="10"/>
        <v>7.1225071225071226E-3</v>
      </c>
      <c r="D316" s="65">
        <f t="shared" si="11"/>
        <v>5.1530454498608682E-4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45</v>
      </c>
      <c r="C318" s="91">
        <f t="shared" si="10"/>
        <v>1.282051282051282E-2</v>
      </c>
      <c r="D318" s="65">
        <f t="shared" si="11"/>
        <v>9.275481809749562E-4</v>
      </c>
      <c r="E318" s="102">
        <f>'City of Winnipeg'!F318</f>
        <v>1.4592892243368719E-3</v>
      </c>
    </row>
    <row r="319" spans="1:5" s="2" customFormat="1" ht="14.4" customHeight="1" x14ac:dyDescent="0.25">
      <c r="A319" s="475" t="s">
        <v>378</v>
      </c>
      <c r="B319" s="93">
        <v>35</v>
      </c>
      <c r="C319" s="91">
        <f t="shared" si="10"/>
        <v>9.9715099715099714E-3</v>
      </c>
      <c r="D319" s="65">
        <f t="shared" si="11"/>
        <v>7.2142636298052145E-4</v>
      </c>
      <c r="E319" s="102">
        <f>'City of Winnipeg'!F319</f>
        <v>1.079195286835175E-3</v>
      </c>
    </row>
    <row r="320" spans="1:5" s="2" customFormat="1" ht="14.4" customHeight="1" x14ac:dyDescent="0.25">
      <c r="A320" s="475" t="s">
        <v>380</v>
      </c>
      <c r="B320" s="93">
        <v>85</v>
      </c>
      <c r="C320" s="91">
        <f t="shared" si="10"/>
        <v>2.4216524216524215E-2</v>
      </c>
      <c r="D320" s="65">
        <f t="shared" si="11"/>
        <v>1.752035452952695E-3</v>
      </c>
      <c r="E320" s="102">
        <f>'City of Winnipeg'!F320</f>
        <v>1.079195286835175E-3</v>
      </c>
    </row>
    <row r="321" spans="1:5" s="2" customFormat="1" ht="14.4" customHeight="1" x14ac:dyDescent="0.25">
      <c r="A321" s="475" t="s">
        <v>377</v>
      </c>
      <c r="B321" s="93">
        <v>65</v>
      </c>
      <c r="C321" s="91">
        <f t="shared" si="10"/>
        <v>1.8518518518518517E-2</v>
      </c>
      <c r="D321" s="65">
        <f t="shared" si="11"/>
        <v>1.3397918169638257E-3</v>
      </c>
      <c r="E321" s="102">
        <f>'City of Winnipeg'!F321</f>
        <v>1.0113213694241576E-3</v>
      </c>
    </row>
    <row r="322" spans="1:5" s="2" customFormat="1" ht="16.8" thickBot="1" x14ac:dyDescent="0.3">
      <c r="A322" s="104" t="s">
        <v>126</v>
      </c>
      <c r="B322" s="93">
        <v>160</v>
      </c>
      <c r="C322" s="91">
        <f t="shared" si="10"/>
        <v>4.5584045584045586E-2</v>
      </c>
      <c r="D322" s="65">
        <f t="shared" si="11"/>
        <v>3.2979490879109555E-3</v>
      </c>
      <c r="E322" s="110">
        <f>'City of Winnipeg'!F322</f>
        <v>3.7262780658648496E-3</v>
      </c>
    </row>
    <row r="323" spans="1:5" s="2" customFormat="1" ht="14.4" thickBot="1" x14ac:dyDescent="0.3">
      <c r="A323" s="375" t="s">
        <v>122</v>
      </c>
      <c r="B323" s="95">
        <f>SUM(B292:B322)</f>
        <v>3510</v>
      </c>
      <c r="C323" s="84">
        <f>SUM(C292:C322)</f>
        <v>1</v>
      </c>
      <c r="D323" s="74">
        <f>SUM(D292:D322)</f>
        <v>7.234875811604656E-2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10720</v>
      </c>
      <c r="C329" s="91">
        <f t="shared" ref="C329:C351" si="12">IF(B$352&lt;&gt;0,B329/B$352,0)</f>
        <v>0.22103092783505154</v>
      </c>
      <c r="D329" s="65">
        <f t="shared" ref="D329:D351" si="13">IF(B$51&lt;&gt;0,B329/B$51,0)</f>
        <v>0.22096258889003401</v>
      </c>
      <c r="E329" s="27">
        <f>'City of Winnipeg'!F330</f>
        <v>4.4132819287576022E-2</v>
      </c>
    </row>
    <row r="330" spans="1:5" s="2" customFormat="1" ht="14.4" customHeight="1" x14ac:dyDescent="0.25">
      <c r="A330" s="505" t="s">
        <v>136</v>
      </c>
      <c r="B330" s="93">
        <v>1165</v>
      </c>
      <c r="C330" s="91">
        <f t="shared" si="12"/>
        <v>2.402061855670103E-2</v>
      </c>
      <c r="D330" s="65">
        <f>IF(B$51&lt;&gt;0,B330/B$51,0)</f>
        <v>2.4013191796351644E-2</v>
      </c>
      <c r="E330" s="27">
        <f>'City of Winnipeg'!F330</f>
        <v>4.4132819287576022E-2</v>
      </c>
    </row>
    <row r="331" spans="1:5" ht="14.4" customHeight="1" x14ac:dyDescent="0.25">
      <c r="A331" s="506" t="s">
        <v>129</v>
      </c>
      <c r="B331" s="93">
        <v>2695</v>
      </c>
      <c r="C331" s="91">
        <f t="shared" si="12"/>
        <v>5.5567010309278353E-2</v>
      </c>
      <c r="D331" s="65">
        <f t="shared" si="13"/>
        <v>5.5549829949500154E-2</v>
      </c>
      <c r="E331" s="27">
        <f>'City of Winnipeg'!F331</f>
        <v>4.0087423979148565E-2</v>
      </c>
    </row>
    <row r="332" spans="1:5" ht="14.4" customHeight="1" x14ac:dyDescent="0.25">
      <c r="A332" s="506" t="s">
        <v>132</v>
      </c>
      <c r="B332" s="93">
        <v>2705</v>
      </c>
      <c r="C332" s="91">
        <f t="shared" si="12"/>
        <v>5.5773195876288657E-2</v>
      </c>
      <c r="D332" s="65">
        <f t="shared" si="13"/>
        <v>5.5755951767494587E-2</v>
      </c>
      <c r="E332" s="27">
        <f>'City of Winnipeg'!F332</f>
        <v>3.281114248479583E-2</v>
      </c>
    </row>
    <row r="333" spans="1:5" s="2" customFormat="1" ht="14.4" customHeight="1" x14ac:dyDescent="0.25">
      <c r="A333" s="506" t="s">
        <v>130</v>
      </c>
      <c r="B333" s="93">
        <v>1465</v>
      </c>
      <c r="C333" s="91">
        <f t="shared" si="12"/>
        <v>3.020618556701031E-2</v>
      </c>
      <c r="D333" s="65">
        <f t="shared" si="13"/>
        <v>3.0196846336184684E-2</v>
      </c>
      <c r="E333" s="27">
        <f>'City of Winnipeg'!F333</f>
        <v>2.6865225890529972E-2</v>
      </c>
    </row>
    <row r="334" spans="1:5" s="2" customFormat="1" ht="14.4" customHeight="1" x14ac:dyDescent="0.25">
      <c r="A334" s="506" t="s">
        <v>137</v>
      </c>
      <c r="B334" s="93">
        <v>1625</v>
      </c>
      <c r="C334" s="91">
        <f t="shared" si="12"/>
        <v>3.3505154639175257E-2</v>
      </c>
      <c r="D334" s="65">
        <f t="shared" si="13"/>
        <v>3.3494795424095641E-2</v>
      </c>
      <c r="E334" s="27">
        <f>'City of Winnipeg'!F334</f>
        <v>2.0016561685490878E-2</v>
      </c>
    </row>
    <row r="335" spans="1:5" s="2" customFormat="1" ht="14.4" customHeight="1" x14ac:dyDescent="0.25">
      <c r="A335" s="510" t="s">
        <v>131</v>
      </c>
      <c r="B335" s="93">
        <v>1150</v>
      </c>
      <c r="C335" s="91">
        <f t="shared" si="12"/>
        <v>2.3711340206185566E-2</v>
      </c>
      <c r="D335" s="65">
        <f t="shared" si="13"/>
        <v>2.3704009069359992E-2</v>
      </c>
      <c r="E335" s="27">
        <f>'City of Winnipeg'!F335</f>
        <v>1.8217854039965248E-2</v>
      </c>
    </row>
    <row r="336" spans="1:5" s="2" customFormat="1" ht="14.4" customHeight="1" x14ac:dyDescent="0.25">
      <c r="A336" s="510" t="s">
        <v>135</v>
      </c>
      <c r="B336" s="93">
        <v>765</v>
      </c>
      <c r="C336" s="91">
        <f t="shared" si="12"/>
        <v>1.577319587628866E-2</v>
      </c>
      <c r="D336" s="65">
        <f t="shared" si="13"/>
        <v>1.5768319076574257E-2</v>
      </c>
      <c r="E336" s="27">
        <f>'City of Winnipeg'!F336</f>
        <v>1.6819613379669852E-2</v>
      </c>
    </row>
    <row r="337" spans="1:5" s="2" customFormat="1" ht="14.4" customHeight="1" x14ac:dyDescent="0.25">
      <c r="A337" s="115" t="s">
        <v>133</v>
      </c>
      <c r="B337" s="93">
        <v>340</v>
      </c>
      <c r="C337" s="91">
        <f t="shared" si="12"/>
        <v>7.0103092783505155E-3</v>
      </c>
      <c r="D337" s="65">
        <f t="shared" si="13"/>
        <v>7.0081418118107799E-3</v>
      </c>
      <c r="E337" s="102">
        <f>'City of Winnipeg'!F337</f>
        <v>1.4708677237185056E-2</v>
      </c>
    </row>
    <row r="338" spans="1:5" s="2" customFormat="1" ht="14.4" customHeight="1" x14ac:dyDescent="0.25">
      <c r="A338" s="115" t="s">
        <v>561</v>
      </c>
      <c r="B338" s="93">
        <v>1025</v>
      </c>
      <c r="C338" s="91">
        <f t="shared" si="12"/>
        <v>2.1134020618556702E-2</v>
      </c>
      <c r="D338" s="65">
        <f t="shared" si="13"/>
        <v>2.1127486344429559E-2</v>
      </c>
      <c r="E338" s="102">
        <f>'City of Winnipeg'!F338</f>
        <v>1.462722632493484E-2</v>
      </c>
    </row>
    <row r="339" spans="1:5" s="2" customFormat="1" ht="14.4" customHeight="1" x14ac:dyDescent="0.25">
      <c r="A339" s="115" t="s">
        <v>562</v>
      </c>
      <c r="B339" s="93">
        <v>545</v>
      </c>
      <c r="C339" s="91">
        <f t="shared" si="12"/>
        <v>1.1237113402061856E-2</v>
      </c>
      <c r="D339" s="65">
        <f t="shared" si="13"/>
        <v>1.1233639080696693E-2</v>
      </c>
      <c r="E339" s="102">
        <f>'City of Winnipeg'!F339</f>
        <v>1.2604528670721113E-2</v>
      </c>
    </row>
    <row r="340" spans="1:5" s="2" customFormat="1" ht="14.4" customHeight="1" x14ac:dyDescent="0.25">
      <c r="A340" s="115" t="s">
        <v>134</v>
      </c>
      <c r="B340" s="93">
        <v>385</v>
      </c>
      <c r="C340" s="91">
        <f t="shared" si="12"/>
        <v>7.9381443298969078E-3</v>
      </c>
      <c r="D340" s="65">
        <f t="shared" si="13"/>
        <v>7.9356899927857365E-3</v>
      </c>
      <c r="E340" s="102">
        <f>'City of Winnipeg'!F340</f>
        <v>9.522969157254561E-3</v>
      </c>
    </row>
    <row r="341" spans="1:5" s="2" customFormat="1" ht="14.4" customHeight="1" x14ac:dyDescent="0.25">
      <c r="A341" s="510" t="s">
        <v>138</v>
      </c>
      <c r="B341" s="93">
        <v>435</v>
      </c>
      <c r="C341" s="91">
        <f t="shared" si="12"/>
        <v>8.969072164948454E-3</v>
      </c>
      <c r="D341" s="65">
        <f t="shared" si="13"/>
        <v>8.9662990827579104E-3</v>
      </c>
      <c r="E341" s="102">
        <f>'City of Winnipeg'!F341</f>
        <v>9.3125543006081675E-3</v>
      </c>
    </row>
    <row r="342" spans="1:5" s="2" customFormat="1" ht="14.4" customHeight="1" x14ac:dyDescent="0.25">
      <c r="A342" s="510" t="s">
        <v>139</v>
      </c>
      <c r="B342" s="93">
        <v>180</v>
      </c>
      <c r="C342" s="91">
        <f t="shared" si="12"/>
        <v>3.7113402061855669E-3</v>
      </c>
      <c r="D342" s="65">
        <f t="shared" si="13"/>
        <v>3.7101927238998248E-3</v>
      </c>
      <c r="E342" s="102">
        <f>'City of Winnipeg'!F342</f>
        <v>3.9232189400521282E-3</v>
      </c>
    </row>
    <row r="343" spans="1:5" s="2" customFormat="1" ht="14.4" customHeight="1" x14ac:dyDescent="0.25">
      <c r="A343" s="115" t="s">
        <v>563</v>
      </c>
      <c r="B343" s="93">
        <v>110</v>
      </c>
      <c r="C343" s="91">
        <f t="shared" si="12"/>
        <v>2.268041237113402E-3</v>
      </c>
      <c r="D343" s="65">
        <f t="shared" si="13"/>
        <v>2.2673399979387817E-3</v>
      </c>
      <c r="E343" s="102">
        <f>'City of Winnipeg'!F343</f>
        <v>3.8078301476976543E-3</v>
      </c>
    </row>
    <row r="344" spans="1:5" s="2" customFormat="1" ht="14.4" customHeight="1" x14ac:dyDescent="0.25">
      <c r="A344" s="115" t="s">
        <v>564</v>
      </c>
      <c r="B344" s="93">
        <v>195</v>
      </c>
      <c r="C344" s="91">
        <f t="shared" si="12"/>
        <v>4.0206185567010309E-3</v>
      </c>
      <c r="D344" s="65">
        <f t="shared" si="13"/>
        <v>4.0193754508914764E-3</v>
      </c>
      <c r="E344" s="102">
        <f>'City of Winnipeg'!F344</f>
        <v>3.6245655951346657E-3</v>
      </c>
    </row>
    <row r="345" spans="1:5" s="2" customFormat="1" ht="14.4" customHeight="1" x14ac:dyDescent="0.25">
      <c r="A345" s="510" t="s">
        <v>565</v>
      </c>
      <c r="B345" s="93">
        <v>85</v>
      </c>
      <c r="C345" s="91">
        <f t="shared" si="12"/>
        <v>1.7525773195876289E-3</v>
      </c>
      <c r="D345" s="65">
        <f t="shared" si="13"/>
        <v>1.752035452952695E-3</v>
      </c>
      <c r="E345" s="102">
        <f>'City of Winnipeg'!F345</f>
        <v>1.4321785403996524E-3</v>
      </c>
    </row>
    <row r="346" spans="1:5" s="2" customFormat="1" ht="14.4" customHeight="1" x14ac:dyDescent="0.25">
      <c r="A346" s="115" t="s">
        <v>566</v>
      </c>
      <c r="B346" s="93">
        <v>125</v>
      </c>
      <c r="C346" s="91">
        <f t="shared" si="12"/>
        <v>2.5773195876288659E-3</v>
      </c>
      <c r="D346" s="65">
        <f t="shared" si="13"/>
        <v>2.5765227249304338E-3</v>
      </c>
      <c r="E346" s="102">
        <f>'City of Winnipeg'!F346</f>
        <v>1.3846655082536924E-3</v>
      </c>
    </row>
    <row r="347" spans="1:5" s="2" customFormat="1" ht="14.4" customHeight="1" x14ac:dyDescent="0.25">
      <c r="A347" s="506" t="s">
        <v>567</v>
      </c>
      <c r="B347" s="93">
        <v>0</v>
      </c>
      <c r="C347" s="91">
        <f t="shared" si="12"/>
        <v>0</v>
      </c>
      <c r="D347" s="65">
        <f t="shared" si="13"/>
        <v>0</v>
      </c>
      <c r="E347" s="102">
        <f>'City of Winnipeg'!F347</f>
        <v>1.3235773240660295E-3</v>
      </c>
    </row>
    <row r="348" spans="1:5" s="2" customFormat="1" ht="14.4" customHeight="1" x14ac:dyDescent="0.25">
      <c r="A348" s="508" t="s">
        <v>568</v>
      </c>
      <c r="B348" s="93">
        <v>4250</v>
      </c>
      <c r="C348" s="91">
        <f t="shared" si="12"/>
        <v>8.7628865979381437E-2</v>
      </c>
      <c r="D348" s="65">
        <f t="shared" si="13"/>
        <v>8.7601772647634746E-2</v>
      </c>
      <c r="E348" s="102">
        <f>'City of Winnipeg'!F348</f>
        <v>8.8632167680278012E-2</v>
      </c>
    </row>
    <row r="349" spans="1:5" s="2" customFormat="1" ht="14.4" customHeight="1" x14ac:dyDescent="0.25">
      <c r="A349" s="508" t="s">
        <v>569</v>
      </c>
      <c r="B349" s="93">
        <v>985</v>
      </c>
      <c r="C349" s="91">
        <f t="shared" si="12"/>
        <v>2.0309278350515464E-2</v>
      </c>
      <c r="D349" s="65">
        <f t="shared" si="13"/>
        <v>2.0302999072451818E-2</v>
      </c>
      <c r="E349" s="102">
        <f>'City of Winnipeg'!F349</f>
        <v>2.4713564291920068E-2</v>
      </c>
    </row>
    <row r="350" spans="1:5" s="2" customFormat="1" ht="14.4" customHeight="1" x14ac:dyDescent="0.25">
      <c r="A350" s="508" t="s">
        <v>570</v>
      </c>
      <c r="B350" s="93">
        <v>450</v>
      </c>
      <c r="C350" s="91">
        <f t="shared" si="12"/>
        <v>9.2783505154639175E-3</v>
      </c>
      <c r="D350" s="65">
        <f t="shared" si="13"/>
        <v>9.2754818097495612E-3</v>
      </c>
      <c r="E350" s="102">
        <f>'City of Winnipeg'!F350</f>
        <v>7.3848827106863593E-3</v>
      </c>
    </row>
    <row r="351" spans="1:5" s="2" customFormat="1" ht="14.4" customHeight="1" thickBot="1" x14ac:dyDescent="0.3">
      <c r="A351" s="508" t="s">
        <v>571</v>
      </c>
      <c r="B351" s="93">
        <v>17100</v>
      </c>
      <c r="C351" s="91">
        <f t="shared" si="12"/>
        <v>0.35257731958762889</v>
      </c>
      <c r="D351" s="65">
        <f t="shared" si="13"/>
        <v>0.35246830877048335</v>
      </c>
      <c r="E351" s="102">
        <f>'City of Winnipeg'!F351</f>
        <v>0.36373941138140747</v>
      </c>
    </row>
    <row r="352" spans="1:5" s="2" customFormat="1" ht="14.4" thickBot="1" x14ac:dyDescent="0.3">
      <c r="A352" s="507" t="s">
        <v>67</v>
      </c>
      <c r="B352" s="95">
        <f>SUM(B329:B351)</f>
        <v>48500</v>
      </c>
      <c r="C352" s="84">
        <f>SUM(C329:C351)</f>
        <v>1</v>
      </c>
      <c r="D352" s="74">
        <f>SUM(D329:D351)</f>
        <v>0.99969081727300835</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24050</v>
      </c>
      <c r="C357" s="79">
        <f t="shared" ref="C357:C364" si="14">IF(B$365&lt;&gt;0,B357/B$365,0)</f>
        <v>0.59287563170220636</v>
      </c>
      <c r="D357" s="118">
        <f>'City of Winnipeg'!E357</f>
        <v>334045</v>
      </c>
      <c r="E357" s="119">
        <f>'City of Winnipeg'!F357</f>
        <v>0.54533062337259508</v>
      </c>
    </row>
    <row r="358" spans="1:5" s="2" customFormat="1" ht="14.4" customHeight="1" x14ac:dyDescent="0.25">
      <c r="A358" s="120" t="s">
        <v>143</v>
      </c>
      <c r="B358" s="29">
        <v>21375</v>
      </c>
      <c r="C358" s="25">
        <f t="shared" si="14"/>
        <v>0.52693208430913352</v>
      </c>
      <c r="D358" s="121">
        <f>'City of Winnipeg'!E358</f>
        <v>278190</v>
      </c>
      <c r="E358" s="27">
        <f>'City of Winnipeg'!F358</f>
        <v>0.45414697455738667</v>
      </c>
    </row>
    <row r="359" spans="1:5" s="2" customFormat="1" ht="14.4" customHeight="1" x14ac:dyDescent="0.25">
      <c r="A359" s="120" t="s">
        <v>144</v>
      </c>
      <c r="B359" s="29">
        <v>2675</v>
      </c>
      <c r="C359" s="122">
        <f t="shared" si="14"/>
        <v>6.5943547393072843E-2</v>
      </c>
      <c r="D359" s="121">
        <f>'City of Winnipeg'!E359</f>
        <v>55850</v>
      </c>
      <c r="E359" s="27">
        <f>'City of Winnipeg'!F359</f>
        <v>9.1175486282864399E-2</v>
      </c>
    </row>
    <row r="360" spans="1:5" s="2" customFormat="1" ht="14.4" customHeight="1" x14ac:dyDescent="0.25">
      <c r="A360" s="90" t="s">
        <v>145</v>
      </c>
      <c r="B360" s="29">
        <v>16515</v>
      </c>
      <c r="C360" s="25">
        <f t="shared" si="14"/>
        <v>0.40712436829779364</v>
      </c>
      <c r="D360" s="121">
        <f>'City of Winnipeg'!E360</f>
        <v>278510</v>
      </c>
      <c r="E360" s="27">
        <f>'City of Winnipeg'!F360</f>
        <v>0.45466937662740486</v>
      </c>
    </row>
    <row r="361" spans="1:5" s="2" customFormat="1" ht="14.4" customHeight="1" x14ac:dyDescent="0.25">
      <c r="A361" s="120" t="s">
        <v>146</v>
      </c>
      <c r="B361" s="29">
        <v>11990</v>
      </c>
      <c r="C361" s="25">
        <f t="shared" si="14"/>
        <v>0.29557500308147416</v>
      </c>
      <c r="D361" s="121">
        <f>'City of Winnipeg'!E361</f>
        <v>199130</v>
      </c>
      <c r="E361" s="27">
        <f>'City of Winnipeg'!F361</f>
        <v>0.32508101313351456</v>
      </c>
    </row>
    <row r="362" spans="1:5" s="2" customFormat="1" ht="14.4" customHeight="1" x14ac:dyDescent="0.25">
      <c r="A362" s="120" t="s">
        <v>147</v>
      </c>
      <c r="B362" s="29">
        <v>675</v>
      </c>
      <c r="C362" s="122">
        <f t="shared" si="14"/>
        <v>1.6639960557130531E-2</v>
      </c>
      <c r="D362" s="121">
        <f>'City of Winnipeg'!E362</f>
        <v>14245</v>
      </c>
      <c r="E362" s="27">
        <f>'City of Winnipeg'!F362</f>
        <v>2.3255054648154045E-2</v>
      </c>
    </row>
    <row r="363" spans="1:5" s="2" customFormat="1" ht="14.4" customHeight="1" x14ac:dyDescent="0.25">
      <c r="A363" s="120" t="s">
        <v>148</v>
      </c>
      <c r="B363" s="29">
        <v>1940</v>
      </c>
      <c r="C363" s="25">
        <f t="shared" si="14"/>
        <v>4.7824479230864046E-2</v>
      </c>
      <c r="D363" s="121">
        <f>'City of Winnipeg'!E363</f>
        <v>36035</v>
      </c>
      <c r="E363" s="27">
        <f>'City of Winnipeg'!F363</f>
        <v>5.8827370603456018E-2</v>
      </c>
    </row>
    <row r="364" spans="1:5" s="2" customFormat="1" ht="15" customHeight="1" thickBot="1" x14ac:dyDescent="0.3">
      <c r="A364" s="123" t="s">
        <v>149</v>
      </c>
      <c r="B364" s="68">
        <v>1920</v>
      </c>
      <c r="C364" s="122">
        <f t="shared" si="14"/>
        <v>4.7331443362504624E-2</v>
      </c>
      <c r="D364" s="124">
        <f>'City of Winnipeg'!E364</f>
        <v>29095</v>
      </c>
      <c r="E364" s="97">
        <f>'City of Winnipeg'!F364</f>
        <v>4.7497775709936248E-2</v>
      </c>
    </row>
    <row r="365" spans="1:5" s="2" customFormat="1" ht="15" customHeight="1" thickBot="1" x14ac:dyDescent="0.3">
      <c r="A365" s="98" t="s">
        <v>67</v>
      </c>
      <c r="B365" s="95">
        <f>B357+B360</f>
        <v>40565</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2605</v>
      </c>
      <c r="C372" s="290">
        <v>2945</v>
      </c>
      <c r="D372" s="288">
        <f t="shared" ref="D372:D383" si="15">IF((B$384+C$384)&lt;&gt;0,(B372+C372)/(B$384+C$384),0)</f>
        <v>0.22881880024737167</v>
      </c>
      <c r="E372" s="62">
        <f>'City of Winnipeg'!F372</f>
        <v>0.22025777816968681</v>
      </c>
    </row>
    <row r="373" spans="1:5" s="2" customFormat="1" ht="14.4" customHeight="1" x14ac:dyDescent="0.25">
      <c r="A373" s="90" t="s">
        <v>155</v>
      </c>
      <c r="B373" s="286">
        <v>3325</v>
      </c>
      <c r="C373" s="293">
        <v>390</v>
      </c>
      <c r="D373" s="287">
        <f t="shared" si="15"/>
        <v>0.15316429602143888</v>
      </c>
      <c r="E373" s="66">
        <f>'City of Winnipeg'!F373</f>
        <v>0.17560954102552798</v>
      </c>
    </row>
    <row r="374" spans="1:5" s="2" customFormat="1" ht="12.75" customHeight="1" x14ac:dyDescent="0.25">
      <c r="A374" s="90" t="s">
        <v>156</v>
      </c>
      <c r="B374" s="291">
        <v>705</v>
      </c>
      <c r="C374" s="292">
        <v>2900</v>
      </c>
      <c r="D374" s="294">
        <f t="shared" si="15"/>
        <v>0.14862914862914864</v>
      </c>
      <c r="E374" s="66">
        <f>'City of Winnipeg'!F374</f>
        <v>0.16610084799318078</v>
      </c>
    </row>
    <row r="375" spans="1:5" s="2" customFormat="1" ht="14.4" customHeight="1" x14ac:dyDescent="0.25">
      <c r="A375" s="90" t="s">
        <v>157</v>
      </c>
      <c r="B375" s="291">
        <v>1135</v>
      </c>
      <c r="C375" s="292">
        <v>1840</v>
      </c>
      <c r="D375" s="294">
        <f t="shared" si="15"/>
        <v>0.12265512265512266</v>
      </c>
      <c r="E375" s="66">
        <f>'City of Winnipeg'!F375</f>
        <v>0.1151330776126861</v>
      </c>
    </row>
    <row r="376" spans="1:5" s="2" customFormat="1" ht="12.75" customHeight="1" x14ac:dyDescent="0.25">
      <c r="A376" s="90" t="s">
        <v>158</v>
      </c>
      <c r="B376" s="291">
        <v>600</v>
      </c>
      <c r="C376" s="292">
        <v>1695</v>
      </c>
      <c r="D376" s="294">
        <f t="shared" si="15"/>
        <v>9.4619666048237475E-2</v>
      </c>
      <c r="E376" s="66">
        <f>'City of Winnipeg'!F376</f>
        <v>7.7157091838984171E-2</v>
      </c>
    </row>
    <row r="377" spans="1:5" s="2" customFormat="1" ht="12.75" customHeight="1" x14ac:dyDescent="0.25">
      <c r="A377" s="90" t="s">
        <v>159</v>
      </c>
      <c r="B377" s="291">
        <v>550</v>
      </c>
      <c r="C377" s="292">
        <v>815</v>
      </c>
      <c r="D377" s="294">
        <f t="shared" si="15"/>
        <v>5.627705627705628E-2</v>
      </c>
      <c r="E377" s="66">
        <f>'City of Winnipeg'!F377</f>
        <v>5.3936481342680365E-2</v>
      </c>
    </row>
    <row r="378" spans="1:5" s="2" customFormat="1" ht="14.4" customHeight="1" x14ac:dyDescent="0.25">
      <c r="A378" s="90" t="s">
        <v>161</v>
      </c>
      <c r="B378" s="291">
        <v>465</v>
      </c>
      <c r="C378" s="292">
        <v>450</v>
      </c>
      <c r="D378" s="294">
        <f t="shared" si="15"/>
        <v>3.7724180581323437E-2</v>
      </c>
      <c r="E378" s="66">
        <f>'City of Winnipeg'!F378</f>
        <v>4.520670752318387E-2</v>
      </c>
    </row>
    <row r="379" spans="1:5" s="2" customFormat="1" ht="14.4" customHeight="1" x14ac:dyDescent="0.25">
      <c r="A379" s="90" t="s">
        <v>160</v>
      </c>
      <c r="B379" s="291">
        <v>945</v>
      </c>
      <c r="C379" s="292">
        <v>400</v>
      </c>
      <c r="D379" s="294">
        <f t="shared" si="15"/>
        <v>5.5452484023912597E-2</v>
      </c>
      <c r="E379" s="66">
        <f>'City of Winnipeg'!F379</f>
        <v>5.6332025336919299E-2</v>
      </c>
    </row>
    <row r="380" spans="1:5" s="2" customFormat="1" ht="14.4" customHeight="1" x14ac:dyDescent="0.25">
      <c r="A380" s="90" t="s">
        <v>162</v>
      </c>
      <c r="B380" s="291">
        <v>720</v>
      </c>
      <c r="C380" s="292">
        <v>580</v>
      </c>
      <c r="D380" s="294">
        <f t="shared" si="15"/>
        <v>5.3597196454339309E-2</v>
      </c>
      <c r="E380" s="66">
        <f>'City of Winnipeg'!F380</f>
        <v>4.1238628514321828E-2</v>
      </c>
    </row>
    <row r="381" spans="1:5" s="2" customFormat="1" ht="14.4" customHeight="1" x14ac:dyDescent="0.25">
      <c r="A381" s="90" t="s">
        <v>163</v>
      </c>
      <c r="B381" s="291">
        <v>205</v>
      </c>
      <c r="C381" s="292">
        <v>335</v>
      </c>
      <c r="D381" s="294">
        <f t="shared" si="15"/>
        <v>2.2263450834879406E-2</v>
      </c>
      <c r="E381" s="66">
        <f>'City of Winnipeg'!F381</f>
        <v>2.9745895977543613E-2</v>
      </c>
    </row>
    <row r="382" spans="1:5" s="2" customFormat="1" ht="14.4" customHeight="1" x14ac:dyDescent="0.25">
      <c r="A382" s="90" t="s">
        <v>164</v>
      </c>
      <c r="B382" s="291">
        <v>385</v>
      </c>
      <c r="C382" s="292">
        <v>265</v>
      </c>
      <c r="D382" s="294">
        <f t="shared" si="15"/>
        <v>2.6798598227169654E-2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11640</v>
      </c>
      <c r="C384" s="299">
        <f>SUM(C372:C383)</f>
        <v>12615</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4580</v>
      </c>
      <c r="C388" s="79">
        <f t="shared" ref="C388:C396" si="16">IF(B$397&lt;&gt;0,B388/B$397,0)</f>
        <v>0.11290521385430791</v>
      </c>
      <c r="D388" s="128">
        <f>'City of Winnipeg'!E388</f>
        <v>89435</v>
      </c>
      <c r="E388" s="27">
        <f>'City of Winnipeg'!F388</f>
        <v>0.14600321603774355</v>
      </c>
    </row>
    <row r="389" spans="1:5" s="2" customFormat="1" ht="12.75" customHeight="1" x14ac:dyDescent="0.25">
      <c r="A389" s="101" t="s">
        <v>167</v>
      </c>
      <c r="B389" s="284">
        <v>11730</v>
      </c>
      <c r="C389" s="285">
        <f t="shared" si="16"/>
        <v>0.28916553679280166</v>
      </c>
      <c r="D389" s="128">
        <f>'City of Winnipeg'!E389</f>
        <v>182910</v>
      </c>
      <c r="E389" s="27">
        <f>'City of Winnipeg'!F389</f>
        <v>0.29860175820946688</v>
      </c>
    </row>
    <row r="390" spans="1:5" s="2" customFormat="1" ht="14.4" customHeight="1" x14ac:dyDescent="0.25">
      <c r="A390" s="101" t="s">
        <v>168</v>
      </c>
      <c r="B390" s="29">
        <v>24255</v>
      </c>
      <c r="C390" s="25">
        <f t="shared" si="16"/>
        <v>0.59792924935289038</v>
      </c>
      <c r="D390" s="128">
        <f>'City of Winnipeg'!E390</f>
        <v>340210</v>
      </c>
      <c r="E390" s="27">
        <f>'City of Winnipeg'!F390</f>
        <v>0.55539502575278954</v>
      </c>
    </row>
    <row r="391" spans="1:5" ht="14.4" customHeight="1" x14ac:dyDescent="0.25">
      <c r="A391" s="129" t="s">
        <v>169</v>
      </c>
      <c r="B391" s="29">
        <v>10550</v>
      </c>
      <c r="C391" s="122">
        <f t="shared" si="16"/>
        <v>0.26007642055959573</v>
      </c>
      <c r="D391" s="128">
        <f>'City of Winnipeg'!E391</f>
        <v>161465</v>
      </c>
      <c r="E391" s="27">
        <f>'City of Winnipeg'!F391</f>
        <v>0.26359265698590328</v>
      </c>
    </row>
    <row r="392" spans="1:5" ht="13.8" x14ac:dyDescent="0.25">
      <c r="A392" s="639" t="s">
        <v>170</v>
      </c>
      <c r="B392" s="29">
        <v>6980</v>
      </c>
      <c r="C392" s="25">
        <f t="shared" si="16"/>
        <v>0.17206951805743867</v>
      </c>
      <c r="D392" s="128">
        <f>'City of Winnipeg'!E392</f>
        <v>107670</v>
      </c>
      <c r="E392" s="27">
        <f>'City of Winnipeg'!F392</f>
        <v>0.17577197149643706</v>
      </c>
    </row>
    <row r="393" spans="1:5" ht="13.8" x14ac:dyDescent="0.25">
      <c r="A393" s="129" t="s">
        <v>171</v>
      </c>
      <c r="B393" s="29">
        <v>1535</v>
      </c>
      <c r="C393" s="25">
        <f t="shared" si="16"/>
        <v>3.7840502896585727E-2</v>
      </c>
      <c r="D393" s="128">
        <f>'City of Winnipeg'!E393</f>
        <v>18910</v>
      </c>
      <c r="E393" s="27">
        <f>'City of Winnipeg'!F393</f>
        <v>3.0870697325138152E-2</v>
      </c>
    </row>
    <row r="394" spans="1:5" ht="13.8" x14ac:dyDescent="0.25">
      <c r="A394" s="639" t="s">
        <v>172</v>
      </c>
      <c r="B394" s="29">
        <v>13700</v>
      </c>
      <c r="C394" s="122">
        <f t="shared" si="16"/>
        <v>0.33772956982620483</v>
      </c>
      <c r="D394" s="128">
        <f>'City of Winnipeg'!E394</f>
        <v>178750</v>
      </c>
      <c r="E394" s="27">
        <f>'City of Winnipeg'!F394</f>
        <v>0.29181053129923029</v>
      </c>
    </row>
    <row r="395" spans="1:5" ht="14.4" customHeight="1" x14ac:dyDescent="0.25">
      <c r="A395" s="130" t="s">
        <v>173</v>
      </c>
      <c r="B395" s="29">
        <v>9235</v>
      </c>
      <c r="C395" s="25">
        <f t="shared" si="16"/>
        <v>0.22765931221496363</v>
      </c>
      <c r="D395" s="128">
        <f>'City of Winnipeg'!E395</f>
        <v>124185</v>
      </c>
      <c r="E395" s="27">
        <f>'City of Winnipeg'!F395</f>
        <v>0.20273281582878272</v>
      </c>
    </row>
    <row r="396" spans="1:5" ht="14.4" thickBot="1" x14ac:dyDescent="0.3">
      <c r="A396" s="640" t="s">
        <v>174</v>
      </c>
      <c r="B396" s="68">
        <v>1075</v>
      </c>
      <c r="C396" s="122">
        <f t="shared" si="16"/>
        <v>2.6500677924318993E-2</v>
      </c>
      <c r="D396" s="131">
        <f>'City of Winnipeg'!E396</f>
        <v>13490</v>
      </c>
      <c r="E396" s="66">
        <f>'City of Winnipeg'!F396</f>
        <v>2.2022512264204847E-2</v>
      </c>
    </row>
    <row r="397" spans="1:5" ht="15" customHeight="1" thickBot="1" x14ac:dyDescent="0.3">
      <c r="A397" s="132" t="s">
        <v>122</v>
      </c>
      <c r="B397" s="95">
        <f>SUM(B388:B390)</f>
        <v>40565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13375</v>
      </c>
      <c r="C405" s="292">
        <v>12315</v>
      </c>
      <c r="D405" s="315">
        <v>25690</v>
      </c>
      <c r="E405" s="128">
        <f>'City of Winnipeg'!F405</f>
        <v>402365</v>
      </c>
    </row>
    <row r="406" spans="1:5" s="2" customFormat="1" ht="14.4" customHeight="1" x14ac:dyDescent="0.25">
      <c r="A406" s="120" t="s">
        <v>179</v>
      </c>
      <c r="B406" s="291">
        <v>12260</v>
      </c>
      <c r="C406" s="292">
        <v>11295</v>
      </c>
      <c r="D406" s="315">
        <v>23550</v>
      </c>
      <c r="E406" s="128">
        <f>'City of Winnipeg'!F406</f>
        <v>366595</v>
      </c>
    </row>
    <row r="407" spans="1:5" s="2" customFormat="1" ht="14.4" customHeight="1" x14ac:dyDescent="0.25">
      <c r="A407" s="120" t="s">
        <v>180</v>
      </c>
      <c r="B407" s="291">
        <v>1115</v>
      </c>
      <c r="C407" s="292">
        <v>1020</v>
      </c>
      <c r="D407" s="315">
        <v>2135</v>
      </c>
      <c r="E407" s="128">
        <f>'City of Winnipeg'!F407</f>
        <v>35775</v>
      </c>
    </row>
    <row r="408" spans="1:5" s="2" customFormat="1" ht="15" customHeight="1" thickBot="1" x14ac:dyDescent="0.3">
      <c r="A408" s="135" t="s">
        <v>181</v>
      </c>
      <c r="B408" s="291">
        <v>6430</v>
      </c>
      <c r="C408" s="292">
        <v>8450</v>
      </c>
      <c r="D408" s="315">
        <v>14875</v>
      </c>
      <c r="E408" s="136">
        <f>'City of Winnipeg'!F408</f>
        <v>210185</v>
      </c>
    </row>
    <row r="409" spans="1:5" s="2" customFormat="1" ht="15" customHeight="1" thickTop="1" x14ac:dyDescent="0.25">
      <c r="A409" s="454" t="s">
        <v>182</v>
      </c>
      <c r="B409" s="138">
        <v>0.67500000000000004</v>
      </c>
      <c r="C409" s="139">
        <v>0.59299999999999997</v>
      </c>
      <c r="D409" s="140">
        <v>0.63300000000000001</v>
      </c>
      <c r="E409" s="140">
        <f>'City of Winnipeg'!F409</f>
        <v>0.66</v>
      </c>
    </row>
    <row r="410" spans="1:5" s="2" customFormat="1" ht="14.4" customHeight="1" x14ac:dyDescent="0.25">
      <c r="A410" s="453" t="s">
        <v>183</v>
      </c>
      <c r="B410" s="141">
        <v>0.61899999999999999</v>
      </c>
      <c r="C410" s="142">
        <v>0.54400000000000004</v>
      </c>
      <c r="D410" s="143">
        <v>0.58099999999999996</v>
      </c>
      <c r="E410" s="144">
        <f>'City of Winnipeg'!F410</f>
        <v>0.6</v>
      </c>
    </row>
    <row r="411" spans="1:5" s="2" customFormat="1" ht="15" customHeight="1" thickBot="1" x14ac:dyDescent="0.3">
      <c r="A411" s="457" t="s">
        <v>184</v>
      </c>
      <c r="B411" s="146">
        <v>8.3000000000000004E-2</v>
      </c>
      <c r="C411" s="147">
        <v>8.3000000000000004E-2</v>
      </c>
      <c r="D411" s="148">
        <v>8.3000000000000004E-2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265</v>
      </c>
      <c r="C415" s="312">
        <v>345</v>
      </c>
      <c r="D415" s="65">
        <f t="shared" ref="D415:D422" si="17">IF((B$416+C$416)&lt;&gt;0,(B415+C415)/(B$416+C$416),0)</f>
        <v>2.4322169059011165E-2</v>
      </c>
      <c r="E415" s="305">
        <f>'City of Winnipeg'!F415</f>
        <v>2.466416247532947E-2</v>
      </c>
    </row>
    <row r="416" spans="1:5" s="2" customFormat="1" ht="14.4" customHeight="1" x14ac:dyDescent="0.25">
      <c r="A416" s="521" t="s">
        <v>521</v>
      </c>
      <c r="B416" s="93">
        <v>13110</v>
      </c>
      <c r="C416" s="313">
        <v>11970</v>
      </c>
      <c r="D416" s="65">
        <f t="shared" si="17"/>
        <v>1</v>
      </c>
      <c r="E416" s="305">
        <f>'City of Winnipeg'!F416</f>
        <v>1</v>
      </c>
    </row>
    <row r="417" spans="1:5" s="2" customFormat="1" ht="14.4" customHeight="1" x14ac:dyDescent="0.25">
      <c r="A417" s="306" t="s">
        <v>522</v>
      </c>
      <c r="B417" s="93">
        <v>11355</v>
      </c>
      <c r="C417" s="313">
        <v>11015</v>
      </c>
      <c r="D417" s="65">
        <f t="shared" si="17"/>
        <v>0.89194577352472093</v>
      </c>
      <c r="E417" s="307">
        <f>'City of Winnipeg'!F417</f>
        <v>0.89822372190742983</v>
      </c>
    </row>
    <row r="418" spans="1:5" s="2" customFormat="1" ht="14.4" customHeight="1" x14ac:dyDescent="0.25">
      <c r="A418" s="306" t="s">
        <v>523</v>
      </c>
      <c r="B418" s="93">
        <v>9485</v>
      </c>
      <c r="C418" s="313">
        <v>9110</v>
      </c>
      <c r="D418" s="65">
        <f t="shared" si="17"/>
        <v>0.74142743221690588</v>
      </c>
      <c r="E418" s="307">
        <f>'City of Winnipeg'!F418</f>
        <v>0.75861717705481635</v>
      </c>
    </row>
    <row r="419" spans="1:5" s="2" customFormat="1" ht="13.8" x14ac:dyDescent="0.25">
      <c r="A419" s="306" t="s">
        <v>524</v>
      </c>
      <c r="B419" s="93">
        <v>1870</v>
      </c>
      <c r="C419" s="313">
        <v>1905</v>
      </c>
      <c r="D419" s="65">
        <f t="shared" si="17"/>
        <v>0.150518341307815</v>
      </c>
      <c r="E419" s="307">
        <f>'City of Winnipeg'!F419</f>
        <v>0.13960654485261348</v>
      </c>
    </row>
    <row r="420" spans="1:5" s="2" customFormat="1" ht="13.8" x14ac:dyDescent="0.25">
      <c r="A420" s="306" t="s">
        <v>573</v>
      </c>
      <c r="B420" s="93">
        <v>575</v>
      </c>
      <c r="C420" s="313">
        <v>570</v>
      </c>
      <c r="D420" s="65">
        <f t="shared" si="17"/>
        <v>4.5653907496012759E-2</v>
      </c>
      <c r="E420" s="307">
        <f>'City of Winnipeg'!F420</f>
        <v>4.5393773476793783E-2</v>
      </c>
    </row>
    <row r="421" spans="1:5" s="2" customFormat="1" ht="13.8" x14ac:dyDescent="0.25">
      <c r="A421" s="306" t="s">
        <v>525</v>
      </c>
      <c r="B421" s="93">
        <v>1295</v>
      </c>
      <c r="C421" s="313">
        <v>1335</v>
      </c>
      <c r="D421" s="65">
        <f t="shared" si="17"/>
        <v>0.10486443381180223</v>
      </c>
      <c r="E421" s="307">
        <f>'City of Winnipeg'!F421</f>
        <v>9.4212771375819696E-2</v>
      </c>
    </row>
    <row r="422" spans="1:5" s="2" customFormat="1" ht="14.4" customHeight="1" thickBot="1" x14ac:dyDescent="0.3">
      <c r="A422" s="522" t="s">
        <v>185</v>
      </c>
      <c r="B422" s="308">
        <v>1750</v>
      </c>
      <c r="C422" s="314">
        <v>955</v>
      </c>
      <c r="D422" s="309">
        <f t="shared" si="17"/>
        <v>0.1078548644338118</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3585</v>
      </c>
      <c r="C443" s="79">
        <f>IF(B$463&lt;&gt;0,B443/B$463,0)</f>
        <v>0.14294258373205743</v>
      </c>
      <c r="D443" s="128">
        <f>'City of Winnipeg'!E443</f>
        <v>60445</v>
      </c>
      <c r="E443" s="27">
        <f>'City of Winnipeg'!F443</f>
        <v>0.15392940816950187</v>
      </c>
    </row>
    <row r="444" spans="1:5" s="2" customFormat="1" ht="13.8" x14ac:dyDescent="0.25">
      <c r="A444" s="398" t="s">
        <v>531</v>
      </c>
      <c r="B444" s="284">
        <v>2960</v>
      </c>
      <c r="C444" s="445">
        <f t="shared" ref="C444:C462" si="18">IF(B$463&lt;&gt;0,B444/B$463,0)</f>
        <v>0.11802232854864433</v>
      </c>
      <c r="D444" s="128">
        <f>'City of Winnipeg'!E444</f>
        <v>43970</v>
      </c>
      <c r="E444" s="27">
        <f>'City of Winnipeg'!F444</f>
        <v>0.11197412651522869</v>
      </c>
    </row>
    <row r="445" spans="1:5" s="2" customFormat="1" ht="13.8" x14ac:dyDescent="0.25">
      <c r="A445" s="398" t="s">
        <v>529</v>
      </c>
      <c r="B445" s="29">
        <v>1555</v>
      </c>
      <c r="C445" s="445">
        <f t="shared" si="18"/>
        <v>6.2001594896331738E-2</v>
      </c>
      <c r="D445" s="128">
        <f>'City of Winnipeg'!E445</f>
        <v>34390</v>
      </c>
      <c r="E445" s="27">
        <f>'City of Winnipeg'!F445</f>
        <v>8.7577671386370584E-2</v>
      </c>
    </row>
    <row r="446" spans="1:5" s="2" customFormat="1" ht="13.8" x14ac:dyDescent="0.25">
      <c r="A446" s="398" t="s">
        <v>539</v>
      </c>
      <c r="B446" s="29">
        <v>2755</v>
      </c>
      <c r="C446" s="445">
        <f t="shared" si="18"/>
        <v>0.10984848484848485</v>
      </c>
      <c r="D446" s="128">
        <f>'City of Winnipeg'!E446</f>
        <v>32785</v>
      </c>
      <c r="E446" s="27">
        <f>'City of Winnipeg'!F446</f>
        <v>8.3490373841295706E-2</v>
      </c>
    </row>
    <row r="447" spans="1:5" s="2" customFormat="1" ht="13.8" x14ac:dyDescent="0.25">
      <c r="A447" s="398" t="s">
        <v>532</v>
      </c>
      <c r="B447" s="284">
        <v>1390</v>
      </c>
      <c r="C447" s="445">
        <f t="shared" si="18"/>
        <v>5.5422647527910686E-2</v>
      </c>
      <c r="D447" s="128">
        <f>'City of Winnipeg'!E447</f>
        <v>27430</v>
      </c>
      <c r="E447" s="27">
        <f>'City of Winnipeg'!F447</f>
        <v>6.9853315676887032E-2</v>
      </c>
    </row>
    <row r="448" spans="1:5" s="2" customFormat="1" ht="13.8" x14ac:dyDescent="0.25">
      <c r="A448" s="398" t="s">
        <v>543</v>
      </c>
      <c r="B448" s="29">
        <v>1700</v>
      </c>
      <c r="C448" s="445">
        <f t="shared" si="18"/>
        <v>6.778309409888357E-2</v>
      </c>
      <c r="D448" s="128">
        <f>'City of Winnipeg'!E448</f>
        <v>26050</v>
      </c>
      <c r="E448" s="27">
        <f>'City of Winnipeg'!F448</f>
        <v>6.6339003768972185E-2</v>
      </c>
    </row>
    <row r="449" spans="1:5" s="2" customFormat="1" ht="13.8" x14ac:dyDescent="0.25">
      <c r="A449" s="398" t="s">
        <v>528</v>
      </c>
      <c r="B449" s="29">
        <v>1390</v>
      </c>
      <c r="C449" s="445">
        <f t="shared" si="18"/>
        <v>5.5422647527910686E-2</v>
      </c>
      <c r="D449" s="128">
        <f>'City of Winnipeg'!E449</f>
        <v>25400</v>
      </c>
      <c r="E449" s="27">
        <f>'City of Winnipeg'!F449</f>
        <v>6.468371192828766E-2</v>
      </c>
    </row>
    <row r="450" spans="1:5" s="2" customFormat="1" ht="13.8" x14ac:dyDescent="0.25">
      <c r="A450" s="398" t="s">
        <v>542</v>
      </c>
      <c r="B450" s="284">
        <v>1575</v>
      </c>
      <c r="C450" s="445">
        <f t="shared" si="18"/>
        <v>6.2799043062200952E-2</v>
      </c>
      <c r="D450" s="128">
        <f>'City of Winnipeg'!E450</f>
        <v>24925</v>
      </c>
      <c r="E450" s="27">
        <f>'City of Winnipeg'!F450</f>
        <v>6.3474075583172043E-2</v>
      </c>
    </row>
    <row r="451" spans="1:5" s="2" customFormat="1" ht="13.8" x14ac:dyDescent="0.25">
      <c r="A451" s="398" t="s">
        <v>536</v>
      </c>
      <c r="B451" s="29">
        <v>1790</v>
      </c>
      <c r="C451" s="445">
        <f t="shared" si="18"/>
        <v>7.1371610845295058E-2</v>
      </c>
      <c r="D451" s="128">
        <f>'City of Winnipeg'!E451</f>
        <v>23695</v>
      </c>
      <c r="E451" s="27">
        <f>'City of Winnipeg'!F451</f>
        <v>6.0341754100030558E-2</v>
      </c>
    </row>
    <row r="452" spans="1:5" s="2" customFormat="1" ht="27.6" x14ac:dyDescent="0.25">
      <c r="A452" s="396" t="s">
        <v>581</v>
      </c>
      <c r="B452" s="29">
        <v>1495</v>
      </c>
      <c r="C452" s="445">
        <f t="shared" si="18"/>
        <v>5.9609250398724084E-2</v>
      </c>
      <c r="D452" s="128">
        <f>'City of Winnipeg'!E452</f>
        <v>18665</v>
      </c>
      <c r="E452" s="27">
        <f>'City of Winnipeg'!F452</f>
        <v>4.7532341855964146E-2</v>
      </c>
    </row>
    <row r="453" spans="1:5" s="2" customFormat="1" ht="13.8" x14ac:dyDescent="0.25">
      <c r="A453" s="396" t="s">
        <v>534</v>
      </c>
      <c r="B453" s="284">
        <v>1005</v>
      </c>
      <c r="C453" s="445">
        <f t="shared" si="18"/>
        <v>4.0071770334928231E-2</v>
      </c>
      <c r="D453" s="128">
        <f>'City of Winnipeg'!E453</f>
        <v>18545</v>
      </c>
      <c r="E453" s="27">
        <f>'City of Winnipeg'!F453</f>
        <v>4.7226749516145465E-2</v>
      </c>
    </row>
    <row r="454" spans="1:5" s="2" customFormat="1" ht="13.8" x14ac:dyDescent="0.25">
      <c r="A454" s="398" t="s">
        <v>530</v>
      </c>
      <c r="B454" s="29">
        <v>765</v>
      </c>
      <c r="C454" s="445">
        <f t="shared" si="18"/>
        <v>3.0502392344497607E-2</v>
      </c>
      <c r="D454" s="128">
        <f>'City of Winnipeg'!E454</f>
        <v>11145</v>
      </c>
      <c r="E454" s="27">
        <f>'City of Winnipeg'!F454</f>
        <v>2.8381888560660078E-2</v>
      </c>
    </row>
    <row r="455" spans="1:5" s="2" customFormat="1" ht="13.8" x14ac:dyDescent="0.25">
      <c r="A455" s="398" t="s">
        <v>541</v>
      </c>
      <c r="B455" s="29">
        <v>535</v>
      </c>
      <c r="C455" s="445">
        <f t="shared" si="18"/>
        <v>2.1331738437001594E-2</v>
      </c>
      <c r="D455" s="128">
        <f>'City of Winnipeg'!E455</f>
        <v>7945</v>
      </c>
      <c r="E455" s="27">
        <f>'City of Winnipeg'!F455</f>
        <v>2.0232759498828561E-2</v>
      </c>
    </row>
    <row r="456" spans="1:5" s="2" customFormat="1" ht="13.8" x14ac:dyDescent="0.25">
      <c r="A456" s="398" t="s">
        <v>533</v>
      </c>
      <c r="B456" s="284">
        <v>495</v>
      </c>
      <c r="C456" s="445">
        <f t="shared" si="18"/>
        <v>1.9736842105263157E-2</v>
      </c>
      <c r="D456" s="128">
        <f>'City of Winnipeg'!E456</f>
        <v>7370</v>
      </c>
      <c r="E456" s="27">
        <f>'City of Winnipeg'!F456</f>
        <v>1.8768462870530713E-2</v>
      </c>
    </row>
    <row r="457" spans="1:5" s="2" customFormat="1" ht="13.8" x14ac:dyDescent="0.25">
      <c r="A457" s="398" t="s">
        <v>535</v>
      </c>
      <c r="B457" s="29">
        <v>450</v>
      </c>
      <c r="C457" s="445">
        <f t="shared" si="18"/>
        <v>1.7942583732057416E-2</v>
      </c>
      <c r="D457" s="128">
        <f>'City of Winnipeg'!E457</f>
        <v>5850</v>
      </c>
      <c r="E457" s="27">
        <f>'City of Winnipeg'!F457</f>
        <v>1.4897626566160742E-2</v>
      </c>
    </row>
    <row r="458" spans="1:5" s="2" customFormat="1" ht="13.8" x14ac:dyDescent="0.25">
      <c r="A458" s="398" t="s">
        <v>527</v>
      </c>
      <c r="B458" s="29">
        <v>265</v>
      </c>
      <c r="C458" s="445">
        <f t="shared" si="18"/>
        <v>1.0566188197767145E-2</v>
      </c>
      <c r="D458" s="128">
        <f>'City of Winnipeg'!E458</f>
        <v>3435</v>
      </c>
      <c r="E458" s="27">
        <f>'City of Winnipeg'!F458</f>
        <v>8.7475807273097693E-3</v>
      </c>
    </row>
    <row r="459" spans="1:5" s="2" customFormat="1" ht="13.8" x14ac:dyDescent="0.25">
      <c r="A459" s="398" t="s">
        <v>526</v>
      </c>
      <c r="B459" s="284">
        <v>260</v>
      </c>
      <c r="C459" s="445">
        <f t="shared" si="18"/>
        <v>1.036682615629984E-2</v>
      </c>
      <c r="D459" s="128">
        <f>'City of Winnipeg'!E459</f>
        <v>2340</v>
      </c>
      <c r="E459" s="27">
        <f>'City of Winnipeg'!F459</f>
        <v>5.9590506264642967E-3</v>
      </c>
    </row>
    <row r="460" spans="1:5" ht="13.8" x14ac:dyDescent="0.25">
      <c r="A460" s="398" t="s">
        <v>537</v>
      </c>
      <c r="B460" s="29">
        <v>35</v>
      </c>
      <c r="C460" s="445">
        <f t="shared" si="18"/>
        <v>1.3955342902711324E-3</v>
      </c>
      <c r="D460" s="128">
        <f>'City of Winnipeg'!E460</f>
        <v>775</v>
      </c>
      <c r="E460" s="27">
        <f>'City of Winnipeg'!F460</f>
        <v>1.9736171946623205E-3</v>
      </c>
    </row>
    <row r="461" spans="1:5" s="2" customFormat="1" ht="13.8" x14ac:dyDescent="0.25">
      <c r="A461" s="398" t="s">
        <v>574</v>
      </c>
      <c r="B461" s="29">
        <v>85</v>
      </c>
      <c r="C461" s="446">
        <f t="shared" si="18"/>
        <v>3.3891547049441787E-3</v>
      </c>
      <c r="D461" s="128">
        <f>'City of Winnipeg'!E461</f>
        <v>665</v>
      </c>
      <c r="E461" s="27">
        <f>'City of Winnipeg'!F461</f>
        <v>1.693490883161862E-3</v>
      </c>
    </row>
    <row r="462" spans="1:5" s="2" customFormat="1" ht="14.4" thickBot="1" x14ac:dyDescent="0.3">
      <c r="A462" s="399" t="s">
        <v>575</v>
      </c>
      <c r="B462" s="68">
        <v>990</v>
      </c>
      <c r="C462" s="444">
        <f t="shared" si="18"/>
        <v>3.9473684210526314E-2</v>
      </c>
      <c r="D462" s="136">
        <f>'City of Winnipeg'!E462</f>
        <v>16855</v>
      </c>
      <c r="E462" s="97">
        <f>'City of Winnipeg'!F462</f>
        <v>4.2922990730365693E-2</v>
      </c>
    </row>
    <row r="463" spans="1:5" s="2" customFormat="1" ht="15" customHeight="1" thickBot="1" x14ac:dyDescent="0.3">
      <c r="A463" s="400" t="s">
        <v>122</v>
      </c>
      <c r="B463" s="95">
        <f>SUM(B443:B462)</f>
        <v>25080</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7770</v>
      </c>
      <c r="C467" s="312">
        <v>7945</v>
      </c>
      <c r="D467" s="65">
        <f>IF((SUM(B$467:B$470)+SUM(C$467:C$470))&lt;&gt;0,(B467+C467)/(SUM(B$467:B$470)+SUM(C$467:C$470)),0)</f>
        <v>0.66716196136701333</v>
      </c>
      <c r="E467" s="110">
        <f>'City of Winnipeg'!F467</f>
        <v>0.69674568318830299</v>
      </c>
    </row>
    <row r="468" spans="1:5" s="2" customFormat="1" ht="14.4" customHeight="1" x14ac:dyDescent="0.25">
      <c r="A468" s="155" t="s">
        <v>188</v>
      </c>
      <c r="B468" s="296">
        <v>1845</v>
      </c>
      <c r="C468" s="313">
        <v>645</v>
      </c>
      <c r="D468" s="65">
        <f>IF((SUM(B$467:B$470)+SUM(C$467:C$470))&lt;&gt;0,(B468+C468)/(SUM(B$467:B$470)+SUM(C$467:C$470)),0)</f>
        <v>0.10571004033113988</v>
      </c>
      <c r="E468" s="66">
        <f>'City of Winnipeg'!F468</f>
        <v>0.11279631195613628</v>
      </c>
    </row>
    <row r="469" spans="1:5" s="2" customFormat="1" ht="14.4" customHeight="1" x14ac:dyDescent="0.25">
      <c r="A469" s="370" t="s">
        <v>306</v>
      </c>
      <c r="B469" s="296">
        <v>2605</v>
      </c>
      <c r="C469" s="313">
        <v>2700</v>
      </c>
      <c r="D469" s="65">
        <f>IF((SUM(B$467:B$470)+SUM(C$467:C$470))&lt;&gt;0,(B469+C469)/(SUM(B$467:B$470)+SUM(C$467:C$470)),0)</f>
        <v>0.22521757588622374</v>
      </c>
      <c r="E469" s="110">
        <f>'City of Winnipeg'!F469</f>
        <v>0.18809842057884829</v>
      </c>
    </row>
    <row r="470" spans="1:5" s="2" customFormat="1" ht="15" customHeight="1" thickBot="1" x14ac:dyDescent="0.3">
      <c r="A470" s="371" t="s">
        <v>307</v>
      </c>
      <c r="B470" s="311">
        <v>45</v>
      </c>
      <c r="C470" s="314">
        <v>0</v>
      </c>
      <c r="D470" s="309">
        <f>IF((SUM(B$467:B$470)+SUM(C$467:C$470))&lt;&gt;0,(B470+C470)/(SUM(B$467:B$470)+SUM(C$467:C$470)),0)</f>
        <v>1.9104224156230099E-3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8130</v>
      </c>
      <c r="C477" s="316">
        <v>6265</v>
      </c>
      <c r="D477" s="65">
        <f t="shared" ref="D477:D482" si="19">IF((B$483+C$483)&lt;&gt;0,(B477+C477)/(B$483+C$483),0)</f>
        <v>0.7911514152239626</v>
      </c>
      <c r="E477" s="66">
        <f>'City of Winnipeg'!F477</f>
        <v>0.73370847092122116</v>
      </c>
    </row>
    <row r="478" spans="1:5" s="2" customFormat="1" ht="14.4" customHeight="1" x14ac:dyDescent="0.25">
      <c r="A478" s="155" t="s">
        <v>190</v>
      </c>
      <c r="B478" s="93">
        <v>555</v>
      </c>
      <c r="C478" s="316">
        <v>780</v>
      </c>
      <c r="D478" s="65">
        <f t="shared" si="19"/>
        <v>7.3371805441055232E-2</v>
      </c>
      <c r="E478" s="157">
        <f>'City of Winnipeg'!F478</f>
        <v>9.2004178179122584E-2</v>
      </c>
    </row>
    <row r="479" spans="1:5" s="2" customFormat="1" ht="14.4" customHeight="1" x14ac:dyDescent="0.25">
      <c r="A479" s="155" t="s">
        <v>191</v>
      </c>
      <c r="B479" s="93">
        <v>435</v>
      </c>
      <c r="C479" s="316">
        <v>950</v>
      </c>
      <c r="D479" s="65">
        <f t="shared" si="19"/>
        <v>7.6119813135476777E-2</v>
      </c>
      <c r="E479" s="66">
        <f>'City of Winnipeg'!F479</f>
        <v>9.3368825392546664E-2</v>
      </c>
    </row>
    <row r="480" spans="1:5" s="2" customFormat="1" ht="14.4" customHeight="1" x14ac:dyDescent="0.25">
      <c r="A480" s="155" t="s">
        <v>422</v>
      </c>
      <c r="B480" s="93">
        <v>270</v>
      </c>
      <c r="C480" s="316">
        <v>350</v>
      </c>
      <c r="D480" s="65">
        <f t="shared" si="19"/>
        <v>3.4075295410827149E-2</v>
      </c>
      <c r="E480" s="157">
        <f>'City of Winnipeg'!F480</f>
        <v>4.7476245029988547E-2</v>
      </c>
    </row>
    <row r="481" spans="1:5" s="2" customFormat="1" ht="14.4" customHeight="1" x14ac:dyDescent="0.25">
      <c r="A481" s="155" t="s">
        <v>192</v>
      </c>
      <c r="B481" s="93">
        <v>80</v>
      </c>
      <c r="C481" s="316">
        <v>45</v>
      </c>
      <c r="D481" s="65">
        <f t="shared" si="19"/>
        <v>6.8700192360538611E-3</v>
      </c>
      <c r="E481" s="66">
        <f>'City of Winnipeg'!F481</f>
        <v>1.3073657254531976E-2</v>
      </c>
    </row>
    <row r="482" spans="1:5" s="2" customFormat="1" ht="15" customHeight="1" thickBot="1" x14ac:dyDescent="0.3">
      <c r="A482" s="155" t="s">
        <v>423</v>
      </c>
      <c r="B482" s="296">
        <v>140</v>
      </c>
      <c r="C482" s="297">
        <v>195</v>
      </c>
      <c r="D482" s="295">
        <f t="shared" si="19"/>
        <v>1.8411651552624347E-2</v>
      </c>
      <c r="E482" s="110">
        <f>'City of Winnipeg'!F482</f>
        <v>2.0368623222589123E-2</v>
      </c>
    </row>
    <row r="483" spans="1:5" s="2" customFormat="1" ht="15" customHeight="1" thickBot="1" x14ac:dyDescent="0.3">
      <c r="A483" s="237" t="s">
        <v>122</v>
      </c>
      <c r="B483" s="298">
        <f>SUM(B477:B482)</f>
        <v>9610</v>
      </c>
      <c r="C483" s="299">
        <f>SUM(C477:C482)</f>
        <v>8585</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0.88</v>
      </c>
      <c r="C489" s="568">
        <v>0.79599999999999993</v>
      </c>
      <c r="D489" s="564">
        <v>0.84200000000000008</v>
      </c>
      <c r="E489" s="552">
        <f>'City of Winnipeg'!F489</f>
        <v>0.82</v>
      </c>
    </row>
    <row r="490" spans="1:5" s="2" customFormat="1" ht="13.8" x14ac:dyDescent="0.25">
      <c r="A490" s="542" t="s">
        <v>455</v>
      </c>
      <c r="B490" s="567">
        <v>0.70400000000000007</v>
      </c>
      <c r="C490" s="568">
        <v>0.61899999999999999</v>
      </c>
      <c r="D490" s="564">
        <v>0.66599999999999993</v>
      </c>
      <c r="E490" s="598">
        <f>'City of Winnipeg'!F490</f>
        <v>0.67600000000000005</v>
      </c>
    </row>
    <row r="491" spans="1:5" s="2" customFormat="1" ht="14.4" customHeight="1" x14ac:dyDescent="0.25">
      <c r="A491" s="543" t="s">
        <v>456</v>
      </c>
      <c r="B491" s="567">
        <v>0.121</v>
      </c>
      <c r="C491" s="568">
        <v>0.20399999999999999</v>
      </c>
      <c r="D491" s="564">
        <v>0.158</v>
      </c>
      <c r="E491" s="544">
        <f>'City of Winnipeg'!F491</f>
        <v>0.18099999999999999</v>
      </c>
    </row>
    <row r="492" spans="1:5" s="2" customFormat="1" ht="12.75" customHeight="1" x14ac:dyDescent="0.25">
      <c r="A492" s="158" t="s">
        <v>457</v>
      </c>
      <c r="B492" s="355">
        <v>6.9999999999999993E-3</v>
      </c>
      <c r="C492" s="356">
        <v>1.2E-2</v>
      </c>
      <c r="D492" s="294">
        <v>9.0000000000000011E-3</v>
      </c>
      <c r="E492" s="159">
        <f>'City of Winnipeg'!F492</f>
        <v>1.4E-2</v>
      </c>
    </row>
    <row r="493" spans="1:5" s="2" customFormat="1" ht="13.8" x14ac:dyDescent="0.25">
      <c r="A493" s="543" t="s">
        <v>458</v>
      </c>
      <c r="B493" s="567">
        <v>0.04</v>
      </c>
      <c r="C493" s="568">
        <v>5.5999999999999994E-2</v>
      </c>
      <c r="D493" s="564">
        <v>4.7E-2</v>
      </c>
      <c r="E493" s="544">
        <f>'City of Winnipeg'!F493</f>
        <v>5.8000000000000003E-2</v>
      </c>
    </row>
    <row r="494" spans="1:5" s="2" customFormat="1" ht="15" customHeight="1" thickBot="1" x14ac:dyDescent="0.3">
      <c r="A494" s="543" t="s">
        <v>459</v>
      </c>
      <c r="B494" s="591">
        <v>3.3000000000000002E-2</v>
      </c>
      <c r="C494" s="592">
        <v>4.2999999999999997E-2</v>
      </c>
      <c r="D494" s="593">
        <v>3.7999999999999999E-2</v>
      </c>
      <c r="E494" s="555">
        <f>'City of Winnipeg'!F494</f>
        <v>4.7E-2</v>
      </c>
    </row>
    <row r="495" spans="1:5" s="2" customFormat="1" ht="14.4" customHeight="1" thickBot="1" x14ac:dyDescent="0.3">
      <c r="A495" s="553" t="s">
        <v>122</v>
      </c>
      <c r="B495" s="599">
        <f>B489+B491</f>
        <v>1.0009999999999999</v>
      </c>
      <c r="C495" s="600">
        <f t="shared" ref="C495:D495" si="20">C489+C491</f>
        <v>0.99999999999999989</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7950</v>
      </c>
      <c r="C498" s="563">
        <v>6195</v>
      </c>
      <c r="D498" s="594">
        <v>14145</v>
      </c>
      <c r="E498" s="484">
        <f>'City of Winnipeg'!F498</f>
        <v>218230</v>
      </c>
    </row>
    <row r="499" spans="1:5" s="2" customFormat="1" ht="15" customHeight="1" x14ac:dyDescent="0.25">
      <c r="A499" s="482" t="s">
        <v>198</v>
      </c>
      <c r="B499" s="488">
        <v>81000</v>
      </c>
      <c r="C499" s="571">
        <v>66700</v>
      </c>
      <c r="D499" s="595">
        <v>74800</v>
      </c>
      <c r="E499" s="485">
        <f>'City of Winnipeg'!F499</f>
        <v>68700</v>
      </c>
    </row>
    <row r="500" spans="1:5" s="376" customFormat="1" ht="14.4" thickBot="1" x14ac:dyDescent="0.3">
      <c r="A500" s="483" t="s">
        <v>434</v>
      </c>
      <c r="B500" s="489">
        <v>42.1</v>
      </c>
      <c r="C500" s="572">
        <v>40.799999999999997</v>
      </c>
      <c r="D500" s="596">
        <v>41.4</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2040</v>
      </c>
      <c r="C504" s="317">
        <v>2225</v>
      </c>
      <c r="D504" s="318">
        <f t="shared" ref="D504:D515" si="21">IF((B$516+C$516)&lt;&gt;0,(B504+C504)/(B$516+C$516),0)</f>
        <v>0.10885655946911689</v>
      </c>
      <c r="E504" s="66">
        <f>'City of Winnipeg'!F504</f>
        <v>9.5865868911198998E-2</v>
      </c>
    </row>
    <row r="505" spans="1:5" s="2" customFormat="1" ht="13.8" x14ac:dyDescent="0.25">
      <c r="A505" s="496" t="s">
        <v>357</v>
      </c>
      <c r="B505" s="499">
        <v>1820</v>
      </c>
      <c r="C505" s="319">
        <v>2400</v>
      </c>
      <c r="D505" s="65">
        <f t="shared" si="21"/>
        <v>0.10770801429300664</v>
      </c>
      <c r="E505" s="66">
        <f>'City of Winnipeg'!F505</f>
        <v>0.1103082851637765</v>
      </c>
    </row>
    <row r="506" spans="1:5" s="2" customFormat="1" ht="13.8" x14ac:dyDescent="0.25">
      <c r="A506" s="496" t="s">
        <v>358</v>
      </c>
      <c r="B506" s="499">
        <v>2460</v>
      </c>
      <c r="C506" s="319">
        <v>3180</v>
      </c>
      <c r="D506" s="65">
        <f t="shared" si="21"/>
        <v>0.14395099540581929</v>
      </c>
      <c r="E506" s="66">
        <f>'City of Winnipeg'!F506</f>
        <v>0.15865530879221174</v>
      </c>
    </row>
    <row r="507" spans="1:5" s="2" customFormat="1" ht="13.8" x14ac:dyDescent="0.25">
      <c r="A507" s="496" t="s">
        <v>359</v>
      </c>
      <c r="B507" s="499">
        <v>2110</v>
      </c>
      <c r="C507" s="319">
        <v>2555</v>
      </c>
      <c r="D507" s="65">
        <f t="shared" si="21"/>
        <v>0.11906584992343032</v>
      </c>
      <c r="E507" s="66">
        <f>'City of Winnipeg'!F507</f>
        <v>0.13767197376871851</v>
      </c>
    </row>
    <row r="508" spans="1:5" s="2" customFormat="1" ht="13.8" x14ac:dyDescent="0.25">
      <c r="A508" s="496" t="s">
        <v>360</v>
      </c>
      <c r="B508" s="499">
        <v>1865</v>
      </c>
      <c r="C508" s="319">
        <v>2405</v>
      </c>
      <c r="D508" s="65">
        <f t="shared" si="21"/>
        <v>0.10898417559979581</v>
      </c>
      <c r="E508" s="66">
        <f>'City of Winnipeg'!F508</f>
        <v>0.12398167866680188</v>
      </c>
    </row>
    <row r="509" spans="1:5" s="2" customFormat="1" ht="13.8" x14ac:dyDescent="0.25">
      <c r="A509" s="496" t="s">
        <v>361</v>
      </c>
      <c r="B509" s="499">
        <v>1535</v>
      </c>
      <c r="C509" s="319">
        <v>2060</v>
      </c>
      <c r="D509" s="65">
        <f t="shared" si="21"/>
        <v>9.1755997958141905E-2</v>
      </c>
      <c r="E509" s="66">
        <f>'City of Winnipeg'!F509</f>
        <v>9.716729202582565E-2</v>
      </c>
    </row>
    <row r="510" spans="1:5" s="2" customFormat="1" ht="13.8" x14ac:dyDescent="0.25">
      <c r="A510" s="496" t="s">
        <v>362</v>
      </c>
      <c r="B510" s="499">
        <v>1555</v>
      </c>
      <c r="C510" s="319">
        <v>1415</v>
      </c>
      <c r="D510" s="65">
        <f t="shared" si="21"/>
        <v>7.5803981623277186E-2</v>
      </c>
      <c r="E510" s="66">
        <f>'City of Winnipeg'!F510</f>
        <v>7.3099415204678359E-2</v>
      </c>
    </row>
    <row r="511" spans="1:5" s="2" customFormat="1" ht="13.8" x14ac:dyDescent="0.25">
      <c r="A511" s="496" t="s">
        <v>363</v>
      </c>
      <c r="B511" s="499">
        <v>1200</v>
      </c>
      <c r="C511" s="319">
        <v>970</v>
      </c>
      <c r="D511" s="65">
        <f t="shared" si="21"/>
        <v>5.5385400714650333E-2</v>
      </c>
      <c r="E511" s="66">
        <f>'City of Winnipeg'!F511</f>
        <v>5.3924551262549435E-2</v>
      </c>
    </row>
    <row r="512" spans="1:5" s="2" customFormat="1" ht="13.8" x14ac:dyDescent="0.25">
      <c r="A512" s="496" t="s">
        <v>364</v>
      </c>
      <c r="B512" s="499">
        <v>1005</v>
      </c>
      <c r="C512" s="319">
        <v>890</v>
      </c>
      <c r="D512" s="65">
        <f t="shared" si="21"/>
        <v>4.8366513527309855E-2</v>
      </c>
      <c r="E512" s="66">
        <f>'City of Winnipeg'!F512</f>
        <v>3.9515938207754453E-2</v>
      </c>
    </row>
    <row r="513" spans="1:5" s="2" customFormat="1" ht="13.8" x14ac:dyDescent="0.25">
      <c r="A513" s="496" t="s">
        <v>365</v>
      </c>
      <c r="B513" s="499">
        <v>755</v>
      </c>
      <c r="C513" s="319">
        <v>595</v>
      </c>
      <c r="D513" s="65">
        <f t="shared" si="21"/>
        <v>3.4456355283307809E-2</v>
      </c>
      <c r="E513" s="66">
        <f>'City of Winnipeg'!F513</f>
        <v>3.0913024372105601E-2</v>
      </c>
    </row>
    <row r="514" spans="1:5" s="2" customFormat="1" ht="13.8" x14ac:dyDescent="0.25">
      <c r="A514" s="496" t="s">
        <v>403</v>
      </c>
      <c r="B514" s="499">
        <v>1880</v>
      </c>
      <c r="C514" s="319">
        <v>1035</v>
      </c>
      <c r="D514" s="65">
        <f t="shared" si="21"/>
        <v>7.4400204185809088E-2</v>
      </c>
      <c r="E514" s="66">
        <f>'City of Winnipeg'!F514</f>
        <v>5.5378088767197374E-2</v>
      </c>
    </row>
    <row r="515" spans="1:5" s="2" customFormat="1" ht="14.4" thickBot="1" x14ac:dyDescent="0.3">
      <c r="A515" s="497" t="s">
        <v>376</v>
      </c>
      <c r="B515" s="500">
        <v>945</v>
      </c>
      <c r="C515" s="319">
        <v>280</v>
      </c>
      <c r="D515" s="65">
        <f t="shared" si="21"/>
        <v>3.1265952016334864E-2</v>
      </c>
      <c r="E515" s="66">
        <f>'City of Winnipeg'!F515</f>
        <v>2.3518574857181489E-2</v>
      </c>
    </row>
    <row r="516" spans="1:5" s="2" customFormat="1" ht="15" customHeight="1" thickBot="1" x14ac:dyDescent="0.3">
      <c r="A516" s="476" t="s">
        <v>67</v>
      </c>
      <c r="B516" s="95">
        <f>SUM(B504:B515)</f>
        <v>19170</v>
      </c>
      <c r="C516" s="73">
        <f>SUM(C504:C515)</f>
        <v>20010</v>
      </c>
      <c r="D516" s="61">
        <f>SUM(D504:D515)</f>
        <v>1</v>
      </c>
      <c r="E516" s="75">
        <f>'City of Winnipeg'!F516</f>
        <v>1</v>
      </c>
    </row>
    <row r="517" spans="1:5" s="2" customFormat="1" ht="15" customHeight="1" thickTop="1" x14ac:dyDescent="0.25">
      <c r="A517" s="477" t="s">
        <v>199</v>
      </c>
      <c r="B517" s="167">
        <v>59950</v>
      </c>
      <c r="C517" s="168">
        <v>45760</v>
      </c>
      <c r="D517" s="169">
        <v>52700</v>
      </c>
      <c r="E517" s="320">
        <f>'City of Winnipeg'!F517</f>
        <v>50120</v>
      </c>
    </row>
    <row r="518" spans="1:5" s="2" customFormat="1" ht="15" customHeight="1" thickBot="1" x14ac:dyDescent="0.3">
      <c r="A518" s="478" t="s">
        <v>396</v>
      </c>
      <c r="B518" s="170">
        <v>46400</v>
      </c>
      <c r="C518" s="171">
        <v>38800</v>
      </c>
      <c r="D518" s="172">
        <v>41600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48515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9790</v>
      </c>
      <c r="C522" s="82">
        <f t="shared" si="22"/>
        <v>0.20179325981655158</v>
      </c>
      <c r="D522" s="128">
        <f>'City of Winnipeg'!E522</f>
        <v>148495</v>
      </c>
      <c r="E522" s="159">
        <f>'City of Winnipeg'!F522</f>
        <v>0.20157874731898026</v>
      </c>
    </row>
    <row r="523" spans="1:5" ht="14.4" customHeight="1" x14ac:dyDescent="0.25">
      <c r="A523" s="406" t="s">
        <v>205</v>
      </c>
      <c r="B523" s="29">
        <v>2755</v>
      </c>
      <c r="C523" s="82">
        <f t="shared" si="22"/>
        <v>5.6786560857466764E-2</v>
      </c>
      <c r="D523" s="128">
        <f>'City of Winnipeg'!E523</f>
        <v>47865</v>
      </c>
      <c r="E523" s="159">
        <f>'City of Winnipeg'!F523</f>
        <v>6.4975701137566858E-2</v>
      </c>
    </row>
    <row r="524" spans="1:5" ht="14.4" customHeight="1" x14ac:dyDescent="0.25">
      <c r="A524" s="406" t="s">
        <v>206</v>
      </c>
      <c r="B524" s="29">
        <v>30050</v>
      </c>
      <c r="C524" s="82">
        <f t="shared" si="22"/>
        <v>0.61939606307327633</v>
      </c>
      <c r="D524" s="128">
        <f>'City of Winnipeg'!E524</f>
        <v>469365</v>
      </c>
      <c r="E524" s="159">
        <f>'City of Winnipeg'!F524</f>
        <v>0.63715282491244263</v>
      </c>
    </row>
    <row r="525" spans="1:5" ht="14.4" customHeight="1" thickBot="1" x14ac:dyDescent="0.3">
      <c r="A525" s="414" t="s">
        <v>207</v>
      </c>
      <c r="B525" s="93">
        <v>8670</v>
      </c>
      <c r="C525" s="122">
        <f t="shared" si="22"/>
        <v>0.1787076162011749</v>
      </c>
      <c r="D525" s="136">
        <f>'City of Winnipeg'!E525</f>
        <v>118800</v>
      </c>
      <c r="E525" s="269">
        <f>'City of Winnipeg'!F525</f>
        <v>0.16126842776857708</v>
      </c>
    </row>
    <row r="526" spans="1:5" ht="14.4" thickTop="1" x14ac:dyDescent="0.25">
      <c r="A526" s="416" t="s">
        <v>428</v>
      </c>
      <c r="B526" s="417">
        <v>5325</v>
      </c>
      <c r="C526" s="418">
        <f t="shared" si="22"/>
        <v>0.10975986808203649</v>
      </c>
      <c r="D526" s="419">
        <f>'City of Winnipeg'!E526</f>
        <v>95090</v>
      </c>
      <c r="E526" s="420">
        <f>'City of Winnipeg'!F526</f>
        <v>0.1290826161322727</v>
      </c>
    </row>
    <row r="527" spans="1:5" ht="14.4" customHeight="1" x14ac:dyDescent="0.25">
      <c r="A527" s="421" t="s">
        <v>204</v>
      </c>
      <c r="B527" s="29">
        <v>1565</v>
      </c>
      <c r="C527" s="82">
        <f>IF(AND(B522&lt;&gt;"x",B522&lt;&gt;"-",B522&lt;&gt;"",B522&lt;&gt;0),B527/B522,B522)</f>
        <v>0.15985699693564862</v>
      </c>
      <c r="D527" s="128">
        <f>'City of Winnipeg'!E527</f>
        <v>25850</v>
      </c>
      <c r="E527" s="422">
        <f>'City of Winnipeg'!F527</f>
        <v>0.17407993535135863</v>
      </c>
    </row>
    <row r="528" spans="1:5" ht="14.4" customHeight="1" x14ac:dyDescent="0.25">
      <c r="A528" s="423" t="s">
        <v>208</v>
      </c>
      <c r="B528" s="29">
        <v>500</v>
      </c>
      <c r="C528" s="82">
        <f>IF(AND(B523&lt;&gt;"x",B523&lt;&gt;"-",B523&lt;&gt;"",B523&lt;&gt;0),B528/B523,B523)</f>
        <v>0.18148820326678766</v>
      </c>
      <c r="D528" s="128">
        <f>'City of Winnipeg'!E528</f>
        <v>9430</v>
      </c>
      <c r="E528" s="422">
        <f>'City of Winnipeg'!F528</f>
        <v>0.19701243079494413</v>
      </c>
    </row>
    <row r="529" spans="1:5" ht="14.4" customHeight="1" x14ac:dyDescent="0.25">
      <c r="A529" s="424" t="s">
        <v>206</v>
      </c>
      <c r="B529" s="29">
        <v>3130</v>
      </c>
      <c r="C529" s="82">
        <f>IF(AND(B524&lt;&gt;"x",B524&lt;&gt;"-",B524&lt;&gt;"",B524&lt;&gt;0),B529/B524,B524)</f>
        <v>0.10415973377703827</v>
      </c>
      <c r="D529" s="128">
        <f>'City of Winnipeg'!E529</f>
        <v>54005</v>
      </c>
      <c r="E529" s="422">
        <f>'City of Winnipeg'!F529</f>
        <v>0.11505970832933858</v>
      </c>
    </row>
    <row r="530" spans="1:5" ht="15" customHeight="1" thickBot="1" x14ac:dyDescent="0.3">
      <c r="A530" s="425" t="s">
        <v>207</v>
      </c>
      <c r="B530" s="308">
        <v>630</v>
      </c>
      <c r="C530" s="426">
        <f>IF(AND(B525&lt;&gt;"x",B525&lt;&gt;"-",B525&lt;&gt;"",B525&lt;&gt;0),B530/B525,B525)</f>
        <v>7.2664359861591699E-2</v>
      </c>
      <c r="D530" s="427">
        <f>'City of Winnipeg'!E530</f>
        <v>15230</v>
      </c>
      <c r="E530" s="428">
        <f>'City of Winnipeg'!F530</f>
        <v>0.1281986531986532</v>
      </c>
    </row>
    <row r="531" spans="1:5" ht="14.4" thickTop="1" x14ac:dyDescent="0.25">
      <c r="A531" s="415" t="s">
        <v>431</v>
      </c>
      <c r="B531" s="24">
        <v>3910</v>
      </c>
      <c r="C531" s="82">
        <f>IF(AND(B$521&lt;&gt;"x",B$521&lt;&gt;"-",B$521&lt;&gt;"",B$521&lt;&gt;0),B531/B$521,B$521)</f>
        <v>8.0593630835823965E-2</v>
      </c>
      <c r="D531" s="128">
        <f>'City of Winnipeg'!E531</f>
        <v>61320</v>
      </c>
      <c r="E531" s="27">
        <f>'City of Winnipeg'!F531</f>
        <v>8.3240572312871616E-2</v>
      </c>
    </row>
    <row r="532" spans="1:5" ht="14.4" customHeight="1" x14ac:dyDescent="0.25">
      <c r="A532" s="407" t="s">
        <v>204</v>
      </c>
      <c r="B532" s="29">
        <v>900</v>
      </c>
      <c r="C532" s="82">
        <f>IF(AND(B522&lt;&gt;"x",B522&lt;&gt;"-",B522&lt;&gt;"",B522&lt;&gt;0),B532/B522,B522)</f>
        <v>9.193054136874361E-2</v>
      </c>
      <c r="D532" s="128">
        <f>'City of Winnipeg'!E532</f>
        <v>13935</v>
      </c>
      <c r="E532" s="159">
        <f>'City of Winnipeg'!F532</f>
        <v>9.384154348631267E-2</v>
      </c>
    </row>
    <row r="533" spans="1:5" ht="14.4" customHeight="1" x14ac:dyDescent="0.25">
      <c r="A533" s="408" t="s">
        <v>208</v>
      </c>
      <c r="B533" s="29">
        <v>290</v>
      </c>
      <c r="C533" s="82">
        <f>IF(AND(B523&lt;&gt;"x",B523&lt;&gt;"-",B523&lt;&gt;"",B523&lt;&gt;0),B533/B523,B523)</f>
        <v>0.10526315789473684</v>
      </c>
      <c r="D533" s="128">
        <f>'City of Winnipeg'!E533</f>
        <v>5105</v>
      </c>
      <c r="E533" s="159">
        <f>'City of Winnipeg'!F533</f>
        <v>0.10665413141126084</v>
      </c>
    </row>
    <row r="534" spans="1:5" ht="14.4" customHeight="1" x14ac:dyDescent="0.25">
      <c r="A534" s="406" t="s">
        <v>206</v>
      </c>
      <c r="B534" s="29">
        <v>2805</v>
      </c>
      <c r="C534" s="82">
        <f>IF(AND(B524&lt;&gt;"x",B524&lt;&gt;"-",B524&lt;&gt;"",B524&lt;&gt;0),B534/B524,B524)</f>
        <v>9.3344425956738766E-2</v>
      </c>
      <c r="D534" s="128">
        <f>'City of Winnipeg'!E534</f>
        <v>42520</v>
      </c>
      <c r="E534" s="159">
        <f>'City of Winnipeg'!F534</f>
        <v>9.0590478625376836E-2</v>
      </c>
    </row>
    <row r="535" spans="1:5" ht="15" customHeight="1" thickBot="1" x14ac:dyDescent="0.3">
      <c r="A535" s="409" t="s">
        <v>207</v>
      </c>
      <c r="B535" s="31">
        <v>205</v>
      </c>
      <c r="C535" s="190">
        <f>IF(AND(B525&lt;&gt;"x",B525&lt;&gt;"-",B525&lt;&gt;"",B525&lt;&gt;0),B535/B525,B525)</f>
        <v>2.3644752018454441E-2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23980</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5030</v>
      </c>
      <c r="C540" s="82">
        <f t="shared" si="23"/>
        <v>0.20975813177648039</v>
      </c>
      <c r="D540" s="128">
        <f>'City of Winnipeg'!E540</f>
        <v>76090</v>
      </c>
      <c r="E540" s="159">
        <f>'City of Winnipeg'!F540</f>
        <v>0.20924828468106754</v>
      </c>
    </row>
    <row r="541" spans="1:5" s="2" customFormat="1" ht="14.4" customHeight="1" x14ac:dyDescent="0.25">
      <c r="A541" s="411" t="s">
        <v>208</v>
      </c>
      <c r="B541" s="29">
        <v>1495</v>
      </c>
      <c r="C541" s="82">
        <f t="shared" si="23"/>
        <v>6.2343619683069222E-2</v>
      </c>
      <c r="D541" s="128">
        <f>'City of Winnipeg'!E541</f>
        <v>24310</v>
      </c>
      <c r="E541" s="159">
        <f>'City of Winnipeg'!F541</f>
        <v>6.6852750697815114E-2</v>
      </c>
    </row>
    <row r="542" spans="1:5" s="2" customFormat="1" ht="14.4" customHeight="1" x14ac:dyDescent="0.25">
      <c r="A542" s="406" t="s">
        <v>206</v>
      </c>
      <c r="B542" s="29">
        <v>15055</v>
      </c>
      <c r="C542" s="82">
        <f t="shared" si="23"/>
        <v>0.62781484570475399</v>
      </c>
      <c r="D542" s="128">
        <f>'City of Winnipeg'!E542</f>
        <v>234780</v>
      </c>
      <c r="E542" s="159">
        <f>'City of Winnipeg'!F542</f>
        <v>0.64564742117782936</v>
      </c>
    </row>
    <row r="543" spans="1:5" s="2" customFormat="1" ht="14.4" customHeight="1" thickBot="1" x14ac:dyDescent="0.3">
      <c r="A543" s="414" t="s">
        <v>207</v>
      </c>
      <c r="B543" s="93">
        <v>3895</v>
      </c>
      <c r="C543" s="122">
        <f t="shared" si="23"/>
        <v>0.16242702251876565</v>
      </c>
      <c r="D543" s="136">
        <f>'City of Winnipeg'!E543</f>
        <v>52760</v>
      </c>
      <c r="E543" s="269">
        <f>'City of Winnipeg'!F543</f>
        <v>0.14509054408954034</v>
      </c>
    </row>
    <row r="544" spans="1:5" s="2" customFormat="1" ht="14.4" thickTop="1" x14ac:dyDescent="0.25">
      <c r="A544" s="416" t="s">
        <v>429</v>
      </c>
      <c r="B544" s="417">
        <v>2585</v>
      </c>
      <c r="C544" s="418">
        <f t="shared" si="23"/>
        <v>0.10779816513761468</v>
      </c>
      <c r="D544" s="419">
        <f>'City of Winnipeg'!E544</f>
        <v>44625</v>
      </c>
      <c r="E544" s="420">
        <f>'City of Winnipeg'!F544</f>
        <v>0.12271921019703824</v>
      </c>
    </row>
    <row r="545" spans="1:5" s="2" customFormat="1" ht="14.4" customHeight="1" x14ac:dyDescent="0.25">
      <c r="A545" s="421" t="s">
        <v>204</v>
      </c>
      <c r="B545" s="29">
        <v>850</v>
      </c>
      <c r="C545" s="82">
        <f>IF(AND(B540&lt;&gt;"x",B540&lt;&gt;"-",B540&lt;&gt;"",B540&lt;&gt;0),B545/B540,B540)</f>
        <v>0.16898608349900596</v>
      </c>
      <c r="D545" s="128">
        <f>'City of Winnipeg'!E545</f>
        <v>13370</v>
      </c>
      <c r="E545" s="422">
        <f>'City of Winnipeg'!F545</f>
        <v>0.17571297148114076</v>
      </c>
    </row>
    <row r="546" spans="1:5" s="2" customFormat="1" ht="14.4" customHeight="1" x14ac:dyDescent="0.25">
      <c r="A546" s="423" t="s">
        <v>208</v>
      </c>
      <c r="B546" s="29">
        <v>270</v>
      </c>
      <c r="C546" s="82">
        <f>IF(AND(B541&lt;&gt;"x",B541&lt;&gt;"-",B541&lt;&gt;"",B541&lt;&gt;0),B546/B541,B541)</f>
        <v>0.1806020066889632</v>
      </c>
      <c r="D546" s="128">
        <f>'City of Winnipeg'!E546</f>
        <v>4725</v>
      </c>
      <c r="E546" s="422">
        <f>'City of Winnipeg'!F546</f>
        <v>0.19436445907034142</v>
      </c>
    </row>
    <row r="547" spans="1:5" s="2" customFormat="1" ht="14.4" customHeight="1" x14ac:dyDescent="0.25">
      <c r="A547" s="424" t="s">
        <v>206</v>
      </c>
      <c r="B547" s="29">
        <v>1520</v>
      </c>
      <c r="C547" s="82">
        <f>IF(AND(B542&lt;&gt;"x",B542&lt;&gt;"-",B542&lt;&gt;"",B542&lt;&gt;0),B547/B542,B542)</f>
        <v>0.10096313517103953</v>
      </c>
      <c r="D547" s="128">
        <f>'City of Winnipeg'!E547</f>
        <v>25770</v>
      </c>
      <c r="E547" s="422">
        <f>'City of Winnipeg'!F547</f>
        <v>0.10976233069256325</v>
      </c>
    </row>
    <row r="548" spans="1:5" s="2" customFormat="1" ht="15" customHeight="1" thickBot="1" x14ac:dyDescent="0.3">
      <c r="A548" s="425" t="s">
        <v>207</v>
      </c>
      <c r="B548" s="308">
        <v>215</v>
      </c>
      <c r="C548" s="426">
        <f>IF(AND(B543&lt;&gt;"x",B543&lt;&gt;"-",B543&lt;&gt;"",B543&lt;&gt;0),B548/B543,B543)</f>
        <v>5.5198973042362001E-2</v>
      </c>
      <c r="D548" s="427">
        <f>'City of Winnipeg'!E548</f>
        <v>5485</v>
      </c>
      <c r="E548" s="428">
        <f>'City of Winnipeg'!F548</f>
        <v>0.10396133434420016</v>
      </c>
    </row>
    <row r="549" spans="1:5" s="376" customFormat="1" ht="14.4" thickTop="1" x14ac:dyDescent="0.25">
      <c r="A549" s="415" t="s">
        <v>430</v>
      </c>
      <c r="B549" s="24">
        <v>2140</v>
      </c>
      <c r="C549" s="82">
        <f>IF(AND(B$539&lt;&gt;"x",B$539&lt;&gt;"-",B$539&lt;&gt;"",B$539&lt;&gt;0),B549/B$539,B$539)</f>
        <v>8.9241034195162633E-2</v>
      </c>
      <c r="D549" s="128">
        <f>'City of Winnipeg'!E549</f>
        <v>31315</v>
      </c>
      <c r="E549" s="27">
        <f>'City of Winnipeg'!F549</f>
        <v>8.6116572937148514E-2</v>
      </c>
    </row>
    <row r="550" spans="1:5" s="376" customFormat="1" ht="14.4" customHeight="1" x14ac:dyDescent="0.25">
      <c r="A550" s="407" t="s">
        <v>204</v>
      </c>
      <c r="B550" s="29">
        <v>490</v>
      </c>
      <c r="C550" s="82">
        <f>IF(AND(B540&lt;&gt;"x",B540&lt;&gt;"-",B540&lt;&gt;"",B540&lt;&gt;0),B550/B540,B540)</f>
        <v>9.7415506958250492E-2</v>
      </c>
      <c r="D550" s="128">
        <f>'City of Winnipeg'!E550</f>
        <v>7395</v>
      </c>
      <c r="E550" s="159">
        <f>'City of Winnipeg'!F550</f>
        <v>9.7187541069785777E-2</v>
      </c>
    </row>
    <row r="551" spans="1:5" s="376" customFormat="1" ht="14.4" customHeight="1" x14ac:dyDescent="0.25">
      <c r="A551" s="408" t="s">
        <v>208</v>
      </c>
      <c r="B551" s="29">
        <v>170</v>
      </c>
      <c r="C551" s="82">
        <f>IF(AND(B541&lt;&gt;"x",B541&lt;&gt;"-",B541&lt;&gt;"",B541&lt;&gt;0),B551/B541,B541)</f>
        <v>0.11371237458193979</v>
      </c>
      <c r="D551" s="128">
        <f>'City of Winnipeg'!E551</f>
        <v>2650</v>
      </c>
      <c r="E551" s="159">
        <f>'City of Winnipeg'!F551</f>
        <v>0.10900863842040312</v>
      </c>
    </row>
    <row r="552" spans="1:5" s="376" customFormat="1" ht="14.4" customHeight="1" x14ac:dyDescent="0.25">
      <c r="A552" s="406" t="s">
        <v>206</v>
      </c>
      <c r="B552" s="29">
        <v>1580</v>
      </c>
      <c r="C552" s="82">
        <f>IF(AND(B542&lt;&gt;"x",B542&lt;&gt;"-",B542&lt;&gt;"",B542&lt;&gt;0),B552/B542,B542)</f>
        <v>0.10494852208568582</v>
      </c>
      <c r="D552" s="128">
        <f>'City of Winnipeg'!E552</f>
        <v>22040</v>
      </c>
      <c r="E552" s="159">
        <f>'City of Winnipeg'!F552</f>
        <v>9.3875117130931079E-2</v>
      </c>
    </row>
    <row r="553" spans="1:5" s="376" customFormat="1" ht="15" customHeight="1" thickBot="1" x14ac:dyDescent="0.3">
      <c r="A553" s="409" t="s">
        <v>207</v>
      </c>
      <c r="B553" s="31">
        <v>70</v>
      </c>
      <c r="C553" s="190">
        <f>IF(AND(B543&lt;&gt;"x",B543&lt;&gt;"-",B543&lt;&gt;"",B543&lt;&gt;0),B553/B543,B543)</f>
        <v>1.7971758664955071E-2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24535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4760</v>
      </c>
      <c r="C558" s="82">
        <f t="shared" si="24"/>
        <v>0.19400855920114124</v>
      </c>
      <c r="D558" s="128">
        <f>'City of Winnipeg'!E558</f>
        <v>72400</v>
      </c>
      <c r="E558" s="159">
        <f>'City of Winnipeg'!F558</f>
        <v>0.19408886803833522</v>
      </c>
    </row>
    <row r="559" spans="1:5" s="2" customFormat="1" ht="13.8" x14ac:dyDescent="0.25">
      <c r="A559" s="411" t="s">
        <v>208</v>
      </c>
      <c r="B559" s="29">
        <v>1260</v>
      </c>
      <c r="C559" s="82">
        <f t="shared" si="24"/>
        <v>5.1355206847360911E-2</v>
      </c>
      <c r="D559" s="128">
        <f>'City of Winnipeg'!E559</f>
        <v>23550</v>
      </c>
      <c r="E559" s="159">
        <f>'City of Winnipeg'!F559</f>
        <v>6.313249782186181E-2</v>
      </c>
    </row>
    <row r="560" spans="1:5" s="2" customFormat="1" ht="12.75" customHeight="1" x14ac:dyDescent="0.25">
      <c r="A560" s="406" t="s">
        <v>206</v>
      </c>
      <c r="B560" s="29">
        <v>15000</v>
      </c>
      <c r="C560" s="82">
        <f t="shared" si="24"/>
        <v>0.61137151008762991</v>
      </c>
      <c r="D560" s="128">
        <f>'City of Winnipeg'!E560</f>
        <v>234585</v>
      </c>
      <c r="E560" s="159">
        <f>'City of Winnipeg'!F560</f>
        <v>0.62887205951343739</v>
      </c>
    </row>
    <row r="561" spans="1:5" s="2" customFormat="1" ht="14.4" thickBot="1" x14ac:dyDescent="0.3">
      <c r="A561" s="414" t="s">
        <v>207</v>
      </c>
      <c r="B561" s="93">
        <v>4775</v>
      </c>
      <c r="C561" s="122">
        <f t="shared" si="24"/>
        <v>0.19461993071122885</v>
      </c>
      <c r="D561" s="136">
        <f>'City of Winnipeg'!E561</f>
        <v>66035</v>
      </c>
      <c r="E561" s="269">
        <f>'City of Winnipeg'!F561</f>
        <v>0.17702566852087662</v>
      </c>
    </row>
    <row r="562" spans="1:5" s="2" customFormat="1" ht="14.4" thickTop="1" x14ac:dyDescent="0.25">
      <c r="A562" s="430" t="s">
        <v>433</v>
      </c>
      <c r="B562" s="417">
        <v>2740</v>
      </c>
      <c r="C562" s="418">
        <f t="shared" si="24"/>
        <v>0.11167719584267373</v>
      </c>
      <c r="D562" s="419">
        <f>'City of Winnipeg'!E562</f>
        <v>50460</v>
      </c>
      <c r="E562" s="420">
        <f>'City of Winnipeg'!F562</f>
        <v>0.13527243482340326</v>
      </c>
    </row>
    <row r="563" spans="1:5" s="2" customFormat="1" ht="13.8" x14ac:dyDescent="0.25">
      <c r="A563" s="421" t="s">
        <v>204</v>
      </c>
      <c r="B563" s="29">
        <v>715</v>
      </c>
      <c r="C563" s="82">
        <f>IF(AND(B558&lt;&gt;"x",B558&lt;&gt;"-",B558&lt;&gt;"",B558&lt;&gt;0),B563/B558,B558)</f>
        <v>0.15021008403361344</v>
      </c>
      <c r="D563" s="128">
        <f>'City of Winnipeg'!E563</f>
        <v>12485</v>
      </c>
      <c r="E563" s="422">
        <f>'City of Winnipeg'!F563</f>
        <v>0.17244475138121548</v>
      </c>
    </row>
    <row r="564" spans="1:5" s="2" customFormat="1" ht="13.8" x14ac:dyDescent="0.25">
      <c r="A564" s="423" t="s">
        <v>208</v>
      </c>
      <c r="B564" s="29">
        <v>230</v>
      </c>
      <c r="C564" s="82">
        <f>IF(AND(B559&lt;&gt;"x",B559&lt;&gt;"-",B559&lt;&gt;"",B559&lt;&gt;0),B564/B559,B559)</f>
        <v>0.18253968253968253</v>
      </c>
      <c r="D564" s="128">
        <f>'City of Winnipeg'!E564</f>
        <v>4705</v>
      </c>
      <c r="E564" s="422">
        <f>'City of Winnipeg'!F564</f>
        <v>0.19978768577494693</v>
      </c>
    </row>
    <row r="565" spans="1:5" s="2" customFormat="1" ht="13.8" x14ac:dyDescent="0.25">
      <c r="A565" s="424" t="s">
        <v>206</v>
      </c>
      <c r="B565" s="29">
        <v>1610</v>
      </c>
      <c r="C565" s="82">
        <f>IF(AND(B560&lt;&gt;"x",B560&lt;&gt;"-",B560&lt;&gt;"",B560&lt;&gt;0),B565/B560,B560)</f>
        <v>0.10733333333333334</v>
      </c>
      <c r="D565" s="128">
        <f>'City of Winnipeg'!E565</f>
        <v>28235</v>
      </c>
      <c r="E565" s="422">
        <f>'City of Winnipeg'!F565</f>
        <v>0.12036148943879617</v>
      </c>
    </row>
    <row r="566" spans="1:5" s="2" customFormat="1" ht="14.4" thickBot="1" x14ac:dyDescent="0.3">
      <c r="A566" s="425" t="s">
        <v>207</v>
      </c>
      <c r="B566" s="308">
        <v>420</v>
      </c>
      <c r="C566" s="426">
        <f>IF(AND(B561&lt;&gt;"x",B561&lt;&gt;"-",B561&lt;&gt;"",B561&lt;&gt;0),B566/B561,B561)</f>
        <v>8.7958115183246074E-2</v>
      </c>
      <c r="D566" s="427">
        <f>'City of Winnipeg'!E566</f>
        <v>9740</v>
      </c>
      <c r="E566" s="428">
        <f>'City of Winnipeg'!F566</f>
        <v>0.14749753918376618</v>
      </c>
    </row>
    <row r="567" spans="1:5" s="376" customFormat="1" ht="14.4" thickTop="1" x14ac:dyDescent="0.25">
      <c r="A567" s="429" t="s">
        <v>432</v>
      </c>
      <c r="B567" s="24">
        <v>1765</v>
      </c>
      <c r="C567" s="82">
        <f>IF(AND(B$557&lt;&gt;"x",B$557&lt;&gt;"-",B$557&lt;&gt;"",B$557&lt;&gt;0),B567/B$557,B$557)</f>
        <v>7.1938047686977785E-2</v>
      </c>
      <c r="D567" s="128">
        <f>'City of Winnipeg'!E567</f>
        <v>30000</v>
      </c>
      <c r="E567" s="27">
        <f>'City of Winnipeg'!F567</f>
        <v>8.0423564104282558E-2</v>
      </c>
    </row>
    <row r="568" spans="1:5" s="376" customFormat="1" ht="13.8" x14ac:dyDescent="0.25">
      <c r="A568" s="407" t="s">
        <v>204</v>
      </c>
      <c r="B568" s="29">
        <v>410</v>
      </c>
      <c r="C568" s="82">
        <f>IF(AND(B558&lt;&gt;"x",B558&lt;&gt;"-",B558&lt;&gt;"",B558&lt;&gt;0),B568/B558,B558)</f>
        <v>8.6134453781512604E-2</v>
      </c>
      <c r="D568" s="128">
        <f>'City of Winnipeg'!E568</f>
        <v>6540</v>
      </c>
      <c r="E568" s="159">
        <f>'City of Winnipeg'!F568</f>
        <v>9.0331491712707185E-2</v>
      </c>
    </row>
    <row r="569" spans="1:5" s="376" customFormat="1" ht="13.8" x14ac:dyDescent="0.25">
      <c r="A569" s="408" t="s">
        <v>208</v>
      </c>
      <c r="B569" s="29">
        <v>115</v>
      </c>
      <c r="C569" s="82">
        <f>IF(AND(B559&lt;&gt;"x",B559&lt;&gt;"-",B559&lt;&gt;"",B559&lt;&gt;0),B569/B559,B559)</f>
        <v>9.1269841269841265E-2</v>
      </c>
      <c r="D569" s="128">
        <f>'City of Winnipeg'!E569</f>
        <v>2455</v>
      </c>
      <c r="E569" s="159">
        <f>'City of Winnipeg'!F569</f>
        <v>0.10424628450106158</v>
      </c>
    </row>
    <row r="570" spans="1:5" s="376" customFormat="1" ht="13.8" x14ac:dyDescent="0.25">
      <c r="A570" s="406" t="s">
        <v>206</v>
      </c>
      <c r="B570" s="29">
        <v>1225</v>
      </c>
      <c r="C570" s="82">
        <f>IF(AND(B560&lt;&gt;"x",B560&lt;&gt;"-",B560&lt;&gt;"",B560&lt;&gt;0),B570/B560,B560)</f>
        <v>8.1666666666666665E-2</v>
      </c>
      <c r="D570" s="128">
        <f>'City of Winnipeg'!E570</f>
        <v>20475</v>
      </c>
      <c r="E570" s="159">
        <f>'City of Winnipeg'!F570</f>
        <v>8.7281795511221949E-2</v>
      </c>
    </row>
    <row r="571" spans="1:5" s="376" customFormat="1" ht="14.4" thickBot="1" x14ac:dyDescent="0.3">
      <c r="A571" s="409" t="s">
        <v>207</v>
      </c>
      <c r="B571" s="31">
        <v>130</v>
      </c>
      <c r="C571" s="479">
        <f>IF(AND(B561&lt;&gt;"x",B561&lt;&gt;"-",B561&lt;&gt;"",B561&lt;&gt;0),B571/B561,B561)</f>
        <v>2.7225130890052355E-2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4185</v>
      </c>
      <c r="C577" s="25">
        <f>IF(B$582&lt;&gt;0,B577/B$582,0)</f>
        <v>0.22664500406173843</v>
      </c>
      <c r="D577" s="80">
        <f>'City of Winnipeg'!E577</f>
        <v>90825</v>
      </c>
      <c r="E577" s="27">
        <f>'City of Winnipeg'!F577</f>
        <v>0.30231667942615587</v>
      </c>
    </row>
    <row r="578" spans="1:5" s="2" customFormat="1" ht="12.75" customHeight="1" x14ac:dyDescent="0.25">
      <c r="A578" s="28" t="s">
        <v>214</v>
      </c>
      <c r="B578" s="29">
        <v>6400</v>
      </c>
      <c r="C578" s="25">
        <f>IF(B$582&lt;&gt;0,B578/B$582,0)</f>
        <v>0.34660167885188192</v>
      </c>
      <c r="D578" s="176">
        <f>'City of Winnipeg'!E578</f>
        <v>96045</v>
      </c>
      <c r="E578" s="27">
        <f>'City of Winnipeg'!F578</f>
        <v>0.31969177512232466</v>
      </c>
    </row>
    <row r="579" spans="1:5" s="2" customFormat="1" ht="14.4" customHeight="1" x14ac:dyDescent="0.25">
      <c r="A579" s="28" t="s">
        <v>215</v>
      </c>
      <c r="B579" s="29">
        <v>2960</v>
      </c>
      <c r="C579" s="25">
        <f>IF(B$582&lt;&gt;0,B579/B$582,0)</f>
        <v>0.16030327646899539</v>
      </c>
      <c r="D579" s="81">
        <f>'City of Winnipeg'!E579</f>
        <v>45395</v>
      </c>
      <c r="E579" s="27">
        <f>'City of Winnipeg'!F579</f>
        <v>0.15110008987118465</v>
      </c>
    </row>
    <row r="580" spans="1:5" s="2" customFormat="1" ht="14.4" customHeight="1" x14ac:dyDescent="0.25">
      <c r="A580" s="28" t="s">
        <v>216</v>
      </c>
      <c r="B580" s="29">
        <v>3115</v>
      </c>
      <c r="C580" s="25">
        <f>IF(B$582&lt;&gt;0,B580/B$582,0)</f>
        <v>0.16869753587868941</v>
      </c>
      <c r="D580" s="26">
        <f>'City of Winnipeg'!E580</f>
        <v>40905</v>
      </c>
      <c r="E580" s="27">
        <f>'City of Winnipeg'!F580</f>
        <v>0.13615484472256431</v>
      </c>
    </row>
    <row r="581" spans="1:5" s="2" customFormat="1" ht="14.4" customHeight="1" thickBot="1" x14ac:dyDescent="0.3">
      <c r="A581" s="114" t="s">
        <v>355</v>
      </c>
      <c r="B581" s="93">
        <v>1805</v>
      </c>
      <c r="C581" s="25">
        <f>IF(B$582&lt;&gt;0,B581/B$582,0)</f>
        <v>9.7752504738694831E-2</v>
      </c>
      <c r="D581" s="26">
        <f>'City of Winnipeg'!E581</f>
        <v>27260</v>
      </c>
      <c r="E581" s="97">
        <f>'City of Winnipeg'!F581</f>
        <v>9.073661085777053E-2</v>
      </c>
    </row>
    <row r="582" spans="1:5" s="2" customFormat="1" ht="15" customHeight="1" thickBot="1" x14ac:dyDescent="0.3">
      <c r="A582" s="391" t="s">
        <v>67</v>
      </c>
      <c r="B582" s="95">
        <f>SUM(B577:B581)</f>
        <v>18465</v>
      </c>
      <c r="C582" s="177">
        <f>SUM(C577:C581)</f>
        <v>1</v>
      </c>
      <c r="D582" s="178">
        <f>'City of Winnipeg'!E582</f>
        <v>300430</v>
      </c>
      <c r="E582" s="86">
        <f>'City of Winnipeg'!F582</f>
        <v>1</v>
      </c>
    </row>
    <row r="583" spans="1:5" s="2" customFormat="1" ht="15.75" customHeight="1" thickTop="1" thickBot="1" x14ac:dyDescent="0.3">
      <c r="A583" s="179" t="s">
        <v>217</v>
      </c>
      <c r="B583" s="682">
        <v>2.6</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12850</v>
      </c>
      <c r="C588" s="82">
        <f>IF(B$591&lt;&gt;0,B588/B$591,0)</f>
        <v>0.69553450608930989</v>
      </c>
      <c r="D588" s="26">
        <f>'City of Winnipeg'!E588</f>
        <v>182520</v>
      </c>
      <c r="E588" s="27">
        <f>'City of Winnipeg'!F588</f>
        <v>0.60751909730890208</v>
      </c>
    </row>
    <row r="589" spans="1:5" s="2" customFormat="1" ht="14.4" customHeight="1" x14ac:dyDescent="0.25">
      <c r="A589" s="28" t="s">
        <v>220</v>
      </c>
      <c r="B589" s="29">
        <v>500</v>
      </c>
      <c r="C589" s="82">
        <f>IF(B$591&lt;&gt;0,B589/B$591,0)</f>
        <v>2.7063599458728011E-2</v>
      </c>
      <c r="D589" s="26">
        <f>'City of Winnipeg'!E589</f>
        <v>9920</v>
      </c>
      <c r="E589" s="27">
        <f>'City of Winnipeg'!F589</f>
        <v>3.3018789422004757E-2</v>
      </c>
    </row>
    <row r="590" spans="1:5" s="2" customFormat="1" ht="15" customHeight="1" thickBot="1" x14ac:dyDescent="0.3">
      <c r="A590" s="180" t="s">
        <v>221</v>
      </c>
      <c r="B590" s="93">
        <v>5125</v>
      </c>
      <c r="C590" s="82">
        <f>IF(B$591&lt;&gt;0,B590/B$591,0)</f>
        <v>0.27740189445196212</v>
      </c>
      <c r="D590" s="26">
        <f>'City of Winnipeg'!E590</f>
        <v>107995</v>
      </c>
      <c r="E590" s="97">
        <f>'City of Winnipeg'!F590</f>
        <v>0.35946211326909316</v>
      </c>
    </row>
    <row r="591" spans="1:5" s="2" customFormat="1" ht="15" customHeight="1" thickBot="1" x14ac:dyDescent="0.3">
      <c r="A591" s="389" t="s">
        <v>67</v>
      </c>
      <c r="B591" s="95">
        <f>SUM(B588:B590)</f>
        <v>18475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245</v>
      </c>
      <c r="C595" s="82">
        <f t="shared" ref="C595:C613" si="25">IF(B$614&lt;&gt;0,B595/B$614,0)</f>
        <v>1.3257575757575758E-2</v>
      </c>
      <c r="D595" s="26">
        <f>'City of Winnipeg'!E595</f>
        <v>3920</v>
      </c>
      <c r="E595" s="27">
        <f>'City of Winnipeg'!F595</f>
        <v>1.3048181742531414E-2</v>
      </c>
    </row>
    <row r="596" spans="1:5" s="2" customFormat="1" ht="13.8" x14ac:dyDescent="0.25">
      <c r="A596" s="413" t="s">
        <v>224</v>
      </c>
      <c r="B596" s="331">
        <v>80</v>
      </c>
      <c r="C596" s="25">
        <f t="shared" si="25"/>
        <v>4.329004329004329E-3</v>
      </c>
      <c r="D596" s="26">
        <f>'City of Winnipeg'!E596</f>
        <v>2765</v>
      </c>
      <c r="E596" s="27">
        <f>'City of Winnipeg'!F596</f>
        <v>9.2036281933926944E-3</v>
      </c>
    </row>
    <row r="597" spans="1:5" s="2" customFormat="1" ht="13.8" x14ac:dyDescent="0.25">
      <c r="A597" s="413" t="s">
        <v>225</v>
      </c>
      <c r="B597" s="331">
        <v>85</v>
      </c>
      <c r="C597" s="25">
        <f t="shared" si="25"/>
        <v>4.5995670995670999E-3</v>
      </c>
      <c r="D597" s="26">
        <f>'City of Winnipeg'!E597</f>
        <v>4660</v>
      </c>
      <c r="E597" s="27">
        <f>'City of Winnipeg'!F597</f>
        <v>1.5511358908213365E-2</v>
      </c>
    </row>
    <row r="598" spans="1:5" s="2" customFormat="1" ht="13.8" x14ac:dyDescent="0.25">
      <c r="A598" s="413" t="s">
        <v>226</v>
      </c>
      <c r="B598" s="331">
        <v>195</v>
      </c>
      <c r="C598" s="25">
        <f t="shared" si="25"/>
        <v>1.0551948051948052E-2</v>
      </c>
      <c r="D598" s="26">
        <f>'City of Winnipeg'!E598</f>
        <v>4275</v>
      </c>
      <c r="E598" s="27">
        <f>'City of Winnipeg'!F598</f>
        <v>1.4229841058500458E-2</v>
      </c>
    </row>
    <row r="599" spans="1:5" s="2" customFormat="1" ht="13.8" x14ac:dyDescent="0.25">
      <c r="A599" s="413" t="s">
        <v>366</v>
      </c>
      <c r="B599" s="331">
        <v>360</v>
      </c>
      <c r="C599" s="25">
        <f t="shared" si="25"/>
        <v>1.948051948051948E-2</v>
      </c>
      <c r="D599" s="26">
        <f>'City of Winnipeg'!E599</f>
        <v>11355</v>
      </c>
      <c r="E599" s="27">
        <f>'City of Winnipeg'!F599</f>
        <v>3.7796455022052096E-2</v>
      </c>
    </row>
    <row r="600" spans="1:5" ht="13.8" x14ac:dyDescent="0.25">
      <c r="A600" s="413" t="s">
        <v>367</v>
      </c>
      <c r="B600" s="331">
        <v>420</v>
      </c>
      <c r="C600" s="25">
        <f t="shared" si="25"/>
        <v>2.2727272727272728E-2</v>
      </c>
      <c r="D600" s="26">
        <f>'City of Winnipeg'!E600</f>
        <v>10990</v>
      </c>
      <c r="E600" s="27">
        <f>'City of Winnipeg'!F600</f>
        <v>3.6581509528168431E-2</v>
      </c>
    </row>
    <row r="601" spans="1:5" ht="13.8" x14ac:dyDescent="0.25">
      <c r="A601" s="413" t="s">
        <v>368</v>
      </c>
      <c r="B601" s="331">
        <v>395</v>
      </c>
      <c r="C601" s="25">
        <f t="shared" si="25"/>
        <v>2.1374458874458876E-2</v>
      </c>
      <c r="D601" s="26">
        <f>'City of Winnipeg'!E601</f>
        <v>9995</v>
      </c>
      <c r="E601" s="27">
        <f>'City of Winnipeg'!F601</f>
        <v>3.3269534825663645E-2</v>
      </c>
    </row>
    <row r="602" spans="1:5" ht="13.8" x14ac:dyDescent="0.25">
      <c r="A602" s="413" t="s">
        <v>369</v>
      </c>
      <c r="B602" s="331">
        <v>635</v>
      </c>
      <c r="C602" s="25">
        <f t="shared" si="25"/>
        <v>3.4361471861471864E-2</v>
      </c>
      <c r="D602" s="26">
        <f>'City of Winnipeg'!E602</f>
        <v>11415</v>
      </c>
      <c r="E602" s="27">
        <f>'City of Winnipeg'!F602</f>
        <v>3.7996172089539822E-2</v>
      </c>
    </row>
    <row r="603" spans="1:5" ht="13.8" x14ac:dyDescent="0.25">
      <c r="A603" s="413" t="s">
        <v>370</v>
      </c>
      <c r="B603" s="331">
        <v>565</v>
      </c>
      <c r="C603" s="25">
        <f t="shared" si="25"/>
        <v>3.0573593073593072E-2</v>
      </c>
      <c r="D603" s="26">
        <f>'City of Winnipeg'!E603</f>
        <v>12050</v>
      </c>
      <c r="E603" s="27">
        <f>'City of Winnipeg'!F603</f>
        <v>4.0109844387118246E-2</v>
      </c>
    </row>
    <row r="604" spans="1:5" ht="13.8" x14ac:dyDescent="0.25">
      <c r="A604" s="413" t="s">
        <v>371</v>
      </c>
      <c r="B604" s="359">
        <v>625</v>
      </c>
      <c r="C604" s="326">
        <f t="shared" si="25"/>
        <v>3.382034632034632E-2</v>
      </c>
      <c r="D604" s="26">
        <f>'City of Winnipeg'!E604</f>
        <v>11815</v>
      </c>
      <c r="E604" s="27">
        <f>'City of Winnipeg'!F604</f>
        <v>3.932761920612466E-2</v>
      </c>
    </row>
    <row r="605" spans="1:5" ht="13.8" x14ac:dyDescent="0.25">
      <c r="A605" s="413" t="s">
        <v>227</v>
      </c>
      <c r="B605" s="360">
        <v>1450</v>
      </c>
      <c r="C605" s="328">
        <f t="shared" si="25"/>
        <v>7.8463203463203457E-2</v>
      </c>
      <c r="D605" s="26">
        <f>'City of Winnipeg'!E605</f>
        <v>23320</v>
      </c>
      <c r="E605" s="27">
        <f>'City of Winnipeg'!F605</f>
        <v>7.762336689689607E-2</v>
      </c>
    </row>
    <row r="606" spans="1:5" ht="13.8" x14ac:dyDescent="0.25">
      <c r="A606" s="413" t="s">
        <v>372</v>
      </c>
      <c r="B606" s="361">
        <v>1295</v>
      </c>
      <c r="C606" s="327">
        <f t="shared" si="25"/>
        <v>7.0075757575757569E-2</v>
      </c>
      <c r="D606" s="26">
        <f>'City of Winnipeg'!E606</f>
        <v>22310</v>
      </c>
      <c r="E606" s="27">
        <f>'City of Winnipeg'!F606</f>
        <v>7.4261462927519353E-2</v>
      </c>
    </row>
    <row r="607" spans="1:5" ht="13.8" x14ac:dyDescent="0.25">
      <c r="A607" s="413" t="s">
        <v>373</v>
      </c>
      <c r="B607" s="361">
        <v>1275</v>
      </c>
      <c r="C607" s="327">
        <f t="shared" si="25"/>
        <v>6.8993506493506496E-2</v>
      </c>
      <c r="D607" s="26">
        <f>'City of Winnipeg'!E607</f>
        <v>21280</v>
      </c>
      <c r="E607" s="27">
        <f>'City of Winnipeg'!F607</f>
        <v>7.0832986602313394E-2</v>
      </c>
    </row>
    <row r="608" spans="1:5" ht="13.8" x14ac:dyDescent="0.25">
      <c r="A608" s="413" t="s">
        <v>374</v>
      </c>
      <c r="B608" s="361">
        <v>1265</v>
      </c>
      <c r="C608" s="327">
        <f t="shared" si="25"/>
        <v>6.8452380952380959E-2</v>
      </c>
      <c r="D608" s="26">
        <f>'City of Winnipeg'!E608</f>
        <v>19440</v>
      </c>
      <c r="E608" s="27">
        <f>'City of Winnipeg'!F608</f>
        <v>6.4708329866023137E-2</v>
      </c>
    </row>
    <row r="609" spans="1:5" ht="15" customHeight="1" x14ac:dyDescent="0.25">
      <c r="A609" s="413" t="s">
        <v>375</v>
      </c>
      <c r="B609" s="361">
        <v>1190</v>
      </c>
      <c r="C609" s="327">
        <f t="shared" si="25"/>
        <v>6.4393939393939392E-2</v>
      </c>
      <c r="D609" s="26">
        <f>'City of Winnipeg'!E609</f>
        <v>18440</v>
      </c>
      <c r="E609" s="27">
        <f>'City of Winnipeg'!F609</f>
        <v>6.1379712074561041E-2</v>
      </c>
    </row>
    <row r="610" spans="1:5" ht="15" customHeight="1" x14ac:dyDescent="0.25">
      <c r="A610" s="413" t="s">
        <v>228</v>
      </c>
      <c r="B610" s="361">
        <v>2390</v>
      </c>
      <c r="C610" s="327">
        <f t="shared" si="25"/>
        <v>0.12932900432900432</v>
      </c>
      <c r="D610" s="26">
        <f>'City of Winnipeg'!E610</f>
        <v>36200</v>
      </c>
      <c r="E610" s="27">
        <f>'City of Winnipeg'!F610</f>
        <v>0.12049596405092786</v>
      </c>
    </row>
    <row r="611" spans="1:5" ht="15" customHeight="1" x14ac:dyDescent="0.25">
      <c r="A611" s="413" t="s">
        <v>229</v>
      </c>
      <c r="B611" s="361">
        <v>1755</v>
      </c>
      <c r="C611" s="327">
        <f t="shared" si="25"/>
        <v>9.4967532467532464E-2</v>
      </c>
      <c r="D611" s="26">
        <f>'City of Winnipeg'!E611</f>
        <v>25480</v>
      </c>
      <c r="E611" s="27">
        <f>'City of Winnipeg'!F611</f>
        <v>8.4813181326454185E-2</v>
      </c>
    </row>
    <row r="612" spans="1:5" ht="15" customHeight="1" x14ac:dyDescent="0.25">
      <c r="A612" s="413" t="s">
        <v>405</v>
      </c>
      <c r="B612" s="361">
        <v>2290</v>
      </c>
      <c r="C612" s="327">
        <f t="shared" si="25"/>
        <v>0.12391774891774891</v>
      </c>
      <c r="D612" s="26">
        <f>'City of Winnipeg'!E612</f>
        <v>29285</v>
      </c>
      <c r="E612" s="27">
        <f>'City of Winnipeg'!F612</f>
        <v>9.7478572022967461E-2</v>
      </c>
    </row>
    <row r="613" spans="1:5" ht="15" customHeight="1" x14ac:dyDescent="0.25">
      <c r="A613" s="413" t="s">
        <v>406</v>
      </c>
      <c r="B613" s="361">
        <v>1965</v>
      </c>
      <c r="C613" s="327">
        <f t="shared" si="25"/>
        <v>0.10633116883116883</v>
      </c>
      <c r="D613" s="26">
        <f>'City of Winnipeg'!E613</f>
        <v>21430</v>
      </c>
      <c r="E613" s="27">
        <f>'City of Winnipeg'!F613</f>
        <v>7.1332279271032709E-2</v>
      </c>
    </row>
    <row r="614" spans="1:5" ht="15" customHeight="1" thickBot="1" x14ac:dyDescent="0.3">
      <c r="A614" s="363" t="s">
        <v>67</v>
      </c>
      <c r="B614" s="362">
        <f>SUM(B595:B613)</f>
        <v>18480</v>
      </c>
      <c r="C614" s="456">
        <f>SUM(C595:C613)</f>
        <v>0.99999999999999978</v>
      </c>
      <c r="D614" s="357">
        <f>'City of Winnipeg'!E614</f>
        <v>300425</v>
      </c>
      <c r="E614" s="358">
        <f>'City of Winnipeg'!F614</f>
        <v>1.0000000000000002</v>
      </c>
    </row>
    <row r="615" spans="1:5" ht="15" customHeight="1" thickTop="1" x14ac:dyDescent="0.25">
      <c r="A615" s="329" t="s">
        <v>230</v>
      </c>
      <c r="B615" s="663">
        <v>111800</v>
      </c>
      <c r="C615" s="664"/>
      <c r="D615" s="686">
        <f>'City of Winnipeg'!E615</f>
        <v>98700</v>
      </c>
      <c r="E615" s="687"/>
    </row>
    <row r="616" spans="1:5" ht="15" customHeight="1" thickBot="1" x14ac:dyDescent="0.3">
      <c r="A616" s="145" t="s">
        <v>231</v>
      </c>
      <c r="B616" s="689">
        <v>93000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6660</v>
      </c>
      <c r="C623" s="82">
        <f>IF(B$627&lt;&gt;0,B623/B$627,0)</f>
        <v>0.48595403137541043</v>
      </c>
      <c r="D623" s="26">
        <f>'City of Winnipeg'!E623</f>
        <v>97620</v>
      </c>
      <c r="E623" s="27">
        <f>'City of Winnipeg'!F623</f>
        <v>0.4906143987938183</v>
      </c>
    </row>
    <row r="624" spans="1:5" ht="14.4" customHeight="1" x14ac:dyDescent="0.25">
      <c r="A624" s="28" t="s">
        <v>235</v>
      </c>
      <c r="B624" s="29">
        <v>2805</v>
      </c>
      <c r="C624" s="82">
        <f>IF(B$627&lt;&gt;0,B624/B$627,0)</f>
        <v>0.20466982852973367</v>
      </c>
      <c r="D624" s="26">
        <f>'City of Winnipeg'!E624</f>
        <v>43725</v>
      </c>
      <c r="E624" s="27">
        <f>'City of Winnipeg'!F624</f>
        <v>0.21975122502826988</v>
      </c>
    </row>
    <row r="625" spans="1:5" ht="14.4" customHeight="1" x14ac:dyDescent="0.25">
      <c r="A625" s="28" t="s">
        <v>236</v>
      </c>
      <c r="B625" s="29">
        <v>2975</v>
      </c>
      <c r="C625" s="82">
        <f>IF(B$627&lt;&gt;0,B625/B$627,0)</f>
        <v>0.21707406056183876</v>
      </c>
      <c r="D625" s="26">
        <f>'City of Winnipeg'!E625</f>
        <v>39295</v>
      </c>
      <c r="E625" s="27">
        <f>'City of Winnipeg'!F625</f>
        <v>0.19748712149767558</v>
      </c>
    </row>
    <row r="626" spans="1:5" s="2" customFormat="1" ht="15" customHeight="1" thickBot="1" x14ac:dyDescent="0.3">
      <c r="A626" s="180" t="s">
        <v>237</v>
      </c>
      <c r="B626" s="68">
        <v>1265</v>
      </c>
      <c r="C626" s="82">
        <f>IF(B$627&lt;&gt;0,B626/B$627,0)</f>
        <v>9.2302079533017153E-2</v>
      </c>
      <c r="D626" s="26">
        <f>'City of Winnipeg'!E626</f>
        <v>18335</v>
      </c>
      <c r="E626" s="97">
        <f>'City of Winnipeg'!F626</f>
        <v>9.2147254680236212E-2</v>
      </c>
    </row>
    <row r="627" spans="1:5" s="2" customFormat="1" ht="15" customHeight="1" thickBot="1" x14ac:dyDescent="0.3">
      <c r="A627" s="391" t="s">
        <v>67</v>
      </c>
      <c r="B627" s="95">
        <f>SUM(B623:B626)</f>
        <v>13705</v>
      </c>
      <c r="C627" s="84">
        <f>SUM(C623:C626)</f>
        <v>1</v>
      </c>
      <c r="D627" s="85">
        <f>'City of Winnipeg'!E627</f>
        <v>198975</v>
      </c>
      <c r="E627" s="86">
        <f>'City of Winnipeg'!F627</f>
        <v>0.99999999999999989</v>
      </c>
    </row>
    <row r="628" spans="1:5" ht="15" customHeight="1" thickTop="1" x14ac:dyDescent="0.25">
      <c r="A628" s="605" t="s">
        <v>475</v>
      </c>
      <c r="B628" s="655">
        <v>3</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6300</v>
      </c>
      <c r="C633" s="82">
        <f>IF(B$637&lt;&gt;0,B633/B$637,0)</f>
        <v>0.45985401459854014</v>
      </c>
      <c r="D633" s="26">
        <f>'City of Winnipeg'!E633</f>
        <v>87785</v>
      </c>
      <c r="E633" s="27">
        <f>'City of Winnipeg'!F633</f>
        <v>0.44118607865309711</v>
      </c>
    </row>
    <row r="634" spans="1:5" ht="14.4" customHeight="1" x14ac:dyDescent="0.25">
      <c r="A634" s="324" t="s">
        <v>398</v>
      </c>
      <c r="B634" s="24">
        <v>5500</v>
      </c>
      <c r="C634" s="82">
        <f>IF(B$637&lt;&gt;0,B634/B$637,0)</f>
        <v>0.40145985401459855</v>
      </c>
      <c r="D634" s="26">
        <f>'City of Winnipeg'!E634</f>
        <v>75680</v>
      </c>
      <c r="E634" s="27">
        <f>'City of Winnipeg'!F634</f>
        <v>0.38034929011182311</v>
      </c>
    </row>
    <row r="635" spans="1:5" ht="14.4" customHeight="1" x14ac:dyDescent="0.25">
      <c r="A635" s="28" t="s">
        <v>240</v>
      </c>
      <c r="B635" s="29">
        <v>1500</v>
      </c>
      <c r="C635" s="82">
        <f>IF(B$637&lt;&gt;0,B635/B$637,0)</f>
        <v>0.10948905109489052</v>
      </c>
      <c r="D635" s="26">
        <f>'City of Winnipeg'!E635</f>
        <v>27920</v>
      </c>
      <c r="E635" s="27">
        <f>'City of Winnipeg'!F635</f>
        <v>0.14031913556979519</v>
      </c>
    </row>
    <row r="636" spans="1:5" ht="15" customHeight="1" thickBot="1" x14ac:dyDescent="0.3">
      <c r="A636" s="180" t="s">
        <v>241</v>
      </c>
      <c r="B636" s="93">
        <v>400</v>
      </c>
      <c r="C636" s="82">
        <f>IF(B$637&lt;&gt;0,B636/B$637,0)</f>
        <v>2.9197080291970802E-2</v>
      </c>
      <c r="D636" s="26">
        <f>'City of Winnipeg'!E636</f>
        <v>7590</v>
      </c>
      <c r="E636" s="27">
        <f>'City of Winnipeg'!F636</f>
        <v>3.8145495665284586E-2</v>
      </c>
    </row>
    <row r="637" spans="1:5" ht="15" customHeight="1" thickBot="1" x14ac:dyDescent="0.3">
      <c r="A637" s="389" t="s">
        <v>122</v>
      </c>
      <c r="B637" s="95">
        <f>SUM(B633:B636)</f>
        <v>13700</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23590</v>
      </c>
      <c r="C641" s="82">
        <f>IF(B$646&lt;&gt;0,B641/B$646,0)</f>
        <v>0.5831170436287233</v>
      </c>
      <c r="D641" s="26">
        <f>'City of Winnipeg'!E641</f>
        <v>326920</v>
      </c>
      <c r="E641" s="27">
        <f>'City of Winnipeg'!F641</f>
        <v>0.56124568662122953</v>
      </c>
    </row>
    <row r="642" spans="1:5" ht="14.4" customHeight="1" x14ac:dyDescent="0.25">
      <c r="A642" s="626" t="s">
        <v>447</v>
      </c>
      <c r="B642" s="29">
        <v>1900</v>
      </c>
      <c r="C642" s="82">
        <f t="shared" ref="C642" si="26">IF(B$646&lt;&gt;0,B642/B$646,0)</f>
        <v>4.6965764429613151E-2</v>
      </c>
      <c r="D642" s="26">
        <f>'City of Winnipeg'!E642</f>
        <v>35515</v>
      </c>
      <c r="E642" s="27">
        <f>'City of Winnipeg'!F642</f>
        <v>6.0971003794056552E-2</v>
      </c>
    </row>
    <row r="643" spans="1:5" ht="15" customHeight="1" x14ac:dyDescent="0.25">
      <c r="A643" s="635" t="s">
        <v>448</v>
      </c>
      <c r="B643" s="629">
        <v>14965</v>
      </c>
      <c r="C643" s="630">
        <f>IF(B$646&lt;&gt;0,B643/B$646,0)</f>
        <v>0.36991719194166356</v>
      </c>
      <c r="D643" s="631">
        <f>'City of Winnipeg'!E643</f>
        <v>220055</v>
      </c>
      <c r="E643" s="590">
        <f>'City of Winnipeg'!F643</f>
        <v>0.3777833095847139</v>
      </c>
    </row>
    <row r="644" spans="1:5" ht="15" customHeight="1" x14ac:dyDescent="0.25">
      <c r="A644" s="634" t="s">
        <v>449</v>
      </c>
      <c r="B644" s="284">
        <v>11975</v>
      </c>
      <c r="C644" s="285">
        <f t="shared" ref="C644:C645" si="27">IF(B$646&lt;&gt;0,B644/B$646,0)</f>
        <v>0.29600791002348287</v>
      </c>
      <c r="D644" s="632">
        <f>'City of Winnipeg'!E644</f>
        <v>164170</v>
      </c>
      <c r="E644" s="587">
        <f>'City of Winnipeg'!F644</f>
        <v>0.28184174835619497</v>
      </c>
    </row>
    <row r="645" spans="1:5" ht="14.4" thickBot="1" x14ac:dyDescent="0.3">
      <c r="A645" s="633" t="s">
        <v>450</v>
      </c>
      <c r="B645" s="68">
        <v>2990</v>
      </c>
      <c r="C645" s="82">
        <f t="shared" si="27"/>
        <v>7.3909281918180691E-2</v>
      </c>
      <c r="D645" s="533">
        <f>'City of Winnipeg'!E645</f>
        <v>55885</v>
      </c>
      <c r="E645" s="458">
        <f>'City of Winnipeg'!F645</f>
        <v>9.5941561228518948E-2</v>
      </c>
    </row>
    <row r="646" spans="1:5" ht="14.4" thickBot="1" x14ac:dyDescent="0.3">
      <c r="A646" s="623" t="s">
        <v>122</v>
      </c>
      <c r="B646" s="95">
        <f>SUM(B641:B643)</f>
        <v>40455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4185</v>
      </c>
      <c r="C650" s="82">
        <f>IF(B$653&lt;&gt;0,B650/B$653,0)</f>
        <v>0.51955307262569828</v>
      </c>
      <c r="D650" s="533">
        <f>'City of Winnipeg'!E650</f>
        <v>90825</v>
      </c>
      <c r="E650" s="458">
        <f>'City of Winnipeg'!F650</f>
        <v>0.58912239735357075</v>
      </c>
    </row>
    <row r="651" spans="1:5" ht="13.8" x14ac:dyDescent="0.25">
      <c r="A651" s="634" t="s">
        <v>452</v>
      </c>
      <c r="B651" s="284">
        <v>1345</v>
      </c>
      <c r="C651" s="285">
        <f>IF(B$653&lt;&gt;0,B651/B$653,0)</f>
        <v>0.1669770328988206</v>
      </c>
      <c r="D651" s="632">
        <f>'City of Winnipeg'!E651</f>
        <v>26510</v>
      </c>
      <c r="E651" s="587">
        <f>'City of Winnipeg'!F651</f>
        <v>0.17195303885321397</v>
      </c>
    </row>
    <row r="652" spans="1:5" ht="14.4" customHeight="1" thickBot="1" x14ac:dyDescent="0.3">
      <c r="A652" s="633" t="s">
        <v>453</v>
      </c>
      <c r="B652" s="68">
        <v>2525</v>
      </c>
      <c r="C652" s="82">
        <f>IF(B$653&lt;&gt;0,B652/B$653,0)</f>
        <v>0.31346989447548107</v>
      </c>
      <c r="D652" s="533">
        <f>'City of Winnipeg'!E652</f>
        <v>36835</v>
      </c>
      <c r="E652" s="458">
        <f>'City of Winnipeg'!F652</f>
        <v>0.23892456379321528</v>
      </c>
    </row>
    <row r="653" spans="1:5" ht="14.4" thickBot="1" x14ac:dyDescent="0.3">
      <c r="A653" s="623" t="s">
        <v>122</v>
      </c>
      <c r="B653" s="95">
        <f>SUM(B650:B652)</f>
        <v>8055</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11515</v>
      </c>
      <c r="C676" s="681"/>
      <c r="D676" s="676">
        <f>'City of Winnipeg'!E676</f>
        <v>172790</v>
      </c>
      <c r="E676" s="677"/>
    </row>
    <row r="677" spans="1:5" ht="13.8" x14ac:dyDescent="0.25">
      <c r="A677" s="390" t="s">
        <v>326</v>
      </c>
      <c r="B677" s="674">
        <v>530</v>
      </c>
      <c r="C677" s="675"/>
      <c r="D677" s="676">
        <f>'City of Winnipeg'!E677</f>
        <v>12270</v>
      </c>
      <c r="E677" s="677"/>
    </row>
    <row r="678" spans="1:5" ht="13.8" x14ac:dyDescent="0.25">
      <c r="A678" s="28" t="s">
        <v>327</v>
      </c>
      <c r="B678" s="674">
        <v>1330</v>
      </c>
      <c r="C678" s="675"/>
      <c r="D678" s="676">
        <f>'City of Winnipeg'!E678</f>
        <v>11555</v>
      </c>
      <c r="E678" s="677"/>
    </row>
    <row r="679" spans="1:5" ht="13.8" x14ac:dyDescent="0.25">
      <c r="A679" s="28" t="s">
        <v>424</v>
      </c>
      <c r="B679" s="674">
        <v>10</v>
      </c>
      <c r="C679" s="675"/>
      <c r="D679" s="676">
        <f>'City of Winnipeg'!E679</f>
        <v>5365</v>
      </c>
      <c r="E679" s="677"/>
    </row>
    <row r="680" spans="1:5" ht="13.8" x14ac:dyDescent="0.25">
      <c r="A680" s="184" t="s">
        <v>425</v>
      </c>
      <c r="B680" s="674">
        <v>800</v>
      </c>
      <c r="C680" s="675"/>
      <c r="D680" s="676">
        <f>'City of Winnipeg'!E680</f>
        <v>41075</v>
      </c>
      <c r="E680" s="677"/>
    </row>
    <row r="681" spans="1:5" ht="13.8" x14ac:dyDescent="0.25">
      <c r="A681" s="184" t="s">
        <v>426</v>
      </c>
      <c r="B681" s="674">
        <v>3955</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335</v>
      </c>
      <c r="C683" s="755"/>
      <c r="D683" s="756">
        <f>'City of Winnipeg'!E683</f>
        <v>680</v>
      </c>
      <c r="E683" s="757"/>
    </row>
    <row r="684" spans="1:5" ht="14.4" thickBot="1" x14ac:dyDescent="0.3">
      <c r="A684" s="391" t="s">
        <v>245</v>
      </c>
      <c r="B684" s="758">
        <f>SUM(B676:B683)</f>
        <v>18475</v>
      </c>
      <c r="C684" s="759"/>
      <c r="D684" s="760">
        <f>'City of Winnipeg'!E684</f>
        <v>300440</v>
      </c>
      <c r="E684" s="761"/>
    </row>
    <row r="685" spans="1:5" ht="15" thickTop="1" thickBot="1" x14ac:dyDescent="0.3">
      <c r="A685" s="185" t="s">
        <v>246</v>
      </c>
      <c r="B685" s="762">
        <v>6.4</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14190</v>
      </c>
      <c r="C690" s="79">
        <f>IF(B$692&lt;&gt;0,B690/B$692,0)</f>
        <v>0.76806495263870089</v>
      </c>
      <c r="D690" s="26">
        <f>'City of Winnipeg'!E690</f>
        <v>189575</v>
      </c>
      <c r="E690" s="27">
        <f>'City of Winnipeg'!F690</f>
        <v>0.63101221582398559</v>
      </c>
    </row>
    <row r="691" spans="1:5" ht="14.4" thickBot="1" x14ac:dyDescent="0.3">
      <c r="A691" s="114" t="s">
        <v>249</v>
      </c>
      <c r="B691" s="93">
        <v>4285</v>
      </c>
      <c r="C691" s="25">
        <f>IF(B$692&lt;&gt;0,B691/B$692,0)</f>
        <v>0.23193504736129905</v>
      </c>
      <c r="D691" s="26">
        <f>'City of Winnipeg'!E691</f>
        <v>110855</v>
      </c>
      <c r="E691" s="27">
        <f>'City of Winnipeg'!F691</f>
        <v>0.36898778417601436</v>
      </c>
    </row>
    <row r="692" spans="1:5" ht="14.4" thickBot="1" x14ac:dyDescent="0.3">
      <c r="A692" s="237" t="s">
        <v>122</v>
      </c>
      <c r="B692" s="95">
        <f>SUM(B690:B691)</f>
        <v>18475</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17835</v>
      </c>
      <c r="C697" s="25">
        <f>IF(B$699&lt;&gt;0,B697/B$699,0)</f>
        <v>0.9653585926928282</v>
      </c>
      <c r="D697" s="26">
        <f>'City of Winnipeg'!E697</f>
        <v>280850</v>
      </c>
      <c r="E697" s="27">
        <f>'City of Winnipeg'!F697</f>
        <v>0.93482674832739743</v>
      </c>
    </row>
    <row r="698" spans="1:5" ht="14.4" thickBot="1" x14ac:dyDescent="0.3">
      <c r="A698" s="107" t="s">
        <v>334</v>
      </c>
      <c r="B698" s="29">
        <v>640</v>
      </c>
      <c r="C698" s="25">
        <f>IF(B$699&lt;&gt;0,B698/B$699,0)</f>
        <v>3.4641407307171856E-2</v>
      </c>
      <c r="D698" s="26">
        <f>'City of Winnipeg'!E698</f>
        <v>19580</v>
      </c>
      <c r="E698" s="27">
        <f>'City of Winnipeg'!F698</f>
        <v>6.51732516726026E-2</v>
      </c>
    </row>
    <row r="699" spans="1:5" ht="14.4" thickBot="1" x14ac:dyDescent="0.3">
      <c r="A699" s="389" t="s">
        <v>67</v>
      </c>
      <c r="B699" s="95">
        <f>SUM(B697:B698)</f>
        <v>18475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675</v>
      </c>
      <c r="C704" s="449">
        <f>IF(B$712&lt;&gt;0,B704/B$712,0)</f>
        <v>3.6545749864645372E-2</v>
      </c>
      <c r="D704" s="26">
        <f>'City of Winnipeg'!E704</f>
        <v>94010</v>
      </c>
      <c r="E704" s="27">
        <f>'City of Winnipeg'!F704</f>
        <v>0.31291815065073397</v>
      </c>
    </row>
    <row r="705" spans="1:5" s="2" customFormat="1" ht="13.8" x14ac:dyDescent="0.25">
      <c r="A705" s="463" t="s">
        <v>253</v>
      </c>
      <c r="B705" s="466">
        <v>5415</v>
      </c>
      <c r="C705" s="449">
        <f>IF(B$712&lt;&gt;0,B705/B$712,0)</f>
        <v>0.29317812669193288</v>
      </c>
      <c r="D705" s="26">
        <f>'City of Winnipeg'!E705</f>
        <v>92410</v>
      </c>
      <c r="E705" s="27">
        <f>'City of Winnipeg'!F705</f>
        <v>0.30759245082049064</v>
      </c>
    </row>
    <row r="706" spans="1:5" s="2" customFormat="1" ht="13.8" x14ac:dyDescent="0.25">
      <c r="A706" s="463" t="s">
        <v>254</v>
      </c>
      <c r="B706" s="466">
        <v>5085</v>
      </c>
      <c r="C706" s="449">
        <f t="shared" ref="C706:C710" si="28">IF(B$712&lt;&gt;0,B706/B$712,0)</f>
        <v>0.27531131564699513</v>
      </c>
      <c r="D706" s="26">
        <f>'City of Winnipeg'!E706</f>
        <v>36600</v>
      </c>
      <c r="E706" s="27">
        <f>'City of Winnipeg'!F706</f>
        <v>0.1218253836168159</v>
      </c>
    </row>
    <row r="707" spans="1:5" s="2" customFormat="1" ht="13.8" x14ac:dyDescent="0.25">
      <c r="A707" s="463" t="s">
        <v>255</v>
      </c>
      <c r="B707" s="466">
        <v>2330</v>
      </c>
      <c r="C707" s="449">
        <f t="shared" si="28"/>
        <v>0.1261505143475907</v>
      </c>
      <c r="D707" s="26">
        <f>'City of Winnipeg'!E707</f>
        <v>19030</v>
      </c>
      <c r="E707" s="27">
        <f>'City of Winnipeg'!F707</f>
        <v>6.334254235595646E-2</v>
      </c>
    </row>
    <row r="708" spans="1:5" s="2" customFormat="1" ht="13.8" x14ac:dyDescent="0.25">
      <c r="A708" s="463" t="s">
        <v>256</v>
      </c>
      <c r="B708" s="467">
        <v>1170</v>
      </c>
      <c r="C708" s="449">
        <f t="shared" si="28"/>
        <v>6.3345966432051981E-2</v>
      </c>
      <c r="D708" s="26">
        <f>'City of Winnipeg'!E708</f>
        <v>9695</v>
      </c>
      <c r="E708" s="27">
        <f>'City of Winnipeg'!F708</f>
        <v>3.2270412408880601E-2</v>
      </c>
    </row>
    <row r="709" spans="1:5" s="2" customFormat="1" ht="13.8" x14ac:dyDescent="0.25">
      <c r="A709" s="463" t="s">
        <v>391</v>
      </c>
      <c r="B709" s="467">
        <v>1320</v>
      </c>
      <c r="C709" s="449">
        <f t="shared" si="28"/>
        <v>7.1467244179750949E-2</v>
      </c>
      <c r="D709" s="26">
        <f>'City of Winnipeg'!E709</f>
        <v>12055</v>
      </c>
      <c r="E709" s="27">
        <f>'City of Winnipeg'!F709</f>
        <v>4.0125819658489499E-2</v>
      </c>
    </row>
    <row r="710" spans="1:5" s="2" customFormat="1" ht="13.8" x14ac:dyDescent="0.25">
      <c r="A710" s="463" t="s">
        <v>460</v>
      </c>
      <c r="B710" s="467">
        <v>1535</v>
      </c>
      <c r="C710" s="449">
        <f t="shared" si="28"/>
        <v>8.3107742284786137E-2</v>
      </c>
      <c r="D710" s="26">
        <f>'City of Winnipeg'!E710</f>
        <v>15490</v>
      </c>
      <c r="E710" s="27">
        <f>'City of Winnipeg'!F710</f>
        <v>5.1559431481543121E-2</v>
      </c>
    </row>
    <row r="711" spans="1:5" s="2" customFormat="1" ht="14.4" thickBot="1" x14ac:dyDescent="0.3">
      <c r="A711" s="464" t="s">
        <v>461</v>
      </c>
      <c r="B711" s="468">
        <v>940</v>
      </c>
      <c r="C711" s="460">
        <f>IF(B$712&lt;&gt;0,B711/B$712,0)</f>
        <v>5.0893340552246889E-2</v>
      </c>
      <c r="D711" s="459">
        <f>'City of Winnipeg'!E711</f>
        <v>21140</v>
      </c>
      <c r="E711" s="458">
        <f>'City of Winnipeg'!F711</f>
        <v>7.0365809007089844E-2</v>
      </c>
    </row>
    <row r="712" spans="1:5" s="2" customFormat="1" ht="14.4" thickBot="1" x14ac:dyDescent="0.3">
      <c r="A712" s="462" t="s">
        <v>67</v>
      </c>
      <c r="B712" s="469">
        <f>SUM(B704:B711)</f>
        <v>18470</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4285</v>
      </c>
      <c r="C717" s="177">
        <f>IF(B$731&lt;&gt;0,B717/B$731,0)</f>
        <v>0.2321863993497697</v>
      </c>
      <c r="D717" s="533">
        <f>'City of Winnipeg'!E717</f>
        <v>110855</v>
      </c>
      <c r="E717" s="534">
        <f>'City of Winnipeg'!F717</f>
        <v>0.36900620807882428</v>
      </c>
    </row>
    <row r="718" spans="1:5" s="2" customFormat="1" ht="13.8" x14ac:dyDescent="0.25">
      <c r="A718" s="526" t="s">
        <v>471</v>
      </c>
      <c r="B718" s="569">
        <f t="shared" ref="B718" si="29">IF(ISNUMBER(C718),B$717*C718,C718)</f>
        <v>497.05999999999995</v>
      </c>
      <c r="C718" s="532">
        <v>0.11599999999999999</v>
      </c>
      <c r="D718" s="533">
        <f>'City of Winnipeg'!E718</f>
        <v>17515.09</v>
      </c>
      <c r="E718" s="534">
        <f>'City of Winnipeg'!F718</f>
        <v>0.158</v>
      </c>
    </row>
    <row r="719" spans="1:5" s="2" customFormat="1" ht="27.6" x14ac:dyDescent="0.25">
      <c r="A719" s="526" t="s">
        <v>472</v>
      </c>
      <c r="B719" s="629">
        <f>IF(ISNUMBER(C719),B$717*C719,C719)</f>
        <v>1636.8700000000001</v>
      </c>
      <c r="C719" s="532">
        <v>0.38200000000000001</v>
      </c>
      <c r="D719" s="533">
        <f>'City of Winnipeg'!E719</f>
        <v>39907.799999999996</v>
      </c>
      <c r="E719" s="534">
        <f>'City of Winnipeg'!F719</f>
        <v>0.36</v>
      </c>
    </row>
    <row r="720" spans="1:5" s="2" customFormat="1" ht="14.4" thickBot="1" x14ac:dyDescent="0.3">
      <c r="A720" s="524" t="s">
        <v>465</v>
      </c>
      <c r="B720" s="187">
        <f>IF(ISNUMBER(C720),B$717*C720,C720)</f>
        <v>861.28500000000008</v>
      </c>
      <c r="C720" s="122">
        <v>0.20100000000000001</v>
      </c>
      <c r="D720" s="533">
        <f>'City of Winnipeg'!E720</f>
        <v>26826.91</v>
      </c>
      <c r="E720" s="534">
        <f>'City of Winnipeg'!F720</f>
        <v>0.24199999999999999</v>
      </c>
    </row>
    <row r="721" spans="1:5" s="529" customFormat="1" ht="14.4" thickTop="1" x14ac:dyDescent="0.25">
      <c r="A721" s="611" t="s">
        <v>474</v>
      </c>
      <c r="B721" s="668">
        <v>1328</v>
      </c>
      <c r="C721" s="669">
        <f>'City of Winnipeg'!D721</f>
        <v>0</v>
      </c>
      <c r="D721" s="668">
        <f>'City of Winnipeg'!E721</f>
        <v>1137</v>
      </c>
      <c r="E721" s="669">
        <f>'City of Winnipeg'!F721</f>
        <v>0</v>
      </c>
    </row>
    <row r="722" spans="1:5" s="2" customFormat="1" ht="14.4" thickBot="1" x14ac:dyDescent="0.3">
      <c r="A722" s="612" t="s">
        <v>473</v>
      </c>
      <c r="B722" s="752">
        <v>1350</v>
      </c>
      <c r="C722" s="753">
        <f>'City of Winnipeg'!D722</f>
        <v>0</v>
      </c>
      <c r="D722" s="752">
        <f>'City of Winnipeg'!E722</f>
        <v>1100</v>
      </c>
      <c r="E722" s="753">
        <f>'City of Winnipeg'!F722</f>
        <v>0</v>
      </c>
    </row>
    <row r="723" spans="1:5" s="2" customFormat="1" ht="28.2" thickTop="1" x14ac:dyDescent="0.25">
      <c r="A723" s="188" t="s">
        <v>462</v>
      </c>
      <c r="B723" s="24">
        <v>14170</v>
      </c>
      <c r="C723" s="177">
        <f>IF(B$731&lt;&gt;0,B723/B$731,0)</f>
        <v>0.7678136006502303</v>
      </c>
      <c r="D723" s="533">
        <f>'City of Winnipeg'!E723</f>
        <v>189560</v>
      </c>
      <c r="E723" s="534">
        <f>'City of Winnipeg'!F723</f>
        <v>0.63099379192117566</v>
      </c>
    </row>
    <row r="724" spans="1:5" s="2" customFormat="1" ht="13.8" x14ac:dyDescent="0.25">
      <c r="A724" s="526" t="s">
        <v>463</v>
      </c>
      <c r="B724" s="569">
        <f t="shared" ref="B724:B725" si="30">IF(ISNUMBER(C724),B$723*C724,C724)</f>
        <v>8558.68</v>
      </c>
      <c r="C724" s="532">
        <v>0.60399999999999998</v>
      </c>
      <c r="D724" s="533">
        <f>'City of Winnipeg'!E724</f>
        <v>121128.84</v>
      </c>
      <c r="E724" s="534">
        <f>'City of Winnipeg'!F724</f>
        <v>0.63900000000000001</v>
      </c>
    </row>
    <row r="725" spans="1:5" s="2" customFormat="1" ht="27.6" x14ac:dyDescent="0.25">
      <c r="A725" s="525" t="s">
        <v>464</v>
      </c>
      <c r="B725" s="569">
        <f t="shared" si="30"/>
        <v>1445.34</v>
      </c>
      <c r="C725" s="532">
        <v>0.10199999999999999</v>
      </c>
      <c r="D725" s="533">
        <f>'City of Winnipeg'!E725</f>
        <v>20851.599999999999</v>
      </c>
      <c r="E725" s="534">
        <f>'City of Winnipeg'!F725</f>
        <v>0.11</v>
      </c>
    </row>
    <row r="726" spans="1:5" s="2" customFormat="1" ht="14.4" thickBot="1" x14ac:dyDescent="0.3">
      <c r="A726" s="186" t="s">
        <v>465</v>
      </c>
      <c r="B726" s="187">
        <f>IF(ISNUMBER(C726),B$723*C726,C726)</f>
        <v>566.80000000000007</v>
      </c>
      <c r="C726" s="122">
        <v>0.04</v>
      </c>
      <c r="D726" s="533">
        <f>'City of Winnipeg'!E726</f>
        <v>8909.32</v>
      </c>
      <c r="E726" s="534">
        <f>'City of Winnipeg'!F726</f>
        <v>4.7E-2</v>
      </c>
    </row>
    <row r="727" spans="1:5" s="2" customFormat="1" ht="14.4" thickTop="1" x14ac:dyDescent="0.25">
      <c r="A727" s="613" t="s">
        <v>467</v>
      </c>
      <c r="B727" s="670">
        <v>1348</v>
      </c>
      <c r="C727" s="671">
        <f>'City of Winnipeg'!D727</f>
        <v>0</v>
      </c>
      <c r="D727" s="670">
        <f>'City of Winnipeg'!E727</f>
        <v>1326</v>
      </c>
      <c r="E727" s="671">
        <f>'City of Winnipeg'!F727</f>
        <v>0</v>
      </c>
    </row>
    <row r="728" spans="1:5" s="2" customFormat="1" ht="13.8" x14ac:dyDescent="0.25">
      <c r="A728" s="614" t="s">
        <v>466</v>
      </c>
      <c r="B728" s="672">
        <v>1230</v>
      </c>
      <c r="C728" s="673">
        <f>'City of Winnipeg'!D728</f>
        <v>0</v>
      </c>
      <c r="D728" s="672">
        <f>'City of Winnipeg'!E728</f>
        <v>1240</v>
      </c>
      <c r="E728" s="673">
        <f>'City of Winnipeg'!F728</f>
        <v>0</v>
      </c>
    </row>
    <row r="729" spans="1:5" s="2" customFormat="1" ht="13.8" x14ac:dyDescent="0.25">
      <c r="A729" s="615" t="s">
        <v>469</v>
      </c>
      <c r="B729" s="663">
        <v>387600</v>
      </c>
      <c r="C729" s="664">
        <f>'City of Winnipeg'!D729</f>
        <v>0</v>
      </c>
      <c r="D729" s="663">
        <f>'City of Winnipeg'!E729</f>
        <v>364000</v>
      </c>
      <c r="E729" s="664">
        <f>'City of Winnipeg'!F729</f>
        <v>0</v>
      </c>
    </row>
    <row r="730" spans="1:5" s="2" customFormat="1" ht="14.4" thickBot="1" x14ac:dyDescent="0.3">
      <c r="A730" s="616" t="s">
        <v>468</v>
      </c>
      <c r="B730" s="665">
        <v>372000</v>
      </c>
      <c r="C730" s="666">
        <f>'City of Winnipeg'!D730</f>
        <v>0</v>
      </c>
      <c r="D730" s="665">
        <f>'City of Winnipeg'!E730</f>
        <v>340000</v>
      </c>
      <c r="E730" s="666">
        <f>'City of Winnipeg'!F730</f>
        <v>0</v>
      </c>
    </row>
    <row r="731" spans="1:5" s="2" customFormat="1" ht="15" thickTop="1" thickBot="1" x14ac:dyDescent="0.3">
      <c r="A731" s="237" t="s">
        <v>122</v>
      </c>
      <c r="B731" s="189">
        <f>B717+B723</f>
        <v>18455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42815</v>
      </c>
      <c r="C742" s="82">
        <f>IF(B$747&lt;&gt;0,B742/B$747,0)</f>
        <v>0.89030983572468292</v>
      </c>
      <c r="D742" s="26">
        <f>'City of Winnipeg'!E741</f>
        <v>628495</v>
      </c>
      <c r="E742" s="27">
        <f>'City of Winnipeg'!F741</f>
        <v>0.86234006791753848</v>
      </c>
    </row>
    <row r="743" spans="1:5" s="2" customFormat="1" ht="13.8" x14ac:dyDescent="0.25">
      <c r="A743" s="28" t="s">
        <v>260</v>
      </c>
      <c r="B743" s="24">
        <v>4075</v>
      </c>
      <c r="C743" s="82">
        <f>IF(B$747&lt;&gt;0,B743/B$747,0)</f>
        <v>8.4736951549178624E-2</v>
      </c>
      <c r="D743" s="26">
        <f>'City of Winnipeg'!E742</f>
        <v>78555</v>
      </c>
      <c r="E743" s="27">
        <f>'City of Winnipeg'!F742</f>
        <v>0.10778307549823346</v>
      </c>
    </row>
    <row r="744" spans="1:5" s="2" customFormat="1" ht="13.8" x14ac:dyDescent="0.25">
      <c r="A744" s="28" t="s">
        <v>261</v>
      </c>
      <c r="B744" s="29">
        <v>295</v>
      </c>
      <c r="C744" s="82">
        <f>IF(B$747&lt;&gt;0,B744/B$747,0)</f>
        <v>6.1343314618423793E-3</v>
      </c>
      <c r="D744" s="26">
        <f>'City of Winnipeg'!E743</f>
        <v>5320</v>
      </c>
      <c r="E744" s="27">
        <f>'City of Winnipeg'!F743</f>
        <v>7.2994202997976191E-3</v>
      </c>
    </row>
    <row r="745" spans="1:5" s="2" customFormat="1" ht="13.8" x14ac:dyDescent="0.25">
      <c r="A745" s="28" t="s">
        <v>262</v>
      </c>
      <c r="B745" s="93">
        <v>335</v>
      </c>
      <c r="C745" s="82">
        <f>IF(B$747&lt;&gt;0,B745/B$747,0)</f>
        <v>6.9661052193803284E-3</v>
      </c>
      <c r="D745" s="26">
        <f>'City of Winnipeg'!E744</f>
        <v>9035</v>
      </c>
      <c r="E745" s="27">
        <f>'City of Winnipeg'!F744</f>
        <v>1.2396665866291633E-2</v>
      </c>
    </row>
    <row r="746" spans="1:5" s="2" customFormat="1" ht="14.4" thickBot="1" x14ac:dyDescent="0.3">
      <c r="A746" s="180" t="s">
        <v>263</v>
      </c>
      <c r="B746" s="68">
        <v>570</v>
      </c>
      <c r="C746" s="82">
        <f>IF(B$747&lt;&gt;0,B746/B$747,0)</f>
        <v>1.1852776044915784E-2</v>
      </c>
      <c r="D746" s="26">
        <f>'City of Winnipeg'!E745</f>
        <v>7420</v>
      </c>
      <c r="E746" s="97">
        <f>'City of Winnipeg'!F745</f>
        <v>1.0180770418138784E-2</v>
      </c>
    </row>
    <row r="747" spans="1:5" s="2" customFormat="1" ht="14.4" thickBot="1" x14ac:dyDescent="0.3">
      <c r="A747" s="389" t="s">
        <v>67</v>
      </c>
      <c r="B747" s="95">
        <f>SUM(B742:B746)</f>
        <v>48090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28645</v>
      </c>
      <c r="C751" s="82">
        <f>IF(B$756&lt;&gt;0,B751/B$756,0)</f>
        <v>0.61968631692806919</v>
      </c>
      <c r="D751" s="26">
        <f>'City of Winnipeg'!E750</f>
        <v>410540</v>
      </c>
      <c r="E751" s="27">
        <f>'City of Winnipeg'!F750</f>
        <v>0.58905229930411074</v>
      </c>
    </row>
    <row r="752" spans="1:5" s="2" customFormat="1" ht="13.8" x14ac:dyDescent="0.25">
      <c r="A752" s="28" t="s">
        <v>260</v>
      </c>
      <c r="B752" s="24">
        <v>10180</v>
      </c>
      <c r="C752" s="82">
        <f>IF(B$756&lt;&gt;0,B752/B$756,0)</f>
        <v>0.22022714981070848</v>
      </c>
      <c r="D752" s="26">
        <f>'City of Winnipeg'!E751</f>
        <v>187720</v>
      </c>
      <c r="E752" s="27">
        <f>'City of Winnipeg'!F751</f>
        <v>0.26934500322835209</v>
      </c>
    </row>
    <row r="753" spans="1:5" s="2" customFormat="1" ht="13.8" x14ac:dyDescent="0.25">
      <c r="A753" s="28" t="s">
        <v>261</v>
      </c>
      <c r="B753" s="29">
        <v>1665</v>
      </c>
      <c r="C753" s="82">
        <f>IF(B$756&lt;&gt;0,B753/B$756,0)</f>
        <v>3.6019469983775011E-2</v>
      </c>
      <c r="D753" s="26">
        <f>'City of Winnipeg'!E752</f>
        <v>24625</v>
      </c>
      <c r="E753" s="27">
        <f>'City of Winnipeg'!F752</f>
        <v>3.533252026687711E-2</v>
      </c>
    </row>
    <row r="754" spans="1:5" s="2" customFormat="1" ht="13.8" x14ac:dyDescent="0.25">
      <c r="A754" s="28" t="s">
        <v>262</v>
      </c>
      <c r="B754" s="93">
        <v>900</v>
      </c>
      <c r="C754" s="82">
        <f>IF(B$756&lt;&gt;0,B754/B$756,0)</f>
        <v>1.9469983775013522E-2</v>
      </c>
      <c r="D754" s="26">
        <f>'City of Winnipeg'!E753</f>
        <v>17150</v>
      </c>
      <c r="E754" s="27">
        <f>'City of Winnipeg'!F753</f>
        <v>2.460721716048497E-2</v>
      </c>
    </row>
    <row r="755" spans="1:5" s="2" customFormat="1" ht="14.4" thickBot="1" x14ac:dyDescent="0.3">
      <c r="A755" s="180" t="s">
        <v>263</v>
      </c>
      <c r="B755" s="68">
        <v>4835</v>
      </c>
      <c r="C755" s="122">
        <f>IF(B$756&lt;&gt;0,B755/B$756,0)</f>
        <v>0.10459707950243374</v>
      </c>
      <c r="D755" s="26">
        <f>'City of Winnipeg'!E754</f>
        <v>56915</v>
      </c>
      <c r="E755" s="97">
        <f>'City of Winnipeg'!F754</f>
        <v>8.1662960040175051E-2</v>
      </c>
    </row>
    <row r="756" spans="1:5" s="2" customFormat="1" ht="14.4" thickBot="1" x14ac:dyDescent="0.3">
      <c r="A756" s="389" t="s">
        <v>67</v>
      </c>
      <c r="B756" s="95">
        <f>SUM(B751:B755)</f>
        <v>46225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St. Norbert - Seine River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Norbert - Seine River Ward </vt:lpstr>
      <vt:lpstr>City of Winnipeg</vt:lpstr>
      <vt:lpstr>'City of Winnipeg'!Print_Area</vt:lpstr>
      <vt:lpstr>'St. Norbert - Seine River Ward '!Print_Area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2025-03-31T16:27:03Z</dcterms:modified>
</cp:coreProperties>
</file>