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0490" windowHeight="9045"/>
  </bookViews>
  <sheets>
    <sheet name="Resumen Proyectos" sheetId="1" r:id="rId1"/>
    <sheet name="Ejecución presupuestaria" sheetId="2" r:id="rId2"/>
  </sheets>
  <definedNames>
    <definedName name="_xlnm.Print_Area" localSheetId="0">'Resumen Proyectos'!$A$2:$N$34</definedName>
  </definedNames>
  <calcPr calcId="152511"/>
</workbook>
</file>

<file path=xl/calcChain.xml><?xml version="1.0" encoding="utf-8"?>
<calcChain xmlns="http://schemas.openxmlformats.org/spreadsheetml/2006/main">
  <c r="C39" i="2" l="1"/>
  <c r="C38" i="2"/>
  <c r="C37" i="2"/>
  <c r="C36" i="2"/>
  <c r="H5" i="2"/>
  <c r="H6" i="2"/>
  <c r="H7" i="2"/>
  <c r="H8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4" i="2"/>
  <c r="C28" i="2"/>
  <c r="C10" i="2"/>
  <c r="H10" i="2" s="1"/>
  <c r="C9" i="2"/>
  <c r="H9" i="2" s="1"/>
  <c r="E12" i="2"/>
  <c r="E6" i="2"/>
  <c r="M32" i="1" l="1"/>
  <c r="M31" i="1" l="1"/>
  <c r="M22" i="1" l="1"/>
  <c r="M21" i="1"/>
  <c r="M19" i="1" l="1"/>
  <c r="M18" i="1"/>
  <c r="M17" i="1"/>
  <c r="M6" i="1"/>
  <c r="F30" i="1" l="1"/>
  <c r="M16" i="1"/>
  <c r="M20" i="1" l="1"/>
  <c r="M8" i="1"/>
  <c r="M15" i="1"/>
  <c r="M14" i="1" l="1"/>
  <c r="F11" i="1" l="1"/>
  <c r="M13" i="1" l="1"/>
  <c r="M7" i="1" l="1"/>
  <c r="F12" i="1" l="1"/>
  <c r="F38" i="1" s="1"/>
  <c r="F39" i="1" l="1"/>
  <c r="F40" i="1" s="1"/>
  <c r="F41" i="1" s="1"/>
  <c r="M12" i="1"/>
  <c r="M11" i="1"/>
  <c r="M10" i="1" l="1"/>
  <c r="M9" i="1"/>
</calcChain>
</file>

<file path=xl/sharedStrings.xml><?xml version="1.0" encoding="utf-8"?>
<sst xmlns="http://schemas.openxmlformats.org/spreadsheetml/2006/main" count="345" uniqueCount="107">
  <si>
    <t>CCK</t>
  </si>
  <si>
    <t>x</t>
  </si>
  <si>
    <t>Cuadro Seguimientos Proyectos UNTREF-MEDIOS (ACU - 36)</t>
  </si>
  <si>
    <t>URTIAGA</t>
  </si>
  <si>
    <t>CAVAS</t>
  </si>
  <si>
    <t>CREADORES</t>
  </si>
  <si>
    <t>MUESTRA BORGES</t>
  </si>
  <si>
    <t>ok</t>
  </si>
  <si>
    <t>LA NOCHE DE LA FILOSOFIA</t>
  </si>
  <si>
    <t>FACTURA PRESENTADA</t>
  </si>
  <si>
    <t>ESTADO</t>
  </si>
  <si>
    <t>TIPO</t>
  </si>
  <si>
    <t>LUGAR</t>
  </si>
  <si>
    <t>MUESTRA ARTES VISUALES</t>
  </si>
  <si>
    <t>MUESTRA INTERNACIONAL</t>
  </si>
  <si>
    <t>TECNOPOLIS</t>
  </si>
  <si>
    <t>STAND/MUESTRA</t>
  </si>
  <si>
    <t>COPI</t>
  </si>
  <si>
    <t>LUCAS/CUEVAS</t>
  </si>
  <si>
    <t>LUCAS/CAMPOS</t>
  </si>
  <si>
    <t>FEDERAL</t>
  </si>
  <si>
    <t>AUDIOVISUAL</t>
  </si>
  <si>
    <t xml:space="preserve">EL PAIS EN ESCENA </t>
  </si>
  <si>
    <t>JORIS LACOSTE</t>
  </si>
  <si>
    <t>LA RECICLERIA</t>
  </si>
  <si>
    <t>PARQUE LABERINTOS</t>
  </si>
  <si>
    <t>MUESTRA TECNOLOGICA</t>
  </si>
  <si>
    <t xml:space="preserve">CUEVAS </t>
  </si>
  <si>
    <t>ASISTENCIAS TECNICAS</t>
  </si>
  <si>
    <t>MUESTRA GENERAL</t>
  </si>
  <si>
    <t>NEUROCIENCIA</t>
  </si>
  <si>
    <t>FEDERAL/  LA RIOJA</t>
  </si>
  <si>
    <t>FEDERAL/ USUAHIA</t>
  </si>
  <si>
    <t>PRODUCCION INTEGRAL</t>
  </si>
  <si>
    <t>FISICA Y CIRCO</t>
  </si>
  <si>
    <t>EL LABERINTO DE BORGES (acequia)</t>
  </si>
  <si>
    <t>PUESTA EN VALOR</t>
  </si>
  <si>
    <t>EL COLOSO</t>
  </si>
  <si>
    <t>SERVICIOS GENERALES</t>
  </si>
  <si>
    <t>ANCHO DE BANDA</t>
  </si>
  <si>
    <t>ELEVACION POTENCIA ELECTRICA</t>
  </si>
  <si>
    <t>MUESTRA</t>
  </si>
  <si>
    <t>BICENTENARIO</t>
  </si>
  <si>
    <t>MARTIN LUCAS</t>
  </si>
  <si>
    <t>EXTERIOR</t>
  </si>
  <si>
    <t xml:space="preserve">PRODUCCION AUDIOVISUAL </t>
  </si>
  <si>
    <t>FOMENTO ARTISTAS RECONOCIDOS EN EL EXTERIOR</t>
  </si>
  <si>
    <t>N°</t>
  </si>
  <si>
    <t>ESPACIOS VERDES</t>
  </si>
  <si>
    <t>PRODUCCION AUDIOVISUAL</t>
  </si>
  <si>
    <t>DOCUMENTAL COMPLEMENTARIO NOCHE DE LA FILOSOFIA</t>
  </si>
  <si>
    <t>Monto Proyecto sin comision UNTREF</t>
  </si>
  <si>
    <t>NEUROPARQUE</t>
  </si>
  <si>
    <t>STAND/MUESTRA PAKA PAKA</t>
  </si>
  <si>
    <t>AREA REQUIRENTE</t>
  </si>
  <si>
    <t xml:space="preserve">CONSUMIDO  </t>
  </si>
  <si>
    <t>COMISIÓN UNTREF (7%)</t>
  </si>
  <si>
    <t>CONSUMIDO TOTAL</t>
  </si>
  <si>
    <t>CONVENIO UNTREF</t>
  </si>
  <si>
    <t>SALDO</t>
  </si>
  <si>
    <t>SERVICIOS DE PRODUCCIÓN - TECNÓPOLIS 2016 (TÉCNICA Y ARTÍSTICA)</t>
  </si>
  <si>
    <t>RETRATOS VERBALES: DISCRIMINACIÓN Y PREJUICIO</t>
  </si>
  <si>
    <t>40 AÑOS EN 4 MINUTOS</t>
  </si>
  <si>
    <t>REQUERIMIENTO</t>
  </si>
  <si>
    <t>APROBACIÓN</t>
  </si>
  <si>
    <t>PROYECTO UNTREF</t>
  </si>
  <si>
    <t>ACTAS</t>
  </si>
  <si>
    <t>EL PATITO AMARILLO E INDUSTRIA ARGENTINA</t>
  </si>
  <si>
    <t>DOCUMENTACIÓN</t>
  </si>
  <si>
    <t>OBSERVACIONES</t>
  </si>
  <si>
    <t>Pago anticipo ok. Ver reasignación</t>
  </si>
  <si>
    <t>Faltan actas de UNTREF para expediente de pago</t>
  </si>
  <si>
    <t>Faltan actas de UNTREF para expediente de pago. Ver copia de requerimiento (tenemos la copia con remito)</t>
  </si>
  <si>
    <t>CRONOGRAMA DE PAGOS</t>
  </si>
  <si>
    <t>50 / 40 / 10</t>
  </si>
  <si>
    <t>ANTICIPO DEL 70%</t>
  </si>
  <si>
    <t>NO</t>
  </si>
  <si>
    <t>Tramitando firmas de requerimiento, proyecto y aprobación</t>
  </si>
  <si>
    <t>Esperando documentación</t>
  </si>
  <si>
    <t>UN PUEBLO MIL IMÁGENES</t>
  </si>
  <si>
    <t>EL LIBERTADOR Y LOS HOMBRES DE LA INDEPENDENCIA</t>
  </si>
  <si>
    <t>OBRA</t>
  </si>
  <si>
    <t xml:space="preserve">EL MUNDO DE LA LUNA - TEATRINO DE MARIONETAS </t>
  </si>
  <si>
    <t>Ver documentación existente</t>
  </si>
  <si>
    <t>NO TIENE</t>
  </si>
  <si>
    <t xml:space="preserve">Falta proyecto de UNTREF con nuevo monto. Refacturar. VOLVER A CHEQUEAR MONTO CON URTIAGA, PARECE QUE HAY ADICIONALES QUE NO TENEMOS </t>
  </si>
  <si>
    <t>Ok. Está validado por Cuevas. Gestionar firmas</t>
  </si>
  <si>
    <t>Sergio mandó a validarlo con Cuevas. Gestionar firmas de notas de Ricardes y del proyecto cuando esté ok.</t>
  </si>
  <si>
    <t>Comparten mismo requerimiento y aprobación. Faltan actas de UNTREF. Esperando validación de última versión de Sergio para mandar a la firma de UNTREF (Espacios verdes)</t>
  </si>
  <si>
    <t>Terminar con desglose prespuestario</t>
  </si>
  <si>
    <t>Terminando presupuesto con Sergio para agregar al proyecto. Gestionar firmas</t>
  </si>
  <si>
    <t>--</t>
  </si>
  <si>
    <t>PROYECTOS</t>
  </si>
  <si>
    <t>CUOTA 1</t>
  </si>
  <si>
    <t>CUOTA 2</t>
  </si>
  <si>
    <t>CUOTA 3</t>
  </si>
  <si>
    <t>PAGOS</t>
  </si>
  <si>
    <t>REASIGNACIONES DE 1 Y 2</t>
  </si>
  <si>
    <t xml:space="preserve">SERVICIOS DE PRODUCCIÓN - TECNÓPOLIS </t>
  </si>
  <si>
    <t>TOTAL PROYECTO SIN GASTOS ADM.</t>
  </si>
  <si>
    <t>90/10</t>
  </si>
  <si>
    <t>GASTOS ADMINISTRATIVOS (7%)</t>
  </si>
  <si>
    <t>TOTAL CONVENIO</t>
  </si>
  <si>
    <t>SUBTOTAL PROYECTOS</t>
  </si>
  <si>
    <t>TOTAL CONSUMIDO</t>
  </si>
  <si>
    <t xml:space="preserve">CUOTA 1 -  ANTICIPO </t>
  </si>
  <si>
    <t>PROYECTO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</si>
</sst>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 &quot;$&quot;\ * #,##0.00_ ;_ &quot;$&quot;\ * \-#,##0.00_ ;_ &quot;$&quot;\ * &quot;-&quot;??_ ;_ @_ "/>
    <numFmt numFmtId="165" formatCode="_ &quot;$&quot;\ * #,##0_ ;_ &quot;$&quot;\ * \-#,##0_ ;_ &quot;$&quot;\ * &quot;-&quot;??_ ;_ @_ "/>
    <numFmt numFmtId="166" formatCode="[$$-2C0A]\ #,##0"/>
    <numFmt numFmtId="167" formatCode="[$$-2C0A]#,##0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48"/>
      <color rgb="FF00B050"/>
      <name val="Calibri"/>
      <family val="2"/>
      <scheme val="minor"/>
    </font>
    <font>
      <b/>
      <sz val="48"/>
      <color rgb="FFFF0000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3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15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/>
        <bgColor indexed="64"/>
      </patternFill>
    </fill>
  </fills>
  <borders count="5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60">
    <xf numFmtId="0" fontId="0" fillId="0" borderId="0" xfId="0"/>
    <xf numFmtId="0" fontId="2" fillId="0" borderId="0" xfId="0" applyFont="1"/>
    <xf numFmtId="0" fontId="3" fillId="0" borderId="0" xfId="0" applyFont="1"/>
    <xf numFmtId="0" fontId="3" fillId="2" borderId="0" xfId="0" applyFont="1" applyFill="1"/>
    <xf numFmtId="0" fontId="2" fillId="2" borderId="0" xfId="0" applyFont="1" applyFill="1"/>
    <xf numFmtId="165" fontId="2" fillId="2" borderId="0" xfId="0" applyNumberFormat="1" applyFont="1" applyFill="1"/>
    <xf numFmtId="0" fontId="6" fillId="2" borderId="0" xfId="0" applyFont="1" applyFill="1" applyBorder="1" applyAlignment="1">
      <alignment horizontal="center"/>
    </xf>
    <xf numFmtId="0" fontId="2" fillId="2" borderId="0" xfId="0" applyFont="1" applyFill="1" applyBorder="1"/>
    <xf numFmtId="0" fontId="2" fillId="2" borderId="0" xfId="0" applyFont="1" applyFill="1" applyBorder="1" applyAlignment="1">
      <alignment horizontal="left" vertical="center" wrapText="1"/>
    </xf>
    <xf numFmtId="0" fontId="2" fillId="2" borderId="0" xfId="0" applyFont="1" applyFill="1" applyBorder="1" applyAlignment="1">
      <alignment horizontal="center" vertical="center" wrapText="1"/>
    </xf>
    <xf numFmtId="165" fontId="10" fillId="5" borderId="3" xfId="0" applyNumberFormat="1" applyFont="1" applyFill="1" applyBorder="1"/>
    <xf numFmtId="165" fontId="11" fillId="5" borderId="3" xfId="0" applyNumberFormat="1" applyFont="1" applyFill="1" applyBorder="1"/>
    <xf numFmtId="165" fontId="10" fillId="5" borderId="0" xfId="0" applyNumberFormat="1" applyFont="1" applyFill="1" applyBorder="1"/>
    <xf numFmtId="165" fontId="11" fillId="5" borderId="0" xfId="0" applyNumberFormat="1" applyFont="1" applyFill="1" applyBorder="1"/>
    <xf numFmtId="0" fontId="8" fillId="4" borderId="23" xfId="0" applyFont="1" applyFill="1" applyBorder="1" applyAlignment="1">
      <alignment horizontal="center" vertical="center" wrapText="1"/>
    </xf>
    <xf numFmtId="0" fontId="8" fillId="4" borderId="23" xfId="0" applyFont="1" applyFill="1" applyBorder="1" applyAlignment="1">
      <alignment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2" fillId="5" borderId="27" xfId="0" applyFont="1" applyFill="1" applyBorder="1" applyAlignment="1">
      <alignment horizontal="center" vertical="center" wrapText="1"/>
    </xf>
    <xf numFmtId="165" fontId="4" fillId="0" borderId="27" xfId="1" applyNumberFormat="1" applyFont="1" applyBorder="1" applyAlignment="1">
      <alignment horizontal="center" vertical="center"/>
    </xf>
    <xf numFmtId="0" fontId="6" fillId="0" borderId="27" xfId="0" applyFont="1" applyBorder="1" applyAlignment="1">
      <alignment horizontal="center"/>
    </xf>
    <xf numFmtId="0" fontId="5" fillId="0" borderId="27" xfId="0" applyFont="1" applyBorder="1"/>
    <xf numFmtId="0" fontId="2" fillId="0" borderId="27" xfId="0" applyFont="1" applyBorder="1" applyAlignment="1">
      <alignment horizontal="left" vertical="center" wrapText="1"/>
    </xf>
    <xf numFmtId="0" fontId="6" fillId="0" borderId="28" xfId="0" applyFont="1" applyBorder="1" applyAlignment="1">
      <alignment horizontal="center"/>
    </xf>
    <xf numFmtId="166" fontId="4" fillId="0" borderId="27" xfId="1" applyNumberFormat="1" applyFont="1" applyBorder="1" applyAlignment="1">
      <alignment horizontal="center" vertical="center"/>
    </xf>
    <xf numFmtId="0" fontId="2" fillId="0" borderId="27" xfId="0" applyFont="1" applyBorder="1"/>
    <xf numFmtId="0" fontId="2" fillId="7" borderId="26" xfId="0" applyFont="1" applyFill="1" applyBorder="1" applyAlignment="1">
      <alignment horizontal="center" vertical="center" wrapText="1"/>
    </xf>
    <xf numFmtId="0" fontId="2" fillId="7" borderId="27" xfId="0" applyFont="1" applyFill="1" applyBorder="1" applyAlignment="1">
      <alignment horizontal="center" vertical="center" wrapText="1"/>
    </xf>
    <xf numFmtId="165" fontId="4" fillId="7" borderId="27" xfId="1" applyNumberFormat="1" applyFont="1" applyFill="1" applyBorder="1" applyAlignment="1">
      <alignment horizontal="center" vertical="center"/>
    </xf>
    <xf numFmtId="0" fontId="6" fillId="7" borderId="27" xfId="0" applyFont="1" applyFill="1" applyBorder="1" applyAlignment="1">
      <alignment horizontal="center"/>
    </xf>
    <xf numFmtId="0" fontId="5" fillId="7" borderId="27" xfId="0" applyFont="1" applyFill="1" applyBorder="1"/>
    <xf numFmtId="0" fontId="6" fillId="7" borderId="28" xfId="0" applyFont="1" applyFill="1" applyBorder="1" applyAlignment="1">
      <alignment horizontal="center"/>
    </xf>
    <xf numFmtId="0" fontId="2" fillId="2" borderId="26" xfId="0" applyFont="1" applyFill="1" applyBorder="1" applyAlignment="1">
      <alignment horizontal="center" vertical="center" wrapText="1"/>
    </xf>
    <xf numFmtId="0" fontId="2" fillId="2" borderId="27" xfId="0" applyFont="1" applyFill="1" applyBorder="1" applyAlignment="1">
      <alignment horizontal="center" vertical="center" wrapText="1"/>
    </xf>
    <xf numFmtId="165" fontId="4" fillId="2" borderId="27" xfId="1" applyNumberFormat="1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/>
    </xf>
    <xf numFmtId="0" fontId="5" fillId="2" borderId="27" xfId="0" applyFont="1" applyFill="1" applyBorder="1"/>
    <xf numFmtId="0" fontId="2" fillId="2" borderId="27" xfId="0" applyFont="1" applyFill="1" applyBorder="1" applyAlignment="1">
      <alignment horizontal="left" vertical="center" wrapText="1"/>
    </xf>
    <xf numFmtId="0" fontId="6" fillId="2" borderId="28" xfId="0" applyFont="1" applyFill="1" applyBorder="1" applyAlignment="1">
      <alignment horizontal="center"/>
    </xf>
    <xf numFmtId="0" fontId="2" fillId="8" borderId="26" xfId="0" applyFont="1" applyFill="1" applyBorder="1" applyAlignment="1">
      <alignment horizontal="center" vertical="center" wrapText="1"/>
    </xf>
    <xf numFmtId="0" fontId="2" fillId="8" borderId="27" xfId="0" applyFont="1" applyFill="1" applyBorder="1" applyAlignment="1">
      <alignment horizontal="center" vertical="center" wrapText="1"/>
    </xf>
    <xf numFmtId="165" fontId="4" fillId="8" borderId="27" xfId="1" applyNumberFormat="1" applyFont="1" applyFill="1" applyBorder="1" applyAlignment="1">
      <alignment horizontal="center" vertical="center"/>
    </xf>
    <xf numFmtId="0" fontId="6" fillId="8" borderId="27" xfId="0" applyFont="1" applyFill="1" applyBorder="1" applyAlignment="1">
      <alignment horizontal="center"/>
    </xf>
    <xf numFmtId="0" fontId="5" fillId="8" borderId="27" xfId="0" applyFont="1" applyFill="1" applyBorder="1"/>
    <xf numFmtId="0" fontId="6" fillId="8" borderId="28" xfId="0" applyFont="1" applyFill="1" applyBorder="1" applyAlignment="1">
      <alignment horizontal="center"/>
    </xf>
    <xf numFmtId="0" fontId="2" fillId="9" borderId="26" xfId="0" applyFont="1" applyFill="1" applyBorder="1" applyAlignment="1">
      <alignment horizontal="center" vertical="center" wrapText="1"/>
    </xf>
    <xf numFmtId="0" fontId="2" fillId="9" borderId="27" xfId="0" applyFont="1" applyFill="1" applyBorder="1" applyAlignment="1">
      <alignment horizontal="center" vertical="center" wrapText="1"/>
    </xf>
    <xf numFmtId="165" fontId="4" fillId="9" borderId="27" xfId="1" applyNumberFormat="1" applyFont="1" applyFill="1" applyBorder="1" applyAlignment="1">
      <alignment horizontal="center" vertical="center"/>
    </xf>
    <xf numFmtId="0" fontId="6" fillId="9" borderId="27" xfId="0" applyFont="1" applyFill="1" applyBorder="1" applyAlignment="1">
      <alignment horizontal="center"/>
    </xf>
    <xf numFmtId="0" fontId="5" fillId="9" borderId="27" xfId="0" applyFont="1" applyFill="1" applyBorder="1"/>
    <xf numFmtId="0" fontId="5" fillId="9" borderId="28" xfId="0" applyFont="1" applyFill="1" applyBorder="1"/>
    <xf numFmtId="0" fontId="0" fillId="0" borderId="0" xfId="0" applyFont="1"/>
    <xf numFmtId="167" fontId="0" fillId="0" borderId="0" xfId="0" applyNumberFormat="1" applyFont="1"/>
    <xf numFmtId="167" fontId="0" fillId="2" borderId="0" xfId="0" applyNumberFormat="1" applyFont="1" applyFill="1"/>
    <xf numFmtId="0" fontId="0" fillId="2" borderId="0" xfId="0" applyFont="1" applyFill="1"/>
    <xf numFmtId="167" fontId="0" fillId="2" borderId="29" xfId="0" applyNumberFormat="1" applyFont="1" applyFill="1" applyBorder="1"/>
    <xf numFmtId="167" fontId="14" fillId="2" borderId="29" xfId="0" applyNumberFormat="1" applyFont="1" applyFill="1" applyBorder="1"/>
    <xf numFmtId="167" fontId="0" fillId="2" borderId="32" xfId="0" applyNumberFormat="1" applyFont="1" applyFill="1" applyBorder="1"/>
    <xf numFmtId="167" fontId="15" fillId="2" borderId="29" xfId="0" applyNumberFormat="1" applyFont="1" applyFill="1" applyBorder="1"/>
    <xf numFmtId="0" fontId="0" fillId="2" borderId="0" xfId="0" applyFont="1" applyFill="1" applyAlignment="1">
      <alignment horizontal="center"/>
    </xf>
    <xf numFmtId="167" fontId="16" fillId="2" borderId="29" xfId="0" applyNumberFormat="1" applyFont="1" applyFill="1" applyBorder="1" applyAlignment="1">
      <alignment horizontal="right"/>
    </xf>
    <xf numFmtId="167" fontId="14" fillId="2" borderId="29" xfId="0" applyNumberFormat="1" applyFont="1" applyFill="1" applyBorder="1" applyAlignment="1">
      <alignment horizontal="right"/>
    </xf>
    <xf numFmtId="167" fontId="0" fillId="2" borderId="36" xfId="0" applyNumberFormat="1" applyFont="1" applyFill="1" applyBorder="1"/>
    <xf numFmtId="167" fontId="16" fillId="2" borderId="36" xfId="0" applyNumberFormat="1" applyFont="1" applyFill="1" applyBorder="1" applyAlignment="1">
      <alignment horizontal="right"/>
    </xf>
    <xf numFmtId="167" fontId="13" fillId="3" borderId="30" xfId="0" applyNumberFormat="1" applyFont="1" applyFill="1" applyBorder="1" applyAlignment="1">
      <alignment horizontal="center"/>
    </xf>
    <xf numFmtId="167" fontId="2" fillId="2" borderId="37" xfId="0" applyNumberFormat="1" applyFont="1" applyFill="1" applyBorder="1"/>
    <xf numFmtId="167" fontId="2" fillId="2" borderId="31" xfId="0" applyNumberFormat="1" applyFont="1" applyFill="1" applyBorder="1"/>
    <xf numFmtId="167" fontId="2" fillId="2" borderId="33" xfId="0" applyNumberFormat="1" applyFont="1" applyFill="1" applyBorder="1"/>
    <xf numFmtId="167" fontId="0" fillId="2" borderId="47" xfId="0" applyNumberFormat="1" applyFont="1" applyFill="1" applyBorder="1"/>
    <xf numFmtId="0" fontId="13" fillId="3" borderId="48" xfId="0" applyFont="1" applyFill="1" applyBorder="1" applyAlignment="1">
      <alignment horizontal="right"/>
    </xf>
    <xf numFmtId="0" fontId="13" fillId="3" borderId="49" xfId="0" applyFont="1" applyFill="1" applyBorder="1" applyAlignment="1">
      <alignment horizontal="right"/>
    </xf>
    <xf numFmtId="0" fontId="13" fillId="3" borderId="50" xfId="0" applyFont="1" applyFill="1" applyBorder="1" applyAlignment="1">
      <alignment horizontal="right"/>
    </xf>
    <xf numFmtId="167" fontId="17" fillId="2" borderId="46" xfId="0" applyNumberFormat="1" applyFont="1" applyFill="1" applyBorder="1"/>
    <xf numFmtId="167" fontId="18" fillId="2" borderId="47" xfId="0" applyNumberFormat="1" applyFont="1" applyFill="1" applyBorder="1"/>
    <xf numFmtId="167" fontId="18" fillId="2" borderId="45" xfId="0" applyNumberFormat="1" applyFont="1" applyFill="1" applyBorder="1"/>
    <xf numFmtId="167" fontId="2" fillId="2" borderId="51" xfId="0" applyNumberFormat="1" applyFont="1" applyFill="1" applyBorder="1"/>
    <xf numFmtId="167" fontId="2" fillId="2" borderId="34" xfId="0" applyNumberFormat="1" applyFont="1" applyFill="1" applyBorder="1"/>
    <xf numFmtId="167" fontId="0" fillId="2" borderId="34" xfId="0" applyNumberFormat="1" applyFont="1" applyFill="1" applyBorder="1"/>
    <xf numFmtId="167" fontId="0" fillId="2" borderId="35" xfId="0" applyNumberFormat="1" applyFont="1" applyFill="1" applyBorder="1"/>
    <xf numFmtId="0" fontId="2" fillId="10" borderId="45" xfId="0" applyFont="1" applyFill="1" applyBorder="1" applyAlignment="1">
      <alignment horizontal="right" vertical="center" wrapText="1"/>
    </xf>
    <xf numFmtId="0" fontId="2" fillId="10" borderId="47" xfId="0" applyFont="1" applyFill="1" applyBorder="1" applyAlignment="1">
      <alignment horizontal="right" vertical="center" wrapText="1"/>
    </xf>
    <xf numFmtId="0" fontId="2" fillId="10" borderId="46" xfId="0" applyFont="1" applyFill="1" applyBorder="1" applyAlignment="1">
      <alignment horizontal="right" vertical="center" wrapText="1"/>
    </xf>
    <xf numFmtId="0" fontId="5" fillId="9" borderId="52" xfId="0" applyFont="1" applyFill="1" applyBorder="1"/>
    <xf numFmtId="0" fontId="6" fillId="0" borderId="52" xfId="0" applyFont="1" applyBorder="1" applyAlignment="1">
      <alignment horizontal="center"/>
    </xf>
    <xf numFmtId="0" fontId="6" fillId="7" borderId="52" xfId="0" applyFont="1" applyFill="1" applyBorder="1" applyAlignment="1">
      <alignment horizontal="center"/>
    </xf>
    <xf numFmtId="0" fontId="6" fillId="8" borderId="52" xfId="0" applyFont="1" applyFill="1" applyBorder="1" applyAlignment="1">
      <alignment horizontal="center"/>
    </xf>
    <xf numFmtId="0" fontId="6" fillId="2" borderId="52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 vertical="center" wrapText="1"/>
    </xf>
    <xf numFmtId="0" fontId="2" fillId="8" borderId="2" xfId="0" applyFont="1" applyFill="1" applyBorder="1" applyAlignment="1">
      <alignment horizontal="center" vertical="center" wrapText="1"/>
    </xf>
    <xf numFmtId="0" fontId="2" fillId="8" borderId="3" xfId="0" applyFont="1" applyFill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18" xfId="0" applyFont="1" applyFill="1" applyBorder="1" applyAlignment="1">
      <alignment horizontal="center" vertical="center" wrapText="1"/>
    </xf>
    <xf numFmtId="0" fontId="2" fillId="2" borderId="16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2" fillId="2" borderId="25" xfId="0" applyFont="1" applyFill="1" applyBorder="1" applyAlignment="1">
      <alignment horizontal="center" vertical="center" wrapText="1"/>
    </xf>
    <xf numFmtId="0" fontId="2" fillId="2" borderId="19" xfId="0" applyFont="1" applyFill="1" applyBorder="1" applyAlignment="1">
      <alignment horizontal="center" vertical="center" wrapText="1"/>
    </xf>
    <xf numFmtId="0" fontId="2" fillId="2" borderId="20" xfId="0" applyFont="1" applyFill="1" applyBorder="1" applyAlignment="1">
      <alignment horizontal="center" vertical="center" wrapText="1"/>
    </xf>
    <xf numFmtId="0" fontId="2" fillId="2" borderId="2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wrapText="1"/>
    </xf>
    <xf numFmtId="0" fontId="2" fillId="8" borderId="2" xfId="0" applyFont="1" applyFill="1" applyBorder="1" applyAlignment="1">
      <alignment horizontal="center" wrapText="1"/>
    </xf>
    <xf numFmtId="0" fontId="2" fillId="8" borderId="3" xfId="0" applyFont="1" applyFill="1" applyBorder="1" applyAlignment="1">
      <alignment horizontal="center" wrapText="1"/>
    </xf>
    <xf numFmtId="0" fontId="2" fillId="9" borderId="1" xfId="0" applyFont="1" applyFill="1" applyBorder="1" applyAlignment="1">
      <alignment horizontal="center" wrapText="1"/>
    </xf>
    <xf numFmtId="0" fontId="2" fillId="9" borderId="2" xfId="0" applyFont="1" applyFill="1" applyBorder="1" applyAlignment="1">
      <alignment horizontal="center" wrapText="1"/>
    </xf>
    <xf numFmtId="0" fontId="2" fillId="9" borderId="3" xfId="0" applyFont="1" applyFill="1" applyBorder="1" applyAlignment="1">
      <alignment horizontal="center" wrapText="1"/>
    </xf>
    <xf numFmtId="0" fontId="2" fillId="9" borderId="1" xfId="0" quotePrefix="1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14" fillId="7" borderId="1" xfId="0" applyFont="1" applyFill="1" applyBorder="1" applyAlignment="1">
      <alignment horizontal="center" wrapText="1"/>
    </xf>
    <xf numFmtId="0" fontId="14" fillId="7" borderId="2" xfId="0" applyFont="1" applyFill="1" applyBorder="1" applyAlignment="1">
      <alignment horizontal="center" wrapText="1"/>
    </xf>
    <xf numFmtId="0" fontId="14" fillId="7" borderId="3" xfId="0" applyFont="1" applyFill="1" applyBorder="1" applyAlignment="1">
      <alignment horizontal="center" wrapText="1"/>
    </xf>
    <xf numFmtId="0" fontId="12" fillId="3" borderId="8" xfId="0" applyFont="1" applyFill="1" applyBorder="1" applyAlignment="1">
      <alignment horizontal="center" vertical="center"/>
    </xf>
    <xf numFmtId="0" fontId="12" fillId="3" borderId="9" xfId="0" applyFont="1" applyFill="1" applyBorder="1" applyAlignment="1">
      <alignment horizontal="center" vertical="center"/>
    </xf>
    <xf numFmtId="0" fontId="12" fillId="3" borderId="10" xfId="0" applyFont="1" applyFill="1" applyBorder="1" applyAlignment="1">
      <alignment horizontal="center" vertical="center"/>
    </xf>
    <xf numFmtId="0" fontId="8" fillId="4" borderId="6" xfId="0" applyFont="1" applyFill="1" applyBorder="1" applyAlignment="1">
      <alignment horizontal="center" vertical="center" wrapText="1"/>
    </xf>
    <xf numFmtId="0" fontId="8" fillId="4" borderId="23" xfId="0" applyFont="1" applyFill="1" applyBorder="1" applyAlignment="1">
      <alignment horizontal="center" vertical="center" wrapText="1"/>
    </xf>
    <xf numFmtId="0" fontId="8" fillId="4" borderId="5" xfId="0" applyFont="1" applyFill="1" applyBorder="1" applyAlignment="1">
      <alignment horizontal="center" vertical="center" wrapText="1"/>
    </xf>
    <xf numFmtId="0" fontId="8" fillId="4" borderId="22" xfId="0" applyFont="1" applyFill="1" applyBorder="1" applyAlignment="1">
      <alignment horizontal="center" vertical="center" wrapText="1"/>
    </xf>
    <xf numFmtId="0" fontId="9" fillId="3" borderId="11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12" fillId="3" borderId="11" xfId="0" applyFont="1" applyFill="1" applyBorder="1" applyAlignment="1">
      <alignment horizontal="center" vertical="center"/>
    </xf>
    <xf numFmtId="0" fontId="12" fillId="3" borderId="4" xfId="0" applyFont="1" applyFill="1" applyBorder="1" applyAlignment="1">
      <alignment horizontal="center" vertical="center"/>
    </xf>
    <xf numFmtId="0" fontId="12" fillId="3" borderId="12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8" fillId="4" borderId="7" xfId="0" applyFont="1" applyFill="1" applyBorder="1" applyAlignment="1">
      <alignment horizontal="center" vertical="center" wrapText="1"/>
    </xf>
    <xf numFmtId="0" fontId="8" fillId="4" borderId="24" xfId="0" applyFont="1" applyFill="1" applyBorder="1" applyAlignment="1">
      <alignment horizontal="center" vertical="center" wrapText="1"/>
    </xf>
    <xf numFmtId="0" fontId="8" fillId="4" borderId="53" xfId="0" applyFont="1" applyFill="1" applyBorder="1" applyAlignment="1">
      <alignment horizontal="center" vertical="center" wrapText="1"/>
    </xf>
    <xf numFmtId="0" fontId="8" fillId="4" borderId="54" xfId="0" applyFont="1" applyFill="1" applyBorder="1" applyAlignment="1">
      <alignment horizontal="center" vertical="center" wrapText="1"/>
    </xf>
    <xf numFmtId="0" fontId="7" fillId="4" borderId="16" xfId="0" applyFont="1" applyFill="1" applyBorder="1" applyAlignment="1">
      <alignment horizontal="center" vertical="center"/>
    </xf>
    <xf numFmtId="0" fontId="7" fillId="4" borderId="0" xfId="0" applyFont="1" applyFill="1" applyBorder="1" applyAlignment="1">
      <alignment horizontal="center" vertical="center"/>
    </xf>
    <xf numFmtId="0" fontId="8" fillId="4" borderId="13" xfId="0" applyFont="1" applyFill="1" applyBorder="1" applyAlignment="1">
      <alignment horizontal="center" vertical="center" wrapText="1"/>
    </xf>
    <xf numFmtId="0" fontId="8" fillId="4" borderId="14" xfId="0" applyFont="1" applyFill="1" applyBorder="1" applyAlignment="1">
      <alignment horizontal="center" vertical="center" wrapText="1"/>
    </xf>
    <xf numFmtId="0" fontId="8" fillId="4" borderId="15" xfId="0" applyFont="1" applyFill="1" applyBorder="1" applyAlignment="1">
      <alignment horizontal="center" vertical="center" wrapText="1"/>
    </xf>
    <xf numFmtId="0" fontId="13" fillId="6" borderId="17" xfId="0" applyFont="1" applyFill="1" applyBorder="1" applyAlignment="1">
      <alignment horizontal="center" vertical="center"/>
    </xf>
    <xf numFmtId="0" fontId="13" fillId="6" borderId="14" xfId="0" applyFont="1" applyFill="1" applyBorder="1" applyAlignment="1">
      <alignment horizontal="center" vertical="center"/>
    </xf>
    <xf numFmtId="0" fontId="13" fillId="6" borderId="18" xfId="0" applyFont="1" applyFill="1" applyBorder="1" applyAlignment="1">
      <alignment horizontal="center" vertical="center"/>
    </xf>
    <xf numFmtId="0" fontId="13" fillId="6" borderId="16" xfId="0" applyFont="1" applyFill="1" applyBorder="1" applyAlignment="1">
      <alignment horizontal="center" vertical="center"/>
    </xf>
    <xf numFmtId="0" fontId="13" fillId="6" borderId="0" xfId="0" applyFont="1" applyFill="1" applyBorder="1" applyAlignment="1">
      <alignment horizontal="center" vertical="center"/>
    </xf>
    <xf numFmtId="0" fontId="13" fillId="6" borderId="25" xfId="0" applyFont="1" applyFill="1" applyBorder="1" applyAlignment="1">
      <alignment horizontal="center" vertical="center"/>
    </xf>
    <xf numFmtId="167" fontId="13" fillId="3" borderId="39" xfId="0" applyNumberFormat="1" applyFont="1" applyFill="1" applyBorder="1" applyAlignment="1">
      <alignment horizontal="center"/>
    </xf>
    <xf numFmtId="167" fontId="13" fillId="3" borderId="40" xfId="0" applyNumberFormat="1" applyFont="1" applyFill="1" applyBorder="1" applyAlignment="1">
      <alignment horizontal="center"/>
    </xf>
    <xf numFmtId="167" fontId="13" fillId="3" borderId="41" xfId="0" applyNumberFormat="1" applyFont="1" applyFill="1" applyBorder="1" applyAlignment="1">
      <alignment horizontal="center"/>
    </xf>
    <xf numFmtId="0" fontId="13" fillId="3" borderId="43" xfId="0" applyFont="1" applyFill="1" applyBorder="1" applyAlignment="1">
      <alignment horizontal="center" vertical="center"/>
    </xf>
    <xf numFmtId="0" fontId="13" fillId="3" borderId="44" xfId="0" applyFont="1" applyFill="1" applyBorder="1" applyAlignment="1">
      <alignment horizontal="center" vertical="center"/>
    </xf>
    <xf numFmtId="0" fontId="13" fillId="3" borderId="45" xfId="0" applyFont="1" applyFill="1" applyBorder="1" applyAlignment="1">
      <alignment horizontal="center" vertical="center"/>
    </xf>
    <xf numFmtId="0" fontId="13" fillId="3" borderId="46" xfId="0" applyFont="1" applyFill="1" applyBorder="1" applyAlignment="1">
      <alignment horizontal="center" vertical="center"/>
    </xf>
    <xf numFmtId="0" fontId="13" fillId="3" borderId="38" xfId="0" applyFont="1" applyFill="1" applyBorder="1" applyAlignment="1">
      <alignment horizontal="center" vertical="center"/>
    </xf>
    <xf numFmtId="0" fontId="13" fillId="3" borderId="42" xfId="0" applyFont="1" applyFill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Q531"/>
  <sheetViews>
    <sheetView tabSelected="1" zoomScale="80" zoomScaleNormal="80" workbookViewId="0">
      <selection activeCell="J5" sqref="J5"/>
    </sheetView>
  </sheetViews>
  <sheetFormatPr baseColWidth="10" defaultRowHeight="15" x14ac:dyDescent="0.25"/>
  <cols>
    <col min="1" max="1" width="3.5703125" style="1" bestFit="1" customWidth="1"/>
    <col min="2" max="2" width="15.5703125" style="1" bestFit="1" customWidth="1"/>
    <col min="3" max="3" width="12.28515625" style="1" customWidth="1"/>
    <col min="4" max="4" width="21.7109375" style="1" bestFit="1" customWidth="1"/>
    <col min="5" max="5" width="22.85546875" style="1" customWidth="1"/>
    <col min="6" max="6" width="19.28515625" style="1" bestFit="1" customWidth="1"/>
    <col min="7" max="7" width="19.28515625" style="1" customWidth="1"/>
    <col min="8" max="8" width="17" style="1" customWidth="1"/>
    <col min="9" max="9" width="17.140625" style="1" customWidth="1"/>
    <col min="10" max="10" width="22.42578125" style="1" customWidth="1"/>
    <col min="11" max="11" width="28.7109375" style="1" customWidth="1"/>
    <col min="12" max="12" width="13.5703125" style="1" customWidth="1"/>
    <col min="13" max="13" width="15.85546875" style="1" customWidth="1"/>
    <col min="14" max="14" width="11.42578125" style="1"/>
    <col min="15" max="15" width="15.85546875" style="1" customWidth="1"/>
    <col min="16" max="16" width="11.42578125" style="1"/>
    <col min="17" max="17" width="15.85546875" style="1" customWidth="1"/>
    <col min="18" max="18" width="11.42578125" style="1"/>
    <col min="19" max="95" width="11.42578125" style="4"/>
    <col min="96" max="16384" width="11.42578125" style="1"/>
  </cols>
  <sheetData>
    <row r="1" spans="1:95" s="4" customFormat="1" x14ac:dyDescent="0.25"/>
    <row r="2" spans="1:95" s="2" customFormat="1" ht="26.25" x14ac:dyDescent="0.35">
      <c r="A2" s="140" t="s">
        <v>2</v>
      </c>
      <c r="B2" s="141"/>
      <c r="C2" s="141"/>
      <c r="D2" s="141"/>
      <c r="E2" s="141"/>
      <c r="F2" s="141"/>
      <c r="G2" s="141"/>
      <c r="H2" s="141"/>
      <c r="I2" s="141"/>
      <c r="J2" s="141"/>
      <c r="K2" s="141"/>
      <c r="L2" s="141"/>
      <c r="M2" s="141"/>
      <c r="N2" s="141"/>
      <c r="O2" s="141"/>
      <c r="P2" s="141"/>
      <c r="Q2" s="141"/>
      <c r="R2" s="141"/>
      <c r="S2" s="141"/>
      <c r="T2" s="141"/>
      <c r="U2" s="141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</row>
    <row r="3" spans="1:95" s="4" customFormat="1" ht="15.75" thickBot="1" x14ac:dyDescent="0.3"/>
    <row r="4" spans="1:95" ht="28.5" customHeight="1" x14ac:dyDescent="0.25">
      <c r="A4" s="125" t="s">
        <v>47</v>
      </c>
      <c r="B4" s="123" t="s">
        <v>54</v>
      </c>
      <c r="C4" s="123" t="s">
        <v>12</v>
      </c>
      <c r="D4" s="123" t="s">
        <v>11</v>
      </c>
      <c r="E4" s="123" t="s">
        <v>106</v>
      </c>
      <c r="F4" s="123" t="s">
        <v>51</v>
      </c>
      <c r="G4" s="142" t="s">
        <v>68</v>
      </c>
      <c r="H4" s="143"/>
      <c r="I4" s="143"/>
      <c r="J4" s="144"/>
      <c r="K4" s="123" t="s">
        <v>73</v>
      </c>
      <c r="L4" s="123" t="s">
        <v>9</v>
      </c>
      <c r="M4" s="123" t="s">
        <v>105</v>
      </c>
      <c r="N4" s="136" t="s">
        <v>10</v>
      </c>
      <c r="O4" s="123" t="s">
        <v>94</v>
      </c>
      <c r="P4" s="138" t="s">
        <v>10</v>
      </c>
      <c r="Q4" s="123" t="s">
        <v>95</v>
      </c>
      <c r="R4" s="136" t="s">
        <v>10</v>
      </c>
      <c r="S4" s="145" t="s">
        <v>69</v>
      </c>
      <c r="T4" s="146"/>
      <c r="U4" s="147"/>
    </row>
    <row r="5" spans="1:95" ht="28.5" customHeight="1" thickBot="1" x14ac:dyDescent="0.3">
      <c r="A5" s="126"/>
      <c r="B5" s="124"/>
      <c r="C5" s="124"/>
      <c r="D5" s="124"/>
      <c r="E5" s="124"/>
      <c r="F5" s="124"/>
      <c r="G5" s="14" t="s">
        <v>66</v>
      </c>
      <c r="H5" s="14" t="s">
        <v>63</v>
      </c>
      <c r="I5" s="14" t="s">
        <v>64</v>
      </c>
      <c r="J5" s="15" t="s">
        <v>65</v>
      </c>
      <c r="K5" s="124"/>
      <c r="L5" s="124"/>
      <c r="M5" s="124"/>
      <c r="N5" s="137"/>
      <c r="O5" s="124"/>
      <c r="P5" s="139"/>
      <c r="Q5" s="124"/>
      <c r="R5" s="137"/>
      <c r="S5" s="148"/>
      <c r="T5" s="149"/>
      <c r="U5" s="150"/>
    </row>
    <row r="6" spans="1:95" ht="62.25" thickBot="1" x14ac:dyDescent="0.95">
      <c r="A6" s="45">
        <v>1</v>
      </c>
      <c r="B6" s="46" t="s">
        <v>3</v>
      </c>
      <c r="C6" s="46" t="s">
        <v>0</v>
      </c>
      <c r="D6" s="46" t="s">
        <v>13</v>
      </c>
      <c r="E6" s="46" t="s">
        <v>6</v>
      </c>
      <c r="F6" s="47">
        <v>3622000</v>
      </c>
      <c r="G6" s="48" t="s">
        <v>1</v>
      </c>
      <c r="H6" s="49" t="s">
        <v>7</v>
      </c>
      <c r="I6" s="49" t="s">
        <v>7</v>
      </c>
      <c r="J6" s="49" t="s">
        <v>7</v>
      </c>
      <c r="K6" s="46" t="s">
        <v>74</v>
      </c>
      <c r="L6" s="49" t="s">
        <v>7</v>
      </c>
      <c r="M6" s="47">
        <f>+F6*0.5</f>
        <v>1811000</v>
      </c>
      <c r="N6" s="50" t="s">
        <v>7</v>
      </c>
      <c r="O6" s="82"/>
      <c r="P6" s="82"/>
      <c r="Q6" s="47"/>
      <c r="R6" s="50" t="s">
        <v>7</v>
      </c>
      <c r="S6" s="105" t="s">
        <v>70</v>
      </c>
      <c r="T6" s="106"/>
      <c r="U6" s="107"/>
    </row>
    <row r="7" spans="1:95" ht="62.25" thickBot="1" x14ac:dyDescent="0.95">
      <c r="A7" s="45">
        <v>2</v>
      </c>
      <c r="B7" s="46" t="s">
        <v>4</v>
      </c>
      <c r="C7" s="46" t="s">
        <v>0</v>
      </c>
      <c r="D7" s="46" t="s">
        <v>14</v>
      </c>
      <c r="E7" s="46" t="s">
        <v>8</v>
      </c>
      <c r="F7" s="47">
        <v>4993300.5999999996</v>
      </c>
      <c r="G7" s="48" t="s">
        <v>1</v>
      </c>
      <c r="H7" s="49" t="s">
        <v>7</v>
      </c>
      <c r="I7" s="49" t="s">
        <v>7</v>
      </c>
      <c r="J7" s="49" t="s">
        <v>7</v>
      </c>
      <c r="K7" s="46" t="s">
        <v>100</v>
      </c>
      <c r="L7" s="49" t="s">
        <v>7</v>
      </c>
      <c r="M7" s="47">
        <f>+F7*0.9</f>
        <v>4493970.54</v>
      </c>
      <c r="N7" s="50" t="s">
        <v>7</v>
      </c>
      <c r="O7" s="82"/>
      <c r="P7" s="82"/>
      <c r="Q7" s="47"/>
      <c r="R7" s="50" t="s">
        <v>7</v>
      </c>
      <c r="S7" s="105" t="s">
        <v>70</v>
      </c>
      <c r="T7" s="106"/>
      <c r="U7" s="107"/>
    </row>
    <row r="8" spans="1:95" ht="62.25" thickBot="1" x14ac:dyDescent="0.95">
      <c r="A8" s="45">
        <v>3</v>
      </c>
      <c r="B8" s="46" t="s">
        <v>18</v>
      </c>
      <c r="C8" s="46" t="s">
        <v>15</v>
      </c>
      <c r="D8" s="46" t="s">
        <v>16</v>
      </c>
      <c r="E8" s="46" t="s">
        <v>5</v>
      </c>
      <c r="F8" s="47">
        <v>42735000</v>
      </c>
      <c r="G8" s="48" t="s">
        <v>1</v>
      </c>
      <c r="H8" s="49" t="s">
        <v>7</v>
      </c>
      <c r="I8" s="49" t="s">
        <v>7</v>
      </c>
      <c r="J8" s="49" t="s">
        <v>7</v>
      </c>
      <c r="K8" s="46" t="s">
        <v>74</v>
      </c>
      <c r="L8" s="49" t="s">
        <v>7</v>
      </c>
      <c r="M8" s="47">
        <f t="shared" ref="M8:M13" si="0">+F8*0.5</f>
        <v>21367500</v>
      </c>
      <c r="N8" s="50" t="s">
        <v>7</v>
      </c>
      <c r="O8" s="82"/>
      <c r="P8" s="82"/>
      <c r="Q8" s="47"/>
      <c r="R8" s="50" t="s">
        <v>7</v>
      </c>
      <c r="S8" s="108" t="s">
        <v>91</v>
      </c>
      <c r="T8" s="109"/>
      <c r="U8" s="110"/>
    </row>
    <row r="9" spans="1:95" ht="62.25" thickBot="1" x14ac:dyDescent="0.95">
      <c r="A9" s="16">
        <v>4</v>
      </c>
      <c r="B9" s="17" t="s">
        <v>4</v>
      </c>
      <c r="C9" s="17" t="s">
        <v>0</v>
      </c>
      <c r="D9" s="17" t="s">
        <v>14</v>
      </c>
      <c r="E9" s="18" t="s">
        <v>17</v>
      </c>
      <c r="F9" s="19">
        <v>883600</v>
      </c>
      <c r="G9" s="20" t="s">
        <v>1</v>
      </c>
      <c r="H9" s="21" t="s">
        <v>7</v>
      </c>
      <c r="I9" s="21" t="s">
        <v>7</v>
      </c>
      <c r="J9" s="21" t="s">
        <v>7</v>
      </c>
      <c r="K9" s="17" t="s">
        <v>74</v>
      </c>
      <c r="L9" s="21" t="s">
        <v>7</v>
      </c>
      <c r="M9" s="19">
        <f t="shared" si="0"/>
        <v>441800</v>
      </c>
      <c r="N9" s="23" t="s">
        <v>1</v>
      </c>
      <c r="O9" s="83"/>
      <c r="P9" s="83"/>
      <c r="Q9" s="19"/>
      <c r="R9" s="23" t="s">
        <v>1</v>
      </c>
      <c r="S9" s="111" t="s">
        <v>71</v>
      </c>
      <c r="T9" s="112"/>
      <c r="U9" s="113"/>
    </row>
    <row r="10" spans="1:95" ht="62.25" thickBot="1" x14ac:dyDescent="0.95">
      <c r="A10" s="16">
        <v>5</v>
      </c>
      <c r="B10" s="17" t="s">
        <v>4</v>
      </c>
      <c r="C10" s="17" t="s">
        <v>0</v>
      </c>
      <c r="D10" s="17" t="s">
        <v>14</v>
      </c>
      <c r="E10" s="18" t="s">
        <v>23</v>
      </c>
      <c r="F10" s="19">
        <v>1380000</v>
      </c>
      <c r="G10" s="20" t="s">
        <v>1</v>
      </c>
      <c r="H10" s="21" t="s">
        <v>7</v>
      </c>
      <c r="I10" s="21" t="s">
        <v>7</v>
      </c>
      <c r="J10" s="21" t="s">
        <v>7</v>
      </c>
      <c r="K10" s="17" t="s">
        <v>74</v>
      </c>
      <c r="L10" s="21" t="s">
        <v>7</v>
      </c>
      <c r="M10" s="19">
        <f t="shared" si="0"/>
        <v>690000</v>
      </c>
      <c r="N10" s="23" t="s">
        <v>1</v>
      </c>
      <c r="O10" s="83"/>
      <c r="P10" s="83"/>
      <c r="Q10" s="19"/>
      <c r="R10" s="23" t="s">
        <v>1</v>
      </c>
      <c r="S10" s="111" t="s">
        <v>71</v>
      </c>
      <c r="T10" s="112"/>
      <c r="U10" s="113"/>
    </row>
    <row r="11" spans="1:95" ht="62.25" thickBot="1" x14ac:dyDescent="0.95">
      <c r="A11" s="16">
        <v>6</v>
      </c>
      <c r="B11" s="17" t="s">
        <v>19</v>
      </c>
      <c r="C11" s="17" t="s">
        <v>20</v>
      </c>
      <c r="D11" s="17" t="s">
        <v>21</v>
      </c>
      <c r="E11" s="18" t="s">
        <v>22</v>
      </c>
      <c r="F11" s="19">
        <f>3350000+25000</f>
        <v>3375000</v>
      </c>
      <c r="G11" s="20" t="s">
        <v>1</v>
      </c>
      <c r="H11" s="21" t="s">
        <v>7</v>
      </c>
      <c r="I11" s="21" t="s">
        <v>7</v>
      </c>
      <c r="J11" s="21" t="s">
        <v>7</v>
      </c>
      <c r="K11" s="17" t="s">
        <v>74</v>
      </c>
      <c r="L11" s="21" t="s">
        <v>7</v>
      </c>
      <c r="M11" s="19">
        <f t="shared" si="0"/>
        <v>1687500</v>
      </c>
      <c r="N11" s="23" t="s">
        <v>1</v>
      </c>
      <c r="O11" s="83"/>
      <c r="P11" s="83"/>
      <c r="Q11" s="19"/>
      <c r="R11" s="23" t="s">
        <v>1</v>
      </c>
      <c r="S11" s="111" t="s">
        <v>71</v>
      </c>
      <c r="T11" s="112"/>
      <c r="U11" s="113"/>
    </row>
    <row r="12" spans="1:95" ht="62.25" thickBot="1" x14ac:dyDescent="0.95">
      <c r="A12" s="16">
        <v>7</v>
      </c>
      <c r="B12" s="17" t="s">
        <v>19</v>
      </c>
      <c r="C12" s="17" t="s">
        <v>20</v>
      </c>
      <c r="D12" s="17" t="s">
        <v>21</v>
      </c>
      <c r="E12" s="18" t="s">
        <v>35</v>
      </c>
      <c r="F12" s="19">
        <f>742500+25000</f>
        <v>767500</v>
      </c>
      <c r="G12" s="20" t="s">
        <v>1</v>
      </c>
      <c r="H12" s="21" t="s">
        <v>7</v>
      </c>
      <c r="I12" s="21" t="s">
        <v>7</v>
      </c>
      <c r="J12" s="21" t="s">
        <v>7</v>
      </c>
      <c r="K12" s="17" t="s">
        <v>74</v>
      </c>
      <c r="L12" s="21" t="s">
        <v>7</v>
      </c>
      <c r="M12" s="19">
        <f t="shared" si="0"/>
        <v>383750</v>
      </c>
      <c r="N12" s="23" t="s">
        <v>1</v>
      </c>
      <c r="O12" s="83"/>
      <c r="P12" s="83"/>
      <c r="Q12" s="19"/>
      <c r="R12" s="23" t="s">
        <v>1</v>
      </c>
      <c r="S12" s="114" t="s">
        <v>72</v>
      </c>
      <c r="T12" s="115"/>
      <c r="U12" s="116"/>
    </row>
    <row r="13" spans="1:95" ht="99.75" customHeight="1" thickBot="1" x14ac:dyDescent="0.95">
      <c r="A13" s="26">
        <v>8</v>
      </c>
      <c r="B13" s="27" t="s">
        <v>3</v>
      </c>
      <c r="C13" s="27" t="s">
        <v>15</v>
      </c>
      <c r="D13" s="27" t="s">
        <v>16</v>
      </c>
      <c r="E13" s="27" t="s">
        <v>25</v>
      </c>
      <c r="F13" s="28">
        <v>13463200</v>
      </c>
      <c r="G13" s="29" t="s">
        <v>1</v>
      </c>
      <c r="H13" s="30" t="s">
        <v>7</v>
      </c>
      <c r="I13" s="30" t="s">
        <v>7</v>
      </c>
      <c r="J13" s="29" t="s">
        <v>1</v>
      </c>
      <c r="K13" s="27" t="s">
        <v>74</v>
      </c>
      <c r="L13" s="29" t="s">
        <v>1</v>
      </c>
      <c r="M13" s="28">
        <f t="shared" si="0"/>
        <v>6731600</v>
      </c>
      <c r="N13" s="31" t="s">
        <v>1</v>
      </c>
      <c r="O13" s="84"/>
      <c r="P13" s="84"/>
      <c r="Q13" s="28"/>
      <c r="R13" s="31" t="s">
        <v>1</v>
      </c>
      <c r="S13" s="117" t="s">
        <v>85</v>
      </c>
      <c r="T13" s="118"/>
      <c r="U13" s="119"/>
    </row>
    <row r="14" spans="1:95" ht="70.5" thickBot="1" x14ac:dyDescent="0.95">
      <c r="A14" s="16">
        <v>9</v>
      </c>
      <c r="B14" s="17" t="s">
        <v>27</v>
      </c>
      <c r="C14" s="17" t="s">
        <v>15</v>
      </c>
      <c r="D14" s="17" t="s">
        <v>29</v>
      </c>
      <c r="E14" s="18" t="s">
        <v>60</v>
      </c>
      <c r="F14" s="24">
        <v>65825000</v>
      </c>
      <c r="G14" s="20" t="s">
        <v>1</v>
      </c>
      <c r="H14" s="21" t="s">
        <v>7</v>
      </c>
      <c r="I14" s="21" t="s">
        <v>7</v>
      </c>
      <c r="J14" s="21" t="s">
        <v>7</v>
      </c>
      <c r="K14" s="17" t="s">
        <v>75</v>
      </c>
      <c r="L14" s="21" t="s">
        <v>7</v>
      </c>
      <c r="M14" s="19">
        <f>+F14*0.7</f>
        <v>46077500</v>
      </c>
      <c r="N14" s="23" t="s">
        <v>1</v>
      </c>
      <c r="O14" s="83"/>
      <c r="P14" s="83"/>
      <c r="Q14" s="19"/>
      <c r="R14" s="23" t="s">
        <v>1</v>
      </c>
      <c r="S14" s="111" t="s">
        <v>71</v>
      </c>
      <c r="T14" s="112"/>
      <c r="U14" s="113"/>
    </row>
    <row r="15" spans="1:95" ht="62.25" thickBot="1" x14ac:dyDescent="0.95">
      <c r="A15" s="16">
        <v>10</v>
      </c>
      <c r="B15" s="17" t="s">
        <v>3</v>
      </c>
      <c r="C15" s="17" t="s">
        <v>15</v>
      </c>
      <c r="D15" s="17" t="s">
        <v>16</v>
      </c>
      <c r="E15" s="18" t="s">
        <v>24</v>
      </c>
      <c r="F15" s="19">
        <v>6178500</v>
      </c>
      <c r="G15" s="20" t="s">
        <v>1</v>
      </c>
      <c r="H15" s="21" t="s">
        <v>7</v>
      </c>
      <c r="I15" s="21" t="s">
        <v>7</v>
      </c>
      <c r="J15" s="21" t="s">
        <v>7</v>
      </c>
      <c r="K15" s="17" t="s">
        <v>74</v>
      </c>
      <c r="L15" s="21" t="s">
        <v>7</v>
      </c>
      <c r="M15" s="19">
        <f>+F15*0.5</f>
        <v>3089250</v>
      </c>
      <c r="N15" s="23" t="s">
        <v>1</v>
      </c>
      <c r="O15" s="83"/>
      <c r="P15" s="83"/>
      <c r="Q15" s="19"/>
      <c r="R15" s="23" t="s">
        <v>1</v>
      </c>
      <c r="S15" s="111" t="s">
        <v>71</v>
      </c>
      <c r="T15" s="112"/>
      <c r="U15" s="113"/>
    </row>
    <row r="16" spans="1:95" ht="62.25" thickBot="1" x14ac:dyDescent="0.95">
      <c r="A16" s="39">
        <v>11</v>
      </c>
      <c r="B16" s="40" t="s">
        <v>3</v>
      </c>
      <c r="C16" s="40" t="s">
        <v>15</v>
      </c>
      <c r="D16" s="40" t="s">
        <v>16</v>
      </c>
      <c r="E16" s="40" t="s">
        <v>26</v>
      </c>
      <c r="F16" s="41">
        <v>764000</v>
      </c>
      <c r="G16" s="41" t="s">
        <v>76</v>
      </c>
      <c r="H16" s="42" t="s">
        <v>1</v>
      </c>
      <c r="I16" s="42" t="s">
        <v>1</v>
      </c>
      <c r="J16" s="42" t="s">
        <v>1</v>
      </c>
      <c r="K16" s="40" t="s">
        <v>74</v>
      </c>
      <c r="L16" s="42" t="s">
        <v>1</v>
      </c>
      <c r="M16" s="41">
        <f>+F16*0.5</f>
        <v>382000</v>
      </c>
      <c r="N16" s="44" t="s">
        <v>1</v>
      </c>
      <c r="O16" s="85"/>
      <c r="P16" s="85"/>
      <c r="Q16" s="41"/>
      <c r="R16" s="44" t="s">
        <v>1</v>
      </c>
      <c r="S16" s="102" t="s">
        <v>77</v>
      </c>
      <c r="T16" s="103"/>
      <c r="U16" s="104"/>
    </row>
    <row r="17" spans="1:21" ht="62.25" thickBot="1" x14ac:dyDescent="0.95">
      <c r="A17" s="39">
        <v>12</v>
      </c>
      <c r="B17" s="40" t="s">
        <v>27</v>
      </c>
      <c r="C17" s="40" t="s">
        <v>15</v>
      </c>
      <c r="D17" s="40" t="s">
        <v>16</v>
      </c>
      <c r="E17" s="40" t="s">
        <v>30</v>
      </c>
      <c r="F17" s="41">
        <v>8506023</v>
      </c>
      <c r="G17" s="41" t="s">
        <v>76</v>
      </c>
      <c r="H17" s="42" t="s">
        <v>1</v>
      </c>
      <c r="I17" s="42" t="s">
        <v>1</v>
      </c>
      <c r="J17" s="42" t="s">
        <v>1</v>
      </c>
      <c r="K17" s="40" t="s">
        <v>74</v>
      </c>
      <c r="L17" s="42" t="s">
        <v>1</v>
      </c>
      <c r="M17" s="41">
        <f>F17*0.5</f>
        <v>4253011.5</v>
      </c>
      <c r="N17" s="44" t="s">
        <v>1</v>
      </c>
      <c r="O17" s="85"/>
      <c r="P17" s="85"/>
      <c r="Q17" s="41"/>
      <c r="R17" s="44" t="s">
        <v>1</v>
      </c>
      <c r="S17" s="90" t="s">
        <v>87</v>
      </c>
      <c r="T17" s="91"/>
      <c r="U17" s="92"/>
    </row>
    <row r="18" spans="1:21" ht="62.25" thickBot="1" x14ac:dyDescent="0.95">
      <c r="A18" s="16">
        <v>13</v>
      </c>
      <c r="B18" s="17" t="s">
        <v>27</v>
      </c>
      <c r="C18" s="17" t="s">
        <v>15</v>
      </c>
      <c r="D18" s="17" t="s">
        <v>36</v>
      </c>
      <c r="E18" s="18" t="s">
        <v>37</v>
      </c>
      <c r="F18" s="19">
        <v>220000</v>
      </c>
      <c r="G18" s="20" t="s">
        <v>1</v>
      </c>
      <c r="H18" s="21" t="s">
        <v>7</v>
      </c>
      <c r="I18" s="21" t="s">
        <v>7</v>
      </c>
      <c r="J18" s="21" t="s">
        <v>7</v>
      </c>
      <c r="K18" s="22" t="s">
        <v>74</v>
      </c>
      <c r="L18" s="21" t="s">
        <v>7</v>
      </c>
      <c r="M18" s="19">
        <f>+F18*0.5</f>
        <v>110000</v>
      </c>
      <c r="N18" s="23" t="s">
        <v>1</v>
      </c>
      <c r="O18" s="83"/>
      <c r="P18" s="83"/>
      <c r="Q18" s="19"/>
      <c r="R18" s="23" t="s">
        <v>1</v>
      </c>
      <c r="S18" s="93" t="s">
        <v>88</v>
      </c>
      <c r="T18" s="94"/>
      <c r="U18" s="95"/>
    </row>
    <row r="19" spans="1:21" ht="62.25" thickBot="1" x14ac:dyDescent="0.95">
      <c r="A19" s="16">
        <v>14</v>
      </c>
      <c r="B19" s="17" t="s">
        <v>27</v>
      </c>
      <c r="C19" s="17" t="s">
        <v>15</v>
      </c>
      <c r="D19" s="17" t="s">
        <v>36</v>
      </c>
      <c r="E19" s="18" t="s">
        <v>67</v>
      </c>
      <c r="F19" s="19">
        <v>220200</v>
      </c>
      <c r="G19" s="20" t="s">
        <v>1</v>
      </c>
      <c r="H19" s="21" t="s">
        <v>7</v>
      </c>
      <c r="I19" s="21" t="s">
        <v>7</v>
      </c>
      <c r="J19" s="21" t="s">
        <v>7</v>
      </c>
      <c r="K19" s="22" t="s">
        <v>74</v>
      </c>
      <c r="L19" s="21" t="s">
        <v>7</v>
      </c>
      <c r="M19" s="19">
        <f>+F19*0.5</f>
        <v>110100</v>
      </c>
      <c r="N19" s="23" t="s">
        <v>1</v>
      </c>
      <c r="O19" s="83"/>
      <c r="P19" s="83"/>
      <c r="Q19" s="19"/>
      <c r="R19" s="23" t="s">
        <v>1</v>
      </c>
      <c r="S19" s="96"/>
      <c r="T19" s="97"/>
      <c r="U19" s="98"/>
    </row>
    <row r="20" spans="1:21" ht="62.25" thickBot="1" x14ac:dyDescent="0.95">
      <c r="A20" s="39">
        <v>15</v>
      </c>
      <c r="B20" s="40" t="s">
        <v>27</v>
      </c>
      <c r="C20" s="40" t="s">
        <v>15</v>
      </c>
      <c r="D20" s="40" t="s">
        <v>38</v>
      </c>
      <c r="E20" s="40" t="s">
        <v>48</v>
      </c>
      <c r="F20" s="41">
        <v>2140000</v>
      </c>
      <c r="G20" s="42" t="s">
        <v>1</v>
      </c>
      <c r="H20" s="43" t="s">
        <v>7</v>
      </c>
      <c r="I20" s="43" t="s">
        <v>7</v>
      </c>
      <c r="J20" s="42" t="s">
        <v>1</v>
      </c>
      <c r="K20" s="22" t="s">
        <v>74</v>
      </c>
      <c r="L20" s="42"/>
      <c r="M20" s="41">
        <f>+F20*0.5</f>
        <v>1070000</v>
      </c>
      <c r="N20" s="44" t="s">
        <v>1</v>
      </c>
      <c r="O20" s="85"/>
      <c r="P20" s="85"/>
      <c r="Q20" s="41"/>
      <c r="R20" s="44" t="s">
        <v>1</v>
      </c>
      <c r="S20" s="99"/>
      <c r="T20" s="100"/>
      <c r="U20" s="101"/>
    </row>
    <row r="21" spans="1:21" ht="62.25" thickBot="1" x14ac:dyDescent="0.95">
      <c r="A21" s="39">
        <v>16</v>
      </c>
      <c r="B21" s="40"/>
      <c r="C21" s="40" t="s">
        <v>15</v>
      </c>
      <c r="D21" s="40" t="s">
        <v>81</v>
      </c>
      <c r="E21" s="40" t="s">
        <v>80</v>
      </c>
      <c r="F21" s="41">
        <v>2254000</v>
      </c>
      <c r="G21" s="41" t="s">
        <v>84</v>
      </c>
      <c r="H21" s="43"/>
      <c r="I21" s="43"/>
      <c r="J21" s="43"/>
      <c r="K21" s="22" t="s">
        <v>74</v>
      </c>
      <c r="L21" s="42"/>
      <c r="M21" s="41">
        <f>+F21*0.5</f>
        <v>1127000</v>
      </c>
      <c r="N21" s="44"/>
      <c r="O21" s="85"/>
      <c r="P21" s="85"/>
      <c r="Q21" s="41"/>
      <c r="R21" s="44"/>
      <c r="S21" s="90" t="s">
        <v>89</v>
      </c>
      <c r="T21" s="91"/>
      <c r="U21" s="92"/>
    </row>
    <row r="22" spans="1:21" ht="62.25" customHeight="1" thickBot="1" x14ac:dyDescent="0.95">
      <c r="A22" s="39">
        <v>17</v>
      </c>
      <c r="B22" s="40"/>
      <c r="C22" s="40" t="s">
        <v>15</v>
      </c>
      <c r="D22" s="40" t="s">
        <v>81</v>
      </c>
      <c r="E22" s="40" t="s">
        <v>82</v>
      </c>
      <c r="F22" s="41">
        <v>1047000</v>
      </c>
      <c r="G22" s="41" t="s">
        <v>84</v>
      </c>
      <c r="H22" s="43"/>
      <c r="I22" s="43"/>
      <c r="J22" s="43"/>
      <c r="K22" s="22" t="s">
        <v>74</v>
      </c>
      <c r="L22" s="42"/>
      <c r="M22" s="41">
        <f>+F22*0.5</f>
        <v>523500</v>
      </c>
      <c r="N22" s="44"/>
      <c r="O22" s="85"/>
      <c r="P22" s="85"/>
      <c r="Q22" s="41"/>
      <c r="R22" s="44"/>
      <c r="S22" s="90" t="s">
        <v>89</v>
      </c>
      <c r="T22" s="91"/>
      <c r="U22" s="92"/>
    </row>
    <row r="23" spans="1:21" ht="62.25" thickBot="1" x14ac:dyDescent="0.95">
      <c r="A23" s="16">
        <v>18</v>
      </c>
      <c r="B23" s="17" t="s">
        <v>3</v>
      </c>
      <c r="C23" s="17" t="s">
        <v>0</v>
      </c>
      <c r="D23" s="17" t="s">
        <v>41</v>
      </c>
      <c r="E23" s="18" t="s">
        <v>42</v>
      </c>
      <c r="F23" s="19"/>
      <c r="G23" s="19"/>
      <c r="H23" s="20"/>
      <c r="I23" s="21"/>
      <c r="J23" s="21"/>
      <c r="K23" s="22"/>
      <c r="L23" s="20"/>
      <c r="M23" s="19"/>
      <c r="N23" s="23"/>
      <c r="O23" s="83"/>
      <c r="P23" s="83"/>
      <c r="Q23" s="19"/>
      <c r="R23" s="23"/>
      <c r="S23" s="87" t="s">
        <v>78</v>
      </c>
      <c r="T23" s="88"/>
      <c r="U23" s="89"/>
    </row>
    <row r="24" spans="1:21" ht="62.25" thickBot="1" x14ac:dyDescent="0.95">
      <c r="A24" s="16">
        <v>19</v>
      </c>
      <c r="B24" s="17" t="s">
        <v>27</v>
      </c>
      <c r="C24" s="17" t="s">
        <v>15</v>
      </c>
      <c r="D24" s="17" t="s">
        <v>29</v>
      </c>
      <c r="E24" s="18" t="s">
        <v>28</v>
      </c>
      <c r="F24" s="19"/>
      <c r="G24" s="19"/>
      <c r="H24" s="20"/>
      <c r="I24" s="21"/>
      <c r="J24" s="21"/>
      <c r="K24" s="22"/>
      <c r="L24" s="20"/>
      <c r="M24" s="19"/>
      <c r="N24" s="23"/>
      <c r="O24" s="83"/>
      <c r="P24" s="83"/>
      <c r="Q24" s="19"/>
      <c r="R24" s="23"/>
      <c r="S24" s="87" t="s">
        <v>83</v>
      </c>
      <c r="T24" s="88"/>
      <c r="U24" s="89"/>
    </row>
    <row r="25" spans="1:21" ht="62.25" thickBot="1" x14ac:dyDescent="0.95">
      <c r="A25" s="16">
        <v>20</v>
      </c>
      <c r="B25" s="17" t="s">
        <v>27</v>
      </c>
      <c r="C25" s="17" t="s">
        <v>15</v>
      </c>
      <c r="D25" s="17" t="s">
        <v>16</v>
      </c>
      <c r="E25" s="18" t="s">
        <v>34</v>
      </c>
      <c r="F25" s="19"/>
      <c r="G25" s="19"/>
      <c r="H25" s="20"/>
      <c r="I25" s="21"/>
      <c r="J25" s="21"/>
      <c r="K25" s="22"/>
      <c r="L25" s="20"/>
      <c r="M25" s="19"/>
      <c r="N25" s="23"/>
      <c r="O25" s="83"/>
      <c r="P25" s="83"/>
      <c r="Q25" s="19"/>
      <c r="R25" s="23"/>
      <c r="S25" s="87" t="s">
        <v>78</v>
      </c>
      <c r="T25" s="88"/>
      <c r="U25" s="89"/>
    </row>
    <row r="26" spans="1:21" ht="62.25" thickBot="1" x14ac:dyDescent="0.95">
      <c r="A26" s="16">
        <v>22</v>
      </c>
      <c r="B26" s="17" t="s">
        <v>27</v>
      </c>
      <c r="C26" s="17" t="s">
        <v>15</v>
      </c>
      <c r="D26" s="17" t="s">
        <v>31</v>
      </c>
      <c r="E26" s="18" t="s">
        <v>33</v>
      </c>
      <c r="F26" s="19"/>
      <c r="G26" s="19"/>
      <c r="H26" s="20"/>
      <c r="I26" s="21"/>
      <c r="J26" s="21"/>
      <c r="K26" s="22"/>
      <c r="L26" s="20"/>
      <c r="M26" s="19"/>
      <c r="N26" s="23"/>
      <c r="O26" s="83"/>
      <c r="P26" s="83"/>
      <c r="Q26" s="19"/>
      <c r="R26" s="23"/>
      <c r="S26" s="87" t="s">
        <v>78</v>
      </c>
      <c r="T26" s="88"/>
      <c r="U26" s="89"/>
    </row>
    <row r="27" spans="1:21" ht="62.25" thickBot="1" x14ac:dyDescent="0.95">
      <c r="A27" s="16">
        <v>23</v>
      </c>
      <c r="B27" s="17" t="s">
        <v>27</v>
      </c>
      <c r="C27" s="17" t="s">
        <v>15</v>
      </c>
      <c r="D27" s="17" t="s">
        <v>32</v>
      </c>
      <c r="E27" s="18" t="s">
        <v>33</v>
      </c>
      <c r="F27" s="19"/>
      <c r="G27" s="19"/>
      <c r="H27" s="20"/>
      <c r="I27" s="21"/>
      <c r="J27" s="21"/>
      <c r="K27" s="22"/>
      <c r="L27" s="20"/>
      <c r="M27" s="19"/>
      <c r="N27" s="23"/>
      <c r="O27" s="83"/>
      <c r="P27" s="83"/>
      <c r="Q27" s="19"/>
      <c r="R27" s="23"/>
      <c r="S27" s="87" t="s">
        <v>78</v>
      </c>
      <c r="T27" s="88"/>
      <c r="U27" s="89"/>
    </row>
    <row r="28" spans="1:21" ht="62.25" thickBot="1" x14ac:dyDescent="0.95">
      <c r="A28" s="16">
        <v>24</v>
      </c>
      <c r="B28" s="17" t="s">
        <v>27</v>
      </c>
      <c r="C28" s="17" t="s">
        <v>15</v>
      </c>
      <c r="D28" s="17" t="s">
        <v>38</v>
      </c>
      <c r="E28" s="18" t="s">
        <v>39</v>
      </c>
      <c r="F28" s="19"/>
      <c r="G28" s="19"/>
      <c r="H28" s="20"/>
      <c r="I28" s="21"/>
      <c r="J28" s="21"/>
      <c r="K28" s="22"/>
      <c r="L28" s="20"/>
      <c r="M28" s="19"/>
      <c r="N28" s="23"/>
      <c r="O28" s="83"/>
      <c r="P28" s="83"/>
      <c r="Q28" s="19"/>
      <c r="R28" s="23"/>
      <c r="S28" s="87" t="s">
        <v>78</v>
      </c>
      <c r="T28" s="88"/>
      <c r="U28" s="89"/>
    </row>
    <row r="29" spans="1:21" ht="62.25" thickBot="1" x14ac:dyDescent="0.95">
      <c r="A29" s="16">
        <v>25</v>
      </c>
      <c r="B29" s="17" t="s">
        <v>27</v>
      </c>
      <c r="C29" s="17" t="s">
        <v>15</v>
      </c>
      <c r="D29" s="17" t="s">
        <v>38</v>
      </c>
      <c r="E29" s="18" t="s">
        <v>40</v>
      </c>
      <c r="F29" s="19"/>
      <c r="G29" s="19"/>
      <c r="H29" s="20"/>
      <c r="I29" s="21"/>
      <c r="J29" s="21"/>
      <c r="K29" s="22"/>
      <c r="L29" s="20"/>
      <c r="M29" s="19"/>
      <c r="N29" s="23"/>
      <c r="O29" s="83"/>
      <c r="P29" s="83"/>
      <c r="Q29" s="19"/>
      <c r="R29" s="23"/>
      <c r="S29" s="87" t="s">
        <v>78</v>
      </c>
      <c r="T29" s="88"/>
      <c r="U29" s="89"/>
    </row>
    <row r="30" spans="1:21" ht="62.25" thickBot="1" x14ac:dyDescent="0.95">
      <c r="A30" s="32">
        <v>26</v>
      </c>
      <c r="B30" s="33" t="s">
        <v>27</v>
      </c>
      <c r="C30" s="33" t="s">
        <v>15</v>
      </c>
      <c r="D30" s="33" t="s">
        <v>53</v>
      </c>
      <c r="E30" s="33" t="s">
        <v>52</v>
      </c>
      <c r="F30" s="34">
        <f>M30*2</f>
        <v>1275942</v>
      </c>
      <c r="G30" s="34"/>
      <c r="H30" s="35"/>
      <c r="I30" s="36"/>
      <c r="J30" s="36"/>
      <c r="K30" s="37"/>
      <c r="L30" s="35"/>
      <c r="M30" s="34">
        <v>637971</v>
      </c>
      <c r="N30" s="38"/>
      <c r="O30" s="86"/>
      <c r="P30" s="86"/>
      <c r="Q30" s="34"/>
      <c r="R30" s="38"/>
      <c r="S30" s="87" t="s">
        <v>78</v>
      </c>
      <c r="T30" s="88"/>
      <c r="U30" s="89"/>
    </row>
    <row r="31" spans="1:21" ht="62.25" thickBot="1" x14ac:dyDescent="0.95">
      <c r="A31" s="39">
        <v>27</v>
      </c>
      <c r="B31" s="40" t="s">
        <v>27</v>
      </c>
      <c r="C31" s="40" t="s">
        <v>15</v>
      </c>
      <c r="D31" s="40" t="s">
        <v>16</v>
      </c>
      <c r="E31" s="40" t="s">
        <v>61</v>
      </c>
      <c r="F31" s="41">
        <v>2229815.2000000002</v>
      </c>
      <c r="G31" s="41"/>
      <c r="H31" s="42"/>
      <c r="I31" s="43"/>
      <c r="J31" s="43"/>
      <c r="K31" s="22" t="s">
        <v>74</v>
      </c>
      <c r="L31" s="42"/>
      <c r="M31" s="41">
        <f>F31*0.5</f>
        <v>1114907.6000000001</v>
      </c>
      <c r="N31" s="44"/>
      <c r="O31" s="85"/>
      <c r="P31" s="85"/>
      <c r="Q31" s="41"/>
      <c r="R31" s="44"/>
      <c r="S31" s="90" t="s">
        <v>87</v>
      </c>
      <c r="T31" s="91"/>
      <c r="U31" s="92"/>
    </row>
    <row r="32" spans="1:21" ht="62.25" thickBot="1" x14ac:dyDescent="0.95">
      <c r="A32" s="39">
        <v>28</v>
      </c>
      <c r="B32" s="40" t="s">
        <v>27</v>
      </c>
      <c r="C32" s="40" t="s">
        <v>15</v>
      </c>
      <c r="D32" s="40" t="s">
        <v>21</v>
      </c>
      <c r="E32" s="40" t="s">
        <v>62</v>
      </c>
      <c r="F32" s="41">
        <v>600000</v>
      </c>
      <c r="G32" s="41" t="s">
        <v>84</v>
      </c>
      <c r="H32" s="42" t="s">
        <v>1</v>
      </c>
      <c r="I32" s="42" t="s">
        <v>1</v>
      </c>
      <c r="J32" s="42" t="s">
        <v>1</v>
      </c>
      <c r="K32" s="22" t="s">
        <v>74</v>
      </c>
      <c r="L32" s="42"/>
      <c r="M32" s="41">
        <f>F32*0.5</f>
        <v>300000</v>
      </c>
      <c r="N32" s="44"/>
      <c r="O32" s="85"/>
      <c r="P32" s="85"/>
      <c r="Q32" s="41"/>
      <c r="R32" s="44"/>
      <c r="S32" s="102" t="s">
        <v>86</v>
      </c>
      <c r="T32" s="103"/>
      <c r="U32" s="104"/>
    </row>
    <row r="33" spans="1:21" ht="62.25" thickBot="1" x14ac:dyDescent="0.95">
      <c r="A33" s="39">
        <v>29</v>
      </c>
      <c r="B33" s="40" t="s">
        <v>27</v>
      </c>
      <c r="C33" s="40" t="s">
        <v>15</v>
      </c>
      <c r="D33" s="40" t="s">
        <v>41</v>
      </c>
      <c r="E33" s="40" t="s">
        <v>79</v>
      </c>
      <c r="F33" s="41"/>
      <c r="G33" s="41"/>
      <c r="H33" s="42"/>
      <c r="I33" s="43"/>
      <c r="J33" s="43"/>
      <c r="K33" s="22" t="s">
        <v>74</v>
      </c>
      <c r="L33" s="42"/>
      <c r="M33" s="41"/>
      <c r="N33" s="44"/>
      <c r="O33" s="85"/>
      <c r="P33" s="85"/>
      <c r="Q33" s="41"/>
      <c r="R33" s="44"/>
      <c r="S33" s="90" t="s">
        <v>90</v>
      </c>
      <c r="T33" s="91"/>
      <c r="U33" s="92"/>
    </row>
    <row r="34" spans="1:21" ht="62.25" thickBot="1" x14ac:dyDescent="0.95">
      <c r="A34" s="16">
        <v>31</v>
      </c>
      <c r="B34" s="17" t="s">
        <v>43</v>
      </c>
      <c r="C34" s="17" t="s">
        <v>44</v>
      </c>
      <c r="D34" s="17" t="s">
        <v>45</v>
      </c>
      <c r="E34" s="18" t="s">
        <v>46</v>
      </c>
      <c r="F34" s="19"/>
      <c r="G34" s="19"/>
      <c r="H34" s="20"/>
      <c r="I34" s="21"/>
      <c r="J34" s="21"/>
      <c r="K34" s="22"/>
      <c r="L34" s="20"/>
      <c r="M34" s="19"/>
      <c r="N34" s="23"/>
      <c r="O34" s="83"/>
      <c r="P34" s="83"/>
      <c r="Q34" s="19"/>
      <c r="R34" s="23"/>
      <c r="S34" s="87" t="s">
        <v>78</v>
      </c>
      <c r="T34" s="88"/>
      <c r="U34" s="89"/>
    </row>
    <row r="35" spans="1:21" ht="55.5" customHeight="1" thickBot="1" x14ac:dyDescent="0.95">
      <c r="A35" s="16">
        <v>32</v>
      </c>
      <c r="B35" s="17" t="s">
        <v>43</v>
      </c>
      <c r="C35" s="17" t="s">
        <v>0</v>
      </c>
      <c r="D35" s="17" t="s">
        <v>49</v>
      </c>
      <c r="E35" s="18" t="s">
        <v>50</v>
      </c>
      <c r="F35" s="25"/>
      <c r="G35" s="25"/>
      <c r="H35" s="20"/>
      <c r="I35" s="25"/>
      <c r="J35" s="25"/>
      <c r="K35" s="22"/>
      <c r="L35" s="20"/>
      <c r="M35" s="25"/>
      <c r="N35" s="23"/>
      <c r="O35" s="83"/>
      <c r="P35" s="83"/>
      <c r="Q35" s="25"/>
      <c r="R35" s="23"/>
      <c r="S35" s="87" t="s">
        <v>78</v>
      </c>
      <c r="T35" s="88"/>
      <c r="U35" s="89"/>
    </row>
    <row r="36" spans="1:21" s="4" customFormat="1" ht="28.5" customHeight="1" thickBot="1" x14ac:dyDescent="0.95">
      <c r="A36" s="9"/>
      <c r="B36" s="9"/>
      <c r="C36" s="9"/>
      <c r="D36" s="9"/>
      <c r="E36" s="9"/>
      <c r="F36" s="7"/>
      <c r="G36" s="7"/>
      <c r="H36" s="6"/>
      <c r="I36" s="7"/>
      <c r="J36" s="7"/>
      <c r="K36" s="8"/>
      <c r="L36" s="6"/>
      <c r="M36" s="7"/>
      <c r="N36" s="6"/>
      <c r="O36" s="6"/>
      <c r="P36" s="6"/>
      <c r="Q36" s="7"/>
      <c r="R36" s="6"/>
    </row>
    <row r="37" spans="1:21" s="4" customFormat="1" ht="28.5" customHeight="1" thickBot="1" x14ac:dyDescent="0.95">
      <c r="A37" s="133" t="s">
        <v>58</v>
      </c>
      <c r="B37" s="134"/>
      <c r="C37" s="134"/>
      <c r="D37" s="134"/>
      <c r="E37" s="135"/>
      <c r="F37" s="10">
        <v>200000000</v>
      </c>
      <c r="G37" s="12"/>
      <c r="H37" s="6"/>
      <c r="I37" s="7"/>
      <c r="J37" s="7"/>
      <c r="K37" s="8"/>
      <c r="L37" s="6"/>
      <c r="M37" s="7"/>
      <c r="N37" s="6"/>
      <c r="O37" s="6"/>
      <c r="P37" s="6"/>
      <c r="Q37" s="7"/>
      <c r="R37" s="6"/>
    </row>
    <row r="38" spans="1:21" s="4" customFormat="1" ht="27.75" customHeight="1" thickBot="1" x14ac:dyDescent="0.35">
      <c r="A38" s="127" t="s">
        <v>55</v>
      </c>
      <c r="B38" s="128"/>
      <c r="C38" s="128"/>
      <c r="D38" s="128"/>
      <c r="E38" s="129"/>
      <c r="F38" s="10">
        <f>SUM(F6:F35)</f>
        <v>162480080.79999998</v>
      </c>
      <c r="G38" s="12"/>
    </row>
    <row r="39" spans="1:21" s="4" customFormat="1" ht="27.75" customHeight="1" thickBot="1" x14ac:dyDescent="0.35">
      <c r="A39" s="127" t="s">
        <v>56</v>
      </c>
      <c r="B39" s="128"/>
      <c r="C39" s="128"/>
      <c r="D39" s="128"/>
      <c r="E39" s="129"/>
      <c r="F39" s="10">
        <f>+F38*0.07</f>
        <v>11373605.655999999</v>
      </c>
      <c r="G39" s="12"/>
    </row>
    <row r="40" spans="1:21" s="4" customFormat="1" ht="27.75" customHeight="1" thickBot="1" x14ac:dyDescent="0.35">
      <c r="A40" s="130" t="s">
        <v>57</v>
      </c>
      <c r="B40" s="131"/>
      <c r="C40" s="131"/>
      <c r="D40" s="131"/>
      <c r="E40" s="132"/>
      <c r="F40" s="11">
        <f>+F38+F39</f>
        <v>173853686.45599997</v>
      </c>
      <c r="G40" s="13"/>
    </row>
    <row r="41" spans="1:21" s="4" customFormat="1" ht="28.5" customHeight="1" thickBot="1" x14ac:dyDescent="0.35">
      <c r="A41" s="120" t="s">
        <v>59</v>
      </c>
      <c r="B41" s="121"/>
      <c r="C41" s="121"/>
      <c r="D41" s="121"/>
      <c r="E41" s="122"/>
      <c r="F41" s="10">
        <f>F37-F40</f>
        <v>26146313.54400003</v>
      </c>
      <c r="G41" s="12"/>
    </row>
    <row r="42" spans="1:21" s="4" customFormat="1" x14ac:dyDescent="0.25">
      <c r="I42" s="5"/>
      <c r="J42" s="5"/>
    </row>
    <row r="43" spans="1:21" s="4" customFormat="1" x14ac:dyDescent="0.25"/>
    <row r="44" spans="1:21" s="4" customFormat="1" x14ac:dyDescent="0.25"/>
    <row r="45" spans="1:21" s="4" customFormat="1" x14ac:dyDescent="0.25"/>
    <row r="46" spans="1:21" s="4" customFormat="1" x14ac:dyDescent="0.25"/>
    <row r="47" spans="1:21" s="4" customFormat="1" x14ac:dyDescent="0.25"/>
    <row r="48" spans="1:21" s="4" customFormat="1" x14ac:dyDescent="0.25"/>
    <row r="49" s="4" customFormat="1" x14ac:dyDescent="0.25"/>
    <row r="50" s="4" customFormat="1" x14ac:dyDescent="0.25"/>
    <row r="51" s="4" customFormat="1" x14ac:dyDescent="0.25"/>
    <row r="52" s="4" customFormat="1" x14ac:dyDescent="0.25"/>
    <row r="53" s="4" customFormat="1" x14ac:dyDescent="0.25"/>
    <row r="54" s="4" customFormat="1" x14ac:dyDescent="0.25"/>
    <row r="55" s="4" customFormat="1" x14ac:dyDescent="0.25"/>
    <row r="56" s="4" customFormat="1" x14ac:dyDescent="0.25"/>
    <row r="57" s="4" customFormat="1" x14ac:dyDescent="0.25"/>
    <row r="58" s="4" customFormat="1" x14ac:dyDescent="0.25"/>
    <row r="59" s="4" customFormat="1" x14ac:dyDescent="0.25"/>
    <row r="60" s="4" customFormat="1" x14ac:dyDescent="0.25"/>
    <row r="61" s="4" customFormat="1" x14ac:dyDescent="0.25"/>
    <row r="62" s="4" customFormat="1" x14ac:dyDescent="0.25"/>
    <row r="63" s="4" customFormat="1" x14ac:dyDescent="0.25"/>
    <row r="64" s="4" customFormat="1" x14ac:dyDescent="0.25"/>
    <row r="65" s="4" customFormat="1" x14ac:dyDescent="0.25"/>
    <row r="66" s="4" customFormat="1" x14ac:dyDescent="0.25"/>
    <row r="67" s="4" customFormat="1" x14ac:dyDescent="0.25"/>
    <row r="68" s="4" customFormat="1" x14ac:dyDescent="0.25"/>
    <row r="69" s="4" customFormat="1" x14ac:dyDescent="0.25"/>
    <row r="70" s="4" customFormat="1" x14ac:dyDescent="0.25"/>
    <row r="71" s="4" customFormat="1" x14ac:dyDescent="0.25"/>
    <row r="72" s="4" customFormat="1" x14ac:dyDescent="0.25"/>
    <row r="73" s="4" customFormat="1" x14ac:dyDescent="0.25"/>
    <row r="74" s="4" customFormat="1" x14ac:dyDescent="0.25"/>
    <row r="75" s="4" customFormat="1" x14ac:dyDescent="0.25"/>
    <row r="76" s="4" customFormat="1" x14ac:dyDescent="0.25"/>
    <row r="77" s="4" customFormat="1" x14ac:dyDescent="0.25"/>
    <row r="78" s="4" customFormat="1" x14ac:dyDescent="0.25"/>
    <row r="79" s="4" customFormat="1" x14ac:dyDescent="0.25"/>
    <row r="80" s="4" customFormat="1" x14ac:dyDescent="0.25"/>
    <row r="81" s="4" customFormat="1" x14ac:dyDescent="0.25"/>
    <row r="82" s="4" customFormat="1" x14ac:dyDescent="0.25"/>
    <row r="83" s="4" customFormat="1" x14ac:dyDescent="0.25"/>
    <row r="84" s="4" customFormat="1" x14ac:dyDescent="0.25"/>
    <row r="85" s="4" customFormat="1" x14ac:dyDescent="0.25"/>
    <row r="86" s="4" customFormat="1" x14ac:dyDescent="0.25"/>
    <row r="87" s="4" customFormat="1" x14ac:dyDescent="0.25"/>
    <row r="88" s="4" customFormat="1" x14ac:dyDescent="0.25"/>
    <row r="89" s="4" customFormat="1" x14ac:dyDescent="0.25"/>
    <row r="90" s="4" customFormat="1" x14ac:dyDescent="0.25"/>
    <row r="91" s="4" customFormat="1" x14ac:dyDescent="0.25"/>
    <row r="92" s="4" customFormat="1" x14ac:dyDescent="0.25"/>
    <row r="93" s="4" customFormat="1" x14ac:dyDescent="0.25"/>
    <row r="94" s="4" customFormat="1" x14ac:dyDescent="0.25"/>
    <row r="95" s="4" customFormat="1" x14ac:dyDescent="0.25"/>
    <row r="96" s="4" customFormat="1" x14ac:dyDescent="0.25"/>
    <row r="97" s="4" customFormat="1" x14ac:dyDescent="0.25"/>
    <row r="98" s="4" customFormat="1" x14ac:dyDescent="0.25"/>
    <row r="99" s="4" customFormat="1" x14ac:dyDescent="0.25"/>
    <row r="100" s="4" customFormat="1" x14ac:dyDescent="0.25"/>
    <row r="101" s="4" customFormat="1" x14ac:dyDescent="0.25"/>
    <row r="102" s="4" customFormat="1" x14ac:dyDescent="0.25"/>
    <row r="103" s="4" customFormat="1" x14ac:dyDescent="0.25"/>
    <row r="104" s="4" customFormat="1" x14ac:dyDescent="0.25"/>
    <row r="105" s="4" customFormat="1" x14ac:dyDescent="0.25"/>
    <row r="106" s="4" customFormat="1" x14ac:dyDescent="0.25"/>
    <row r="107" s="4" customFormat="1" x14ac:dyDescent="0.25"/>
    <row r="108" s="4" customFormat="1" x14ac:dyDescent="0.25"/>
    <row r="109" s="4" customFormat="1" x14ac:dyDescent="0.25"/>
    <row r="110" s="4" customFormat="1" x14ac:dyDescent="0.25"/>
    <row r="111" s="4" customFormat="1" x14ac:dyDescent="0.25"/>
    <row r="112" s="4" customFormat="1" x14ac:dyDescent="0.25"/>
    <row r="113" s="4" customFormat="1" x14ac:dyDescent="0.25"/>
    <row r="114" s="4" customFormat="1" x14ac:dyDescent="0.25"/>
    <row r="115" s="4" customFormat="1" x14ac:dyDescent="0.25"/>
    <row r="116" s="4" customFormat="1" x14ac:dyDescent="0.25"/>
    <row r="117" s="4" customFormat="1" x14ac:dyDescent="0.25"/>
    <row r="118" s="4" customFormat="1" x14ac:dyDescent="0.25"/>
    <row r="119" s="4" customFormat="1" x14ac:dyDescent="0.25"/>
    <row r="120" s="4" customFormat="1" x14ac:dyDescent="0.25"/>
    <row r="121" s="4" customFormat="1" x14ac:dyDescent="0.25"/>
    <row r="122" s="4" customFormat="1" x14ac:dyDescent="0.25"/>
    <row r="123" s="4" customFormat="1" x14ac:dyDescent="0.25"/>
    <row r="124" s="4" customFormat="1" x14ac:dyDescent="0.25"/>
    <row r="125" s="4" customFormat="1" x14ac:dyDescent="0.25"/>
    <row r="126" s="4" customFormat="1" x14ac:dyDescent="0.25"/>
    <row r="127" s="4" customFormat="1" x14ac:dyDescent="0.25"/>
    <row r="128" s="4" customFormat="1" x14ac:dyDescent="0.25"/>
    <row r="129" s="4" customFormat="1" x14ac:dyDescent="0.25"/>
    <row r="130" s="4" customFormat="1" x14ac:dyDescent="0.25"/>
    <row r="131" s="4" customFormat="1" x14ac:dyDescent="0.25"/>
    <row r="132" s="4" customFormat="1" x14ac:dyDescent="0.25"/>
    <row r="133" s="4" customFormat="1" x14ac:dyDescent="0.25"/>
    <row r="134" s="4" customFormat="1" x14ac:dyDescent="0.25"/>
    <row r="135" s="4" customFormat="1" x14ac:dyDescent="0.25"/>
    <row r="136" s="4" customFormat="1" x14ac:dyDescent="0.25"/>
    <row r="137" s="4" customFormat="1" x14ac:dyDescent="0.25"/>
    <row r="138" s="4" customFormat="1" x14ac:dyDescent="0.25"/>
    <row r="139" s="4" customFormat="1" x14ac:dyDescent="0.25"/>
    <row r="140" s="4" customFormat="1" x14ac:dyDescent="0.25"/>
    <row r="141" s="4" customFormat="1" x14ac:dyDescent="0.25"/>
    <row r="142" s="4" customFormat="1" x14ac:dyDescent="0.25"/>
    <row r="143" s="4" customFormat="1" x14ac:dyDescent="0.25"/>
    <row r="144" s="4" customFormat="1" x14ac:dyDescent="0.25"/>
    <row r="145" s="4" customFormat="1" x14ac:dyDescent="0.25"/>
    <row r="146" s="4" customFormat="1" x14ac:dyDescent="0.25"/>
    <row r="147" s="4" customFormat="1" x14ac:dyDescent="0.25"/>
    <row r="148" s="4" customFormat="1" x14ac:dyDescent="0.25"/>
    <row r="149" s="4" customFormat="1" x14ac:dyDescent="0.25"/>
    <row r="150" s="4" customFormat="1" x14ac:dyDescent="0.25"/>
    <row r="151" s="4" customFormat="1" x14ac:dyDescent="0.25"/>
    <row r="152" s="4" customFormat="1" x14ac:dyDescent="0.25"/>
    <row r="153" s="4" customFormat="1" x14ac:dyDescent="0.25"/>
    <row r="154" s="4" customFormat="1" x14ac:dyDescent="0.25"/>
    <row r="155" s="4" customFormat="1" x14ac:dyDescent="0.25"/>
    <row r="156" s="4" customFormat="1" x14ac:dyDescent="0.25"/>
    <row r="157" s="4" customFormat="1" x14ac:dyDescent="0.25"/>
    <row r="158" s="4" customFormat="1" x14ac:dyDescent="0.25"/>
    <row r="159" s="4" customFormat="1" x14ac:dyDescent="0.25"/>
    <row r="160" s="4" customFormat="1" x14ac:dyDescent="0.25"/>
    <row r="161" s="4" customFormat="1" x14ac:dyDescent="0.25"/>
    <row r="162" s="4" customFormat="1" x14ac:dyDescent="0.25"/>
    <row r="163" s="4" customFormat="1" x14ac:dyDescent="0.25"/>
    <row r="164" s="4" customFormat="1" x14ac:dyDescent="0.25"/>
    <row r="165" s="4" customFormat="1" x14ac:dyDescent="0.25"/>
    <row r="166" s="4" customFormat="1" x14ac:dyDescent="0.25"/>
    <row r="167" s="4" customFormat="1" x14ac:dyDescent="0.25"/>
    <row r="168" s="4" customFormat="1" x14ac:dyDescent="0.25"/>
    <row r="169" s="4" customFormat="1" x14ac:dyDescent="0.25"/>
    <row r="170" s="4" customFormat="1" x14ac:dyDescent="0.25"/>
    <row r="171" s="4" customFormat="1" x14ac:dyDescent="0.25"/>
    <row r="172" s="4" customFormat="1" x14ac:dyDescent="0.25"/>
    <row r="173" s="4" customFormat="1" x14ac:dyDescent="0.25"/>
    <row r="174" s="4" customFormat="1" x14ac:dyDescent="0.25"/>
    <row r="175" s="4" customFormat="1" x14ac:dyDescent="0.25"/>
    <row r="176" s="4" customFormat="1" x14ac:dyDescent="0.25"/>
    <row r="177" s="4" customFormat="1" x14ac:dyDescent="0.25"/>
    <row r="178" s="4" customFormat="1" x14ac:dyDescent="0.25"/>
    <row r="179" s="4" customFormat="1" x14ac:dyDescent="0.25"/>
    <row r="180" s="4" customFormat="1" x14ac:dyDescent="0.25"/>
    <row r="181" s="4" customFormat="1" x14ac:dyDescent="0.25"/>
    <row r="182" s="4" customFormat="1" x14ac:dyDescent="0.25"/>
    <row r="183" s="4" customFormat="1" x14ac:dyDescent="0.25"/>
    <row r="184" s="4" customFormat="1" x14ac:dyDescent="0.25"/>
    <row r="185" s="4" customFormat="1" x14ac:dyDescent="0.25"/>
    <row r="186" s="4" customFormat="1" x14ac:dyDescent="0.25"/>
    <row r="187" s="4" customFormat="1" x14ac:dyDescent="0.25"/>
    <row r="188" s="4" customFormat="1" x14ac:dyDescent="0.25"/>
    <row r="189" s="4" customFormat="1" x14ac:dyDescent="0.25"/>
    <row r="190" s="4" customFormat="1" x14ac:dyDescent="0.25"/>
    <row r="191" s="4" customFormat="1" x14ac:dyDescent="0.25"/>
    <row r="192" s="4" customFormat="1" x14ac:dyDescent="0.25"/>
    <row r="193" s="4" customFormat="1" x14ac:dyDescent="0.25"/>
    <row r="194" s="4" customFormat="1" x14ac:dyDescent="0.25"/>
    <row r="195" s="4" customFormat="1" x14ac:dyDescent="0.25"/>
    <row r="196" s="4" customFormat="1" x14ac:dyDescent="0.25"/>
    <row r="197" s="4" customFormat="1" x14ac:dyDescent="0.25"/>
    <row r="198" s="4" customFormat="1" x14ac:dyDescent="0.25"/>
    <row r="199" s="4" customFormat="1" x14ac:dyDescent="0.25"/>
    <row r="200" s="4" customFormat="1" x14ac:dyDescent="0.25"/>
    <row r="201" s="4" customFormat="1" x14ac:dyDescent="0.25"/>
    <row r="202" s="4" customFormat="1" x14ac:dyDescent="0.25"/>
    <row r="203" s="4" customFormat="1" x14ac:dyDescent="0.25"/>
    <row r="204" s="4" customFormat="1" x14ac:dyDescent="0.25"/>
    <row r="205" s="4" customFormat="1" x14ac:dyDescent="0.25"/>
    <row r="206" s="4" customFormat="1" x14ac:dyDescent="0.25"/>
    <row r="207" s="4" customFormat="1" x14ac:dyDescent="0.25"/>
    <row r="208" s="4" customFormat="1" x14ac:dyDescent="0.25"/>
    <row r="209" s="4" customFormat="1" x14ac:dyDescent="0.25"/>
    <row r="210" s="4" customFormat="1" x14ac:dyDescent="0.25"/>
    <row r="211" s="4" customFormat="1" x14ac:dyDescent="0.25"/>
    <row r="212" s="4" customFormat="1" x14ac:dyDescent="0.25"/>
    <row r="213" s="4" customFormat="1" x14ac:dyDescent="0.25"/>
    <row r="214" s="4" customFormat="1" x14ac:dyDescent="0.25"/>
    <row r="215" s="4" customFormat="1" x14ac:dyDescent="0.25"/>
    <row r="216" s="4" customFormat="1" x14ac:dyDescent="0.25"/>
    <row r="217" s="4" customFormat="1" x14ac:dyDescent="0.25"/>
    <row r="218" s="4" customFormat="1" x14ac:dyDescent="0.25"/>
    <row r="219" s="4" customFormat="1" x14ac:dyDescent="0.25"/>
    <row r="220" s="4" customFormat="1" x14ac:dyDescent="0.25"/>
    <row r="221" s="4" customFormat="1" x14ac:dyDescent="0.25"/>
    <row r="222" s="4" customFormat="1" x14ac:dyDescent="0.25"/>
    <row r="223" s="4" customFormat="1" x14ac:dyDescent="0.25"/>
    <row r="224" s="4" customFormat="1" x14ac:dyDescent="0.25"/>
    <row r="225" s="4" customFormat="1" x14ac:dyDescent="0.25"/>
    <row r="226" s="4" customFormat="1" x14ac:dyDescent="0.25"/>
    <row r="227" s="4" customFormat="1" x14ac:dyDescent="0.25"/>
    <row r="228" s="4" customFormat="1" x14ac:dyDescent="0.25"/>
    <row r="229" s="4" customFormat="1" x14ac:dyDescent="0.25"/>
    <row r="230" s="4" customFormat="1" x14ac:dyDescent="0.25"/>
    <row r="231" s="4" customFormat="1" x14ac:dyDescent="0.25"/>
    <row r="232" s="4" customFormat="1" x14ac:dyDescent="0.25"/>
    <row r="233" s="4" customFormat="1" x14ac:dyDescent="0.25"/>
    <row r="234" s="4" customFormat="1" x14ac:dyDescent="0.25"/>
    <row r="235" s="4" customFormat="1" x14ac:dyDescent="0.25"/>
    <row r="236" s="4" customFormat="1" x14ac:dyDescent="0.25"/>
    <row r="237" s="4" customFormat="1" x14ac:dyDescent="0.25"/>
    <row r="238" s="4" customFormat="1" x14ac:dyDescent="0.25"/>
    <row r="239" s="4" customFormat="1" x14ac:dyDescent="0.25"/>
    <row r="240" s="4" customFormat="1" x14ac:dyDescent="0.25"/>
    <row r="241" s="4" customFormat="1" x14ac:dyDescent="0.25"/>
    <row r="242" s="4" customFormat="1" x14ac:dyDescent="0.25"/>
    <row r="243" s="4" customFormat="1" x14ac:dyDescent="0.25"/>
    <row r="244" s="4" customFormat="1" x14ac:dyDescent="0.25"/>
    <row r="245" s="4" customFormat="1" x14ac:dyDescent="0.25"/>
    <row r="246" s="4" customFormat="1" x14ac:dyDescent="0.25"/>
    <row r="247" s="4" customFormat="1" x14ac:dyDescent="0.25"/>
    <row r="248" s="4" customFormat="1" x14ac:dyDescent="0.25"/>
    <row r="249" s="4" customFormat="1" x14ac:dyDescent="0.25"/>
    <row r="250" s="4" customFormat="1" x14ac:dyDescent="0.25"/>
    <row r="251" s="4" customFormat="1" x14ac:dyDescent="0.25"/>
    <row r="252" s="4" customFormat="1" x14ac:dyDescent="0.25"/>
    <row r="253" s="4" customFormat="1" x14ac:dyDescent="0.25"/>
    <row r="254" s="4" customFormat="1" x14ac:dyDescent="0.25"/>
    <row r="255" s="4" customFormat="1" x14ac:dyDescent="0.25"/>
    <row r="256" s="4" customFormat="1" x14ac:dyDescent="0.25"/>
    <row r="257" s="4" customFormat="1" x14ac:dyDescent="0.25"/>
    <row r="258" s="4" customFormat="1" x14ac:dyDescent="0.25"/>
    <row r="259" s="4" customFormat="1" x14ac:dyDescent="0.25"/>
    <row r="260" s="4" customFormat="1" x14ac:dyDescent="0.25"/>
    <row r="261" s="4" customFormat="1" x14ac:dyDescent="0.25"/>
    <row r="262" s="4" customFormat="1" x14ac:dyDescent="0.25"/>
    <row r="263" s="4" customFormat="1" x14ac:dyDescent="0.25"/>
    <row r="264" s="4" customFormat="1" x14ac:dyDescent="0.25"/>
    <row r="265" s="4" customFormat="1" x14ac:dyDescent="0.25"/>
    <row r="266" s="4" customFormat="1" x14ac:dyDescent="0.25"/>
    <row r="267" s="4" customFormat="1" x14ac:dyDescent="0.25"/>
    <row r="268" s="4" customFormat="1" x14ac:dyDescent="0.25"/>
    <row r="269" s="4" customFormat="1" x14ac:dyDescent="0.25"/>
    <row r="270" s="4" customFormat="1" x14ac:dyDescent="0.25"/>
    <row r="271" s="4" customFormat="1" x14ac:dyDescent="0.25"/>
    <row r="272" s="4" customFormat="1" x14ac:dyDescent="0.25"/>
    <row r="273" s="4" customFormat="1" x14ac:dyDescent="0.25"/>
    <row r="274" s="4" customFormat="1" x14ac:dyDescent="0.25"/>
    <row r="275" s="4" customFormat="1" x14ac:dyDescent="0.25"/>
    <row r="276" s="4" customFormat="1" x14ac:dyDescent="0.25"/>
    <row r="277" s="4" customFormat="1" x14ac:dyDescent="0.25"/>
    <row r="278" s="4" customFormat="1" x14ac:dyDescent="0.25"/>
    <row r="279" s="4" customFormat="1" x14ac:dyDescent="0.25"/>
    <row r="280" s="4" customFormat="1" x14ac:dyDescent="0.25"/>
    <row r="281" s="4" customFormat="1" x14ac:dyDescent="0.25"/>
    <row r="282" s="4" customFormat="1" x14ac:dyDescent="0.25"/>
    <row r="283" s="4" customFormat="1" x14ac:dyDescent="0.25"/>
    <row r="284" s="4" customFormat="1" x14ac:dyDescent="0.25"/>
    <row r="285" s="4" customFormat="1" x14ac:dyDescent="0.25"/>
    <row r="286" s="4" customFormat="1" x14ac:dyDescent="0.25"/>
    <row r="287" s="4" customFormat="1" x14ac:dyDescent="0.25"/>
    <row r="288" s="4" customFormat="1" x14ac:dyDescent="0.25"/>
    <row r="289" s="4" customFormat="1" x14ac:dyDescent="0.25"/>
    <row r="290" s="4" customFormat="1" x14ac:dyDescent="0.25"/>
    <row r="291" s="4" customFormat="1" x14ac:dyDescent="0.25"/>
    <row r="292" s="4" customFormat="1" x14ac:dyDescent="0.25"/>
    <row r="293" s="4" customFormat="1" x14ac:dyDescent="0.25"/>
    <row r="294" s="4" customFormat="1" x14ac:dyDescent="0.25"/>
    <row r="295" s="4" customFormat="1" x14ac:dyDescent="0.25"/>
    <row r="296" s="4" customFormat="1" x14ac:dyDescent="0.25"/>
    <row r="297" s="4" customFormat="1" x14ac:dyDescent="0.25"/>
    <row r="298" s="4" customFormat="1" x14ac:dyDescent="0.25"/>
    <row r="299" s="4" customFormat="1" x14ac:dyDescent="0.25"/>
    <row r="300" s="4" customFormat="1" x14ac:dyDescent="0.25"/>
    <row r="301" s="4" customFormat="1" x14ac:dyDescent="0.25"/>
    <row r="302" s="4" customFormat="1" x14ac:dyDescent="0.25"/>
    <row r="303" s="4" customFormat="1" x14ac:dyDescent="0.25"/>
    <row r="304" s="4" customFormat="1" x14ac:dyDescent="0.25"/>
    <row r="305" s="4" customFormat="1" x14ac:dyDescent="0.25"/>
    <row r="306" s="4" customFormat="1" x14ac:dyDescent="0.25"/>
    <row r="307" s="4" customFormat="1" x14ac:dyDescent="0.25"/>
    <row r="308" s="4" customFormat="1" x14ac:dyDescent="0.25"/>
    <row r="309" s="4" customFormat="1" x14ac:dyDescent="0.25"/>
    <row r="310" s="4" customFormat="1" x14ac:dyDescent="0.25"/>
    <row r="311" s="4" customFormat="1" x14ac:dyDescent="0.25"/>
    <row r="312" s="4" customFormat="1" x14ac:dyDescent="0.25"/>
    <row r="313" s="4" customFormat="1" x14ac:dyDescent="0.25"/>
    <row r="314" s="4" customFormat="1" x14ac:dyDescent="0.25"/>
    <row r="315" s="4" customFormat="1" x14ac:dyDescent="0.25"/>
    <row r="316" s="4" customFormat="1" x14ac:dyDescent="0.25"/>
    <row r="317" s="4" customFormat="1" x14ac:dyDescent="0.25"/>
    <row r="318" s="4" customFormat="1" x14ac:dyDescent="0.25"/>
    <row r="319" s="4" customFormat="1" x14ac:dyDescent="0.25"/>
    <row r="320" s="4" customFormat="1" x14ac:dyDescent="0.25"/>
    <row r="321" s="4" customFormat="1" x14ac:dyDescent="0.25"/>
    <row r="322" s="4" customFormat="1" x14ac:dyDescent="0.25"/>
    <row r="323" s="4" customFormat="1" x14ac:dyDescent="0.25"/>
    <row r="324" s="4" customFormat="1" x14ac:dyDescent="0.25"/>
    <row r="325" s="4" customFormat="1" x14ac:dyDescent="0.25"/>
    <row r="326" s="4" customFormat="1" x14ac:dyDescent="0.25"/>
    <row r="327" s="4" customFormat="1" x14ac:dyDescent="0.25"/>
    <row r="328" s="4" customFormat="1" x14ac:dyDescent="0.25"/>
    <row r="329" s="4" customFormat="1" x14ac:dyDescent="0.25"/>
    <row r="330" s="4" customFormat="1" x14ac:dyDescent="0.25"/>
    <row r="331" s="4" customFormat="1" x14ac:dyDescent="0.25"/>
    <row r="332" s="4" customFormat="1" x14ac:dyDescent="0.25"/>
    <row r="333" s="4" customFormat="1" x14ac:dyDescent="0.25"/>
    <row r="334" s="4" customFormat="1" x14ac:dyDescent="0.25"/>
    <row r="335" s="4" customFormat="1" x14ac:dyDescent="0.25"/>
    <row r="336" s="4" customFormat="1" x14ac:dyDescent="0.25"/>
    <row r="337" s="4" customFormat="1" x14ac:dyDescent="0.25"/>
    <row r="338" s="4" customFormat="1" x14ac:dyDescent="0.25"/>
    <row r="339" s="4" customFormat="1" x14ac:dyDescent="0.25"/>
    <row r="340" s="4" customFormat="1" x14ac:dyDescent="0.25"/>
    <row r="341" s="4" customFormat="1" x14ac:dyDescent="0.25"/>
    <row r="342" s="4" customFormat="1" x14ac:dyDescent="0.25"/>
    <row r="343" s="4" customFormat="1" x14ac:dyDescent="0.25"/>
    <row r="344" s="4" customFormat="1" x14ac:dyDescent="0.25"/>
    <row r="345" s="4" customFormat="1" x14ac:dyDescent="0.25"/>
    <row r="346" s="4" customFormat="1" x14ac:dyDescent="0.25"/>
    <row r="347" s="4" customFormat="1" x14ac:dyDescent="0.25"/>
    <row r="348" s="4" customFormat="1" x14ac:dyDescent="0.25"/>
    <row r="349" s="4" customFormat="1" x14ac:dyDescent="0.25"/>
    <row r="350" s="4" customFormat="1" x14ac:dyDescent="0.25"/>
    <row r="351" s="4" customFormat="1" x14ac:dyDescent="0.25"/>
    <row r="352" s="4" customFormat="1" x14ac:dyDescent="0.25"/>
    <row r="353" s="4" customFormat="1" x14ac:dyDescent="0.25"/>
    <row r="354" s="4" customFormat="1" x14ac:dyDescent="0.25"/>
    <row r="355" s="4" customFormat="1" x14ac:dyDescent="0.25"/>
    <row r="356" s="4" customFormat="1" x14ac:dyDescent="0.25"/>
    <row r="357" s="4" customFormat="1" x14ac:dyDescent="0.25"/>
    <row r="358" s="4" customFormat="1" x14ac:dyDescent="0.25"/>
    <row r="359" s="4" customFormat="1" x14ac:dyDescent="0.25"/>
    <row r="360" s="4" customFormat="1" x14ac:dyDescent="0.25"/>
    <row r="361" s="4" customFormat="1" x14ac:dyDescent="0.25"/>
    <row r="362" s="4" customFormat="1" x14ac:dyDescent="0.25"/>
    <row r="363" s="4" customFormat="1" x14ac:dyDescent="0.25"/>
    <row r="364" s="4" customFormat="1" x14ac:dyDescent="0.25"/>
    <row r="365" s="4" customFormat="1" x14ac:dyDescent="0.25"/>
    <row r="366" s="4" customFormat="1" x14ac:dyDescent="0.25"/>
    <row r="367" s="4" customFormat="1" x14ac:dyDescent="0.25"/>
    <row r="368" s="4" customFormat="1" x14ac:dyDescent="0.25"/>
    <row r="369" s="4" customFormat="1" x14ac:dyDescent="0.25"/>
    <row r="370" s="4" customFormat="1" x14ac:dyDescent="0.25"/>
    <row r="371" s="4" customFormat="1" x14ac:dyDescent="0.25"/>
    <row r="372" s="4" customFormat="1" x14ac:dyDescent="0.25"/>
    <row r="373" s="4" customFormat="1" x14ac:dyDescent="0.25"/>
    <row r="374" s="4" customFormat="1" x14ac:dyDescent="0.25"/>
    <row r="375" s="4" customFormat="1" x14ac:dyDescent="0.25"/>
    <row r="376" s="4" customFormat="1" x14ac:dyDescent="0.25"/>
    <row r="377" s="4" customFormat="1" x14ac:dyDescent="0.25"/>
    <row r="378" s="4" customFormat="1" x14ac:dyDescent="0.25"/>
    <row r="379" s="4" customFormat="1" x14ac:dyDescent="0.25"/>
    <row r="380" s="4" customFormat="1" x14ac:dyDescent="0.25"/>
    <row r="381" s="4" customFormat="1" x14ac:dyDescent="0.25"/>
    <row r="382" s="4" customFormat="1" x14ac:dyDescent="0.25"/>
    <row r="383" s="4" customFormat="1" x14ac:dyDescent="0.25"/>
    <row r="384" s="4" customFormat="1" x14ac:dyDescent="0.25"/>
    <row r="385" s="4" customFormat="1" x14ac:dyDescent="0.25"/>
    <row r="386" s="4" customFormat="1" x14ac:dyDescent="0.25"/>
    <row r="387" s="4" customFormat="1" x14ac:dyDescent="0.25"/>
    <row r="388" s="4" customFormat="1" x14ac:dyDescent="0.25"/>
    <row r="389" s="4" customFormat="1" x14ac:dyDescent="0.25"/>
    <row r="390" s="4" customFormat="1" x14ac:dyDescent="0.25"/>
    <row r="391" s="4" customFormat="1" x14ac:dyDescent="0.25"/>
    <row r="392" s="4" customFormat="1" x14ac:dyDescent="0.25"/>
    <row r="393" s="4" customFormat="1" x14ac:dyDescent="0.25"/>
    <row r="394" s="4" customFormat="1" x14ac:dyDescent="0.25"/>
    <row r="395" s="4" customFormat="1" x14ac:dyDescent="0.25"/>
    <row r="396" s="4" customFormat="1" x14ac:dyDescent="0.25"/>
    <row r="397" s="4" customFormat="1" x14ac:dyDescent="0.25"/>
    <row r="398" s="4" customFormat="1" x14ac:dyDescent="0.25"/>
    <row r="399" s="4" customFormat="1" x14ac:dyDescent="0.25"/>
    <row r="400" s="4" customFormat="1" x14ac:dyDescent="0.25"/>
    <row r="401" s="4" customFormat="1" x14ac:dyDescent="0.25"/>
    <row r="402" s="4" customFormat="1" x14ac:dyDescent="0.25"/>
    <row r="403" s="4" customFormat="1" x14ac:dyDescent="0.25"/>
    <row r="404" s="4" customFormat="1" x14ac:dyDescent="0.25"/>
    <row r="405" s="4" customFormat="1" x14ac:dyDescent="0.25"/>
    <row r="406" s="4" customFormat="1" x14ac:dyDescent="0.25"/>
    <row r="407" s="4" customFormat="1" x14ac:dyDescent="0.25"/>
    <row r="408" s="4" customFormat="1" x14ac:dyDescent="0.25"/>
    <row r="409" s="4" customFormat="1" x14ac:dyDescent="0.25"/>
    <row r="410" s="4" customFormat="1" x14ac:dyDescent="0.25"/>
    <row r="411" s="4" customFormat="1" x14ac:dyDescent="0.25"/>
    <row r="412" s="4" customFormat="1" x14ac:dyDescent="0.25"/>
    <row r="413" s="4" customFormat="1" x14ac:dyDescent="0.25"/>
    <row r="414" s="4" customFormat="1" x14ac:dyDescent="0.25"/>
    <row r="415" s="4" customFormat="1" x14ac:dyDescent="0.25"/>
    <row r="416" s="4" customFormat="1" x14ac:dyDescent="0.25"/>
    <row r="417" s="4" customFormat="1" x14ac:dyDescent="0.25"/>
    <row r="418" s="4" customFormat="1" x14ac:dyDescent="0.25"/>
    <row r="419" s="4" customFormat="1" x14ac:dyDescent="0.25"/>
    <row r="420" s="4" customFormat="1" x14ac:dyDescent="0.25"/>
    <row r="421" s="4" customFormat="1" x14ac:dyDescent="0.25"/>
    <row r="422" s="4" customFormat="1" x14ac:dyDescent="0.25"/>
    <row r="423" s="4" customFormat="1" x14ac:dyDescent="0.25"/>
    <row r="424" s="4" customFormat="1" x14ac:dyDescent="0.25"/>
    <row r="425" s="4" customFormat="1" x14ac:dyDescent="0.25"/>
    <row r="426" s="4" customFormat="1" x14ac:dyDescent="0.25"/>
    <row r="427" s="4" customFormat="1" x14ac:dyDescent="0.25"/>
    <row r="428" s="4" customFormat="1" x14ac:dyDescent="0.25"/>
    <row r="429" s="4" customFormat="1" x14ac:dyDescent="0.25"/>
    <row r="430" s="4" customFormat="1" x14ac:dyDescent="0.25"/>
    <row r="431" s="4" customFormat="1" x14ac:dyDescent="0.25"/>
    <row r="432" s="4" customFormat="1" x14ac:dyDescent="0.25"/>
    <row r="433" s="4" customFormat="1" x14ac:dyDescent="0.25"/>
    <row r="434" s="4" customFormat="1" x14ac:dyDescent="0.25"/>
    <row r="435" s="4" customFormat="1" x14ac:dyDescent="0.25"/>
    <row r="436" s="4" customFormat="1" x14ac:dyDescent="0.25"/>
    <row r="437" s="4" customFormat="1" x14ac:dyDescent="0.25"/>
    <row r="438" s="4" customFormat="1" x14ac:dyDescent="0.25"/>
    <row r="439" s="4" customFormat="1" x14ac:dyDescent="0.25"/>
    <row r="440" s="4" customFormat="1" x14ac:dyDescent="0.25"/>
    <row r="441" s="4" customFormat="1" x14ac:dyDescent="0.25"/>
    <row r="442" s="4" customFormat="1" x14ac:dyDescent="0.25"/>
    <row r="443" s="4" customFormat="1" x14ac:dyDescent="0.25"/>
    <row r="444" s="4" customFormat="1" x14ac:dyDescent="0.25"/>
    <row r="445" s="4" customFormat="1" x14ac:dyDescent="0.25"/>
    <row r="446" s="4" customFormat="1" x14ac:dyDescent="0.25"/>
    <row r="447" s="4" customFormat="1" x14ac:dyDescent="0.25"/>
    <row r="448" s="4" customFormat="1" x14ac:dyDescent="0.25"/>
    <row r="449" s="4" customFormat="1" x14ac:dyDescent="0.25"/>
    <row r="450" s="4" customFormat="1" x14ac:dyDescent="0.25"/>
    <row r="451" s="4" customFormat="1" x14ac:dyDescent="0.25"/>
    <row r="452" s="4" customFormat="1" x14ac:dyDescent="0.25"/>
    <row r="453" s="4" customFormat="1" x14ac:dyDescent="0.25"/>
    <row r="454" s="4" customFormat="1" x14ac:dyDescent="0.25"/>
    <row r="455" s="4" customFormat="1" x14ac:dyDescent="0.25"/>
    <row r="456" s="4" customFormat="1" x14ac:dyDescent="0.25"/>
    <row r="457" s="4" customFormat="1" x14ac:dyDescent="0.25"/>
    <row r="458" s="4" customFormat="1" x14ac:dyDescent="0.25"/>
    <row r="459" s="4" customFormat="1" x14ac:dyDescent="0.25"/>
    <row r="460" s="4" customFormat="1" x14ac:dyDescent="0.25"/>
    <row r="461" s="4" customFormat="1" x14ac:dyDescent="0.25"/>
    <row r="462" s="4" customFormat="1" x14ac:dyDescent="0.25"/>
    <row r="463" s="4" customFormat="1" x14ac:dyDescent="0.25"/>
    <row r="464" s="4" customFormat="1" x14ac:dyDescent="0.25"/>
    <row r="465" s="4" customFormat="1" x14ac:dyDescent="0.25"/>
    <row r="466" s="4" customFormat="1" x14ac:dyDescent="0.25"/>
    <row r="467" s="4" customFormat="1" x14ac:dyDescent="0.25"/>
    <row r="468" s="4" customFormat="1" x14ac:dyDescent="0.25"/>
    <row r="469" s="4" customFormat="1" x14ac:dyDescent="0.25"/>
    <row r="470" s="4" customFormat="1" x14ac:dyDescent="0.25"/>
    <row r="471" s="4" customFormat="1" x14ac:dyDescent="0.25"/>
    <row r="472" s="4" customFormat="1" x14ac:dyDescent="0.25"/>
    <row r="473" s="4" customFormat="1" x14ac:dyDescent="0.25"/>
    <row r="474" s="4" customFormat="1" x14ac:dyDescent="0.25"/>
    <row r="475" s="4" customFormat="1" x14ac:dyDescent="0.25"/>
    <row r="476" s="4" customFormat="1" x14ac:dyDescent="0.25"/>
    <row r="477" s="4" customFormat="1" x14ac:dyDescent="0.25"/>
    <row r="478" s="4" customFormat="1" x14ac:dyDescent="0.25"/>
    <row r="479" s="4" customFormat="1" x14ac:dyDescent="0.25"/>
    <row r="480" s="4" customFormat="1" x14ac:dyDescent="0.25"/>
    <row r="481" s="4" customFormat="1" x14ac:dyDescent="0.25"/>
    <row r="482" s="4" customFormat="1" x14ac:dyDescent="0.25"/>
    <row r="483" s="4" customFormat="1" x14ac:dyDescent="0.25"/>
    <row r="484" s="4" customFormat="1" x14ac:dyDescent="0.25"/>
    <row r="485" s="4" customFormat="1" x14ac:dyDescent="0.25"/>
    <row r="486" s="4" customFormat="1" x14ac:dyDescent="0.25"/>
    <row r="487" s="4" customFormat="1" x14ac:dyDescent="0.25"/>
    <row r="488" s="4" customFormat="1" x14ac:dyDescent="0.25"/>
    <row r="489" s="4" customFormat="1" x14ac:dyDescent="0.25"/>
    <row r="490" s="4" customFormat="1" x14ac:dyDescent="0.25"/>
    <row r="491" s="4" customFormat="1" x14ac:dyDescent="0.25"/>
    <row r="492" s="4" customFormat="1" x14ac:dyDescent="0.25"/>
    <row r="493" s="4" customFormat="1" x14ac:dyDescent="0.25"/>
    <row r="494" s="4" customFormat="1" x14ac:dyDescent="0.25"/>
    <row r="495" s="4" customFormat="1" x14ac:dyDescent="0.25"/>
    <row r="496" s="4" customFormat="1" x14ac:dyDescent="0.25"/>
    <row r="497" s="4" customFormat="1" x14ac:dyDescent="0.25"/>
    <row r="498" s="4" customFormat="1" x14ac:dyDescent="0.25"/>
    <row r="499" s="4" customFormat="1" x14ac:dyDescent="0.25"/>
    <row r="500" s="4" customFormat="1" x14ac:dyDescent="0.25"/>
    <row r="501" s="4" customFormat="1" x14ac:dyDescent="0.25"/>
    <row r="502" s="4" customFormat="1" x14ac:dyDescent="0.25"/>
    <row r="503" s="4" customFormat="1" x14ac:dyDescent="0.25"/>
    <row r="504" s="4" customFormat="1" x14ac:dyDescent="0.25"/>
    <row r="505" s="4" customFormat="1" x14ac:dyDescent="0.25"/>
    <row r="506" s="4" customFormat="1" x14ac:dyDescent="0.25"/>
    <row r="507" s="4" customFormat="1" x14ac:dyDescent="0.25"/>
    <row r="508" s="4" customFormat="1" x14ac:dyDescent="0.25"/>
    <row r="509" s="4" customFormat="1" x14ac:dyDescent="0.25"/>
    <row r="510" s="4" customFormat="1" x14ac:dyDescent="0.25"/>
    <row r="511" s="4" customFormat="1" x14ac:dyDescent="0.25"/>
    <row r="512" s="4" customFormat="1" x14ac:dyDescent="0.25"/>
    <row r="513" s="4" customFormat="1" x14ac:dyDescent="0.25"/>
    <row r="514" s="4" customFormat="1" x14ac:dyDescent="0.25"/>
    <row r="515" s="4" customFormat="1" x14ac:dyDescent="0.25"/>
    <row r="516" s="4" customFormat="1" x14ac:dyDescent="0.25"/>
    <row r="517" s="4" customFormat="1" x14ac:dyDescent="0.25"/>
    <row r="518" s="4" customFormat="1" x14ac:dyDescent="0.25"/>
    <row r="519" s="4" customFormat="1" x14ac:dyDescent="0.25"/>
    <row r="520" s="4" customFormat="1" x14ac:dyDescent="0.25"/>
    <row r="521" s="4" customFormat="1" x14ac:dyDescent="0.25"/>
    <row r="522" s="4" customFormat="1" x14ac:dyDescent="0.25"/>
    <row r="523" s="4" customFormat="1" x14ac:dyDescent="0.25"/>
    <row r="524" s="4" customFormat="1" x14ac:dyDescent="0.25"/>
    <row r="525" s="4" customFormat="1" x14ac:dyDescent="0.25"/>
    <row r="526" s="4" customFormat="1" x14ac:dyDescent="0.25"/>
    <row r="527" s="4" customFormat="1" x14ac:dyDescent="0.25"/>
    <row r="528" s="4" customFormat="1" x14ac:dyDescent="0.25"/>
    <row r="529" s="4" customFormat="1" x14ac:dyDescent="0.25"/>
    <row r="530" s="4" customFormat="1" x14ac:dyDescent="0.25"/>
    <row r="531" s="4" customFormat="1" x14ac:dyDescent="0.25"/>
  </sheetData>
  <mergeCells count="50">
    <mergeCell ref="Q4:Q5"/>
    <mergeCell ref="R4:R5"/>
    <mergeCell ref="O4:O5"/>
    <mergeCell ref="P4:P5"/>
    <mergeCell ref="A2:U2"/>
    <mergeCell ref="K4:K5"/>
    <mergeCell ref="L4:L5"/>
    <mergeCell ref="M4:M5"/>
    <mergeCell ref="N4:N5"/>
    <mergeCell ref="G4:J4"/>
    <mergeCell ref="S4:U5"/>
    <mergeCell ref="A41:E41"/>
    <mergeCell ref="B4:B5"/>
    <mergeCell ref="A4:A5"/>
    <mergeCell ref="E4:E5"/>
    <mergeCell ref="F4:F5"/>
    <mergeCell ref="D4:D5"/>
    <mergeCell ref="C4:C5"/>
    <mergeCell ref="A38:E38"/>
    <mergeCell ref="A39:E39"/>
    <mergeCell ref="A40:E40"/>
    <mergeCell ref="A37:E37"/>
    <mergeCell ref="S16:U16"/>
    <mergeCell ref="S23:U23"/>
    <mergeCell ref="S24:U24"/>
    <mergeCell ref="S25:U25"/>
    <mergeCell ref="S28:U28"/>
    <mergeCell ref="S26:U26"/>
    <mergeCell ref="S27:U27"/>
    <mergeCell ref="S11:U11"/>
    <mergeCell ref="S12:U12"/>
    <mergeCell ref="S13:U13"/>
    <mergeCell ref="S14:U14"/>
    <mergeCell ref="S15:U15"/>
    <mergeCell ref="S6:U6"/>
    <mergeCell ref="S7:U7"/>
    <mergeCell ref="S8:U8"/>
    <mergeCell ref="S9:U9"/>
    <mergeCell ref="S10:U10"/>
    <mergeCell ref="S34:U34"/>
    <mergeCell ref="S35:U35"/>
    <mergeCell ref="S17:U17"/>
    <mergeCell ref="S18:U20"/>
    <mergeCell ref="S21:U21"/>
    <mergeCell ref="S22:U22"/>
    <mergeCell ref="S29:U29"/>
    <mergeCell ref="S30:U30"/>
    <mergeCell ref="S31:U31"/>
    <mergeCell ref="S32:U32"/>
    <mergeCell ref="S33:U33"/>
  </mergeCells>
  <pageMargins left="0.25" right="0.25" top="0.75" bottom="0.75" header="0.3" footer="0.3"/>
  <pageSetup paperSize="9" scale="4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243"/>
  <sheetViews>
    <sheetView workbookViewId="0">
      <selection activeCell="B41" sqref="B41"/>
    </sheetView>
  </sheetViews>
  <sheetFormatPr baseColWidth="10" defaultRowHeight="15" x14ac:dyDescent="0.25"/>
  <cols>
    <col min="1" max="1" width="11.42578125" style="51"/>
    <col min="2" max="2" width="54" style="51" bestFit="1" customWidth="1"/>
    <col min="3" max="3" width="33.42578125" style="51" bestFit="1" customWidth="1"/>
    <col min="4" max="4" width="16.5703125" style="52" customWidth="1"/>
    <col min="5" max="5" width="26" style="52" customWidth="1"/>
    <col min="6" max="6" width="15" style="52" customWidth="1"/>
    <col min="7" max="7" width="17.42578125" style="52" customWidth="1"/>
    <col min="8" max="8" width="13.7109375" style="54" bestFit="1" customWidth="1"/>
    <col min="9" max="53" width="11.42578125" style="54"/>
    <col min="54" max="16384" width="11.42578125" style="51"/>
  </cols>
  <sheetData>
    <row r="1" spans="1:8" s="54" customFormat="1" ht="15.75" thickBot="1" x14ac:dyDescent="0.3">
      <c r="D1" s="53"/>
      <c r="E1" s="53"/>
      <c r="F1" s="53"/>
      <c r="G1" s="53"/>
    </row>
    <row r="2" spans="1:8" ht="15.75" thickBot="1" x14ac:dyDescent="0.3">
      <c r="A2" s="54"/>
      <c r="B2" s="154" t="s">
        <v>92</v>
      </c>
      <c r="C2" s="156" t="s">
        <v>99</v>
      </c>
      <c r="D2" s="151" t="s">
        <v>96</v>
      </c>
      <c r="E2" s="152"/>
      <c r="F2" s="152"/>
      <c r="G2" s="153"/>
      <c r="H2" s="158" t="s">
        <v>59</v>
      </c>
    </row>
    <row r="3" spans="1:8" ht="15.75" thickBot="1" x14ac:dyDescent="0.3">
      <c r="B3" s="155"/>
      <c r="C3" s="157"/>
      <c r="D3" s="64" t="s">
        <v>93</v>
      </c>
      <c r="E3" s="64" t="s">
        <v>97</v>
      </c>
      <c r="F3" s="64" t="s">
        <v>94</v>
      </c>
      <c r="G3" s="64" t="s">
        <v>95</v>
      </c>
      <c r="H3" s="159"/>
    </row>
    <row r="4" spans="1:8" s="54" customFormat="1" x14ac:dyDescent="0.25">
      <c r="A4" s="59">
        <v>1</v>
      </c>
      <c r="B4" s="79" t="s">
        <v>6</v>
      </c>
      <c r="C4" s="75">
        <v>3622000</v>
      </c>
      <c r="D4" s="62">
        <v>0</v>
      </c>
      <c r="E4" s="63">
        <v>1811000</v>
      </c>
      <c r="F4" s="62">
        <v>0</v>
      </c>
      <c r="G4" s="62">
        <v>0</v>
      </c>
      <c r="H4" s="65">
        <f t="shared" ref="H4:H33" si="0">C4-D4-F4-G4</f>
        <v>3622000</v>
      </c>
    </row>
    <row r="5" spans="1:8" s="54" customFormat="1" x14ac:dyDescent="0.25">
      <c r="A5" s="59">
        <v>2</v>
      </c>
      <c r="B5" s="80" t="s">
        <v>8</v>
      </c>
      <c r="C5" s="76">
        <v>4993300.5999999996</v>
      </c>
      <c r="D5" s="55">
        <v>0</v>
      </c>
      <c r="E5" s="60">
        <v>4493971</v>
      </c>
      <c r="F5" s="55">
        <v>0</v>
      </c>
      <c r="G5" s="55">
        <v>0</v>
      </c>
      <c r="H5" s="66">
        <f t="shared" si="0"/>
        <v>4993300.5999999996</v>
      </c>
    </row>
    <row r="6" spans="1:8" s="54" customFormat="1" x14ac:dyDescent="0.25">
      <c r="A6" s="59">
        <v>3</v>
      </c>
      <c r="B6" s="80" t="s">
        <v>5</v>
      </c>
      <c r="C6" s="76">
        <v>42735000</v>
      </c>
      <c r="D6" s="55">
        <v>21367500</v>
      </c>
      <c r="E6" s="61">
        <f>-500000-500000-700000</f>
        <v>-1700000</v>
      </c>
      <c r="F6" s="55">
        <v>0</v>
      </c>
      <c r="G6" s="55">
        <v>0</v>
      </c>
      <c r="H6" s="66">
        <f t="shared" si="0"/>
        <v>21367500</v>
      </c>
    </row>
    <row r="7" spans="1:8" s="54" customFormat="1" x14ac:dyDescent="0.25">
      <c r="A7" s="59">
        <v>4</v>
      </c>
      <c r="B7" s="80" t="s">
        <v>17</v>
      </c>
      <c r="C7" s="76">
        <v>883600</v>
      </c>
      <c r="D7" s="55">
        <v>0</v>
      </c>
      <c r="E7" s="55">
        <v>0</v>
      </c>
      <c r="F7" s="55">
        <v>0</v>
      </c>
      <c r="G7" s="55">
        <v>0</v>
      </c>
      <c r="H7" s="66">
        <f t="shared" si="0"/>
        <v>883600</v>
      </c>
    </row>
    <row r="8" spans="1:8" s="54" customFormat="1" x14ac:dyDescent="0.25">
      <c r="A8" s="59">
        <v>5</v>
      </c>
      <c r="B8" s="80" t="s">
        <v>23</v>
      </c>
      <c r="C8" s="76">
        <v>1380000</v>
      </c>
      <c r="D8" s="55">
        <v>0</v>
      </c>
      <c r="E8" s="55">
        <v>0</v>
      </c>
      <c r="F8" s="55">
        <v>0</v>
      </c>
      <c r="G8" s="55">
        <v>0</v>
      </c>
      <c r="H8" s="66">
        <f t="shared" si="0"/>
        <v>1380000</v>
      </c>
    </row>
    <row r="9" spans="1:8" s="54" customFormat="1" x14ac:dyDescent="0.25">
      <c r="A9" s="59">
        <v>6</v>
      </c>
      <c r="B9" s="80" t="s">
        <v>22</v>
      </c>
      <c r="C9" s="76">
        <f>3350000+25000</f>
        <v>3375000</v>
      </c>
      <c r="D9" s="55">
        <v>0</v>
      </c>
      <c r="E9" s="55">
        <v>0</v>
      </c>
      <c r="F9" s="55">
        <v>0</v>
      </c>
      <c r="G9" s="55">
        <v>0</v>
      </c>
      <c r="H9" s="66">
        <f t="shared" si="0"/>
        <v>3375000</v>
      </c>
    </row>
    <row r="10" spans="1:8" s="54" customFormat="1" x14ac:dyDescent="0.25">
      <c r="A10" s="59">
        <v>7</v>
      </c>
      <c r="B10" s="80" t="s">
        <v>35</v>
      </c>
      <c r="C10" s="76">
        <f>742500+25000</f>
        <v>767500</v>
      </c>
      <c r="D10" s="55">
        <v>0</v>
      </c>
      <c r="E10" s="55">
        <v>0</v>
      </c>
      <c r="F10" s="55">
        <v>0</v>
      </c>
      <c r="G10" s="55">
        <v>0</v>
      </c>
      <c r="H10" s="66">
        <f t="shared" si="0"/>
        <v>767500</v>
      </c>
    </row>
    <row r="11" spans="1:8" s="54" customFormat="1" x14ac:dyDescent="0.25">
      <c r="A11" s="59">
        <v>8</v>
      </c>
      <c r="B11" s="80" t="s">
        <v>25</v>
      </c>
      <c r="C11" s="76">
        <v>13463200</v>
      </c>
      <c r="D11" s="55">
        <v>0</v>
      </c>
      <c r="E11" s="61">
        <v>-500000</v>
      </c>
      <c r="F11" s="55">
        <v>0</v>
      </c>
      <c r="G11" s="55">
        <v>0</v>
      </c>
      <c r="H11" s="66">
        <f t="shared" si="0"/>
        <v>13463200</v>
      </c>
    </row>
    <row r="12" spans="1:8" s="54" customFormat="1" ht="15" customHeight="1" x14ac:dyDescent="0.25">
      <c r="A12" s="59">
        <v>9</v>
      </c>
      <c r="B12" s="80" t="s">
        <v>98</v>
      </c>
      <c r="C12" s="76">
        <v>65825000</v>
      </c>
      <c r="D12" s="58">
        <v>0</v>
      </c>
      <c r="E12" s="61">
        <f>0-1000000-300000-500000-500000-100000-50000</f>
        <v>-2450000</v>
      </c>
      <c r="F12" s="55">
        <v>0</v>
      </c>
      <c r="G12" s="55">
        <v>0</v>
      </c>
      <c r="H12" s="66">
        <f t="shared" si="0"/>
        <v>65825000</v>
      </c>
    </row>
    <row r="13" spans="1:8" s="54" customFormat="1" x14ac:dyDescent="0.25">
      <c r="A13" s="59">
        <v>10</v>
      </c>
      <c r="B13" s="80" t="s">
        <v>24</v>
      </c>
      <c r="C13" s="76">
        <v>6178500</v>
      </c>
      <c r="D13" s="55">
        <v>0</v>
      </c>
      <c r="E13" s="61">
        <v>-500000</v>
      </c>
      <c r="F13" s="55">
        <v>0</v>
      </c>
      <c r="G13" s="55">
        <v>0</v>
      </c>
      <c r="H13" s="66">
        <f t="shared" si="0"/>
        <v>6178500</v>
      </c>
    </row>
    <row r="14" spans="1:8" s="54" customFormat="1" x14ac:dyDescent="0.25">
      <c r="A14" s="59">
        <v>11</v>
      </c>
      <c r="B14" s="80" t="s">
        <v>26</v>
      </c>
      <c r="C14" s="76">
        <v>764000</v>
      </c>
      <c r="D14" s="55">
        <v>0</v>
      </c>
      <c r="E14" s="55">
        <v>0</v>
      </c>
      <c r="F14" s="55">
        <v>0</v>
      </c>
      <c r="G14" s="55">
        <v>0</v>
      </c>
      <c r="H14" s="66">
        <f t="shared" si="0"/>
        <v>764000</v>
      </c>
    </row>
    <row r="15" spans="1:8" s="54" customFormat="1" x14ac:dyDescent="0.25">
      <c r="A15" s="59">
        <v>12</v>
      </c>
      <c r="B15" s="80" t="s">
        <v>30</v>
      </c>
      <c r="C15" s="76">
        <v>8506023</v>
      </c>
      <c r="D15" s="55">
        <v>0</v>
      </c>
      <c r="E15" s="55">
        <v>0</v>
      </c>
      <c r="F15" s="55">
        <v>0</v>
      </c>
      <c r="G15" s="55">
        <v>0</v>
      </c>
      <c r="H15" s="66">
        <f t="shared" si="0"/>
        <v>8506023</v>
      </c>
    </row>
    <row r="16" spans="1:8" s="54" customFormat="1" x14ac:dyDescent="0.25">
      <c r="A16" s="59">
        <v>13</v>
      </c>
      <c r="B16" s="80" t="s">
        <v>37</v>
      </c>
      <c r="C16" s="76">
        <v>220000</v>
      </c>
      <c r="D16" s="55">
        <v>0</v>
      </c>
      <c r="E16" s="55">
        <v>0</v>
      </c>
      <c r="F16" s="55">
        <v>0</v>
      </c>
      <c r="G16" s="55">
        <v>0</v>
      </c>
      <c r="H16" s="66">
        <f t="shared" si="0"/>
        <v>220000</v>
      </c>
    </row>
    <row r="17" spans="1:8" s="54" customFormat="1" ht="15" customHeight="1" x14ac:dyDescent="0.25">
      <c r="A17" s="59">
        <v>14</v>
      </c>
      <c r="B17" s="80" t="s">
        <v>67</v>
      </c>
      <c r="C17" s="76">
        <v>220200</v>
      </c>
      <c r="D17" s="55">
        <v>0</v>
      </c>
      <c r="E17" s="61">
        <v>-17000</v>
      </c>
      <c r="F17" s="55">
        <v>0</v>
      </c>
      <c r="G17" s="55">
        <v>0</v>
      </c>
      <c r="H17" s="66">
        <f t="shared" si="0"/>
        <v>220200</v>
      </c>
    </row>
    <row r="18" spans="1:8" s="54" customFormat="1" x14ac:dyDescent="0.25">
      <c r="A18" s="59">
        <v>15</v>
      </c>
      <c r="B18" s="80" t="s">
        <v>48</v>
      </c>
      <c r="C18" s="76">
        <v>2140000</v>
      </c>
      <c r="D18" s="55">
        <v>0</v>
      </c>
      <c r="E18" s="61">
        <v>-500000</v>
      </c>
      <c r="F18" s="55">
        <v>0</v>
      </c>
      <c r="G18" s="55">
        <v>0</v>
      </c>
      <c r="H18" s="66">
        <f t="shared" si="0"/>
        <v>2140000</v>
      </c>
    </row>
    <row r="19" spans="1:8" s="54" customFormat="1" ht="15" customHeight="1" x14ac:dyDescent="0.25">
      <c r="A19" s="59">
        <v>16</v>
      </c>
      <c r="B19" s="80" t="s">
        <v>80</v>
      </c>
      <c r="C19" s="76">
        <v>2254000</v>
      </c>
      <c r="D19" s="55">
        <v>0</v>
      </c>
      <c r="E19" s="55">
        <v>0</v>
      </c>
      <c r="F19" s="55">
        <v>0</v>
      </c>
      <c r="G19" s="55">
        <v>0</v>
      </c>
      <c r="H19" s="66">
        <f t="shared" si="0"/>
        <v>2254000</v>
      </c>
    </row>
    <row r="20" spans="1:8" s="54" customFormat="1" ht="15" customHeight="1" x14ac:dyDescent="0.25">
      <c r="A20" s="59">
        <v>17</v>
      </c>
      <c r="B20" s="80" t="s">
        <v>82</v>
      </c>
      <c r="C20" s="76">
        <v>1047000</v>
      </c>
      <c r="D20" s="55">
        <v>0</v>
      </c>
      <c r="E20" s="55">
        <v>0</v>
      </c>
      <c r="F20" s="55">
        <v>0</v>
      </c>
      <c r="G20" s="55">
        <v>0</v>
      </c>
      <c r="H20" s="66">
        <f t="shared" si="0"/>
        <v>1047000</v>
      </c>
    </row>
    <row r="21" spans="1:8" s="54" customFormat="1" x14ac:dyDescent="0.25">
      <c r="A21" s="59">
        <v>18</v>
      </c>
      <c r="B21" s="80" t="s">
        <v>42</v>
      </c>
      <c r="C21" s="77">
        <v>0</v>
      </c>
      <c r="D21" s="55">
        <v>0</v>
      </c>
      <c r="E21" s="55">
        <v>0</v>
      </c>
      <c r="F21" s="55">
        <v>0</v>
      </c>
      <c r="G21" s="55">
        <v>0</v>
      </c>
      <c r="H21" s="66">
        <f t="shared" si="0"/>
        <v>0</v>
      </c>
    </row>
    <row r="22" spans="1:8" s="54" customFormat="1" x14ac:dyDescent="0.25">
      <c r="A22" s="59">
        <v>19</v>
      </c>
      <c r="B22" s="80" t="s">
        <v>28</v>
      </c>
      <c r="C22" s="77">
        <v>0</v>
      </c>
      <c r="D22" s="55">
        <v>0</v>
      </c>
      <c r="E22" s="55">
        <v>0</v>
      </c>
      <c r="F22" s="55">
        <v>0</v>
      </c>
      <c r="G22" s="55">
        <v>0</v>
      </c>
      <c r="H22" s="66">
        <f t="shared" si="0"/>
        <v>0</v>
      </c>
    </row>
    <row r="23" spans="1:8" s="54" customFormat="1" x14ac:dyDescent="0.25">
      <c r="A23" s="59">
        <v>20</v>
      </c>
      <c r="B23" s="80" t="s">
        <v>34</v>
      </c>
      <c r="C23" s="77">
        <v>0</v>
      </c>
      <c r="D23" s="55">
        <v>0</v>
      </c>
      <c r="E23" s="55">
        <v>0</v>
      </c>
      <c r="F23" s="55">
        <v>0</v>
      </c>
      <c r="G23" s="55">
        <v>0</v>
      </c>
      <c r="H23" s="66">
        <f t="shared" si="0"/>
        <v>0</v>
      </c>
    </row>
    <row r="24" spans="1:8" s="54" customFormat="1" x14ac:dyDescent="0.25">
      <c r="A24" s="59">
        <v>21</v>
      </c>
      <c r="B24" s="80" t="s">
        <v>33</v>
      </c>
      <c r="C24" s="77">
        <v>0</v>
      </c>
      <c r="D24" s="55">
        <v>0</v>
      </c>
      <c r="E24" s="55">
        <v>0</v>
      </c>
      <c r="F24" s="55">
        <v>0</v>
      </c>
      <c r="G24" s="55">
        <v>0</v>
      </c>
      <c r="H24" s="66">
        <f t="shared" si="0"/>
        <v>0</v>
      </c>
    </row>
    <row r="25" spans="1:8" s="54" customFormat="1" x14ac:dyDescent="0.25">
      <c r="A25" s="59">
        <v>22</v>
      </c>
      <c r="B25" s="80" t="s">
        <v>33</v>
      </c>
      <c r="C25" s="77">
        <v>0</v>
      </c>
      <c r="D25" s="55">
        <v>0</v>
      </c>
      <c r="E25" s="55">
        <v>0</v>
      </c>
      <c r="F25" s="55">
        <v>0</v>
      </c>
      <c r="G25" s="55">
        <v>0</v>
      </c>
      <c r="H25" s="66">
        <f t="shared" si="0"/>
        <v>0</v>
      </c>
    </row>
    <row r="26" spans="1:8" s="54" customFormat="1" x14ac:dyDescent="0.25">
      <c r="A26" s="59">
        <v>23</v>
      </c>
      <c r="B26" s="80" t="s">
        <v>39</v>
      </c>
      <c r="C26" s="77">
        <v>0</v>
      </c>
      <c r="D26" s="55">
        <v>0</v>
      </c>
      <c r="E26" s="55">
        <v>0</v>
      </c>
      <c r="F26" s="55">
        <v>0</v>
      </c>
      <c r="G26" s="55">
        <v>0</v>
      </c>
      <c r="H26" s="66">
        <f t="shared" si="0"/>
        <v>0</v>
      </c>
    </row>
    <row r="27" spans="1:8" s="54" customFormat="1" x14ac:dyDescent="0.25">
      <c r="A27" s="59">
        <v>24</v>
      </c>
      <c r="B27" s="80" t="s">
        <v>40</v>
      </c>
      <c r="C27" s="77">
        <v>0</v>
      </c>
      <c r="D27" s="55">
        <v>0</v>
      </c>
      <c r="E27" s="55">
        <v>0</v>
      </c>
      <c r="F27" s="55">
        <v>0</v>
      </c>
      <c r="G27" s="55">
        <v>0</v>
      </c>
      <c r="H27" s="66">
        <f t="shared" si="0"/>
        <v>0</v>
      </c>
    </row>
    <row r="28" spans="1:8" s="54" customFormat="1" x14ac:dyDescent="0.25">
      <c r="A28" s="59">
        <v>25</v>
      </c>
      <c r="B28" s="80" t="s">
        <v>52</v>
      </c>
      <c r="C28" s="76">
        <f>J28*2</f>
        <v>0</v>
      </c>
      <c r="D28" s="55">
        <v>0</v>
      </c>
      <c r="E28" s="56">
        <v>-637971</v>
      </c>
      <c r="F28" s="55">
        <v>0</v>
      </c>
      <c r="G28" s="55">
        <v>0</v>
      </c>
      <c r="H28" s="66">
        <f t="shared" si="0"/>
        <v>0</v>
      </c>
    </row>
    <row r="29" spans="1:8" s="54" customFormat="1" ht="15" customHeight="1" x14ac:dyDescent="0.25">
      <c r="A29" s="59">
        <v>26</v>
      </c>
      <c r="B29" s="80" t="s">
        <v>61</v>
      </c>
      <c r="C29" s="76">
        <v>2229815.2000000002</v>
      </c>
      <c r="D29" s="55">
        <v>0</v>
      </c>
      <c r="E29" s="55">
        <v>0</v>
      </c>
      <c r="F29" s="55">
        <v>0</v>
      </c>
      <c r="G29" s="55">
        <v>0</v>
      </c>
      <c r="H29" s="66">
        <f t="shared" si="0"/>
        <v>2229815.2000000002</v>
      </c>
    </row>
    <row r="30" spans="1:8" s="54" customFormat="1" x14ac:dyDescent="0.25">
      <c r="A30" s="59">
        <v>27</v>
      </c>
      <c r="B30" s="80" t="s">
        <v>62</v>
      </c>
      <c r="C30" s="76">
        <v>600000</v>
      </c>
      <c r="D30" s="55">
        <v>0</v>
      </c>
      <c r="E30" s="55">
        <v>0</v>
      </c>
      <c r="F30" s="55">
        <v>0</v>
      </c>
      <c r="G30" s="55">
        <v>0</v>
      </c>
      <c r="H30" s="66">
        <f t="shared" si="0"/>
        <v>600000</v>
      </c>
    </row>
    <row r="31" spans="1:8" s="54" customFormat="1" x14ac:dyDescent="0.25">
      <c r="A31" s="59">
        <v>28</v>
      </c>
      <c r="B31" s="80" t="s">
        <v>79</v>
      </c>
      <c r="C31" s="77">
        <v>0</v>
      </c>
      <c r="D31" s="55">
        <v>0</v>
      </c>
      <c r="E31" s="55">
        <v>0</v>
      </c>
      <c r="F31" s="55">
        <v>0</v>
      </c>
      <c r="G31" s="55">
        <v>0</v>
      </c>
      <c r="H31" s="66">
        <f t="shared" si="0"/>
        <v>0</v>
      </c>
    </row>
    <row r="32" spans="1:8" s="54" customFormat="1" ht="15" customHeight="1" x14ac:dyDescent="0.25">
      <c r="A32" s="59">
        <v>29</v>
      </c>
      <c r="B32" s="80" t="s">
        <v>46</v>
      </c>
      <c r="C32" s="77">
        <v>0</v>
      </c>
      <c r="D32" s="55">
        <v>0</v>
      </c>
      <c r="E32" s="55">
        <v>0</v>
      </c>
      <c r="F32" s="55">
        <v>0</v>
      </c>
      <c r="G32" s="55">
        <v>0</v>
      </c>
      <c r="H32" s="66">
        <f t="shared" si="0"/>
        <v>0</v>
      </c>
    </row>
    <row r="33" spans="1:8" s="54" customFormat="1" ht="15" customHeight="1" thickBot="1" x14ac:dyDescent="0.3">
      <c r="A33" s="59">
        <v>30</v>
      </c>
      <c r="B33" s="81" t="s">
        <v>50</v>
      </c>
      <c r="C33" s="78">
        <v>0</v>
      </c>
      <c r="D33" s="57">
        <v>0</v>
      </c>
      <c r="E33" s="57">
        <v>0</v>
      </c>
      <c r="F33" s="57">
        <v>0</v>
      </c>
      <c r="G33" s="57">
        <v>0</v>
      </c>
      <c r="H33" s="67">
        <f t="shared" si="0"/>
        <v>0</v>
      </c>
    </row>
    <row r="34" spans="1:8" s="54" customFormat="1" ht="15.75" thickBot="1" x14ac:dyDescent="0.3">
      <c r="D34" s="53"/>
      <c r="E34" s="53"/>
      <c r="F34" s="53"/>
      <c r="G34" s="53"/>
    </row>
    <row r="35" spans="1:8" s="54" customFormat="1" ht="15.75" x14ac:dyDescent="0.25">
      <c r="B35" s="69" t="s">
        <v>102</v>
      </c>
      <c r="C35" s="74">
        <v>200000000</v>
      </c>
      <c r="D35" s="53"/>
      <c r="E35" s="53"/>
      <c r="F35" s="53"/>
      <c r="G35" s="53"/>
    </row>
    <row r="36" spans="1:8" s="54" customFormat="1" x14ac:dyDescent="0.25">
      <c r="B36" s="70" t="s">
        <v>103</v>
      </c>
      <c r="C36" s="68">
        <f>SUM(C4:C33)</f>
        <v>161204138.79999998</v>
      </c>
      <c r="D36" s="53"/>
      <c r="E36" s="53"/>
      <c r="F36" s="53"/>
      <c r="G36" s="53"/>
    </row>
    <row r="37" spans="1:8" s="54" customFormat="1" x14ac:dyDescent="0.25">
      <c r="B37" s="70" t="s">
        <v>101</v>
      </c>
      <c r="C37" s="68">
        <f>C36*0.07</f>
        <v>11284289.716</v>
      </c>
      <c r="D37" s="53"/>
      <c r="E37" s="53"/>
      <c r="F37" s="53"/>
      <c r="G37" s="53"/>
    </row>
    <row r="38" spans="1:8" s="54" customFormat="1" ht="15.75" x14ac:dyDescent="0.25">
      <c r="B38" s="70" t="s">
        <v>104</v>
      </c>
      <c r="C38" s="73">
        <f>C36+C37</f>
        <v>172488428.51599997</v>
      </c>
      <c r="D38" s="53"/>
      <c r="E38" s="53"/>
      <c r="F38" s="53"/>
      <c r="G38" s="53"/>
    </row>
    <row r="39" spans="1:8" s="54" customFormat="1" ht="16.5" thickBot="1" x14ac:dyDescent="0.3">
      <c r="B39" s="71" t="s">
        <v>59</v>
      </c>
      <c r="C39" s="72">
        <f>C35-C38</f>
        <v>27511571.484000027</v>
      </c>
      <c r="D39" s="53"/>
      <c r="E39" s="53"/>
      <c r="F39" s="53"/>
      <c r="G39" s="53"/>
    </row>
    <row r="40" spans="1:8" s="54" customFormat="1" x14ac:dyDescent="0.25">
      <c r="D40" s="53"/>
      <c r="E40" s="53"/>
      <c r="F40" s="53"/>
      <c r="G40" s="53"/>
    </row>
    <row r="41" spans="1:8" s="54" customFormat="1" x14ac:dyDescent="0.25">
      <c r="D41" s="53"/>
      <c r="E41" s="53"/>
      <c r="F41" s="53"/>
      <c r="G41" s="53"/>
    </row>
    <row r="42" spans="1:8" s="54" customFormat="1" x14ac:dyDescent="0.25">
      <c r="D42" s="53"/>
      <c r="E42" s="53"/>
      <c r="F42" s="53"/>
      <c r="G42" s="53"/>
    </row>
    <row r="43" spans="1:8" s="54" customFormat="1" x14ac:dyDescent="0.25">
      <c r="D43" s="53"/>
      <c r="E43" s="53"/>
      <c r="F43" s="53"/>
      <c r="G43" s="53"/>
    </row>
    <row r="44" spans="1:8" s="54" customFormat="1" x14ac:dyDescent="0.25">
      <c r="D44" s="53"/>
      <c r="E44" s="53"/>
      <c r="F44" s="53"/>
      <c r="G44" s="53"/>
    </row>
    <row r="45" spans="1:8" s="54" customFormat="1" x14ac:dyDescent="0.25">
      <c r="D45" s="53"/>
      <c r="E45" s="53"/>
      <c r="F45" s="53"/>
      <c r="G45" s="53"/>
    </row>
    <row r="46" spans="1:8" s="54" customFormat="1" x14ac:dyDescent="0.25">
      <c r="D46" s="53"/>
      <c r="E46" s="53"/>
      <c r="F46" s="53"/>
      <c r="G46" s="53"/>
    </row>
    <row r="47" spans="1:8" s="54" customFormat="1" x14ac:dyDescent="0.25">
      <c r="D47" s="53"/>
      <c r="E47" s="53"/>
      <c r="F47" s="53"/>
      <c r="G47" s="53"/>
    </row>
    <row r="48" spans="1:8" s="54" customFormat="1" x14ac:dyDescent="0.25">
      <c r="D48" s="53"/>
      <c r="E48" s="53"/>
      <c r="F48" s="53"/>
      <c r="G48" s="53"/>
    </row>
    <row r="49" spans="4:7" s="54" customFormat="1" x14ac:dyDescent="0.25">
      <c r="D49" s="53"/>
      <c r="E49" s="53"/>
      <c r="F49" s="53"/>
      <c r="G49" s="53"/>
    </row>
    <row r="50" spans="4:7" s="54" customFormat="1" x14ac:dyDescent="0.25">
      <c r="D50" s="53"/>
      <c r="E50" s="53"/>
      <c r="F50" s="53"/>
      <c r="G50" s="53"/>
    </row>
    <row r="51" spans="4:7" s="54" customFormat="1" x14ac:dyDescent="0.25">
      <c r="D51" s="53"/>
      <c r="E51" s="53"/>
      <c r="F51" s="53"/>
      <c r="G51" s="53"/>
    </row>
    <row r="52" spans="4:7" s="54" customFormat="1" x14ac:dyDescent="0.25">
      <c r="D52" s="53"/>
      <c r="E52" s="53"/>
      <c r="F52" s="53"/>
      <c r="G52" s="53"/>
    </row>
    <row r="53" spans="4:7" s="54" customFormat="1" x14ac:dyDescent="0.25">
      <c r="D53" s="53"/>
      <c r="E53" s="53"/>
      <c r="F53" s="53"/>
      <c r="G53" s="53"/>
    </row>
    <row r="54" spans="4:7" s="54" customFormat="1" x14ac:dyDescent="0.25">
      <c r="D54" s="53"/>
      <c r="E54" s="53"/>
      <c r="F54" s="53"/>
      <c r="G54" s="53"/>
    </row>
    <row r="55" spans="4:7" s="54" customFormat="1" x14ac:dyDescent="0.25">
      <c r="D55" s="53"/>
      <c r="E55" s="53"/>
      <c r="F55" s="53"/>
      <c r="G55" s="53"/>
    </row>
    <row r="56" spans="4:7" s="54" customFormat="1" x14ac:dyDescent="0.25">
      <c r="D56" s="53"/>
      <c r="E56" s="53"/>
      <c r="F56" s="53"/>
      <c r="G56" s="53"/>
    </row>
    <row r="57" spans="4:7" s="54" customFormat="1" x14ac:dyDescent="0.25">
      <c r="D57" s="53"/>
      <c r="E57" s="53"/>
      <c r="F57" s="53"/>
      <c r="G57" s="53"/>
    </row>
    <row r="58" spans="4:7" s="54" customFormat="1" x14ac:dyDescent="0.25">
      <c r="D58" s="53"/>
      <c r="E58" s="53"/>
      <c r="F58" s="53"/>
      <c r="G58" s="53"/>
    </row>
    <row r="59" spans="4:7" s="54" customFormat="1" x14ac:dyDescent="0.25">
      <c r="D59" s="53"/>
      <c r="E59" s="53"/>
      <c r="F59" s="53"/>
      <c r="G59" s="53"/>
    </row>
    <row r="60" spans="4:7" s="54" customFormat="1" x14ac:dyDescent="0.25">
      <c r="D60" s="53"/>
      <c r="E60" s="53"/>
      <c r="F60" s="53"/>
      <c r="G60" s="53"/>
    </row>
    <row r="61" spans="4:7" s="54" customFormat="1" x14ac:dyDescent="0.25">
      <c r="D61" s="53"/>
      <c r="E61" s="53"/>
      <c r="F61" s="53"/>
      <c r="G61" s="53"/>
    </row>
    <row r="62" spans="4:7" s="54" customFormat="1" x14ac:dyDescent="0.25">
      <c r="D62" s="53"/>
      <c r="E62" s="53"/>
      <c r="F62" s="53"/>
      <c r="G62" s="53"/>
    </row>
    <row r="63" spans="4:7" s="54" customFormat="1" x14ac:dyDescent="0.25">
      <c r="D63" s="53"/>
      <c r="E63" s="53"/>
      <c r="F63" s="53"/>
      <c r="G63" s="53"/>
    </row>
    <row r="64" spans="4:7" s="54" customFormat="1" x14ac:dyDescent="0.25">
      <c r="D64" s="53"/>
      <c r="E64" s="53"/>
      <c r="F64" s="53"/>
      <c r="G64" s="53"/>
    </row>
    <row r="65" spans="4:7" s="54" customFormat="1" x14ac:dyDescent="0.25">
      <c r="D65" s="53"/>
      <c r="E65" s="53"/>
      <c r="F65" s="53"/>
      <c r="G65" s="53"/>
    </row>
    <row r="66" spans="4:7" s="54" customFormat="1" x14ac:dyDescent="0.25">
      <c r="D66" s="53"/>
      <c r="E66" s="53"/>
      <c r="F66" s="53"/>
      <c r="G66" s="53"/>
    </row>
    <row r="67" spans="4:7" s="54" customFormat="1" x14ac:dyDescent="0.25">
      <c r="D67" s="53"/>
      <c r="E67" s="53"/>
      <c r="F67" s="53"/>
      <c r="G67" s="53"/>
    </row>
    <row r="68" spans="4:7" s="54" customFormat="1" x14ac:dyDescent="0.25">
      <c r="D68" s="53"/>
      <c r="E68" s="53"/>
      <c r="F68" s="53"/>
      <c r="G68" s="53"/>
    </row>
    <row r="69" spans="4:7" s="54" customFormat="1" x14ac:dyDescent="0.25">
      <c r="D69" s="53"/>
      <c r="E69" s="53"/>
      <c r="F69" s="53"/>
      <c r="G69" s="53"/>
    </row>
    <row r="70" spans="4:7" s="54" customFormat="1" x14ac:dyDescent="0.25">
      <c r="D70" s="53"/>
      <c r="E70" s="53"/>
      <c r="F70" s="53"/>
      <c r="G70" s="53"/>
    </row>
    <row r="71" spans="4:7" s="54" customFormat="1" x14ac:dyDescent="0.25">
      <c r="D71" s="53"/>
      <c r="E71" s="53"/>
      <c r="F71" s="53"/>
      <c r="G71" s="53"/>
    </row>
    <row r="72" spans="4:7" s="54" customFormat="1" x14ac:dyDescent="0.25">
      <c r="D72" s="53"/>
      <c r="E72" s="53"/>
      <c r="F72" s="53"/>
      <c r="G72" s="53"/>
    </row>
    <row r="73" spans="4:7" s="54" customFormat="1" x14ac:dyDescent="0.25">
      <c r="D73" s="53"/>
      <c r="E73" s="53"/>
      <c r="F73" s="53"/>
      <c r="G73" s="53"/>
    </row>
    <row r="74" spans="4:7" s="54" customFormat="1" x14ac:dyDescent="0.25">
      <c r="D74" s="53"/>
      <c r="E74" s="53"/>
      <c r="F74" s="53"/>
      <c r="G74" s="53"/>
    </row>
    <row r="75" spans="4:7" s="54" customFormat="1" x14ac:dyDescent="0.25">
      <c r="D75" s="53"/>
      <c r="E75" s="53"/>
      <c r="F75" s="53"/>
      <c r="G75" s="53"/>
    </row>
    <row r="76" spans="4:7" s="54" customFormat="1" x14ac:dyDescent="0.25">
      <c r="D76" s="53"/>
      <c r="E76" s="53"/>
      <c r="F76" s="53"/>
      <c r="G76" s="53"/>
    </row>
    <row r="77" spans="4:7" s="54" customFormat="1" x14ac:dyDescent="0.25">
      <c r="D77" s="53"/>
      <c r="E77" s="53"/>
      <c r="F77" s="53"/>
      <c r="G77" s="53"/>
    </row>
    <row r="78" spans="4:7" s="54" customFormat="1" x14ac:dyDescent="0.25">
      <c r="D78" s="53"/>
      <c r="E78" s="53"/>
      <c r="F78" s="53"/>
      <c r="G78" s="53"/>
    </row>
    <row r="79" spans="4:7" s="54" customFormat="1" x14ac:dyDescent="0.25">
      <c r="D79" s="53"/>
      <c r="E79" s="53"/>
      <c r="F79" s="53"/>
      <c r="G79" s="53"/>
    </row>
    <row r="80" spans="4:7" s="54" customFormat="1" x14ac:dyDescent="0.25">
      <c r="D80" s="53"/>
      <c r="E80" s="53"/>
      <c r="F80" s="53"/>
      <c r="G80" s="53"/>
    </row>
    <row r="81" spans="4:7" s="54" customFormat="1" x14ac:dyDescent="0.25">
      <c r="D81" s="53"/>
      <c r="E81" s="53"/>
      <c r="F81" s="53"/>
      <c r="G81" s="53"/>
    </row>
    <row r="82" spans="4:7" s="54" customFormat="1" x14ac:dyDescent="0.25">
      <c r="D82" s="53"/>
      <c r="E82" s="53"/>
      <c r="F82" s="53"/>
      <c r="G82" s="53"/>
    </row>
    <row r="83" spans="4:7" s="54" customFormat="1" x14ac:dyDescent="0.25">
      <c r="D83" s="53"/>
      <c r="E83" s="53"/>
      <c r="F83" s="53"/>
      <c r="G83" s="53"/>
    </row>
    <row r="84" spans="4:7" s="54" customFormat="1" x14ac:dyDescent="0.25">
      <c r="D84" s="53"/>
      <c r="E84" s="53"/>
      <c r="F84" s="53"/>
      <c r="G84" s="53"/>
    </row>
    <row r="85" spans="4:7" s="54" customFormat="1" x14ac:dyDescent="0.25">
      <c r="D85" s="53"/>
      <c r="E85" s="53"/>
      <c r="F85" s="53"/>
      <c r="G85" s="53"/>
    </row>
    <row r="86" spans="4:7" s="54" customFormat="1" x14ac:dyDescent="0.25">
      <c r="D86" s="53"/>
      <c r="E86" s="53"/>
      <c r="F86" s="53"/>
      <c r="G86" s="53"/>
    </row>
    <row r="87" spans="4:7" s="54" customFormat="1" x14ac:dyDescent="0.25">
      <c r="D87" s="53"/>
      <c r="E87" s="53"/>
      <c r="F87" s="53"/>
      <c r="G87" s="53"/>
    </row>
    <row r="88" spans="4:7" s="54" customFormat="1" x14ac:dyDescent="0.25">
      <c r="D88" s="53"/>
      <c r="E88" s="53"/>
      <c r="F88" s="53"/>
      <c r="G88" s="53"/>
    </row>
    <row r="89" spans="4:7" s="54" customFormat="1" x14ac:dyDescent="0.25">
      <c r="D89" s="53"/>
      <c r="E89" s="53"/>
      <c r="F89" s="53"/>
      <c r="G89" s="53"/>
    </row>
    <row r="90" spans="4:7" s="54" customFormat="1" x14ac:dyDescent="0.25">
      <c r="D90" s="53"/>
      <c r="E90" s="53"/>
      <c r="F90" s="53"/>
      <c r="G90" s="53"/>
    </row>
    <row r="91" spans="4:7" s="54" customFormat="1" x14ac:dyDescent="0.25">
      <c r="D91" s="53"/>
      <c r="E91" s="53"/>
      <c r="F91" s="53"/>
      <c r="G91" s="53"/>
    </row>
    <row r="92" spans="4:7" s="54" customFormat="1" x14ac:dyDescent="0.25">
      <c r="D92" s="53"/>
      <c r="E92" s="53"/>
      <c r="F92" s="53"/>
      <c r="G92" s="53"/>
    </row>
    <row r="93" spans="4:7" s="54" customFormat="1" x14ac:dyDescent="0.25">
      <c r="D93" s="53"/>
      <c r="E93" s="53"/>
      <c r="F93" s="53"/>
      <c r="G93" s="53"/>
    </row>
    <row r="94" spans="4:7" s="54" customFormat="1" x14ac:dyDescent="0.25">
      <c r="D94" s="53"/>
      <c r="E94" s="53"/>
      <c r="F94" s="53"/>
      <c r="G94" s="53"/>
    </row>
    <row r="95" spans="4:7" s="54" customFormat="1" x14ac:dyDescent="0.25">
      <c r="D95" s="53"/>
      <c r="E95" s="53"/>
      <c r="F95" s="53"/>
      <c r="G95" s="53"/>
    </row>
    <row r="96" spans="4:7" s="54" customFormat="1" x14ac:dyDescent="0.25">
      <c r="D96" s="53"/>
      <c r="E96" s="53"/>
      <c r="F96" s="53"/>
      <c r="G96" s="53"/>
    </row>
    <row r="97" spans="4:7" s="54" customFormat="1" x14ac:dyDescent="0.25">
      <c r="D97" s="53"/>
      <c r="E97" s="53"/>
      <c r="F97" s="53"/>
      <c r="G97" s="53"/>
    </row>
    <row r="98" spans="4:7" s="54" customFormat="1" x14ac:dyDescent="0.25">
      <c r="D98" s="53"/>
      <c r="E98" s="53"/>
      <c r="F98" s="53"/>
      <c r="G98" s="53"/>
    </row>
    <row r="99" spans="4:7" s="54" customFormat="1" x14ac:dyDescent="0.25">
      <c r="D99" s="53"/>
      <c r="E99" s="53"/>
      <c r="F99" s="53"/>
      <c r="G99" s="53"/>
    </row>
    <row r="100" spans="4:7" s="54" customFormat="1" x14ac:dyDescent="0.25">
      <c r="D100" s="53"/>
      <c r="E100" s="53"/>
      <c r="F100" s="53"/>
      <c r="G100" s="53"/>
    </row>
    <row r="101" spans="4:7" s="54" customFormat="1" x14ac:dyDescent="0.25">
      <c r="D101" s="53"/>
      <c r="E101" s="53"/>
      <c r="F101" s="53"/>
      <c r="G101" s="53"/>
    </row>
    <row r="102" spans="4:7" s="54" customFormat="1" x14ac:dyDescent="0.25">
      <c r="D102" s="53"/>
      <c r="E102" s="53"/>
      <c r="F102" s="53"/>
      <c r="G102" s="53"/>
    </row>
    <row r="103" spans="4:7" s="54" customFormat="1" x14ac:dyDescent="0.25">
      <c r="D103" s="53"/>
      <c r="E103" s="53"/>
      <c r="F103" s="53"/>
      <c r="G103" s="53"/>
    </row>
    <row r="104" spans="4:7" s="54" customFormat="1" x14ac:dyDescent="0.25">
      <c r="D104" s="53"/>
      <c r="E104" s="53"/>
      <c r="F104" s="53"/>
      <c r="G104" s="53"/>
    </row>
    <row r="105" spans="4:7" s="54" customFormat="1" x14ac:dyDescent="0.25">
      <c r="D105" s="53"/>
      <c r="E105" s="53"/>
      <c r="F105" s="53"/>
      <c r="G105" s="53"/>
    </row>
    <row r="106" spans="4:7" s="54" customFormat="1" x14ac:dyDescent="0.25">
      <c r="D106" s="53"/>
      <c r="E106" s="53"/>
      <c r="F106" s="53"/>
      <c r="G106" s="53"/>
    </row>
    <row r="107" spans="4:7" s="54" customFormat="1" x14ac:dyDescent="0.25">
      <c r="D107" s="53"/>
      <c r="E107" s="53"/>
      <c r="F107" s="53"/>
      <c r="G107" s="53"/>
    </row>
    <row r="108" spans="4:7" s="54" customFormat="1" x14ac:dyDescent="0.25">
      <c r="D108" s="53"/>
      <c r="E108" s="53"/>
      <c r="F108" s="53"/>
      <c r="G108" s="53"/>
    </row>
    <row r="109" spans="4:7" s="54" customFormat="1" x14ac:dyDescent="0.25">
      <c r="D109" s="53"/>
      <c r="E109" s="53"/>
      <c r="F109" s="53"/>
      <c r="G109" s="53"/>
    </row>
    <row r="110" spans="4:7" s="54" customFormat="1" x14ac:dyDescent="0.25">
      <c r="D110" s="53"/>
      <c r="E110" s="53"/>
      <c r="F110" s="53"/>
      <c r="G110" s="53"/>
    </row>
    <row r="111" spans="4:7" s="54" customFormat="1" x14ac:dyDescent="0.25">
      <c r="D111" s="53"/>
      <c r="E111" s="53"/>
      <c r="F111" s="53"/>
      <c r="G111" s="53"/>
    </row>
    <row r="112" spans="4:7" s="54" customFormat="1" x14ac:dyDescent="0.25">
      <c r="D112" s="53"/>
      <c r="E112" s="53"/>
      <c r="F112" s="53"/>
      <c r="G112" s="53"/>
    </row>
    <row r="113" spans="4:7" s="54" customFormat="1" x14ac:dyDescent="0.25">
      <c r="D113" s="53"/>
      <c r="E113" s="53"/>
      <c r="F113" s="53"/>
      <c r="G113" s="53"/>
    </row>
    <row r="114" spans="4:7" s="54" customFormat="1" x14ac:dyDescent="0.25">
      <c r="D114" s="53"/>
      <c r="E114" s="53"/>
      <c r="F114" s="53"/>
      <c r="G114" s="53"/>
    </row>
    <row r="115" spans="4:7" s="54" customFormat="1" x14ac:dyDescent="0.25">
      <c r="D115" s="53"/>
      <c r="E115" s="53"/>
      <c r="F115" s="53"/>
      <c r="G115" s="53"/>
    </row>
    <row r="116" spans="4:7" s="54" customFormat="1" x14ac:dyDescent="0.25">
      <c r="D116" s="53"/>
      <c r="E116" s="53"/>
      <c r="F116" s="53"/>
      <c r="G116" s="53"/>
    </row>
    <row r="117" spans="4:7" s="54" customFormat="1" x14ac:dyDescent="0.25">
      <c r="D117" s="53"/>
      <c r="E117" s="53"/>
      <c r="F117" s="53"/>
      <c r="G117" s="53"/>
    </row>
    <row r="118" spans="4:7" s="54" customFormat="1" x14ac:dyDescent="0.25">
      <c r="D118" s="53"/>
      <c r="E118" s="53"/>
      <c r="F118" s="53"/>
      <c r="G118" s="53"/>
    </row>
    <row r="119" spans="4:7" s="54" customFormat="1" x14ac:dyDescent="0.25">
      <c r="D119" s="53"/>
      <c r="E119" s="53"/>
      <c r="F119" s="53"/>
      <c r="G119" s="53"/>
    </row>
    <row r="120" spans="4:7" s="54" customFormat="1" x14ac:dyDescent="0.25">
      <c r="D120" s="53"/>
      <c r="E120" s="53"/>
      <c r="F120" s="53"/>
      <c r="G120" s="53"/>
    </row>
    <row r="121" spans="4:7" s="54" customFormat="1" x14ac:dyDescent="0.25">
      <c r="D121" s="53"/>
      <c r="E121" s="53"/>
      <c r="F121" s="53"/>
      <c r="G121" s="53"/>
    </row>
    <row r="122" spans="4:7" s="54" customFormat="1" x14ac:dyDescent="0.25">
      <c r="D122" s="53"/>
      <c r="E122" s="53"/>
      <c r="F122" s="53"/>
      <c r="G122" s="53"/>
    </row>
    <row r="123" spans="4:7" s="54" customFormat="1" x14ac:dyDescent="0.25">
      <c r="D123" s="53"/>
      <c r="E123" s="53"/>
      <c r="F123" s="53"/>
      <c r="G123" s="53"/>
    </row>
    <row r="124" spans="4:7" s="54" customFormat="1" x14ac:dyDescent="0.25">
      <c r="D124" s="53"/>
      <c r="E124" s="53"/>
      <c r="F124" s="53"/>
      <c r="G124" s="53"/>
    </row>
    <row r="125" spans="4:7" s="54" customFormat="1" x14ac:dyDescent="0.25">
      <c r="D125" s="53"/>
      <c r="E125" s="53"/>
      <c r="F125" s="53"/>
      <c r="G125" s="53"/>
    </row>
    <row r="126" spans="4:7" s="54" customFormat="1" x14ac:dyDescent="0.25">
      <c r="D126" s="53"/>
      <c r="E126" s="53"/>
      <c r="F126" s="53"/>
      <c r="G126" s="53"/>
    </row>
    <row r="127" spans="4:7" s="54" customFormat="1" x14ac:dyDescent="0.25">
      <c r="D127" s="53"/>
      <c r="E127" s="53"/>
      <c r="F127" s="53"/>
      <c r="G127" s="53"/>
    </row>
    <row r="128" spans="4:7" s="54" customFormat="1" x14ac:dyDescent="0.25">
      <c r="D128" s="53"/>
      <c r="E128" s="53"/>
      <c r="F128" s="53"/>
      <c r="G128" s="53"/>
    </row>
    <row r="129" spans="4:7" s="54" customFormat="1" x14ac:dyDescent="0.25">
      <c r="D129" s="53"/>
      <c r="E129" s="53"/>
      <c r="F129" s="53"/>
      <c r="G129" s="53"/>
    </row>
    <row r="130" spans="4:7" s="54" customFormat="1" x14ac:dyDescent="0.25">
      <c r="D130" s="53"/>
      <c r="E130" s="53"/>
      <c r="F130" s="53"/>
      <c r="G130" s="53"/>
    </row>
    <row r="131" spans="4:7" s="54" customFormat="1" x14ac:dyDescent="0.25">
      <c r="D131" s="53"/>
      <c r="E131" s="53"/>
      <c r="F131" s="53"/>
      <c r="G131" s="53"/>
    </row>
    <row r="132" spans="4:7" s="54" customFormat="1" x14ac:dyDescent="0.25">
      <c r="D132" s="53"/>
      <c r="E132" s="53"/>
      <c r="F132" s="53"/>
      <c r="G132" s="53"/>
    </row>
    <row r="133" spans="4:7" s="54" customFormat="1" x14ac:dyDescent="0.25">
      <c r="D133" s="53"/>
      <c r="E133" s="53"/>
      <c r="F133" s="53"/>
      <c r="G133" s="53"/>
    </row>
    <row r="134" spans="4:7" s="54" customFormat="1" x14ac:dyDescent="0.25">
      <c r="D134" s="53"/>
      <c r="E134" s="53"/>
      <c r="F134" s="53"/>
      <c r="G134" s="53"/>
    </row>
    <row r="135" spans="4:7" s="54" customFormat="1" x14ac:dyDescent="0.25">
      <c r="D135" s="53"/>
      <c r="E135" s="53"/>
      <c r="F135" s="53"/>
      <c r="G135" s="53"/>
    </row>
    <row r="136" spans="4:7" s="54" customFormat="1" x14ac:dyDescent="0.25">
      <c r="D136" s="53"/>
      <c r="E136" s="53"/>
      <c r="F136" s="53"/>
      <c r="G136" s="53"/>
    </row>
    <row r="137" spans="4:7" s="54" customFormat="1" x14ac:dyDescent="0.25">
      <c r="D137" s="53"/>
      <c r="E137" s="53"/>
      <c r="F137" s="53"/>
      <c r="G137" s="53"/>
    </row>
    <row r="138" spans="4:7" s="54" customFormat="1" x14ac:dyDescent="0.25">
      <c r="D138" s="53"/>
      <c r="E138" s="53"/>
      <c r="F138" s="53"/>
      <c r="G138" s="53"/>
    </row>
    <row r="139" spans="4:7" s="54" customFormat="1" x14ac:dyDescent="0.25">
      <c r="D139" s="53"/>
      <c r="E139" s="53"/>
      <c r="F139" s="53"/>
      <c r="G139" s="53"/>
    </row>
    <row r="140" spans="4:7" s="54" customFormat="1" x14ac:dyDescent="0.25">
      <c r="D140" s="53"/>
      <c r="E140" s="53"/>
      <c r="F140" s="53"/>
      <c r="G140" s="53"/>
    </row>
    <row r="141" spans="4:7" s="54" customFormat="1" x14ac:dyDescent="0.25">
      <c r="D141" s="53"/>
      <c r="E141" s="53"/>
      <c r="F141" s="53"/>
      <c r="G141" s="53"/>
    </row>
    <row r="142" spans="4:7" s="54" customFormat="1" x14ac:dyDescent="0.25">
      <c r="D142" s="53"/>
      <c r="E142" s="53"/>
      <c r="F142" s="53"/>
      <c r="G142" s="53"/>
    </row>
    <row r="143" spans="4:7" s="54" customFormat="1" x14ac:dyDescent="0.25">
      <c r="D143" s="53"/>
      <c r="E143" s="53"/>
      <c r="F143" s="53"/>
      <c r="G143" s="53"/>
    </row>
    <row r="144" spans="4:7" s="54" customFormat="1" x14ac:dyDescent="0.25">
      <c r="D144" s="53"/>
      <c r="E144" s="53"/>
      <c r="F144" s="53"/>
      <c r="G144" s="53"/>
    </row>
    <row r="145" spans="4:7" s="54" customFormat="1" x14ac:dyDescent="0.25">
      <c r="D145" s="53"/>
      <c r="E145" s="53"/>
      <c r="F145" s="53"/>
      <c r="G145" s="53"/>
    </row>
    <row r="146" spans="4:7" s="54" customFormat="1" x14ac:dyDescent="0.25">
      <c r="D146" s="53"/>
      <c r="E146" s="53"/>
      <c r="F146" s="53"/>
      <c r="G146" s="53"/>
    </row>
    <row r="147" spans="4:7" s="54" customFormat="1" x14ac:dyDescent="0.25">
      <c r="D147" s="53"/>
      <c r="E147" s="53"/>
      <c r="F147" s="53"/>
      <c r="G147" s="53"/>
    </row>
    <row r="148" spans="4:7" s="54" customFormat="1" x14ac:dyDescent="0.25">
      <c r="D148" s="53"/>
      <c r="E148" s="53"/>
      <c r="F148" s="53"/>
      <c r="G148" s="53"/>
    </row>
    <row r="149" spans="4:7" s="54" customFormat="1" x14ac:dyDescent="0.25">
      <c r="D149" s="53"/>
      <c r="E149" s="53"/>
      <c r="F149" s="53"/>
      <c r="G149" s="53"/>
    </row>
    <row r="150" spans="4:7" s="54" customFormat="1" x14ac:dyDescent="0.25">
      <c r="D150" s="53"/>
      <c r="E150" s="53"/>
      <c r="F150" s="53"/>
      <c r="G150" s="53"/>
    </row>
    <row r="151" spans="4:7" s="54" customFormat="1" x14ac:dyDescent="0.25">
      <c r="D151" s="53"/>
      <c r="E151" s="53"/>
      <c r="F151" s="53"/>
      <c r="G151" s="53"/>
    </row>
    <row r="152" spans="4:7" s="54" customFormat="1" x14ac:dyDescent="0.25">
      <c r="D152" s="53"/>
      <c r="E152" s="53"/>
      <c r="F152" s="53"/>
      <c r="G152" s="53"/>
    </row>
    <row r="153" spans="4:7" s="54" customFormat="1" x14ac:dyDescent="0.25">
      <c r="D153" s="53"/>
      <c r="E153" s="53"/>
      <c r="F153" s="53"/>
      <c r="G153" s="53"/>
    </row>
    <row r="154" spans="4:7" s="54" customFormat="1" x14ac:dyDescent="0.25">
      <c r="D154" s="53"/>
      <c r="E154" s="53"/>
      <c r="F154" s="53"/>
      <c r="G154" s="53"/>
    </row>
    <row r="155" spans="4:7" s="54" customFormat="1" x14ac:dyDescent="0.25">
      <c r="D155" s="53"/>
      <c r="E155" s="53"/>
      <c r="F155" s="53"/>
      <c r="G155" s="53"/>
    </row>
    <row r="156" spans="4:7" s="54" customFormat="1" x14ac:dyDescent="0.25">
      <c r="D156" s="53"/>
      <c r="E156" s="53"/>
      <c r="F156" s="53"/>
      <c r="G156" s="53"/>
    </row>
    <row r="157" spans="4:7" s="54" customFormat="1" x14ac:dyDescent="0.25">
      <c r="D157" s="53"/>
      <c r="E157" s="53"/>
      <c r="F157" s="53"/>
      <c r="G157" s="53"/>
    </row>
    <row r="158" spans="4:7" s="54" customFormat="1" x14ac:dyDescent="0.25">
      <c r="D158" s="53"/>
      <c r="E158" s="53"/>
      <c r="F158" s="53"/>
      <c r="G158" s="53"/>
    </row>
    <row r="159" spans="4:7" s="54" customFormat="1" x14ac:dyDescent="0.25">
      <c r="D159" s="53"/>
      <c r="E159" s="53"/>
      <c r="F159" s="53"/>
      <c r="G159" s="53"/>
    </row>
    <row r="160" spans="4:7" s="54" customFormat="1" x14ac:dyDescent="0.25">
      <c r="D160" s="53"/>
      <c r="E160" s="53"/>
      <c r="F160" s="53"/>
      <c r="G160" s="53"/>
    </row>
    <row r="161" spans="4:7" s="54" customFormat="1" x14ac:dyDescent="0.25">
      <c r="D161" s="53"/>
      <c r="E161" s="53"/>
      <c r="F161" s="53"/>
      <c r="G161" s="53"/>
    </row>
    <row r="162" spans="4:7" s="54" customFormat="1" x14ac:dyDescent="0.25">
      <c r="D162" s="53"/>
      <c r="E162" s="53"/>
      <c r="F162" s="53"/>
      <c r="G162" s="53"/>
    </row>
    <row r="163" spans="4:7" s="54" customFormat="1" x14ac:dyDescent="0.25">
      <c r="D163" s="53"/>
      <c r="E163" s="53"/>
      <c r="F163" s="53"/>
      <c r="G163" s="53"/>
    </row>
    <row r="164" spans="4:7" s="54" customFormat="1" x14ac:dyDescent="0.25">
      <c r="D164" s="53"/>
      <c r="E164" s="53"/>
      <c r="F164" s="53"/>
      <c r="G164" s="53"/>
    </row>
    <row r="165" spans="4:7" s="54" customFormat="1" x14ac:dyDescent="0.25">
      <c r="D165" s="53"/>
      <c r="E165" s="53"/>
      <c r="F165" s="53"/>
      <c r="G165" s="53"/>
    </row>
    <row r="166" spans="4:7" s="54" customFormat="1" x14ac:dyDescent="0.25">
      <c r="D166" s="53"/>
      <c r="E166" s="53"/>
      <c r="F166" s="53"/>
      <c r="G166" s="53"/>
    </row>
    <row r="167" spans="4:7" s="54" customFormat="1" x14ac:dyDescent="0.25">
      <c r="D167" s="53"/>
      <c r="E167" s="53"/>
      <c r="F167" s="53"/>
      <c r="G167" s="53"/>
    </row>
    <row r="168" spans="4:7" s="54" customFormat="1" x14ac:dyDescent="0.25">
      <c r="D168" s="53"/>
      <c r="E168" s="53"/>
      <c r="F168" s="53"/>
      <c r="G168" s="53"/>
    </row>
    <row r="169" spans="4:7" s="54" customFormat="1" x14ac:dyDescent="0.25">
      <c r="D169" s="53"/>
      <c r="E169" s="53"/>
      <c r="F169" s="53"/>
      <c r="G169" s="53"/>
    </row>
    <row r="170" spans="4:7" s="54" customFormat="1" x14ac:dyDescent="0.25">
      <c r="D170" s="53"/>
      <c r="E170" s="53"/>
      <c r="F170" s="53"/>
      <c r="G170" s="53"/>
    </row>
    <row r="171" spans="4:7" s="54" customFormat="1" x14ac:dyDescent="0.25">
      <c r="D171" s="53"/>
      <c r="E171" s="53"/>
      <c r="F171" s="53"/>
      <c r="G171" s="53"/>
    </row>
    <row r="172" spans="4:7" s="54" customFormat="1" x14ac:dyDescent="0.25">
      <c r="D172" s="53"/>
      <c r="E172" s="53"/>
      <c r="F172" s="53"/>
      <c r="G172" s="53"/>
    </row>
    <row r="173" spans="4:7" s="54" customFormat="1" x14ac:dyDescent="0.25">
      <c r="D173" s="53"/>
      <c r="E173" s="53"/>
      <c r="F173" s="53"/>
      <c r="G173" s="53"/>
    </row>
    <row r="174" spans="4:7" s="54" customFormat="1" x14ac:dyDescent="0.25">
      <c r="D174" s="53"/>
      <c r="E174" s="53"/>
      <c r="F174" s="53"/>
      <c r="G174" s="53"/>
    </row>
    <row r="175" spans="4:7" s="54" customFormat="1" x14ac:dyDescent="0.25">
      <c r="D175" s="53"/>
      <c r="E175" s="53"/>
      <c r="F175" s="53"/>
      <c r="G175" s="53"/>
    </row>
    <row r="176" spans="4:7" s="54" customFormat="1" x14ac:dyDescent="0.25">
      <c r="D176" s="53"/>
      <c r="E176" s="53"/>
      <c r="F176" s="53"/>
      <c r="G176" s="53"/>
    </row>
    <row r="177" spans="4:7" s="54" customFormat="1" x14ac:dyDescent="0.25">
      <c r="D177" s="53"/>
      <c r="E177" s="53"/>
      <c r="F177" s="53"/>
      <c r="G177" s="53"/>
    </row>
    <row r="178" spans="4:7" s="54" customFormat="1" x14ac:dyDescent="0.25">
      <c r="D178" s="53"/>
      <c r="E178" s="53"/>
      <c r="F178" s="53"/>
      <c r="G178" s="53"/>
    </row>
    <row r="179" spans="4:7" s="54" customFormat="1" x14ac:dyDescent="0.25">
      <c r="D179" s="53"/>
      <c r="E179" s="53"/>
      <c r="F179" s="53"/>
      <c r="G179" s="53"/>
    </row>
    <row r="180" spans="4:7" s="54" customFormat="1" x14ac:dyDescent="0.25">
      <c r="D180" s="53"/>
      <c r="E180" s="53"/>
      <c r="F180" s="53"/>
      <c r="G180" s="53"/>
    </row>
    <row r="181" spans="4:7" s="54" customFormat="1" x14ac:dyDescent="0.25">
      <c r="D181" s="53"/>
      <c r="E181" s="53"/>
      <c r="F181" s="53"/>
      <c r="G181" s="53"/>
    </row>
    <row r="182" spans="4:7" s="54" customFormat="1" x14ac:dyDescent="0.25">
      <c r="D182" s="53"/>
      <c r="E182" s="53"/>
      <c r="F182" s="53"/>
      <c r="G182" s="53"/>
    </row>
    <row r="183" spans="4:7" s="54" customFormat="1" x14ac:dyDescent="0.25">
      <c r="D183" s="53"/>
      <c r="E183" s="53"/>
      <c r="F183" s="53"/>
      <c r="G183" s="53"/>
    </row>
    <row r="184" spans="4:7" s="54" customFormat="1" x14ac:dyDescent="0.25">
      <c r="D184" s="53"/>
      <c r="E184" s="53"/>
      <c r="F184" s="53"/>
      <c r="G184" s="53"/>
    </row>
    <row r="185" spans="4:7" s="54" customFormat="1" x14ac:dyDescent="0.25">
      <c r="D185" s="53"/>
      <c r="E185" s="53"/>
      <c r="F185" s="53"/>
      <c r="G185" s="53"/>
    </row>
    <row r="186" spans="4:7" s="54" customFormat="1" x14ac:dyDescent="0.25">
      <c r="D186" s="53"/>
      <c r="E186" s="53"/>
      <c r="F186" s="53"/>
      <c r="G186" s="53"/>
    </row>
    <row r="187" spans="4:7" s="54" customFormat="1" x14ac:dyDescent="0.25">
      <c r="D187" s="53"/>
      <c r="E187" s="53"/>
      <c r="F187" s="53"/>
      <c r="G187" s="53"/>
    </row>
    <row r="188" spans="4:7" s="54" customFormat="1" x14ac:dyDescent="0.25">
      <c r="D188" s="53"/>
      <c r="E188" s="53"/>
      <c r="F188" s="53"/>
      <c r="G188" s="53"/>
    </row>
    <row r="189" spans="4:7" s="54" customFormat="1" x14ac:dyDescent="0.25">
      <c r="D189" s="53"/>
      <c r="E189" s="53"/>
      <c r="F189" s="53"/>
      <c r="G189" s="53"/>
    </row>
    <row r="190" spans="4:7" s="54" customFormat="1" x14ac:dyDescent="0.25">
      <c r="D190" s="53"/>
      <c r="E190" s="53"/>
      <c r="F190" s="53"/>
      <c r="G190" s="53"/>
    </row>
    <row r="191" spans="4:7" s="54" customFormat="1" x14ac:dyDescent="0.25">
      <c r="D191" s="53"/>
      <c r="E191" s="53"/>
      <c r="F191" s="53"/>
      <c r="G191" s="53"/>
    </row>
    <row r="192" spans="4:7" s="54" customFormat="1" x14ac:dyDescent="0.25">
      <c r="D192" s="53"/>
      <c r="E192" s="53"/>
      <c r="F192" s="53"/>
      <c r="G192" s="53"/>
    </row>
    <row r="193" spans="4:7" s="54" customFormat="1" x14ac:dyDescent="0.25">
      <c r="D193" s="53"/>
      <c r="E193" s="53"/>
      <c r="F193" s="53"/>
      <c r="G193" s="53"/>
    </row>
    <row r="194" spans="4:7" s="54" customFormat="1" x14ac:dyDescent="0.25">
      <c r="D194" s="53"/>
      <c r="E194" s="53"/>
      <c r="F194" s="53"/>
      <c r="G194" s="53"/>
    </row>
    <row r="195" spans="4:7" s="54" customFormat="1" x14ac:dyDescent="0.25">
      <c r="D195" s="53"/>
      <c r="E195" s="53"/>
      <c r="F195" s="53"/>
      <c r="G195" s="53"/>
    </row>
    <row r="196" spans="4:7" s="54" customFormat="1" x14ac:dyDescent="0.25">
      <c r="D196" s="53"/>
      <c r="E196" s="53"/>
      <c r="F196" s="53"/>
      <c r="G196" s="53"/>
    </row>
    <row r="197" spans="4:7" s="54" customFormat="1" x14ac:dyDescent="0.25">
      <c r="D197" s="53"/>
      <c r="E197" s="53"/>
      <c r="F197" s="53"/>
      <c r="G197" s="53"/>
    </row>
    <row r="198" spans="4:7" s="54" customFormat="1" x14ac:dyDescent="0.25">
      <c r="D198" s="53"/>
      <c r="E198" s="53"/>
      <c r="F198" s="53"/>
      <c r="G198" s="53"/>
    </row>
    <row r="199" spans="4:7" s="54" customFormat="1" x14ac:dyDescent="0.25">
      <c r="D199" s="53"/>
      <c r="E199" s="53"/>
      <c r="F199" s="53"/>
      <c r="G199" s="53"/>
    </row>
    <row r="200" spans="4:7" s="54" customFormat="1" x14ac:dyDescent="0.25">
      <c r="D200" s="53"/>
      <c r="E200" s="53"/>
      <c r="F200" s="53"/>
      <c r="G200" s="53"/>
    </row>
    <row r="201" spans="4:7" s="54" customFormat="1" x14ac:dyDescent="0.25">
      <c r="D201" s="53"/>
      <c r="E201" s="53"/>
      <c r="F201" s="53"/>
      <c r="G201" s="53"/>
    </row>
    <row r="202" spans="4:7" s="54" customFormat="1" x14ac:dyDescent="0.25">
      <c r="D202" s="53"/>
      <c r="E202" s="53"/>
      <c r="F202" s="53"/>
      <c r="G202" s="53"/>
    </row>
    <row r="203" spans="4:7" s="54" customFormat="1" x14ac:dyDescent="0.25">
      <c r="D203" s="53"/>
      <c r="E203" s="53"/>
      <c r="F203" s="53"/>
      <c r="G203" s="53"/>
    </row>
    <row r="204" spans="4:7" s="54" customFormat="1" x14ac:dyDescent="0.25">
      <c r="D204" s="53"/>
      <c r="E204" s="53"/>
      <c r="F204" s="53"/>
      <c r="G204" s="53"/>
    </row>
    <row r="205" spans="4:7" s="54" customFormat="1" x14ac:dyDescent="0.25">
      <c r="D205" s="53"/>
      <c r="E205" s="53"/>
      <c r="F205" s="53"/>
      <c r="G205" s="53"/>
    </row>
    <row r="206" spans="4:7" s="54" customFormat="1" x14ac:dyDescent="0.25">
      <c r="D206" s="53"/>
      <c r="E206" s="53"/>
      <c r="F206" s="53"/>
      <c r="G206" s="53"/>
    </row>
    <row r="207" spans="4:7" s="54" customFormat="1" x14ac:dyDescent="0.25">
      <c r="D207" s="53"/>
      <c r="E207" s="53"/>
      <c r="F207" s="53"/>
      <c r="G207" s="53"/>
    </row>
    <row r="208" spans="4:7" s="54" customFormat="1" x14ac:dyDescent="0.25">
      <c r="D208" s="53"/>
      <c r="E208" s="53"/>
      <c r="F208" s="53"/>
      <c r="G208" s="53"/>
    </row>
    <row r="209" spans="4:7" s="54" customFormat="1" x14ac:dyDescent="0.25">
      <c r="D209" s="53"/>
      <c r="E209" s="53"/>
      <c r="F209" s="53"/>
      <c r="G209" s="53"/>
    </row>
    <row r="210" spans="4:7" s="54" customFormat="1" x14ac:dyDescent="0.25">
      <c r="D210" s="53"/>
      <c r="E210" s="53"/>
      <c r="F210" s="53"/>
      <c r="G210" s="53"/>
    </row>
    <row r="211" spans="4:7" s="54" customFormat="1" x14ac:dyDescent="0.25">
      <c r="D211" s="53"/>
      <c r="E211" s="53"/>
      <c r="F211" s="53"/>
      <c r="G211" s="53"/>
    </row>
    <row r="212" spans="4:7" s="54" customFormat="1" x14ac:dyDescent="0.25">
      <c r="D212" s="53"/>
      <c r="E212" s="53"/>
      <c r="F212" s="53"/>
      <c r="G212" s="53"/>
    </row>
    <row r="213" spans="4:7" s="54" customFormat="1" x14ac:dyDescent="0.25">
      <c r="D213" s="53"/>
      <c r="E213" s="53"/>
      <c r="F213" s="53"/>
      <c r="G213" s="53"/>
    </row>
    <row r="214" spans="4:7" s="54" customFormat="1" x14ac:dyDescent="0.25">
      <c r="D214" s="53"/>
      <c r="E214" s="53"/>
      <c r="F214" s="53"/>
      <c r="G214" s="53"/>
    </row>
    <row r="215" spans="4:7" s="54" customFormat="1" x14ac:dyDescent="0.25">
      <c r="D215" s="53"/>
      <c r="E215" s="53"/>
      <c r="F215" s="53"/>
      <c r="G215" s="53"/>
    </row>
    <row r="216" spans="4:7" s="54" customFormat="1" x14ac:dyDescent="0.25">
      <c r="D216" s="53"/>
      <c r="E216" s="53"/>
      <c r="F216" s="53"/>
      <c r="G216" s="53"/>
    </row>
    <row r="217" spans="4:7" s="54" customFormat="1" x14ac:dyDescent="0.25">
      <c r="D217" s="53"/>
      <c r="E217" s="53"/>
      <c r="F217" s="53"/>
      <c r="G217" s="53"/>
    </row>
    <row r="218" spans="4:7" s="54" customFormat="1" x14ac:dyDescent="0.25">
      <c r="D218" s="53"/>
      <c r="E218" s="53"/>
      <c r="F218" s="53"/>
      <c r="G218" s="53"/>
    </row>
    <row r="219" spans="4:7" s="54" customFormat="1" x14ac:dyDescent="0.25">
      <c r="D219" s="53"/>
      <c r="E219" s="53"/>
      <c r="F219" s="53"/>
      <c r="G219" s="53"/>
    </row>
    <row r="220" spans="4:7" s="54" customFormat="1" x14ac:dyDescent="0.25">
      <c r="D220" s="53"/>
      <c r="E220" s="53"/>
      <c r="F220" s="53"/>
      <c r="G220" s="53"/>
    </row>
    <row r="221" spans="4:7" s="54" customFormat="1" x14ac:dyDescent="0.25">
      <c r="D221" s="53"/>
      <c r="E221" s="53"/>
      <c r="F221" s="53"/>
      <c r="G221" s="53"/>
    </row>
    <row r="222" spans="4:7" s="54" customFormat="1" x14ac:dyDescent="0.25">
      <c r="D222" s="53"/>
      <c r="E222" s="53"/>
      <c r="F222" s="53"/>
      <c r="G222" s="53"/>
    </row>
    <row r="223" spans="4:7" s="54" customFormat="1" x14ac:dyDescent="0.25">
      <c r="D223" s="53"/>
      <c r="E223" s="53"/>
      <c r="F223" s="53"/>
      <c r="G223" s="53"/>
    </row>
    <row r="224" spans="4:7" s="54" customFormat="1" x14ac:dyDescent="0.25">
      <c r="D224" s="53"/>
      <c r="E224" s="53"/>
      <c r="F224" s="53"/>
      <c r="G224" s="53"/>
    </row>
    <row r="225" spans="4:7" s="54" customFormat="1" x14ac:dyDescent="0.25">
      <c r="D225" s="53"/>
      <c r="E225" s="53"/>
      <c r="F225" s="53"/>
      <c r="G225" s="53"/>
    </row>
    <row r="226" spans="4:7" s="54" customFormat="1" x14ac:dyDescent="0.25">
      <c r="D226" s="53"/>
      <c r="E226" s="53"/>
      <c r="F226" s="53"/>
      <c r="G226" s="53"/>
    </row>
    <row r="227" spans="4:7" s="54" customFormat="1" x14ac:dyDescent="0.25">
      <c r="D227" s="53"/>
      <c r="E227" s="53"/>
      <c r="F227" s="53"/>
      <c r="G227" s="53"/>
    </row>
    <row r="228" spans="4:7" s="54" customFormat="1" x14ac:dyDescent="0.25">
      <c r="D228" s="53"/>
      <c r="E228" s="53"/>
      <c r="F228" s="53"/>
      <c r="G228" s="53"/>
    </row>
    <row r="229" spans="4:7" s="54" customFormat="1" x14ac:dyDescent="0.25">
      <c r="D229" s="53"/>
      <c r="E229" s="53"/>
      <c r="F229" s="53"/>
      <c r="G229" s="53"/>
    </row>
    <row r="230" spans="4:7" s="54" customFormat="1" x14ac:dyDescent="0.25">
      <c r="D230" s="53"/>
      <c r="E230" s="53"/>
      <c r="F230" s="53"/>
      <c r="G230" s="53"/>
    </row>
    <row r="231" spans="4:7" s="54" customFormat="1" x14ac:dyDescent="0.25">
      <c r="D231" s="53"/>
      <c r="E231" s="53"/>
      <c r="F231" s="53"/>
      <c r="G231" s="53"/>
    </row>
    <row r="232" spans="4:7" s="54" customFormat="1" x14ac:dyDescent="0.25">
      <c r="D232" s="53"/>
      <c r="E232" s="53"/>
      <c r="F232" s="53"/>
      <c r="G232" s="53"/>
    </row>
    <row r="233" spans="4:7" s="54" customFormat="1" x14ac:dyDescent="0.25">
      <c r="D233" s="53"/>
      <c r="E233" s="53"/>
      <c r="F233" s="53"/>
      <c r="G233" s="53"/>
    </row>
    <row r="234" spans="4:7" s="54" customFormat="1" x14ac:dyDescent="0.25">
      <c r="D234" s="53"/>
      <c r="E234" s="53"/>
      <c r="F234" s="53"/>
      <c r="G234" s="53"/>
    </row>
    <row r="235" spans="4:7" s="54" customFormat="1" x14ac:dyDescent="0.25">
      <c r="D235" s="53"/>
      <c r="E235" s="53"/>
      <c r="F235" s="53"/>
      <c r="G235" s="53"/>
    </row>
    <row r="236" spans="4:7" s="54" customFormat="1" x14ac:dyDescent="0.25">
      <c r="D236" s="53"/>
      <c r="E236" s="53"/>
      <c r="F236" s="53"/>
      <c r="G236" s="53"/>
    </row>
    <row r="237" spans="4:7" s="54" customFormat="1" x14ac:dyDescent="0.25">
      <c r="D237" s="53"/>
      <c r="E237" s="53"/>
      <c r="F237" s="53"/>
      <c r="G237" s="53"/>
    </row>
    <row r="238" spans="4:7" s="54" customFormat="1" x14ac:dyDescent="0.25">
      <c r="D238" s="53"/>
      <c r="E238" s="53"/>
      <c r="F238" s="53"/>
      <c r="G238" s="53"/>
    </row>
    <row r="239" spans="4:7" s="54" customFormat="1" x14ac:dyDescent="0.25">
      <c r="D239" s="53"/>
      <c r="E239" s="53"/>
      <c r="F239" s="53"/>
      <c r="G239" s="53"/>
    </row>
    <row r="240" spans="4:7" s="54" customFormat="1" x14ac:dyDescent="0.25">
      <c r="D240" s="53"/>
      <c r="E240" s="53"/>
      <c r="F240" s="53"/>
      <c r="G240" s="53"/>
    </row>
    <row r="241" spans="4:7" s="54" customFormat="1" x14ac:dyDescent="0.25">
      <c r="D241" s="53"/>
      <c r="E241" s="53"/>
      <c r="F241" s="53"/>
      <c r="G241" s="53"/>
    </row>
    <row r="242" spans="4:7" s="54" customFormat="1" x14ac:dyDescent="0.25">
      <c r="D242" s="53"/>
      <c r="E242" s="53"/>
      <c r="F242" s="53"/>
      <c r="G242" s="53"/>
    </row>
    <row r="243" spans="4:7" s="54" customFormat="1" x14ac:dyDescent="0.25">
      <c r="D243" s="53"/>
      <c r="E243" s="53"/>
      <c r="F243" s="53"/>
      <c r="G243" s="53"/>
    </row>
  </sheetData>
  <mergeCells count="4">
    <mergeCell ref="D2:G2"/>
    <mergeCell ref="B2:B3"/>
    <mergeCell ref="C2:C3"/>
    <mergeCell ref="H2:H3"/>
  </mergeCells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Resumen Proyectos</vt:lpstr>
      <vt:lpstr>Ejecución presupuestaria</vt:lpstr>
      <vt:lpstr>'Resumen Proyectos'!Área_de_impresión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Marcelo Javier Restuccio</cp:lastModifiedBy>
  <cp:lastPrinted>2016-07-11T14:55:56Z</cp:lastPrinted>
  <dcterms:created xsi:type="dcterms:W3CDTF">2016-04-28T19:14:06Z</dcterms:created>
  <dcterms:modified xsi:type="dcterms:W3CDTF">2016-08-02T22:38:59Z</dcterms:modified>
</cp:coreProperties>
</file>