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 defaultThemeVersion="124226"/>
  <bookViews>
    <workbookView xWindow="0" yWindow="0" windowWidth="20490" windowHeight="7755" firstSheet="1" activeTab="2"/>
  </bookViews>
  <sheets>
    <sheet name="PROD. TEC. Y ART. - TECNOPOLIS" sheetId="14" r:id="rId1"/>
    <sheet name="TÉCNICA" sheetId="9" r:id="rId2"/>
    <sheet name="Proveedores Técnica" sheetId="8" r:id="rId3"/>
    <sheet name="Contactos Técnica" sheetId="3" r:id="rId4"/>
    <sheet name="Estado Artística" sheetId="13" r:id="rId5"/>
  </sheets>
  <definedNames>
    <definedName name="_xlnm._FilterDatabase" localSheetId="2" hidden="1">'Proveedores Técnica'!$B$1:$Y$60</definedName>
    <definedName name="_xlnm.Print_Area" localSheetId="2">'Proveedores Técnica'!$B$1:$H$35</definedName>
    <definedName name="_xlnm.Print_Area" localSheetId="1">TÉCNICA!$A$4:$G$14</definedName>
  </definedNames>
  <calcPr calcId="152511"/>
  <pivotCaches>
    <pivotCache cacheId="1" r:id="rId6"/>
  </pivotCaches>
</workbook>
</file>

<file path=xl/calcChain.xml><?xml version="1.0" encoding="utf-8"?>
<calcChain xmlns="http://schemas.openxmlformats.org/spreadsheetml/2006/main">
  <c r="E15" i="13" l="1"/>
  <c r="E14" i="13"/>
  <c r="E13" i="13"/>
  <c r="E12" i="13"/>
  <c r="E11" i="13"/>
  <c r="E10" i="13"/>
  <c r="E6" i="13"/>
  <c r="E5" i="13"/>
  <c r="E2" i="13"/>
  <c r="C34" i="8"/>
  <c r="D34" i="8" s="1"/>
  <c r="C35" i="8"/>
  <c r="D35" i="8" s="1"/>
  <c r="D22" i="8"/>
  <c r="E22" i="8" s="1"/>
  <c r="Y22" i="8" s="1"/>
  <c r="C17" i="8"/>
  <c r="E17" i="8" s="1"/>
  <c r="Y17" i="8" s="1"/>
  <c r="C5" i="8"/>
  <c r="E5" i="8" s="1"/>
  <c r="Y5" i="8" s="1"/>
  <c r="C9" i="8"/>
  <c r="E9" i="8" s="1"/>
  <c r="Y9" i="8" s="1"/>
  <c r="C11" i="8"/>
  <c r="D11" i="8" s="1"/>
  <c r="C32" i="8"/>
  <c r="D32" i="8" s="1"/>
  <c r="E23" i="8"/>
  <c r="Y23" i="8" s="1"/>
  <c r="D23" i="8"/>
  <c r="E10" i="8"/>
  <c r="Y10" i="8" s="1"/>
  <c r="E2" i="8"/>
  <c r="Y2" i="8" s="1"/>
  <c r="E3" i="8"/>
  <c r="Y3" i="8" s="1"/>
  <c r="E4" i="8"/>
  <c r="Y4" i="8" s="1"/>
  <c r="E6" i="8"/>
  <c r="Y6" i="8" s="1"/>
  <c r="E7" i="8"/>
  <c r="Y7" i="8" s="1"/>
  <c r="E8" i="8"/>
  <c r="Y8" i="8" s="1"/>
  <c r="E12" i="8"/>
  <c r="Y12" i="8" s="1"/>
  <c r="E13" i="8"/>
  <c r="Y13" i="8" s="1"/>
  <c r="E14" i="8"/>
  <c r="Y14" i="8" s="1"/>
  <c r="E15" i="8"/>
  <c r="Y15" i="8" s="1"/>
  <c r="E16" i="8"/>
  <c r="Y16" i="8" s="1"/>
  <c r="E18" i="8"/>
  <c r="Y18" i="8" s="1"/>
  <c r="C19" i="8"/>
  <c r="E19" i="8" s="1"/>
  <c r="Y19" i="8" s="1"/>
  <c r="E41" i="8"/>
  <c r="Y41" i="8" s="1"/>
  <c r="E42" i="8"/>
  <c r="Y42" i="8" s="1"/>
  <c r="E43" i="8"/>
  <c r="Y43" i="8" s="1"/>
  <c r="E44" i="8"/>
  <c r="Y44" i="8" s="1"/>
  <c r="E45" i="8"/>
  <c r="Y45" i="8" s="1"/>
  <c r="C46" i="8"/>
  <c r="E46" i="8" s="1"/>
  <c r="Y46" i="8" s="1"/>
  <c r="C47" i="8"/>
  <c r="D47" i="8" s="1"/>
  <c r="E48" i="8"/>
  <c r="Y48" i="8" s="1"/>
  <c r="E49" i="8"/>
  <c r="Y49" i="8" s="1"/>
  <c r="E50" i="8"/>
  <c r="Y50" i="8" s="1"/>
  <c r="E51" i="8"/>
  <c r="Y51" i="8" s="1"/>
  <c r="E52" i="8"/>
  <c r="Y52" i="8" s="1"/>
  <c r="E53" i="8"/>
  <c r="Y53" i="8" s="1"/>
  <c r="E54" i="8"/>
  <c r="Y54" i="8" s="1"/>
  <c r="E55" i="8"/>
  <c r="Y55" i="8" s="1"/>
  <c r="E56" i="8"/>
  <c r="Y56" i="8"/>
  <c r="E57" i="8"/>
  <c r="Y57" i="8" s="1"/>
  <c r="E58" i="8"/>
  <c r="Y58" i="8" s="1"/>
  <c r="E59" i="8"/>
  <c r="Y59" i="8" s="1"/>
  <c r="E21" i="8"/>
  <c r="Y21" i="8" s="1"/>
  <c r="E24" i="8"/>
  <c r="Y24" i="8" s="1"/>
  <c r="E25" i="8"/>
  <c r="Y25" i="8" s="1"/>
  <c r="E26" i="8"/>
  <c r="Y26" i="8" s="1"/>
  <c r="E27" i="8"/>
  <c r="Y27" i="8" s="1"/>
  <c r="E28" i="8"/>
  <c r="Y28" i="8" s="1"/>
  <c r="E29" i="8"/>
  <c r="Y29" i="8" s="1"/>
  <c r="E30" i="8"/>
  <c r="Y30" i="8" s="1"/>
  <c r="E31" i="8"/>
  <c r="Y31" i="8"/>
  <c r="E33" i="8"/>
  <c r="Y33" i="8" s="1"/>
  <c r="E35" i="8"/>
  <c r="Y35" i="8" s="1"/>
  <c r="E36" i="8"/>
  <c r="Y36" i="8" s="1"/>
  <c r="E37" i="8"/>
  <c r="Y37" i="8" s="1"/>
  <c r="E38" i="8"/>
  <c r="Y38" i="8" s="1"/>
  <c r="E39" i="8"/>
  <c r="Y39" i="8" s="1"/>
  <c r="D5" i="8"/>
  <c r="D41" i="8"/>
  <c r="D42" i="8"/>
  <c r="D43" i="8"/>
  <c r="D44" i="8"/>
  <c r="D45" i="8"/>
  <c r="D48" i="8"/>
  <c r="D49" i="8"/>
  <c r="D50" i="8"/>
  <c r="D51" i="8"/>
  <c r="D52" i="8"/>
  <c r="D53" i="8"/>
  <c r="D54" i="8"/>
  <c r="D55" i="8"/>
  <c r="D56" i="8"/>
  <c r="D57" i="8"/>
  <c r="D58" i="8"/>
  <c r="D59" i="8"/>
  <c r="D21" i="8"/>
  <c r="D24" i="8"/>
  <c r="D25" i="8"/>
  <c r="D26" i="8"/>
  <c r="D27" i="8"/>
  <c r="D28" i="8"/>
  <c r="D29" i="8"/>
  <c r="D30" i="8"/>
  <c r="D31" i="8"/>
  <c r="D33" i="8"/>
  <c r="D36" i="8"/>
  <c r="D37" i="8"/>
  <c r="D38" i="8"/>
  <c r="D39" i="8"/>
  <c r="D2" i="8"/>
  <c r="D3" i="8"/>
  <c r="D4" i="8"/>
  <c r="D6" i="8"/>
  <c r="D7" i="8"/>
  <c r="D8" i="8"/>
  <c r="D10" i="8"/>
  <c r="D12" i="8"/>
  <c r="D13" i="8"/>
  <c r="D14" i="8"/>
  <c r="D15" i="8"/>
  <c r="D16" i="8"/>
  <c r="D18" i="8"/>
  <c r="D9" i="8"/>
  <c r="E32" i="8"/>
  <c r="Y32" i="8" s="1"/>
  <c r="E11" i="8" l="1"/>
  <c r="Y11" i="8" s="1"/>
  <c r="D46" i="8"/>
  <c r="D60" i="8" s="1"/>
  <c r="D40" i="8"/>
  <c r="C20" i="8"/>
  <c r="D17" i="8"/>
  <c r="C40" i="8"/>
  <c r="E47" i="8"/>
  <c r="Y47" i="8" s="1"/>
  <c r="Y20" i="8"/>
  <c r="D19" i="8"/>
  <c r="D20" i="8" s="1"/>
  <c r="E34" i="8"/>
  <c r="Y34" i="8" s="1"/>
  <c r="Y40" i="8" s="1"/>
  <c r="E20" i="8"/>
  <c r="C60" i="8"/>
  <c r="E60" i="8" l="1"/>
  <c r="Y60" i="8"/>
  <c r="E40" i="8"/>
</calcChain>
</file>

<file path=xl/sharedStrings.xml><?xml version="1.0" encoding="utf-8"?>
<sst xmlns="http://schemas.openxmlformats.org/spreadsheetml/2006/main" count="538" uniqueCount="193">
  <si>
    <t>silverstein</t>
  </si>
  <si>
    <t>Microestadio</t>
  </si>
  <si>
    <t>Teatrino</t>
  </si>
  <si>
    <t>Youtubers</t>
  </si>
  <si>
    <t>tecba</t>
  </si>
  <si>
    <t>Luz de transito</t>
  </si>
  <si>
    <t>Ornamentacion</t>
  </si>
  <si>
    <t>Dinos</t>
  </si>
  <si>
    <t>Espacio Araucaria</t>
  </si>
  <si>
    <t>Espacio ZEN</t>
  </si>
  <si>
    <t>jca.renteksa@gmail.com</t>
  </si>
  <si>
    <t>weht@jonssilberstein.com</t>
  </si>
  <si>
    <t>jmgruposur@gmail.com</t>
  </si>
  <si>
    <t>kike@troyvideo.com.ar</t>
  </si>
  <si>
    <t>tianpizarro@gmail.com</t>
  </si>
  <si>
    <t>fernando@avsonline.com.ar</t>
  </si>
  <si>
    <t>tecbaelectricidad@gmail.com</t>
  </si>
  <si>
    <t>Proveedor</t>
  </si>
  <si>
    <t xml:space="preserve">Grupo Sur </t>
  </si>
  <si>
    <t>Teatro Chico 1 (Ex Industria)</t>
  </si>
  <si>
    <t>Rentek</t>
  </si>
  <si>
    <t>Teatro Chico 2 (Ex Desarrollo Social)</t>
  </si>
  <si>
    <t>Bals</t>
  </si>
  <si>
    <t>info@baliveshow.com</t>
  </si>
  <si>
    <t>Video Juegos (Microestadio)</t>
  </si>
  <si>
    <t>Espacio Joven Interior</t>
  </si>
  <si>
    <t>Cultura - Neurociencia</t>
  </si>
  <si>
    <t>Tecba</t>
  </si>
  <si>
    <t>Tecnical Group</t>
  </si>
  <si>
    <t>Torre de Comunicaciones</t>
  </si>
  <si>
    <t>Espacio</t>
  </si>
  <si>
    <t>Silverstein</t>
  </si>
  <si>
    <t>Troy</t>
  </si>
  <si>
    <t>Pizarro</t>
  </si>
  <si>
    <t>Av System</t>
  </si>
  <si>
    <t>Luces</t>
  </si>
  <si>
    <t>Video</t>
  </si>
  <si>
    <t>Cartel Espacio de la Memoria</t>
  </si>
  <si>
    <t>Total general</t>
  </si>
  <si>
    <t>Suma de Final</t>
  </si>
  <si>
    <t>Sonido</t>
  </si>
  <si>
    <t>Miguel Sacomano</t>
  </si>
  <si>
    <t>Miguel Sacomano (más Sonidos)</t>
  </si>
  <si>
    <t>sonidosaccomanno@gmail.com</t>
  </si>
  <si>
    <t>-</t>
  </si>
  <si>
    <t>jld@otravuelta.com</t>
  </si>
  <si>
    <t>Agustin Colli</t>
  </si>
  <si>
    <t>Esteban Luhuerta</t>
  </si>
  <si>
    <t>Item</t>
  </si>
  <si>
    <t>Total Luces</t>
  </si>
  <si>
    <t>Total Sonido</t>
  </si>
  <si>
    <t>Organismo Financiador</t>
  </si>
  <si>
    <t>Datos</t>
  </si>
  <si>
    <t>Proceso</t>
  </si>
  <si>
    <t>0004-00000001</t>
  </si>
  <si>
    <t>UNTREF</t>
  </si>
  <si>
    <t>Facturado</t>
  </si>
  <si>
    <t>Pendiente</t>
  </si>
  <si>
    <t>Mario de Lili</t>
  </si>
  <si>
    <t xml:space="preserve">BBHO Producciones - Airoldi </t>
  </si>
  <si>
    <t>Sidemac</t>
  </si>
  <si>
    <t>Fundación Leon Ferrari</t>
  </si>
  <si>
    <t>Cristian Pizarro</t>
  </si>
  <si>
    <t>Gonzalo Villalonga</t>
  </si>
  <si>
    <t>IPNEXT</t>
  </si>
  <si>
    <t>Charly Mostajo</t>
  </si>
  <si>
    <t>CUIT</t>
  </si>
  <si>
    <t>DNI</t>
  </si>
  <si>
    <t>CBU</t>
  </si>
  <si>
    <t>CV</t>
  </si>
  <si>
    <t>MONTO</t>
  </si>
  <si>
    <t>ok</t>
  </si>
  <si>
    <t xml:space="preserve"> - </t>
  </si>
  <si>
    <t>0002-00000010</t>
  </si>
  <si>
    <t>Falta</t>
  </si>
  <si>
    <t>Rotatorio</t>
  </si>
  <si>
    <t>Total Video</t>
  </si>
  <si>
    <t>Faltan presupuestos</t>
  </si>
  <si>
    <t>Javier Delichiotti (otra Vuelta)</t>
  </si>
  <si>
    <t>Falta Alonso</t>
  </si>
  <si>
    <t>0002-00000093</t>
  </si>
  <si>
    <t>OK</t>
  </si>
  <si>
    <t>0002-00000074</t>
  </si>
  <si>
    <t>Enviado 26-07 por mail a Virgina/Martin</t>
  </si>
  <si>
    <t>La Otra vuelta</t>
  </si>
  <si>
    <t>Karen Sommantico</t>
  </si>
  <si>
    <t>0003-00000031</t>
  </si>
  <si>
    <t>Rowin Rental S.A. - Poncho Sauer</t>
  </si>
  <si>
    <t>gabriela.bellando@gmail.com</t>
  </si>
  <si>
    <t>Mario Roberto Martinez</t>
  </si>
  <si>
    <t>Contacto</t>
  </si>
  <si>
    <t>Mail</t>
  </si>
  <si>
    <t>Telefono</t>
  </si>
  <si>
    <t>Gabriela Bellando</t>
  </si>
  <si>
    <t>mariorobertomartinez1@gmail.com</t>
  </si>
  <si>
    <t>Gisela Melo</t>
  </si>
  <si>
    <t>1541621533/ 4225-8799</t>
  </si>
  <si>
    <t>Ainoko</t>
  </si>
  <si>
    <t>Santiago Martirena o Juan</t>
  </si>
  <si>
    <t>santiago@ainoko.com.ar</t>
  </si>
  <si>
    <t>sidemacsa@sidemacsa.com.ar</t>
  </si>
  <si>
    <t>4682-9997/9894</t>
  </si>
  <si>
    <t>Cdra. Alejandra Rossi</t>
  </si>
  <si>
    <t>Juan Vicini</t>
  </si>
  <si>
    <t>Alfrida</t>
  </si>
  <si>
    <t>Ofelia</t>
  </si>
  <si>
    <t>Gustavo Latorre/Gabriela Routin</t>
  </si>
  <si>
    <t>algruposur@gmail.com</t>
  </si>
  <si>
    <t>Alejandra Lopez</t>
  </si>
  <si>
    <t>Jorge Mario Muller</t>
  </si>
  <si>
    <t>Nuschi</t>
  </si>
  <si>
    <t>nushimuntaabski@gmail.com</t>
  </si>
  <si>
    <t>atirantte@gmail.com</t>
  </si>
  <si>
    <t>Agustina Tirante (Pepa)</t>
  </si>
  <si>
    <t>victoria.besada@rowingrental.com</t>
  </si>
  <si>
    <t>lucio@ponchosauer.com</t>
  </si>
  <si>
    <t>Lucio Bartolomeoli</t>
  </si>
  <si>
    <t>Victoria Besada</t>
  </si>
  <si>
    <t>Promover</t>
  </si>
  <si>
    <t>DEVENGADO</t>
  </si>
  <si>
    <t>En tramite</t>
  </si>
  <si>
    <t>CHUDOMA - JULIAN MANZELLI</t>
  </si>
  <si>
    <t>PROYECTO AULAFRICA-RULI CAZABET</t>
  </si>
  <si>
    <t>SORDA GELASSEN</t>
  </si>
  <si>
    <t>FLORES DEL AIRE</t>
  </si>
  <si>
    <t>PASIONARIA</t>
  </si>
  <si>
    <t>CATALINA RAYBAUD</t>
  </si>
  <si>
    <t>GUILLERMO MARIGLIANO</t>
  </si>
  <si>
    <t>LAILA STRIMEL</t>
  </si>
  <si>
    <t>PEREZ &amp; PIZZA</t>
  </si>
  <si>
    <t>MUNDO ARLEQUIN EN DUO</t>
  </si>
  <si>
    <t>Mariana Judith Vestel</t>
  </si>
  <si>
    <t>PERRO VACA</t>
  </si>
  <si>
    <t>POPART MUSIC</t>
  </si>
  <si>
    <t>INDIOS</t>
  </si>
  <si>
    <t xml:space="preserve">POPART MUSIC </t>
  </si>
  <si>
    <t>BANDA DE TURISTA</t>
  </si>
  <si>
    <t xml:space="preserve">RAMIRO RAMON VICENTE </t>
  </si>
  <si>
    <t>KEVIN ANDREW JOHANSEN</t>
  </si>
  <si>
    <t>31 de Julio</t>
  </si>
  <si>
    <t>ramirovicente@hotmail.com</t>
  </si>
  <si>
    <t>4788-2962</t>
  </si>
  <si>
    <t>29 de Julio BDT</t>
  </si>
  <si>
    <t>lucianoc@popartmusic.com</t>
  </si>
  <si>
    <t>(15) 63984053</t>
  </si>
  <si>
    <t>22 de Julio</t>
  </si>
  <si>
    <t>18 al 31 de Julio</t>
  </si>
  <si>
    <t>Sala Ballena</t>
  </si>
  <si>
    <t>18 y 30 (dps funciones) 19-20-23-24-25 y 29 de Julio</t>
  </si>
  <si>
    <t>21-24-27 y 31 de Julio</t>
  </si>
  <si>
    <t>24 y 27 de Julio</t>
  </si>
  <si>
    <t>23 de Julio</t>
  </si>
  <si>
    <t>BELEM CONTE</t>
  </si>
  <si>
    <t>belenmujersincara@gmail.com</t>
  </si>
  <si>
    <t>22 y 31 de Julio</t>
  </si>
  <si>
    <t>cata_raybaud@yahoo.com.ar</t>
  </si>
  <si>
    <t>28 y 30 de Julio</t>
  </si>
  <si>
    <t>Arte y Naturaleza - Araucaria</t>
  </si>
  <si>
    <t>20-22-24 y 31 de Julio - 28 de Julio</t>
  </si>
  <si>
    <t>Araucaria</t>
  </si>
  <si>
    <t>19-21 Y 23 de Julio</t>
  </si>
  <si>
    <t>5 a 8 días de trabajo</t>
  </si>
  <si>
    <t>Contrato enviado a UNTREF para validación</t>
  </si>
  <si>
    <t>Aguardando contacto / documentación</t>
  </si>
  <si>
    <t>PRODUCTORA / REPRESENTANTE</t>
  </si>
  <si>
    <t>FECHA DEL EVENTO</t>
  </si>
  <si>
    <t xml:space="preserve">ESPACIO  </t>
  </si>
  <si>
    <t>ESTADO</t>
  </si>
  <si>
    <t>MAIL</t>
  </si>
  <si>
    <t>TELÉFONO</t>
  </si>
  <si>
    <t>ARTISTA</t>
  </si>
  <si>
    <t>Mil horas</t>
  </si>
  <si>
    <t>SFMyCP - Legítimo abono</t>
  </si>
  <si>
    <t>SFMyCP - Ampliación de OC Licitación y legítimo abono</t>
  </si>
  <si>
    <t>PODER</t>
  </si>
  <si>
    <t>ESTATUTO</t>
  </si>
  <si>
    <t>CERT. FISCAL</t>
  </si>
  <si>
    <t>SALDO</t>
  </si>
  <si>
    <t>IMPORTE FACTURADO</t>
  </si>
  <si>
    <t>Nº DE FACTURA</t>
  </si>
  <si>
    <t>FECHA DE FACTURACIÓN</t>
  </si>
  <si>
    <t>EXPEDIENTE</t>
  </si>
  <si>
    <t>ORGANISMO</t>
  </si>
  <si>
    <t>PROVEEDOR</t>
  </si>
  <si>
    <t>ESPACIO</t>
  </si>
  <si>
    <t>IMPORTE</t>
  </si>
  <si>
    <t>IVA</t>
  </si>
  <si>
    <t>MONTO TOTAL</t>
  </si>
  <si>
    <t>ITEM</t>
  </si>
  <si>
    <t>APELLIDO Y NOMBRE</t>
  </si>
  <si>
    <t>DETALLE</t>
  </si>
  <si>
    <t>OBSERVACIONES</t>
  </si>
  <si>
    <t>SIPRO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</si>
</sst>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\ #,##0.00"/>
    <numFmt numFmtId="165" formatCode="[$$-2C0A]#,##0.00"/>
  </numFmts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b/>
      <sz val="11"/>
      <color indexed="9"/>
      <name val="Calibri"/>
      <family val="2"/>
    </font>
    <font>
      <sz val="8"/>
      <name val="Calibri"/>
      <family val="2"/>
    </font>
    <font>
      <sz val="11"/>
      <color indexed="9"/>
      <name val="Calibri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name val="Tahoma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38">
    <xf numFmtId="0" fontId="0" fillId="0" borderId="0" xfId="0"/>
    <xf numFmtId="0" fontId="0" fillId="0" borderId="0" xfId="0" applyFont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1" fillId="0" borderId="2" xfId="0" applyFont="1" applyFill="1" applyBorder="1"/>
    <xf numFmtId="0" fontId="1" fillId="0" borderId="1" xfId="0" applyFont="1" applyFill="1" applyBorder="1"/>
    <xf numFmtId="0" fontId="0" fillId="0" borderId="4" xfId="0" applyFill="1" applyBorder="1"/>
    <xf numFmtId="0" fontId="9" fillId="0" borderId="2" xfId="1" applyFill="1" applyBorder="1" applyAlignment="1" applyProtection="1"/>
    <xf numFmtId="4" fontId="0" fillId="0" borderId="0" xfId="0" applyNumberFormat="1"/>
    <xf numFmtId="0" fontId="9" fillId="0" borderId="0" xfId="1" applyAlignment="1" applyProtection="1"/>
    <xf numFmtId="0" fontId="4" fillId="2" borderId="0" xfId="0" applyFont="1" applyFill="1"/>
    <xf numFmtId="0" fontId="0" fillId="0" borderId="3" xfId="0" applyBorder="1"/>
    <xf numFmtId="0" fontId="9" fillId="0" borderId="3" xfId="1" applyBorder="1" applyAlignment="1" applyProtection="1"/>
    <xf numFmtId="0" fontId="0" fillId="0" borderId="0" xfId="0" applyAlignment="1">
      <alignment horizontal="right"/>
    </xf>
    <xf numFmtId="0" fontId="0" fillId="0" borderId="0" xfId="0" applyFill="1" applyBorder="1"/>
    <xf numFmtId="0" fontId="9" fillId="0" borderId="0" xfId="1" applyFill="1" applyBorder="1" applyAlignment="1" applyProtection="1"/>
    <xf numFmtId="0" fontId="1" fillId="0" borderId="6" xfId="0" applyFont="1" applyFill="1" applyBorder="1"/>
    <xf numFmtId="0" fontId="1" fillId="0" borderId="0" xfId="0" applyFont="1" applyFill="1" applyBorder="1"/>
    <xf numFmtId="0" fontId="0" fillId="0" borderId="7" xfId="0" applyBorder="1"/>
    <xf numFmtId="0" fontId="0" fillId="0" borderId="8" xfId="0" applyBorder="1"/>
    <xf numFmtId="0" fontId="0" fillId="0" borderId="7" xfId="0" pivotButton="1" applyBorder="1"/>
    <xf numFmtId="0" fontId="0" fillId="0" borderId="9" xfId="0" applyBorder="1"/>
    <xf numFmtId="0" fontId="0" fillId="0" borderId="10" xfId="0" applyBorder="1"/>
    <xf numFmtId="4" fontId="0" fillId="0" borderId="7" xfId="0" applyNumberFormat="1" applyBorder="1"/>
    <xf numFmtId="4" fontId="0" fillId="0" borderId="11" xfId="0" applyNumberFormat="1" applyBorder="1"/>
    <xf numFmtId="4" fontId="0" fillId="0" borderId="12" xfId="0" applyNumberFormat="1" applyBorder="1"/>
    <xf numFmtId="0" fontId="0" fillId="3" borderId="7" xfId="0" applyFill="1" applyBorder="1"/>
    <xf numFmtId="4" fontId="0" fillId="3" borderId="7" xfId="0" applyNumberFormat="1" applyFill="1" applyBorder="1"/>
    <xf numFmtId="4" fontId="0" fillId="3" borderId="11" xfId="0" applyNumberFormat="1" applyFill="1" applyBorder="1"/>
    <xf numFmtId="4" fontId="0" fillId="3" borderId="12" xfId="0" applyNumberFormat="1" applyFill="1" applyBorder="1"/>
    <xf numFmtId="0" fontId="0" fillId="3" borderId="8" xfId="0" applyFill="1" applyBorder="1"/>
    <xf numFmtId="4" fontId="4" fillId="2" borderId="13" xfId="0" applyNumberFormat="1" applyFont="1" applyFill="1" applyBorder="1"/>
    <xf numFmtId="4" fontId="4" fillId="2" borderId="14" xfId="0" applyNumberFormat="1" applyFont="1" applyFill="1" applyBorder="1"/>
    <xf numFmtId="4" fontId="4" fillId="2" borderId="15" xfId="0" applyNumberFormat="1" applyFont="1" applyFill="1" applyBorder="1"/>
    <xf numFmtId="0" fontId="4" fillId="2" borderId="13" xfId="0" applyFont="1" applyFill="1" applyBorder="1"/>
    <xf numFmtId="0" fontId="4" fillId="2" borderId="16" xfId="0" applyFont="1" applyFill="1" applyBorder="1"/>
    <xf numFmtId="0" fontId="8" fillId="0" borderId="7" xfId="0" applyFont="1" applyBorder="1"/>
    <xf numFmtId="0" fontId="4" fillId="2" borderId="7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15" fillId="0" borderId="0" xfId="2" applyFont="1"/>
    <xf numFmtId="14" fontId="15" fillId="0" borderId="0" xfId="2" applyNumberFormat="1" applyFont="1"/>
    <xf numFmtId="0" fontId="18" fillId="0" borderId="0" xfId="2" applyFont="1"/>
    <xf numFmtId="0" fontId="16" fillId="5" borderId="17" xfId="2" applyFont="1" applyFill="1" applyBorder="1"/>
    <xf numFmtId="0" fontId="15" fillId="5" borderId="17" xfId="2" applyFont="1" applyFill="1" applyBorder="1"/>
    <xf numFmtId="16" fontId="15" fillId="5" borderId="17" xfId="2" applyNumberFormat="1" applyFont="1" applyFill="1" applyBorder="1"/>
    <xf numFmtId="0" fontId="15" fillId="5" borderId="17" xfId="2" applyFont="1" applyFill="1" applyBorder="1" applyAlignment="1">
      <alignment horizontal="right"/>
    </xf>
    <xf numFmtId="16" fontId="15" fillId="5" borderId="17" xfId="2" applyNumberFormat="1" applyFont="1" applyFill="1" applyBorder="1" applyAlignment="1">
      <alignment horizontal="right"/>
    </xf>
    <xf numFmtId="0" fontId="17" fillId="5" borderId="17" xfId="3" applyFont="1" applyFill="1" applyBorder="1" applyAlignment="1" applyProtection="1">
      <alignment horizontal="right"/>
    </xf>
    <xf numFmtId="165" fontId="11" fillId="0" borderId="17" xfId="2" applyNumberFormat="1" applyFont="1" applyFill="1" applyBorder="1"/>
    <xf numFmtId="0" fontId="15" fillId="0" borderId="17" xfId="2" applyFont="1" applyBorder="1"/>
    <xf numFmtId="0" fontId="14" fillId="0" borderId="17" xfId="2" applyFont="1" applyBorder="1" applyAlignment="1">
      <alignment wrapText="1"/>
    </xf>
    <xf numFmtId="0" fontId="16" fillId="5" borderId="21" xfId="2" applyFont="1" applyFill="1" applyBorder="1"/>
    <xf numFmtId="0" fontId="15" fillId="5" borderId="22" xfId="2" applyFont="1" applyFill="1" applyBorder="1" applyAlignment="1">
      <alignment horizontal="right"/>
    </xf>
    <xf numFmtId="14" fontId="15" fillId="0" borderId="21" xfId="2" applyNumberFormat="1" applyFont="1" applyBorder="1"/>
    <xf numFmtId="0" fontId="15" fillId="0" borderId="22" xfId="2" applyFont="1" applyBorder="1"/>
    <xf numFmtId="14" fontId="15" fillId="0" borderId="23" xfId="2" applyNumberFormat="1" applyFont="1" applyBorder="1"/>
    <xf numFmtId="0" fontId="15" fillId="0" borderId="24" xfId="2" applyFont="1" applyBorder="1"/>
    <xf numFmtId="0" fontId="15" fillId="0" borderId="25" xfId="2" applyFont="1" applyBorder="1"/>
    <xf numFmtId="0" fontId="18" fillId="5" borderId="0" xfId="2" applyFont="1" applyFill="1"/>
    <xf numFmtId="0" fontId="15" fillId="5" borderId="0" xfId="2" applyFont="1" applyFill="1"/>
    <xf numFmtId="0" fontId="18" fillId="5" borderId="0" xfId="2" applyFont="1" applyFill="1" applyBorder="1" applyAlignment="1">
      <alignment horizontal="center"/>
    </xf>
    <xf numFmtId="0" fontId="20" fillId="5" borderId="0" xfId="2" applyFont="1" applyFill="1" applyBorder="1" applyAlignment="1">
      <alignment horizontal="center"/>
    </xf>
    <xf numFmtId="0" fontId="15" fillId="5" borderId="0" xfId="2" applyFont="1" applyFill="1" applyBorder="1" applyAlignment="1">
      <alignment horizontal="center"/>
    </xf>
    <xf numFmtId="14" fontId="19" fillId="4" borderId="18" xfId="2" applyNumberFormat="1" applyFont="1" applyFill="1" applyBorder="1" applyAlignment="1">
      <alignment horizontal="center"/>
    </xf>
    <xf numFmtId="0" fontId="19" fillId="4" borderId="19" xfId="2" applyFont="1" applyFill="1" applyBorder="1" applyAlignment="1">
      <alignment horizontal="center"/>
    </xf>
    <xf numFmtId="0" fontId="19" fillId="4" borderId="20" xfId="2" applyFont="1" applyFill="1" applyBorder="1" applyAlignment="1">
      <alignment horizontal="center"/>
    </xf>
    <xf numFmtId="0" fontId="14" fillId="5" borderId="22" xfId="2" applyFont="1" applyFill="1" applyBorder="1" applyAlignment="1">
      <alignment horizontal="right"/>
    </xf>
    <xf numFmtId="0" fontId="13" fillId="5" borderId="22" xfId="2" applyFont="1" applyFill="1" applyBorder="1" applyAlignment="1">
      <alignment horizontal="right"/>
    </xf>
    <xf numFmtId="14" fontId="15" fillId="5" borderId="0" xfId="2" applyNumberFormat="1" applyFont="1" applyFill="1"/>
    <xf numFmtId="0" fontId="0" fillId="5" borderId="19" xfId="0" applyFill="1" applyBorder="1"/>
    <xf numFmtId="164" fontId="1" fillId="5" borderId="19" xfId="0" applyNumberFormat="1" applyFont="1" applyFill="1" applyBorder="1"/>
    <xf numFmtId="164" fontId="3" fillId="5" borderId="19" xfId="0" applyNumberFormat="1" applyFont="1" applyFill="1" applyBorder="1"/>
    <xf numFmtId="0" fontId="0" fillId="5" borderId="17" xfId="0" applyFill="1" applyBorder="1"/>
    <xf numFmtId="164" fontId="0" fillId="5" borderId="17" xfId="0" applyNumberFormat="1" applyFont="1" applyFill="1" applyBorder="1"/>
    <xf numFmtId="164" fontId="1" fillId="5" borderId="17" xfId="0" applyNumberFormat="1" applyFont="1" applyFill="1" applyBorder="1"/>
    <xf numFmtId="164" fontId="3" fillId="5" borderId="17" xfId="0" applyNumberFormat="1" applyFont="1" applyFill="1" applyBorder="1"/>
    <xf numFmtId="14" fontId="0" fillId="5" borderId="17" xfId="0" applyNumberFormat="1" applyFill="1" applyBorder="1"/>
    <xf numFmtId="4" fontId="0" fillId="5" borderId="17" xfId="0" applyNumberFormat="1" applyFill="1" applyBorder="1"/>
    <xf numFmtId="0" fontId="0" fillId="5" borderId="17" xfId="0" applyFill="1" applyBorder="1" applyAlignment="1">
      <alignment horizontal="center"/>
    </xf>
    <xf numFmtId="0" fontId="0" fillId="5" borderId="24" xfId="0" applyFill="1" applyBorder="1" applyAlignment="1">
      <alignment horizontal="left"/>
    </xf>
    <xf numFmtId="164" fontId="0" fillId="5" borderId="24" xfId="0" applyNumberFormat="1" applyFont="1" applyFill="1" applyBorder="1"/>
    <xf numFmtId="164" fontId="1" fillId="5" borderId="24" xfId="0" applyNumberFormat="1" applyFont="1" applyFill="1" applyBorder="1"/>
    <xf numFmtId="164" fontId="3" fillId="5" borderId="24" xfId="0" applyNumberFormat="1" applyFont="1" applyFill="1" applyBorder="1"/>
    <xf numFmtId="0" fontId="0" fillId="5" borderId="24" xfId="0" applyFill="1" applyBorder="1"/>
    <xf numFmtId="0" fontId="0" fillId="5" borderId="0" xfId="0" applyFont="1" applyFill="1"/>
    <xf numFmtId="0" fontId="0" fillId="5" borderId="0" xfId="0" applyFill="1"/>
    <xf numFmtId="0" fontId="4" fillId="2" borderId="5" xfId="0" applyFont="1" applyFill="1" applyBorder="1" applyAlignment="1">
      <alignment horizontal="left"/>
    </xf>
    <xf numFmtId="164" fontId="4" fillId="2" borderId="5" xfId="0" applyNumberFormat="1" applyFont="1" applyFill="1" applyBorder="1"/>
    <xf numFmtId="164" fontId="2" fillId="5" borderId="17" xfId="0" applyNumberFormat="1" applyFont="1" applyFill="1" applyBorder="1"/>
    <xf numFmtId="0" fontId="7" fillId="5" borderId="17" xfId="0" applyFont="1" applyFill="1" applyBorder="1"/>
    <xf numFmtId="16" fontId="0" fillId="5" borderId="17" xfId="0" applyNumberFormat="1" applyFill="1" applyBorder="1"/>
    <xf numFmtId="0" fontId="2" fillId="5" borderId="17" xfId="0" applyFont="1" applyFill="1" applyBorder="1"/>
    <xf numFmtId="164" fontId="0" fillId="5" borderId="19" xfId="0" applyNumberFormat="1" applyFont="1" applyFill="1" applyBorder="1"/>
    <xf numFmtId="0" fontId="0" fillId="5" borderId="21" xfId="0" applyFill="1" applyBorder="1"/>
    <xf numFmtId="164" fontId="0" fillId="5" borderId="17" xfId="0" applyNumberFormat="1" applyFill="1" applyBorder="1"/>
    <xf numFmtId="164" fontId="4" fillId="2" borderId="0" xfId="0" applyNumberFormat="1" applyFont="1" applyFill="1" applyBorder="1"/>
    <xf numFmtId="0" fontId="0" fillId="5" borderId="0" xfId="0" applyFont="1" applyFill="1" applyAlignment="1">
      <alignment horizontal="center"/>
    </xf>
    <xf numFmtId="0" fontId="4" fillId="2" borderId="27" xfId="0" applyFont="1" applyFill="1" applyBorder="1" applyAlignment="1">
      <alignment horizontal="center"/>
    </xf>
    <xf numFmtId="164" fontId="4" fillId="2" borderId="26" xfId="0" applyNumberFormat="1" applyFont="1" applyFill="1" applyBorder="1" applyAlignment="1">
      <alignment horizontal="center"/>
    </xf>
    <xf numFmtId="4" fontId="4" fillId="2" borderId="26" xfId="0" applyNumberFormat="1" applyFont="1" applyFill="1" applyBorder="1" applyAlignment="1">
      <alignment horizontal="center"/>
    </xf>
    <xf numFmtId="164" fontId="4" fillId="2" borderId="28" xfId="0" applyNumberFormat="1" applyFont="1" applyFill="1" applyBorder="1" applyAlignment="1">
      <alignment horizontal="center"/>
    </xf>
    <xf numFmtId="164" fontId="4" fillId="2" borderId="29" xfId="0" applyNumberFormat="1" applyFont="1" applyFill="1" applyBorder="1"/>
    <xf numFmtId="164" fontId="4" fillId="2" borderId="31" xfId="0" applyNumberFormat="1" applyFont="1" applyFill="1" applyBorder="1"/>
    <xf numFmtId="0" fontId="0" fillId="2" borderId="31" xfId="0" applyFill="1" applyBorder="1"/>
    <xf numFmtId="0" fontId="0" fillId="5" borderId="17" xfId="0" applyFont="1" applyFill="1" applyBorder="1"/>
    <xf numFmtId="0" fontId="0" fillId="5" borderId="17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4" fillId="2" borderId="34" xfId="0" applyFont="1" applyFill="1" applyBorder="1" applyAlignment="1">
      <alignment horizontal="left"/>
    </xf>
    <xf numFmtId="0" fontId="0" fillId="2" borderId="0" xfId="0" applyFill="1" applyBorder="1"/>
    <xf numFmtId="164" fontId="6" fillId="2" borderId="35" xfId="0" applyNumberFormat="1" applyFont="1" applyFill="1" applyBorder="1" applyAlignment="1"/>
    <xf numFmtId="164" fontId="6" fillId="2" borderId="36" xfId="0" applyNumberFormat="1" applyFont="1" applyFill="1" applyBorder="1" applyAlignment="1"/>
    <xf numFmtId="0" fontId="1" fillId="5" borderId="21" xfId="0" applyFont="1" applyFill="1" applyBorder="1"/>
    <xf numFmtId="0" fontId="4" fillId="2" borderId="34" xfId="0" applyFont="1" applyFill="1" applyBorder="1"/>
    <xf numFmtId="164" fontId="6" fillId="2" borderId="39" xfId="0" applyNumberFormat="1" applyFont="1" applyFill="1" applyBorder="1" applyAlignment="1"/>
    <xf numFmtId="164" fontId="6" fillId="2" borderId="40" xfId="0" applyNumberFormat="1" applyFont="1" applyFill="1" applyBorder="1" applyAlignment="1"/>
    <xf numFmtId="0" fontId="1" fillId="5" borderId="18" xfId="0" applyFont="1" applyFill="1" applyBorder="1"/>
    <xf numFmtId="0" fontId="1" fillId="5" borderId="23" xfId="0" applyFont="1" applyFill="1" applyBorder="1"/>
    <xf numFmtId="0" fontId="4" fillId="2" borderId="30" xfId="0" applyFont="1" applyFill="1" applyBorder="1"/>
    <xf numFmtId="0" fontId="4" fillId="2" borderId="29" xfId="0" applyFont="1" applyFill="1" applyBorder="1" applyAlignment="1">
      <alignment horizontal="left"/>
    </xf>
    <xf numFmtId="164" fontId="4" fillId="2" borderId="31" xfId="0" applyNumberFormat="1" applyFont="1" applyFill="1" applyBorder="1" applyAlignment="1">
      <alignment wrapText="1"/>
    </xf>
    <xf numFmtId="164" fontId="4" fillId="2" borderId="32" xfId="0" applyNumberFormat="1" applyFont="1" applyFill="1" applyBorder="1" applyAlignment="1">
      <alignment wrapText="1"/>
    </xf>
    <xf numFmtId="0" fontId="0" fillId="5" borderId="19" xfId="0" applyFill="1" applyBorder="1" applyAlignment="1">
      <alignment horizontal="left"/>
    </xf>
    <xf numFmtId="4" fontId="0" fillId="5" borderId="0" xfId="0" applyNumberFormat="1" applyFill="1"/>
    <xf numFmtId="0" fontId="0" fillId="5" borderId="33" xfId="0" applyFont="1" applyFill="1" applyBorder="1" applyAlignment="1">
      <alignment horizontal="center"/>
    </xf>
    <xf numFmtId="0" fontId="0" fillId="5" borderId="39" xfId="0" applyFont="1" applyFill="1" applyBorder="1" applyAlignment="1">
      <alignment horizontal="center"/>
    </xf>
    <xf numFmtId="164" fontId="4" fillId="2" borderId="37" xfId="0" applyNumberFormat="1" applyFont="1" applyFill="1" applyBorder="1" applyAlignment="1">
      <alignment horizontal="center"/>
    </xf>
    <xf numFmtId="164" fontId="4" fillId="2" borderId="38" xfId="0" applyNumberFormat="1" applyFont="1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64"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ill>
        <patternFill>
          <bgColor indexed="8"/>
        </patternFill>
      </fill>
    </dxf>
    <dxf>
      <fill>
        <patternFill>
          <bgColor indexed="8"/>
        </patternFill>
      </fill>
    </dxf>
    <dxf>
      <fill>
        <patternFill>
          <bgColor indexed="8"/>
        </patternFill>
      </fill>
    </dxf>
    <dxf>
      <fill>
        <patternFill>
          <bgColor indexed="8"/>
        </patternFill>
      </fill>
    </dxf>
    <dxf>
      <fill>
        <patternFill>
          <bgColor indexed="8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7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color indexed="9"/>
      </font>
    </dxf>
    <dxf>
      <font>
        <color indexed="9"/>
      </font>
    </dxf>
    <dxf>
      <fill>
        <patternFill patternType="solid">
          <bgColor indexed="8"/>
        </patternFill>
      </fill>
    </dxf>
    <dxf>
      <fill>
        <patternFill patternType="solid">
          <bgColor indexed="8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1"/>
        </patternFill>
      </fill>
    </dxf>
    <dxf>
      <numFmt numFmtId="4" formatCode="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REBRO" refreshedDate="42583.43916574074" createdVersion="1" refreshedVersion="2" recordCount="59">
  <cacheSource type="worksheet">
    <worksheetSource ref="B1:Y60" sheet="Proveedores Técnica"/>
  </cacheSource>
  <cacheFields count="21">
    <cacheField name="Espacio" numFmtId="0">
      <sharedItems containsMixedTypes="1" containsNumber="1" containsInteger="1" minValue="525" maxValue="525" count="19">
        <s v="Youtubers"/>
        <s v="Teatro Chico 1 (Ex Industria)"/>
        <s v="Teatro Chico 2 (Ex Desarrollo Social)"/>
        <s v="Microestadio"/>
        <s v="Cultura - Neurociencia"/>
        <s v="Video Juegos (Microestadio)"/>
        <s v="Espacio Joven Interior"/>
        <s v="Teatrino"/>
        <s v="Cartel Espacio de la Memoria"/>
        <s v="Espacio Araucaria"/>
        <s v="Espacio ZEN"/>
        <s v="Ornamentacion"/>
        <s v="Luz de transito"/>
        <s v="Torre de Comunicaciones"/>
        <s v="Dinos"/>
        <n v="525"/>
        <s v="Total Luces"/>
        <s v="Total Sonido"/>
        <s v="Total Video"/>
      </sharedItems>
    </cacheField>
    <cacheField name="Proveedor" numFmtId="0">
      <sharedItems containsBlank="1" count="16">
        <s v="Grupo Sur "/>
        <s v="Rentek"/>
        <s v="Bals"/>
        <s v="-"/>
        <s v="Tecba"/>
        <s v="Tecnical Group"/>
        <s v="Esteban Luhuerta"/>
        <m/>
        <s v="Silverstein"/>
        <s v="Miguel Sacomano (más Sonidos)"/>
        <s v="Troy"/>
        <s v="Pizarro"/>
        <s v="Agustin Colli"/>
        <s v="La Otra vuelta"/>
        <s v="Av System"/>
        <s v="Otra vuelta" u="1"/>
      </sharedItems>
    </cacheField>
    <cacheField name="Importe" numFmtId="0">
      <sharedItems containsSemiMixedTypes="0" containsString="0" containsNumber="1" minValue="0" maxValue="12514028.925619835"/>
    </cacheField>
    <cacheField name="Iva" numFmtId="0">
      <sharedItems containsSemiMixedTypes="0" containsString="0" containsNumber="1" minValue="0" maxValue="2627946.0743801654"/>
    </cacheField>
    <cacheField name="Final" numFmtId="0">
      <sharedItems containsSemiMixedTypes="0" containsString="0" containsNumber="1" containsInteger="1" minValue="0" maxValue="15141975"/>
    </cacheField>
    <cacheField name="Item" numFmtId="0">
      <sharedItems containsBlank="1" count="4">
        <s v="Luces"/>
        <m/>
        <s v="Sonido"/>
        <s v="Video"/>
      </sharedItems>
    </cacheField>
    <cacheField name="Organismo Financiador" numFmtId="0">
      <sharedItems containsBlank="1" count="9">
        <s v="UNTREF"/>
        <s v="LEGITIMO ABONO SE ESTA GESTIONANDO ADELANTO"/>
        <s v="-"/>
        <m/>
        <s v="AMPLIACION DE OC-LICITACION Y LEGITIMO ABONO "/>
        <s v="Rotatorio"/>
        <s v="AMPLIACION DE OC-LICITACION  " u="1"/>
        <s v="Consultar" u="1"/>
        <s v="UNIVERSIDAD SE ESTA GESTIONANDO EL ADELANTO" u="1"/>
      </sharedItems>
    </cacheField>
    <cacheField name="Proceso" numFmtId="0">
      <sharedItems containsBlank="1" count="12">
        <s v="Enviado 26-07 por mail a Virgina/Martin"/>
        <s v="ok"/>
        <s v="-"/>
        <s v="Faltan presupuestos"/>
        <m/>
        <s v="Falta Alonso"/>
        <s v="Anticipo por Legitimo Abono " u="1"/>
        <s v="Faltan dos presupuestos" u="1"/>
        <s v="Faltan dos presupuestos - Confirmar este" u="1"/>
        <s v="Nuevo. Agragado" u="1"/>
        <s v="Nuevo. Agragado. Falta presupuestos" u="1"/>
        <s v="ok - Presupuesto No Membretado" u="1"/>
      </sharedItems>
    </cacheField>
    <cacheField name="Fecha Facturación" numFmtId="0">
      <sharedItems containsDate="1" containsBlank="1" containsMixedTypes="1" minDate="2016-07-19T00:00:00" maxDate="2016-07-28T00:00:00" count="6">
        <m/>
        <d v="2016-07-19T00:00:00"/>
        <s v="-"/>
        <d v="2016-07-25T00:00:00"/>
        <d v="2016-07-26T00:00:00"/>
        <d v="2016-07-27T00:00:00"/>
      </sharedItems>
    </cacheField>
    <cacheField name="Número Factura" numFmtId="0">
      <sharedItems containsBlank="1" count="7">
        <m/>
        <s v="0004-00000001"/>
        <s v="-"/>
        <s v="0003-00000031"/>
        <s v="0002-00000093"/>
        <s v="0002-00000074"/>
        <s v="0002-00000010"/>
      </sharedItems>
    </cacheField>
    <cacheField name="Importe Facturado" numFmtId="0">
      <sharedItems containsString="0" containsBlank="1" containsNumber="1" containsInteger="1" minValue="-1000000" maxValue="-500000" count="4">
        <m/>
        <n v="-500000"/>
        <n v="-1000000"/>
        <n v="-658540"/>
      </sharedItems>
    </cacheField>
    <cacheField name="Estado" numFmtId="0">
      <sharedItems containsBlank="1" count="7">
        <m/>
        <s v="Tecnópolis"/>
        <s v="CCK"/>
        <s v="Devengado"/>
        <s v="Facturado"/>
        <s v="25-07 se le pidió por mail los requisitos al proveedor para facturar"/>
        <s v="Le solicitamos por mail que facture 500,000 en concepto de anticiipo"/>
      </sharedItems>
    </cacheField>
    <cacheField name="Expediente" numFmtId="0">
      <sharedItems containsBlank="1" count="2">
        <m/>
        <s v="Egner"/>
      </sharedItems>
    </cacheField>
    <cacheField name="CUIT" numFmtId="0">
      <sharedItems containsBlank="1" count="3">
        <m/>
        <s v="Falta"/>
        <s v="ok"/>
      </sharedItems>
    </cacheField>
    <cacheField name="Estatuto" numFmtId="0">
      <sharedItems containsBlank="1" count="4">
        <m/>
        <s v="Falta"/>
        <s v="ok"/>
        <s v=" - "/>
      </sharedItems>
    </cacheField>
    <cacheField name="DNI" numFmtId="0">
      <sharedItems containsBlank="1" count="3">
        <m/>
        <s v="Falta"/>
        <s v="ok"/>
      </sharedItems>
    </cacheField>
    <cacheField name="Design-n/Poder" numFmtId="0">
      <sharedItems containsBlank="1" count="4">
        <m/>
        <s v="Falta"/>
        <s v="ok"/>
        <s v=" - "/>
      </sharedItems>
    </cacheField>
    <cacheField name="Cert.fisc." numFmtId="0">
      <sharedItems containsBlank="1" count="4">
        <m/>
        <s v="Falta"/>
        <s v="ok"/>
        <s v="En tramite"/>
      </sharedItems>
    </cacheField>
    <cacheField name="CBU" numFmtId="0">
      <sharedItems containsBlank="1" count="3">
        <m/>
        <s v="Falta"/>
        <s v="ok"/>
      </sharedItems>
    </cacheField>
    <cacheField name="CV" numFmtId="0">
      <sharedItems containsBlank="1" count="4">
        <m/>
        <s v="Falta"/>
        <s v="OK"/>
        <s v="DEVENGADO"/>
      </sharedItems>
    </cacheField>
    <cacheField name="Pendiente de Facturar" numFmtId="0">
      <sharedItems containsSemiMixedTypes="0" containsString="0" containsNumber="1" containsInteger="1" minValue="0" maxValue="223394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x v="0"/>
    <n v="2186900"/>
    <n v="459249"/>
    <n v="2646149"/>
    <x v="0"/>
    <x v="0"/>
    <x v="0"/>
    <x v="0"/>
    <x v="0"/>
    <x v="0"/>
    <x v="0"/>
    <x v="0"/>
    <x v="0"/>
    <x v="0"/>
    <x v="0"/>
    <x v="0"/>
    <x v="0"/>
    <x v="0"/>
    <x v="0"/>
    <n v="2646149"/>
  </r>
  <r>
    <x v="1"/>
    <x v="0"/>
    <n v="508000"/>
    <n v="106680"/>
    <n v="614680"/>
    <x v="0"/>
    <x v="0"/>
    <x v="0"/>
    <x v="0"/>
    <x v="0"/>
    <x v="0"/>
    <x v="0"/>
    <x v="0"/>
    <x v="0"/>
    <x v="0"/>
    <x v="0"/>
    <x v="0"/>
    <x v="0"/>
    <x v="0"/>
    <x v="0"/>
    <n v="614680"/>
  </r>
  <r>
    <x v="2"/>
    <x v="1"/>
    <n v="519000"/>
    <n v="108990"/>
    <n v="627990"/>
    <x v="0"/>
    <x v="1"/>
    <x v="1"/>
    <x v="1"/>
    <x v="1"/>
    <x v="1"/>
    <x v="1"/>
    <x v="1"/>
    <x v="1"/>
    <x v="1"/>
    <x v="1"/>
    <x v="1"/>
    <x v="1"/>
    <x v="1"/>
    <x v="1"/>
    <n v="127990"/>
  </r>
  <r>
    <x v="3"/>
    <x v="2"/>
    <n v="3570000"/>
    <n v="749700"/>
    <n v="4319700"/>
    <x v="0"/>
    <x v="0"/>
    <x v="0"/>
    <x v="0"/>
    <x v="0"/>
    <x v="0"/>
    <x v="0"/>
    <x v="0"/>
    <x v="2"/>
    <x v="2"/>
    <x v="2"/>
    <x v="2"/>
    <x v="2"/>
    <x v="2"/>
    <x v="0"/>
    <n v="4319700"/>
  </r>
  <r>
    <x v="3"/>
    <x v="3"/>
    <n v="0"/>
    <n v="0"/>
    <n v="0"/>
    <x v="0"/>
    <x v="2"/>
    <x v="2"/>
    <x v="0"/>
    <x v="0"/>
    <x v="0"/>
    <x v="0"/>
    <x v="0"/>
    <x v="0"/>
    <x v="0"/>
    <x v="0"/>
    <x v="0"/>
    <x v="0"/>
    <x v="0"/>
    <x v="0"/>
    <n v="0"/>
  </r>
  <r>
    <x v="3"/>
    <x v="3"/>
    <n v="0"/>
    <n v="0"/>
    <n v="0"/>
    <x v="0"/>
    <x v="2"/>
    <x v="2"/>
    <x v="0"/>
    <x v="0"/>
    <x v="0"/>
    <x v="0"/>
    <x v="0"/>
    <x v="0"/>
    <x v="0"/>
    <x v="0"/>
    <x v="0"/>
    <x v="0"/>
    <x v="0"/>
    <x v="0"/>
    <n v="0"/>
  </r>
  <r>
    <x v="4"/>
    <x v="3"/>
    <n v="0"/>
    <n v="0"/>
    <n v="0"/>
    <x v="0"/>
    <x v="2"/>
    <x v="2"/>
    <x v="0"/>
    <x v="0"/>
    <x v="0"/>
    <x v="0"/>
    <x v="0"/>
    <x v="0"/>
    <x v="0"/>
    <x v="0"/>
    <x v="0"/>
    <x v="0"/>
    <x v="0"/>
    <x v="0"/>
    <n v="0"/>
  </r>
  <r>
    <x v="5"/>
    <x v="2"/>
    <n v="1770000"/>
    <n v="371700"/>
    <n v="2141700"/>
    <x v="0"/>
    <x v="0"/>
    <x v="0"/>
    <x v="0"/>
    <x v="0"/>
    <x v="0"/>
    <x v="0"/>
    <x v="0"/>
    <x v="0"/>
    <x v="0"/>
    <x v="0"/>
    <x v="0"/>
    <x v="0"/>
    <x v="0"/>
    <x v="0"/>
    <n v="2141700"/>
  </r>
  <r>
    <x v="6"/>
    <x v="1"/>
    <n v="625500"/>
    <n v="131355"/>
    <n v="756855"/>
    <x v="0"/>
    <x v="1"/>
    <x v="1"/>
    <x v="0"/>
    <x v="0"/>
    <x v="0"/>
    <x v="0"/>
    <x v="0"/>
    <x v="0"/>
    <x v="0"/>
    <x v="0"/>
    <x v="0"/>
    <x v="0"/>
    <x v="0"/>
    <x v="0"/>
    <n v="756855"/>
  </r>
  <r>
    <x v="7"/>
    <x v="1"/>
    <n v="239100"/>
    <n v="50211"/>
    <n v="289311"/>
    <x v="0"/>
    <x v="1"/>
    <x v="1"/>
    <x v="0"/>
    <x v="0"/>
    <x v="0"/>
    <x v="0"/>
    <x v="0"/>
    <x v="0"/>
    <x v="0"/>
    <x v="0"/>
    <x v="0"/>
    <x v="0"/>
    <x v="0"/>
    <x v="0"/>
    <n v="289311"/>
  </r>
  <r>
    <x v="8"/>
    <x v="3"/>
    <n v="0"/>
    <n v="0"/>
    <n v="0"/>
    <x v="0"/>
    <x v="2"/>
    <x v="2"/>
    <x v="0"/>
    <x v="0"/>
    <x v="0"/>
    <x v="0"/>
    <x v="0"/>
    <x v="0"/>
    <x v="0"/>
    <x v="0"/>
    <x v="0"/>
    <x v="0"/>
    <x v="0"/>
    <x v="0"/>
    <n v="0"/>
  </r>
  <r>
    <x v="9"/>
    <x v="3"/>
    <n v="0"/>
    <n v="0"/>
    <n v="0"/>
    <x v="0"/>
    <x v="2"/>
    <x v="2"/>
    <x v="0"/>
    <x v="0"/>
    <x v="0"/>
    <x v="0"/>
    <x v="0"/>
    <x v="0"/>
    <x v="0"/>
    <x v="0"/>
    <x v="0"/>
    <x v="0"/>
    <x v="0"/>
    <x v="0"/>
    <n v="0"/>
  </r>
  <r>
    <x v="10"/>
    <x v="3"/>
    <n v="0"/>
    <n v="0"/>
    <n v="0"/>
    <x v="0"/>
    <x v="2"/>
    <x v="2"/>
    <x v="0"/>
    <x v="0"/>
    <x v="0"/>
    <x v="0"/>
    <x v="0"/>
    <x v="0"/>
    <x v="0"/>
    <x v="0"/>
    <x v="0"/>
    <x v="0"/>
    <x v="0"/>
    <x v="0"/>
    <n v="0"/>
  </r>
  <r>
    <x v="11"/>
    <x v="0"/>
    <n v="544000"/>
    <n v="114240"/>
    <n v="658240"/>
    <x v="0"/>
    <x v="0"/>
    <x v="0"/>
    <x v="0"/>
    <x v="0"/>
    <x v="0"/>
    <x v="0"/>
    <x v="0"/>
    <x v="0"/>
    <x v="0"/>
    <x v="0"/>
    <x v="0"/>
    <x v="0"/>
    <x v="0"/>
    <x v="0"/>
    <n v="658240"/>
  </r>
  <r>
    <x v="12"/>
    <x v="4"/>
    <n v="2000000"/>
    <n v="420000"/>
    <n v="2420000"/>
    <x v="0"/>
    <x v="1"/>
    <x v="1"/>
    <x v="2"/>
    <x v="2"/>
    <x v="1"/>
    <x v="2"/>
    <x v="0"/>
    <x v="1"/>
    <x v="1"/>
    <x v="1"/>
    <x v="1"/>
    <x v="1"/>
    <x v="1"/>
    <x v="1"/>
    <n v="1920000"/>
  </r>
  <r>
    <x v="13"/>
    <x v="2"/>
    <n v="225000"/>
    <n v="47250"/>
    <n v="272250"/>
    <x v="0"/>
    <x v="0"/>
    <x v="0"/>
    <x v="0"/>
    <x v="0"/>
    <x v="0"/>
    <x v="0"/>
    <x v="0"/>
    <x v="0"/>
    <x v="0"/>
    <x v="0"/>
    <x v="0"/>
    <x v="0"/>
    <x v="0"/>
    <x v="0"/>
    <n v="272250"/>
  </r>
  <r>
    <x v="14"/>
    <x v="5"/>
    <n v="310000"/>
    <n v="65100"/>
    <n v="375100"/>
    <x v="0"/>
    <x v="1"/>
    <x v="1"/>
    <x v="0"/>
    <x v="0"/>
    <x v="0"/>
    <x v="0"/>
    <x v="0"/>
    <x v="0"/>
    <x v="0"/>
    <x v="0"/>
    <x v="0"/>
    <x v="0"/>
    <x v="0"/>
    <x v="0"/>
    <n v="375100"/>
  </r>
  <r>
    <x v="15"/>
    <x v="6"/>
    <n v="16528.92561983471"/>
    <n v="3471.0743801652889"/>
    <n v="20000"/>
    <x v="0"/>
    <x v="1"/>
    <x v="3"/>
    <x v="0"/>
    <x v="0"/>
    <x v="0"/>
    <x v="0"/>
    <x v="0"/>
    <x v="0"/>
    <x v="0"/>
    <x v="0"/>
    <x v="0"/>
    <x v="0"/>
    <x v="0"/>
    <x v="0"/>
    <n v="20000"/>
  </r>
  <r>
    <x v="16"/>
    <x v="7"/>
    <n v="12514028.925619835"/>
    <n v="2627946.0743801654"/>
    <n v="15141975"/>
    <x v="1"/>
    <x v="3"/>
    <x v="4"/>
    <x v="0"/>
    <x v="0"/>
    <x v="0"/>
    <x v="0"/>
    <x v="0"/>
    <x v="0"/>
    <x v="0"/>
    <x v="0"/>
    <x v="0"/>
    <x v="0"/>
    <x v="0"/>
    <x v="0"/>
    <n v="14141975"/>
  </r>
  <r>
    <x v="0"/>
    <x v="0"/>
    <n v="1050000"/>
    <n v="220500"/>
    <n v="1270500"/>
    <x v="2"/>
    <x v="0"/>
    <x v="0"/>
    <x v="3"/>
    <x v="3"/>
    <x v="1"/>
    <x v="3"/>
    <x v="0"/>
    <x v="2"/>
    <x v="3"/>
    <x v="2"/>
    <x v="3"/>
    <x v="3"/>
    <x v="2"/>
    <x v="0"/>
    <n v="770500"/>
  </r>
  <r>
    <x v="15"/>
    <x v="1"/>
    <n v="16800"/>
    <n v="3528"/>
    <n v="20328"/>
    <x v="2"/>
    <x v="1"/>
    <x v="1"/>
    <x v="0"/>
    <x v="0"/>
    <x v="0"/>
    <x v="0"/>
    <x v="0"/>
    <x v="0"/>
    <x v="0"/>
    <x v="0"/>
    <x v="0"/>
    <x v="0"/>
    <x v="0"/>
    <x v="0"/>
    <n v="20328"/>
  </r>
  <r>
    <x v="1"/>
    <x v="8"/>
    <n v="414000"/>
    <n v="86940"/>
    <n v="500940"/>
    <x v="2"/>
    <x v="4"/>
    <x v="1"/>
    <x v="0"/>
    <x v="0"/>
    <x v="0"/>
    <x v="0"/>
    <x v="0"/>
    <x v="0"/>
    <x v="0"/>
    <x v="0"/>
    <x v="0"/>
    <x v="0"/>
    <x v="0"/>
    <x v="0"/>
    <n v="500940"/>
  </r>
  <r>
    <x v="2"/>
    <x v="1"/>
    <n v="409800"/>
    <n v="86058"/>
    <n v="495858"/>
    <x v="2"/>
    <x v="1"/>
    <x v="1"/>
    <x v="0"/>
    <x v="0"/>
    <x v="0"/>
    <x v="0"/>
    <x v="0"/>
    <x v="0"/>
    <x v="0"/>
    <x v="0"/>
    <x v="0"/>
    <x v="0"/>
    <x v="0"/>
    <x v="0"/>
    <n v="495858"/>
  </r>
  <r>
    <x v="3"/>
    <x v="3"/>
    <n v="0"/>
    <n v="0"/>
    <n v="0"/>
    <x v="2"/>
    <x v="2"/>
    <x v="2"/>
    <x v="0"/>
    <x v="0"/>
    <x v="0"/>
    <x v="0"/>
    <x v="0"/>
    <x v="0"/>
    <x v="0"/>
    <x v="0"/>
    <x v="0"/>
    <x v="0"/>
    <x v="0"/>
    <x v="0"/>
    <n v="0"/>
  </r>
  <r>
    <x v="3"/>
    <x v="3"/>
    <n v="0"/>
    <n v="0"/>
    <n v="0"/>
    <x v="2"/>
    <x v="2"/>
    <x v="2"/>
    <x v="0"/>
    <x v="0"/>
    <x v="0"/>
    <x v="0"/>
    <x v="0"/>
    <x v="0"/>
    <x v="0"/>
    <x v="0"/>
    <x v="0"/>
    <x v="0"/>
    <x v="0"/>
    <x v="0"/>
    <n v="0"/>
  </r>
  <r>
    <x v="3"/>
    <x v="3"/>
    <n v="0"/>
    <n v="0"/>
    <n v="0"/>
    <x v="2"/>
    <x v="2"/>
    <x v="2"/>
    <x v="0"/>
    <x v="0"/>
    <x v="0"/>
    <x v="0"/>
    <x v="0"/>
    <x v="0"/>
    <x v="0"/>
    <x v="0"/>
    <x v="0"/>
    <x v="0"/>
    <x v="0"/>
    <x v="0"/>
    <n v="0"/>
  </r>
  <r>
    <x v="4"/>
    <x v="3"/>
    <n v="0"/>
    <n v="0"/>
    <n v="0"/>
    <x v="2"/>
    <x v="2"/>
    <x v="2"/>
    <x v="0"/>
    <x v="0"/>
    <x v="0"/>
    <x v="0"/>
    <x v="0"/>
    <x v="0"/>
    <x v="0"/>
    <x v="0"/>
    <x v="0"/>
    <x v="0"/>
    <x v="0"/>
    <x v="0"/>
    <n v="0"/>
  </r>
  <r>
    <x v="5"/>
    <x v="3"/>
    <n v="0"/>
    <n v="0"/>
    <n v="0"/>
    <x v="2"/>
    <x v="2"/>
    <x v="4"/>
    <x v="0"/>
    <x v="0"/>
    <x v="0"/>
    <x v="0"/>
    <x v="0"/>
    <x v="0"/>
    <x v="0"/>
    <x v="0"/>
    <x v="0"/>
    <x v="0"/>
    <x v="0"/>
    <x v="0"/>
    <n v="0"/>
  </r>
  <r>
    <x v="6"/>
    <x v="8"/>
    <n v="1020000"/>
    <n v="214200"/>
    <n v="1234200"/>
    <x v="2"/>
    <x v="4"/>
    <x v="1"/>
    <x v="4"/>
    <x v="4"/>
    <x v="2"/>
    <x v="4"/>
    <x v="0"/>
    <x v="2"/>
    <x v="0"/>
    <x v="2"/>
    <x v="2"/>
    <x v="2"/>
    <x v="2"/>
    <x v="2"/>
    <n v="234200"/>
  </r>
  <r>
    <x v="7"/>
    <x v="9"/>
    <n v="222000"/>
    <n v="46620"/>
    <n v="268620"/>
    <x v="2"/>
    <x v="1"/>
    <x v="5"/>
    <x v="0"/>
    <x v="0"/>
    <x v="0"/>
    <x v="5"/>
    <x v="0"/>
    <x v="0"/>
    <x v="0"/>
    <x v="0"/>
    <x v="0"/>
    <x v="0"/>
    <x v="0"/>
    <x v="0"/>
    <n v="268620"/>
  </r>
  <r>
    <x v="7"/>
    <x v="1"/>
    <n v="273600"/>
    <n v="57456"/>
    <n v="331056"/>
    <x v="2"/>
    <x v="1"/>
    <x v="1"/>
    <x v="0"/>
    <x v="0"/>
    <x v="0"/>
    <x v="0"/>
    <x v="0"/>
    <x v="0"/>
    <x v="0"/>
    <x v="0"/>
    <x v="0"/>
    <x v="0"/>
    <x v="0"/>
    <x v="0"/>
    <n v="331056"/>
  </r>
  <r>
    <x v="8"/>
    <x v="3"/>
    <n v="0"/>
    <n v="0"/>
    <n v="0"/>
    <x v="2"/>
    <x v="2"/>
    <x v="4"/>
    <x v="0"/>
    <x v="0"/>
    <x v="0"/>
    <x v="0"/>
    <x v="0"/>
    <x v="0"/>
    <x v="0"/>
    <x v="0"/>
    <x v="0"/>
    <x v="0"/>
    <x v="0"/>
    <x v="0"/>
    <n v="0"/>
  </r>
  <r>
    <x v="9"/>
    <x v="8"/>
    <n v="216000"/>
    <n v="45360"/>
    <n v="261360"/>
    <x v="2"/>
    <x v="4"/>
    <x v="3"/>
    <x v="0"/>
    <x v="0"/>
    <x v="0"/>
    <x v="0"/>
    <x v="0"/>
    <x v="0"/>
    <x v="0"/>
    <x v="0"/>
    <x v="0"/>
    <x v="0"/>
    <x v="0"/>
    <x v="0"/>
    <n v="261360"/>
  </r>
  <r>
    <x v="10"/>
    <x v="8"/>
    <n v="147000"/>
    <n v="30870"/>
    <n v="177870"/>
    <x v="2"/>
    <x v="4"/>
    <x v="3"/>
    <x v="0"/>
    <x v="0"/>
    <x v="0"/>
    <x v="0"/>
    <x v="0"/>
    <x v="0"/>
    <x v="0"/>
    <x v="0"/>
    <x v="0"/>
    <x v="0"/>
    <x v="0"/>
    <x v="0"/>
    <n v="177870"/>
  </r>
  <r>
    <x v="11"/>
    <x v="3"/>
    <n v="0"/>
    <n v="0"/>
    <n v="0"/>
    <x v="2"/>
    <x v="2"/>
    <x v="2"/>
    <x v="0"/>
    <x v="0"/>
    <x v="0"/>
    <x v="0"/>
    <x v="0"/>
    <x v="0"/>
    <x v="0"/>
    <x v="0"/>
    <x v="0"/>
    <x v="0"/>
    <x v="0"/>
    <x v="0"/>
    <n v="0"/>
  </r>
  <r>
    <x v="12"/>
    <x v="3"/>
    <n v="0"/>
    <n v="0"/>
    <n v="0"/>
    <x v="2"/>
    <x v="2"/>
    <x v="2"/>
    <x v="0"/>
    <x v="0"/>
    <x v="0"/>
    <x v="0"/>
    <x v="0"/>
    <x v="0"/>
    <x v="0"/>
    <x v="0"/>
    <x v="0"/>
    <x v="0"/>
    <x v="0"/>
    <x v="0"/>
    <n v="0"/>
  </r>
  <r>
    <x v="13"/>
    <x v="3"/>
    <n v="0"/>
    <n v="0"/>
    <n v="0"/>
    <x v="2"/>
    <x v="2"/>
    <x v="2"/>
    <x v="0"/>
    <x v="0"/>
    <x v="0"/>
    <x v="0"/>
    <x v="0"/>
    <x v="0"/>
    <x v="0"/>
    <x v="0"/>
    <x v="0"/>
    <x v="0"/>
    <x v="0"/>
    <x v="0"/>
    <n v="0"/>
  </r>
  <r>
    <x v="14"/>
    <x v="3"/>
    <n v="0"/>
    <n v="0"/>
    <n v="0"/>
    <x v="2"/>
    <x v="2"/>
    <x v="2"/>
    <x v="0"/>
    <x v="0"/>
    <x v="0"/>
    <x v="0"/>
    <x v="0"/>
    <x v="0"/>
    <x v="0"/>
    <x v="0"/>
    <x v="0"/>
    <x v="0"/>
    <x v="0"/>
    <x v="0"/>
    <n v="0"/>
  </r>
  <r>
    <x v="17"/>
    <x v="7"/>
    <n v="3769200"/>
    <n v="791532"/>
    <n v="4560732"/>
    <x v="2"/>
    <x v="3"/>
    <x v="4"/>
    <x v="0"/>
    <x v="0"/>
    <x v="0"/>
    <x v="0"/>
    <x v="0"/>
    <x v="0"/>
    <x v="0"/>
    <x v="0"/>
    <x v="0"/>
    <x v="0"/>
    <x v="0"/>
    <x v="0"/>
    <n v="3060732"/>
  </r>
  <r>
    <x v="15"/>
    <x v="3"/>
    <n v="0"/>
    <n v="0"/>
    <n v="0"/>
    <x v="3"/>
    <x v="2"/>
    <x v="1"/>
    <x v="0"/>
    <x v="0"/>
    <x v="0"/>
    <x v="0"/>
    <x v="0"/>
    <x v="0"/>
    <x v="0"/>
    <x v="0"/>
    <x v="0"/>
    <x v="0"/>
    <x v="0"/>
    <x v="0"/>
    <n v="0"/>
  </r>
  <r>
    <x v="0"/>
    <x v="10"/>
    <n v="1010000"/>
    <n v="212100"/>
    <n v="1222100"/>
    <x v="3"/>
    <x v="1"/>
    <x v="1"/>
    <x v="4"/>
    <x v="5"/>
    <x v="1"/>
    <x v="6"/>
    <x v="0"/>
    <x v="0"/>
    <x v="0"/>
    <x v="0"/>
    <x v="0"/>
    <x v="0"/>
    <x v="0"/>
    <x v="0"/>
    <n v="722100"/>
  </r>
  <r>
    <x v="1"/>
    <x v="11"/>
    <n v="260000"/>
    <n v="54600"/>
    <n v="314600"/>
    <x v="3"/>
    <x v="0"/>
    <x v="0"/>
    <x v="0"/>
    <x v="0"/>
    <x v="0"/>
    <x v="0"/>
    <x v="0"/>
    <x v="0"/>
    <x v="0"/>
    <x v="0"/>
    <x v="0"/>
    <x v="0"/>
    <x v="0"/>
    <x v="0"/>
    <n v="314600"/>
  </r>
  <r>
    <x v="2"/>
    <x v="11"/>
    <n v="260000"/>
    <n v="54600"/>
    <n v="314600"/>
    <x v="3"/>
    <x v="0"/>
    <x v="0"/>
    <x v="0"/>
    <x v="0"/>
    <x v="0"/>
    <x v="0"/>
    <x v="0"/>
    <x v="0"/>
    <x v="0"/>
    <x v="0"/>
    <x v="0"/>
    <x v="0"/>
    <x v="0"/>
    <x v="0"/>
    <n v="314600"/>
  </r>
  <r>
    <x v="3"/>
    <x v="10"/>
    <n v="1890000"/>
    <n v="396900"/>
    <n v="2286900"/>
    <x v="3"/>
    <x v="1"/>
    <x v="1"/>
    <x v="0"/>
    <x v="0"/>
    <x v="0"/>
    <x v="0"/>
    <x v="0"/>
    <x v="0"/>
    <x v="0"/>
    <x v="0"/>
    <x v="0"/>
    <x v="0"/>
    <x v="0"/>
    <x v="0"/>
    <n v="2286900"/>
  </r>
  <r>
    <x v="3"/>
    <x v="12"/>
    <n v="3719.0082644628101"/>
    <n v="780.99173553719004"/>
    <n v="4500"/>
    <x v="3"/>
    <x v="5"/>
    <x v="3"/>
    <x v="0"/>
    <x v="0"/>
    <x v="0"/>
    <x v="0"/>
    <x v="0"/>
    <x v="0"/>
    <x v="0"/>
    <x v="0"/>
    <x v="0"/>
    <x v="0"/>
    <x v="0"/>
    <x v="0"/>
    <n v="4500"/>
  </r>
  <r>
    <x v="3"/>
    <x v="13"/>
    <n v="39000"/>
    <n v="8190"/>
    <n v="47190"/>
    <x v="3"/>
    <x v="1"/>
    <x v="3"/>
    <x v="0"/>
    <x v="0"/>
    <x v="0"/>
    <x v="0"/>
    <x v="0"/>
    <x v="0"/>
    <x v="0"/>
    <x v="0"/>
    <x v="0"/>
    <x v="0"/>
    <x v="0"/>
    <x v="0"/>
    <n v="47190"/>
  </r>
  <r>
    <x v="4"/>
    <x v="11"/>
    <n v="840000"/>
    <n v="176400"/>
    <n v="1016400"/>
    <x v="3"/>
    <x v="0"/>
    <x v="0"/>
    <x v="5"/>
    <x v="6"/>
    <x v="3"/>
    <x v="0"/>
    <x v="0"/>
    <x v="2"/>
    <x v="3"/>
    <x v="2"/>
    <x v="3"/>
    <x v="2"/>
    <x v="2"/>
    <x v="3"/>
    <n v="357860"/>
  </r>
  <r>
    <x v="5"/>
    <x v="3"/>
    <n v="0"/>
    <n v="0"/>
    <n v="0"/>
    <x v="3"/>
    <x v="2"/>
    <x v="4"/>
    <x v="0"/>
    <x v="0"/>
    <x v="0"/>
    <x v="0"/>
    <x v="0"/>
    <x v="0"/>
    <x v="0"/>
    <x v="0"/>
    <x v="0"/>
    <x v="0"/>
    <x v="0"/>
    <x v="0"/>
    <n v="0"/>
  </r>
  <r>
    <x v="6"/>
    <x v="14"/>
    <n v="570000"/>
    <n v="119700"/>
    <n v="689700"/>
    <x v="3"/>
    <x v="4"/>
    <x v="1"/>
    <x v="0"/>
    <x v="0"/>
    <x v="0"/>
    <x v="0"/>
    <x v="0"/>
    <x v="0"/>
    <x v="0"/>
    <x v="0"/>
    <x v="0"/>
    <x v="0"/>
    <x v="0"/>
    <x v="0"/>
    <n v="689700"/>
  </r>
  <r>
    <x v="7"/>
    <x v="3"/>
    <n v="0"/>
    <n v="0"/>
    <n v="0"/>
    <x v="3"/>
    <x v="2"/>
    <x v="4"/>
    <x v="0"/>
    <x v="0"/>
    <x v="0"/>
    <x v="0"/>
    <x v="0"/>
    <x v="0"/>
    <x v="0"/>
    <x v="0"/>
    <x v="0"/>
    <x v="0"/>
    <x v="0"/>
    <x v="0"/>
    <n v="0"/>
  </r>
  <r>
    <x v="8"/>
    <x v="14"/>
    <n v="330000"/>
    <n v="69300"/>
    <n v="399300"/>
    <x v="3"/>
    <x v="4"/>
    <x v="3"/>
    <x v="0"/>
    <x v="0"/>
    <x v="0"/>
    <x v="0"/>
    <x v="0"/>
    <x v="0"/>
    <x v="0"/>
    <x v="0"/>
    <x v="0"/>
    <x v="0"/>
    <x v="0"/>
    <x v="0"/>
    <n v="399300"/>
  </r>
  <r>
    <x v="9"/>
    <x v="3"/>
    <n v="0"/>
    <n v="0"/>
    <n v="0"/>
    <x v="3"/>
    <x v="2"/>
    <x v="2"/>
    <x v="0"/>
    <x v="0"/>
    <x v="0"/>
    <x v="0"/>
    <x v="0"/>
    <x v="0"/>
    <x v="0"/>
    <x v="0"/>
    <x v="0"/>
    <x v="0"/>
    <x v="0"/>
    <x v="0"/>
    <n v="0"/>
  </r>
  <r>
    <x v="10"/>
    <x v="3"/>
    <n v="0"/>
    <n v="0"/>
    <n v="0"/>
    <x v="3"/>
    <x v="2"/>
    <x v="2"/>
    <x v="0"/>
    <x v="0"/>
    <x v="0"/>
    <x v="0"/>
    <x v="0"/>
    <x v="0"/>
    <x v="0"/>
    <x v="0"/>
    <x v="0"/>
    <x v="0"/>
    <x v="0"/>
    <x v="0"/>
    <n v="0"/>
  </r>
  <r>
    <x v="11"/>
    <x v="3"/>
    <n v="0"/>
    <n v="0"/>
    <n v="0"/>
    <x v="3"/>
    <x v="2"/>
    <x v="2"/>
    <x v="0"/>
    <x v="0"/>
    <x v="0"/>
    <x v="0"/>
    <x v="0"/>
    <x v="0"/>
    <x v="0"/>
    <x v="0"/>
    <x v="0"/>
    <x v="0"/>
    <x v="0"/>
    <x v="0"/>
    <n v="0"/>
  </r>
  <r>
    <x v="12"/>
    <x v="3"/>
    <n v="0"/>
    <n v="0"/>
    <n v="0"/>
    <x v="3"/>
    <x v="2"/>
    <x v="2"/>
    <x v="0"/>
    <x v="0"/>
    <x v="0"/>
    <x v="0"/>
    <x v="0"/>
    <x v="0"/>
    <x v="0"/>
    <x v="0"/>
    <x v="0"/>
    <x v="0"/>
    <x v="0"/>
    <x v="0"/>
    <n v="0"/>
  </r>
  <r>
    <x v="13"/>
    <x v="3"/>
    <n v="0"/>
    <n v="0"/>
    <n v="0"/>
    <x v="3"/>
    <x v="2"/>
    <x v="2"/>
    <x v="0"/>
    <x v="0"/>
    <x v="0"/>
    <x v="0"/>
    <x v="0"/>
    <x v="0"/>
    <x v="0"/>
    <x v="0"/>
    <x v="0"/>
    <x v="0"/>
    <x v="0"/>
    <x v="0"/>
    <n v="0"/>
  </r>
  <r>
    <x v="14"/>
    <x v="3"/>
    <n v="0"/>
    <n v="0"/>
    <n v="0"/>
    <x v="3"/>
    <x v="2"/>
    <x v="2"/>
    <x v="0"/>
    <x v="0"/>
    <x v="0"/>
    <x v="0"/>
    <x v="0"/>
    <x v="0"/>
    <x v="0"/>
    <x v="0"/>
    <x v="0"/>
    <x v="0"/>
    <x v="0"/>
    <x v="0"/>
    <n v="0"/>
  </r>
  <r>
    <x v="15"/>
    <x v="3"/>
    <n v="0"/>
    <n v="0"/>
    <n v="0"/>
    <x v="3"/>
    <x v="2"/>
    <x v="2"/>
    <x v="0"/>
    <x v="0"/>
    <x v="0"/>
    <x v="0"/>
    <x v="0"/>
    <x v="0"/>
    <x v="0"/>
    <x v="0"/>
    <x v="0"/>
    <x v="0"/>
    <x v="0"/>
    <x v="0"/>
    <n v="0"/>
  </r>
  <r>
    <x v="18"/>
    <x v="7"/>
    <n v="5202719.0082644634"/>
    <n v="1092570.9917355371"/>
    <n v="6295290"/>
    <x v="3"/>
    <x v="3"/>
    <x v="4"/>
    <x v="0"/>
    <x v="0"/>
    <x v="0"/>
    <x v="0"/>
    <x v="0"/>
    <x v="0"/>
    <x v="0"/>
    <x v="0"/>
    <x v="0"/>
    <x v="0"/>
    <x v="0"/>
    <x v="0"/>
    <n v="223394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Datos" updatedVersion="2" showMemberPropertyTips="0" useAutoFormatting="1" itemPrintTitles="1" createdVersion="1" indent="0" compact="0" compactData="0" gridDropZones="1">
  <location ref="A4:H19" firstHeaderRow="1" firstDataRow="2" firstDataCol="5"/>
  <pivotFields count="21">
    <pivotField axis="axisRow" compact="0" outline="0" subtotalTop="0" showAll="0" includeNewItemsInFilter="1" defaultSubtotal="0">
      <items count="19">
        <item x="15"/>
        <item x="8"/>
        <item x="4"/>
        <item x="14"/>
        <item x="9"/>
        <item x="6"/>
        <item x="10"/>
        <item x="12"/>
        <item x="3"/>
        <item x="11"/>
        <item x="7"/>
        <item x="1"/>
        <item x="2"/>
        <item x="13"/>
        <item x="5"/>
        <item x="0"/>
        <item x="16"/>
        <item x="17"/>
        <item x="18"/>
      </items>
    </pivotField>
    <pivotField axis="axisRow" compact="0" outline="0" subtotalTop="0" showAll="0" includeNewItemsInFilter="1" defaultSubtotal="0">
      <items count="16">
        <item x="12"/>
        <item x="14"/>
        <item x="2"/>
        <item x="6"/>
        <item x="0"/>
        <item x="9"/>
        <item m="1" x="15"/>
        <item x="11"/>
        <item x="1"/>
        <item x="8"/>
        <item x="4"/>
        <item x="5"/>
        <item x="10"/>
        <item x="7"/>
        <item x="3"/>
        <item x="13"/>
      </items>
    </pivotField>
    <pivotField compact="0" numFmtId="164" outline="0" subtotalTop="0" showAll="0" includeNewItemsInFilter="1"/>
    <pivotField compact="0" numFmtId="164" outline="0" subtotalTop="0" showAll="0" includeNewItemsInFilter="1"/>
    <pivotField dataField="1" compact="0" numFmtId="164" outline="0" subtotalTop="0" showAll="0" includeNewItemsInFilter="1"/>
    <pivotField axis="axisRow" compact="0" outline="0" subtotalTop="0" showAll="0" includeNewItemsInFilter="1">
      <items count="5">
        <item x="0"/>
        <item x="2"/>
        <item x="3"/>
        <item h="1" x="1"/>
        <item t="default"/>
      </items>
    </pivotField>
    <pivotField axis="axisRow" compact="0" outline="0" subtotalTop="0" showAll="0" includeNewItemsInFilter="1" defaultSubtotal="0">
      <items count="9">
        <item h="1" x="2"/>
        <item h="1" m="1" x="6"/>
        <item h="1" x="4"/>
        <item h="1" m="1" x="7"/>
        <item h="1" sd="0" x="1"/>
        <item h="1" m="1" x="8"/>
        <item h="1" x="3"/>
        <item x="0"/>
        <item h="1" x="5"/>
      </items>
    </pivotField>
    <pivotField axis="axisRow" compact="0" outline="0" subtotalTop="0" showAll="0" includeNewItemsInFilter="1" defaultSubtotal="0">
      <items count="12">
        <item h="1" x="2"/>
        <item m="1" x="6"/>
        <item m="1" x="7"/>
        <item m="1" x="8"/>
        <item x="1"/>
        <item h="1" x="4"/>
        <item m="1" x="11"/>
        <item m="1" x="9"/>
        <item x="3"/>
        <item m="1" x="10"/>
        <item x="5"/>
        <item x="0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5">
    <field x="5"/>
    <field x="1"/>
    <field x="0"/>
    <field x="7"/>
    <field x="6"/>
  </rowFields>
  <rowItems count="14">
    <i>
      <x/>
      <x v="2"/>
      <x v="8"/>
      <x v="11"/>
      <x v="7"/>
    </i>
    <i r="2">
      <x v="13"/>
      <x v="11"/>
      <x v="7"/>
    </i>
    <i r="2">
      <x v="14"/>
      <x v="11"/>
      <x v="7"/>
    </i>
    <i r="1">
      <x v="4"/>
      <x v="9"/>
      <x v="11"/>
      <x v="7"/>
    </i>
    <i r="2">
      <x v="11"/>
      <x v="11"/>
      <x v="7"/>
    </i>
    <i r="2">
      <x v="15"/>
      <x v="11"/>
      <x v="7"/>
    </i>
    <i t="default">
      <x/>
    </i>
    <i>
      <x v="1"/>
      <x v="4"/>
      <x v="15"/>
      <x v="11"/>
      <x v="7"/>
    </i>
    <i t="default">
      <x v="1"/>
    </i>
    <i>
      <x v="2"/>
      <x v="7"/>
      <x v="2"/>
      <x v="11"/>
      <x v="7"/>
    </i>
    <i r="2">
      <x v="11"/>
      <x v="11"/>
      <x v="7"/>
    </i>
    <i r="2">
      <x v="12"/>
      <x v="11"/>
      <x v="7"/>
    </i>
    <i t="default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Final" fld="4" baseField="0" baseItem="0"/>
    <dataField name="Facturado" fld="10" baseField="0" baseItem="0"/>
    <dataField name="Pendiente" fld="20" baseField="0" baseItem="0"/>
  </dataFields>
  <formats count="64">
    <format dxfId="63">
      <pivotArea outline="0" fieldPosition="0"/>
    </format>
    <format dxfId="62">
      <pivotArea field="5" type="button" dataOnly="0" labelOnly="1" outline="0" axis="axisRow" fieldPosition="0"/>
    </format>
    <format dxfId="61">
      <pivotArea field="1" type="button" dataOnly="0" labelOnly="1" outline="0" axis="axisRow" fieldPosition="1"/>
    </format>
    <format dxfId="60">
      <pivotArea outline="0" fieldPosition="0">
        <references count="1">
          <reference field="5" count="1" selected="0" defaultSubtotal="1">
            <x v="0"/>
          </reference>
        </references>
      </pivotArea>
    </format>
    <format dxfId="5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58">
      <pivotArea outline="0" fieldPosition="0">
        <references count="1">
          <reference field="5" count="1" selected="0" defaultSubtotal="1">
            <x v="1"/>
          </reference>
        </references>
      </pivotArea>
    </format>
    <format dxfId="57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56">
      <pivotArea outline="0" fieldPosition="0">
        <references count="1">
          <reference field="5" count="1" selected="0" defaultSubtotal="1">
            <x v="2"/>
          </reference>
        </references>
      </pivotArea>
    </format>
    <format dxfId="55">
      <pivotArea dataOnly="0" labelOnly="1" outline="0" fieldPosition="0">
        <references count="1">
          <reference field="5" count="1" defaultSubtotal="1">
            <x v="2"/>
          </reference>
        </references>
      </pivotArea>
    </format>
    <format dxfId="54">
      <pivotArea grandRow="1" outline="0" fieldPosition="0"/>
    </format>
    <format dxfId="53">
      <pivotArea dataOnly="0" labelOnly="1" grandRow="1" outline="0" fieldPosition="0"/>
    </format>
    <format dxfId="52">
      <pivotArea grandRow="1" outline="0" fieldPosition="0"/>
    </format>
    <format dxfId="51">
      <pivotArea dataOnly="0" labelOnly="1" grandRow="1" outline="0" fieldPosition="0"/>
    </format>
    <format dxfId="50">
      <pivotArea grandRow="1" outline="0" fieldPosition="0"/>
    </format>
    <format dxfId="49">
      <pivotArea dataOnly="0" labelOnly="1" grandRow="1" outline="0" fieldPosition="0"/>
    </format>
    <format dxfId="48">
      <pivotArea field="5" type="button" dataOnly="0" labelOnly="1" outline="0" axis="axisRow" fieldPosition="0"/>
    </format>
    <format dxfId="47">
      <pivotArea field="1" type="button" dataOnly="0" labelOnly="1" outline="0" axis="axisRow" fieldPosition="1"/>
    </format>
    <format dxfId="4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3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4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1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44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5"/>
          </reference>
          <reference field="5" count="1" selected="0">
            <x v="1"/>
          </reference>
          <reference field="6" count="1">
            <x v="3"/>
          </reference>
        </references>
      </pivotArea>
    </format>
    <format dxfId="43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0"/>
          </reference>
          <reference field="5" count="1" selected="0">
            <x v="2"/>
          </reference>
          <reference field="6" count="1">
            <x v="3"/>
          </reference>
        </references>
      </pivotArea>
    </format>
    <format dxfId="42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6"/>
          </reference>
          <reference field="5" count="1" selected="0">
            <x v="2"/>
          </reference>
          <reference field="6" count="1">
            <x v="3"/>
          </reference>
        </references>
      </pivotArea>
    </format>
    <format dxfId="41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2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40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4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39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4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38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2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37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2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36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4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35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2"/>
          </reference>
          <reference field="5" count="1" selected="0">
            <x v="1"/>
          </reference>
          <reference field="6" count="1">
            <x v="7"/>
          </reference>
        </references>
      </pivotArea>
    </format>
    <format dxfId="34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4"/>
          </reference>
          <reference field="5" count="1" selected="0">
            <x v="1"/>
          </reference>
          <reference field="6" count="1">
            <x v="7"/>
          </reference>
        </references>
      </pivotArea>
    </format>
    <format dxfId="33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7"/>
          </reference>
          <reference field="5" count="1" selected="0">
            <x v="2"/>
          </reference>
          <reference field="6" count="1">
            <x v="7"/>
          </reference>
        </references>
      </pivotArea>
    </format>
    <format dxfId="32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7"/>
          </reference>
          <reference field="5" count="1" selected="0">
            <x v="2"/>
          </reference>
          <reference field="6" count="1">
            <x v="7"/>
          </reference>
        </references>
      </pivotArea>
    </format>
    <format dxfId="31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8"/>
          </reference>
          <reference field="5" count="1" selected="0">
            <x v="0"/>
          </reference>
          <reference field="6" count="1">
            <x v="4"/>
          </reference>
        </references>
      </pivotArea>
    </format>
    <format dxfId="30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0"/>
          </reference>
          <reference field="5" count="1" selected="0">
            <x v="0"/>
          </reference>
          <reference field="6" count="1">
            <x v="4"/>
          </reference>
        </references>
      </pivotArea>
    </format>
    <format dxfId="29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8"/>
          </reference>
          <reference field="5" count="1" selected="0">
            <x v="0"/>
          </reference>
          <reference field="6" count="1">
            <x v="4"/>
          </reference>
        </references>
      </pivotArea>
    </format>
    <format dxfId="28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2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27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4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26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4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25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2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24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2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23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4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22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2"/>
          </reference>
          <reference field="5" count="1" selected="0">
            <x v="1"/>
          </reference>
          <reference field="6" count="1">
            <x v="7"/>
          </reference>
        </references>
      </pivotArea>
    </format>
    <format dxfId="21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4"/>
          </reference>
          <reference field="5" count="1" selected="0">
            <x v="1"/>
          </reference>
          <reference field="6" count="1">
            <x v="7"/>
          </reference>
        </references>
      </pivotArea>
    </format>
    <format dxfId="20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7"/>
          </reference>
          <reference field="5" count="1" selected="0">
            <x v="2"/>
          </reference>
          <reference field="6" count="1">
            <x v="7"/>
          </reference>
        </references>
      </pivotArea>
    </format>
    <format dxfId="19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7"/>
          </reference>
          <reference field="5" count="1" selected="0">
            <x v="2"/>
          </reference>
          <reference field="6" count="1">
            <x v="7"/>
          </reference>
        </references>
      </pivotArea>
    </format>
    <format dxfId="18">
      <pivotArea field="5" type="button" dataOnly="0" labelOnly="1" outline="0" axis="axisRow" fieldPosition="0"/>
    </format>
    <format dxfId="17">
      <pivotArea field="0" type="button" dataOnly="0" labelOnly="1" outline="0" axis="axisRow" fieldPosition="2"/>
    </format>
    <format dxfId="16">
      <pivotArea field="1" type="button" dataOnly="0" labelOnly="1" outline="0" axis="axisRow" fieldPosition="1"/>
    </format>
    <format dxfId="15">
      <pivotArea field="6" type="button" dataOnly="0" labelOnly="1" outline="0" axis="axisRow" fieldPosition="4"/>
    </format>
    <format dxfId="14">
      <pivotArea dataOnly="0" labelOnly="1" outline="0" fieldPosition="0">
        <references count="1">
          <reference field="4294967294" count="0"/>
        </references>
      </pivotArea>
    </format>
    <format dxfId="13">
      <pivotArea field="5" type="button" dataOnly="0" labelOnly="1" outline="0" axis="axisRow" fieldPosition="0"/>
    </format>
    <format dxfId="12">
      <pivotArea field="0" type="button" dataOnly="0" labelOnly="1" outline="0" axis="axisRow" fieldPosition="2"/>
    </format>
    <format dxfId="11">
      <pivotArea field="1" type="button" dataOnly="0" labelOnly="1" outline="0" axis="axisRow" fieldPosition="1"/>
    </format>
    <format dxfId="10">
      <pivotArea field="6" type="button" dataOnly="0" labelOnly="1" outline="0" axis="axisRow" fieldPosition="4"/>
    </format>
    <format dxfId="9">
      <pivotArea dataOnly="0" labelOnly="1" outline="0" fieldPosition="0">
        <references count="1">
          <reference field="4294967294" count="0"/>
        </references>
      </pivotArea>
    </format>
    <format dxfId="8">
      <pivotArea field="5" type="button" dataOnly="0" labelOnly="1" outline="0" axis="axisRow" fieldPosition="0"/>
    </format>
    <format dxfId="7">
      <pivotArea field="0" type="button" dataOnly="0" labelOnly="1" outline="0" axis="axisRow" fieldPosition="2"/>
    </format>
    <format dxfId="6">
      <pivotArea field="1" type="button" dataOnly="0" labelOnly="1" outline="0" axis="axisRow" fieldPosition="1"/>
    </format>
    <format dxfId="5">
      <pivotArea field="6" type="button" dataOnly="0" labelOnly="1" outline="0" axis="axisRow" fieldPosition="4"/>
    </format>
    <format dxfId="4">
      <pivotArea dataOnly="0" labelOnly="1" outline="0" fieldPosition="0">
        <references count="1">
          <reference field="4294967294" count="0"/>
        </references>
      </pivotArea>
    </format>
    <format dxfId="3">
      <pivotArea dataOnly="0" labelOnly="1" outline="0" fieldPosition="0">
        <references count="1">
          <reference field="4294967294" count="0"/>
        </references>
      </pivotArea>
    </format>
    <format dxfId="2">
      <pivotArea dataOnly="0" labelOnly="1" outline="0" fieldPosition="0">
        <references count="2">
          <reference field="0" count="1">
            <x v="0"/>
          </reference>
          <reference field="5" count="1" selected="0">
            <x v="0"/>
          </reference>
        </references>
      </pivotArea>
    </format>
    <format dxfId="1">
      <pivotArea dataOnly="0" labelOnly="1" outline="0" fieldPosition="0">
        <references count="3">
          <reference field="0" count="1">
            <x v="0"/>
          </reference>
          <reference field="1" count="1" selected="0">
            <x v="14"/>
          </reference>
          <reference field="5" count="1" selected="0">
            <x v="2"/>
          </reference>
        </references>
      </pivotArea>
    </format>
    <format dxfId="0">
      <pivotArea dataOnly="0" labelOnly="1" outline="0" fieldPosition="0">
        <references count="3">
          <reference field="0" count="1">
            <x v="0"/>
          </reference>
          <reference field="1" count="1" selected="0">
            <x v="8"/>
          </reference>
          <reference field="5" count="1" selected="0"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fernando@avsonline.com.ar" TargetMode="External"/><Relationship Id="rId13" Type="http://schemas.openxmlformats.org/officeDocument/2006/relationships/hyperlink" Target="mailto:santiago@ainoko.com.ar" TargetMode="External"/><Relationship Id="rId18" Type="http://schemas.openxmlformats.org/officeDocument/2006/relationships/hyperlink" Target="mailto:lucio@ponchosauer.com" TargetMode="External"/><Relationship Id="rId3" Type="http://schemas.openxmlformats.org/officeDocument/2006/relationships/hyperlink" Target="mailto:jmgruposur@gmail.com" TargetMode="External"/><Relationship Id="rId7" Type="http://schemas.openxmlformats.org/officeDocument/2006/relationships/hyperlink" Target="mailto:tianpizarro@gmail.com" TargetMode="External"/><Relationship Id="rId12" Type="http://schemas.openxmlformats.org/officeDocument/2006/relationships/hyperlink" Target="mailto:mariorobertomartinez1@gmail.com" TargetMode="External"/><Relationship Id="rId17" Type="http://schemas.openxmlformats.org/officeDocument/2006/relationships/hyperlink" Target="mailto:victoria.besada@rowingrental.com" TargetMode="External"/><Relationship Id="rId2" Type="http://schemas.openxmlformats.org/officeDocument/2006/relationships/hyperlink" Target="mailto:jca.renteksa@gmail.com" TargetMode="External"/><Relationship Id="rId16" Type="http://schemas.openxmlformats.org/officeDocument/2006/relationships/hyperlink" Target="mailto:atirantte@gmail.com" TargetMode="External"/><Relationship Id="rId1" Type="http://schemas.openxmlformats.org/officeDocument/2006/relationships/hyperlink" Target="mailto:info@baliveshow.com" TargetMode="External"/><Relationship Id="rId6" Type="http://schemas.openxmlformats.org/officeDocument/2006/relationships/hyperlink" Target="mailto:kike@troyvideo.com.ar" TargetMode="External"/><Relationship Id="rId11" Type="http://schemas.openxmlformats.org/officeDocument/2006/relationships/hyperlink" Target="mailto:gabriela.bellando@gmail.com" TargetMode="External"/><Relationship Id="rId5" Type="http://schemas.openxmlformats.org/officeDocument/2006/relationships/hyperlink" Target="mailto:weht@jonssilberstein.com" TargetMode="External"/><Relationship Id="rId15" Type="http://schemas.openxmlformats.org/officeDocument/2006/relationships/hyperlink" Target="mailto:nushimuntaabski@gmail.com" TargetMode="External"/><Relationship Id="rId10" Type="http://schemas.openxmlformats.org/officeDocument/2006/relationships/hyperlink" Target="mailto:jld@otravuelta.com" TargetMode="External"/><Relationship Id="rId4" Type="http://schemas.openxmlformats.org/officeDocument/2006/relationships/hyperlink" Target="mailto:tecbaelectricidad@gmail.com" TargetMode="External"/><Relationship Id="rId9" Type="http://schemas.openxmlformats.org/officeDocument/2006/relationships/hyperlink" Target="mailto:sonidosaccomanno@gmail.com" TargetMode="External"/><Relationship Id="rId14" Type="http://schemas.openxmlformats.org/officeDocument/2006/relationships/hyperlink" Target="mailto:sidemacsa@sidemacsa.com.a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lucianoc@popartmusic.com" TargetMode="External"/><Relationship Id="rId2" Type="http://schemas.openxmlformats.org/officeDocument/2006/relationships/hyperlink" Target="mailto:ramirovicente@hotmail.com" TargetMode="External"/><Relationship Id="rId1" Type="http://schemas.openxmlformats.org/officeDocument/2006/relationships/hyperlink" Target="mailto:lucianoc@popartmusic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belenmujersinca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:H15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H19"/>
  <sheetViews>
    <sheetView workbookViewId="0">
      <selection activeCell="B1" sqref="B1"/>
    </sheetView>
  </sheetViews>
  <sheetFormatPr baseColWidth="10" defaultRowHeight="15" x14ac:dyDescent="0.25"/>
  <cols>
    <col min="1" max="1" width="37.140625" customWidth="1"/>
    <col min="2" max="2" width="34.28515625" customWidth="1"/>
    <col min="3" max="3" width="33" bestFit="1" customWidth="1"/>
    <col min="4" max="4" width="36.28515625" bestFit="1" customWidth="1"/>
    <col min="5" max="5" width="23.85546875" customWidth="1"/>
    <col min="6" max="6" width="13.28515625" bestFit="1" customWidth="1"/>
    <col min="7" max="7" width="12.42578125" bestFit="1" customWidth="1"/>
    <col min="8" max="8" width="12.7109375" bestFit="1" customWidth="1"/>
    <col min="10" max="10" width="17.5703125" bestFit="1" customWidth="1"/>
    <col min="11" max="11" width="15" bestFit="1" customWidth="1"/>
    <col min="12" max="12" width="48.28515625" bestFit="1" customWidth="1"/>
  </cols>
  <sheetData>
    <row r="4" spans="1:8" x14ac:dyDescent="0.25">
      <c r="A4" s="19"/>
      <c r="B4" s="20"/>
      <c r="C4" s="20"/>
      <c r="D4" s="20"/>
      <c r="E4" s="20"/>
      <c r="F4" s="21" t="s">
        <v>52</v>
      </c>
      <c r="G4" s="20"/>
      <c r="H4" s="22"/>
    </row>
    <row r="5" spans="1:8" x14ac:dyDescent="0.25">
      <c r="A5" s="38" t="s">
        <v>48</v>
      </c>
      <c r="B5" s="38" t="s">
        <v>17</v>
      </c>
      <c r="C5" s="39" t="s">
        <v>30</v>
      </c>
      <c r="D5" s="21" t="s">
        <v>53</v>
      </c>
      <c r="E5" s="39" t="s">
        <v>51</v>
      </c>
      <c r="F5" s="38" t="s">
        <v>39</v>
      </c>
      <c r="G5" s="40" t="s">
        <v>56</v>
      </c>
      <c r="H5" s="41" t="s">
        <v>57</v>
      </c>
    </row>
    <row r="6" spans="1:8" x14ac:dyDescent="0.25">
      <c r="A6" s="19" t="s">
        <v>35</v>
      </c>
      <c r="B6" s="19" t="s">
        <v>22</v>
      </c>
      <c r="C6" s="19" t="s">
        <v>1</v>
      </c>
      <c r="D6" s="19" t="s">
        <v>83</v>
      </c>
      <c r="E6" s="37" t="s">
        <v>55</v>
      </c>
      <c r="F6" s="24">
        <v>4319700</v>
      </c>
      <c r="G6" s="25"/>
      <c r="H6" s="26">
        <v>4319700</v>
      </c>
    </row>
    <row r="7" spans="1:8" x14ac:dyDescent="0.25">
      <c r="A7" s="23"/>
      <c r="B7" s="23"/>
      <c r="C7" s="19" t="s">
        <v>29</v>
      </c>
      <c r="D7" s="19" t="s">
        <v>83</v>
      </c>
      <c r="E7" s="37" t="s">
        <v>55</v>
      </c>
      <c r="F7" s="24">
        <v>272250</v>
      </c>
      <c r="G7" s="25"/>
      <c r="H7" s="26">
        <v>272250</v>
      </c>
    </row>
    <row r="8" spans="1:8" x14ac:dyDescent="0.25">
      <c r="A8" s="23"/>
      <c r="B8" s="23"/>
      <c r="C8" s="19" t="s">
        <v>24</v>
      </c>
      <c r="D8" s="19" t="s">
        <v>83</v>
      </c>
      <c r="E8" s="37" t="s">
        <v>55</v>
      </c>
      <c r="F8" s="24">
        <v>2141700</v>
      </c>
      <c r="G8" s="25"/>
      <c r="H8" s="26">
        <v>2141700</v>
      </c>
    </row>
    <row r="9" spans="1:8" x14ac:dyDescent="0.25">
      <c r="A9" s="23"/>
      <c r="B9" s="19" t="s">
        <v>18</v>
      </c>
      <c r="C9" s="19" t="s">
        <v>6</v>
      </c>
      <c r="D9" s="19" t="s">
        <v>83</v>
      </c>
      <c r="E9" s="37" t="s">
        <v>55</v>
      </c>
      <c r="F9" s="24">
        <v>658240</v>
      </c>
      <c r="G9" s="25"/>
      <c r="H9" s="26">
        <v>658240</v>
      </c>
    </row>
    <row r="10" spans="1:8" x14ac:dyDescent="0.25">
      <c r="A10" s="23"/>
      <c r="B10" s="23"/>
      <c r="C10" s="19" t="s">
        <v>19</v>
      </c>
      <c r="D10" s="19" t="s">
        <v>83</v>
      </c>
      <c r="E10" s="37" t="s">
        <v>55</v>
      </c>
      <c r="F10" s="24">
        <v>614680</v>
      </c>
      <c r="G10" s="25"/>
      <c r="H10" s="26">
        <v>614680</v>
      </c>
    </row>
    <row r="11" spans="1:8" x14ac:dyDescent="0.25">
      <c r="A11" s="23"/>
      <c r="B11" s="23"/>
      <c r="C11" s="19" t="s">
        <v>3</v>
      </c>
      <c r="D11" s="19" t="s">
        <v>83</v>
      </c>
      <c r="E11" s="37" t="s">
        <v>55</v>
      </c>
      <c r="F11" s="24">
        <v>2646149</v>
      </c>
      <c r="G11" s="25"/>
      <c r="H11" s="26">
        <v>2646149</v>
      </c>
    </row>
    <row r="12" spans="1:8" x14ac:dyDescent="0.25">
      <c r="A12" s="27" t="s">
        <v>49</v>
      </c>
      <c r="B12" s="31"/>
      <c r="C12" s="31"/>
      <c r="D12" s="31"/>
      <c r="E12" s="31"/>
      <c r="F12" s="28">
        <v>10652719</v>
      </c>
      <c r="G12" s="29"/>
      <c r="H12" s="30">
        <v>10652719</v>
      </c>
    </row>
    <row r="13" spans="1:8" x14ac:dyDescent="0.25">
      <c r="A13" s="19" t="s">
        <v>40</v>
      </c>
      <c r="B13" s="19" t="s">
        <v>18</v>
      </c>
      <c r="C13" s="19" t="s">
        <v>3</v>
      </c>
      <c r="D13" s="19" t="s">
        <v>83</v>
      </c>
      <c r="E13" s="37" t="s">
        <v>55</v>
      </c>
      <c r="F13" s="24">
        <v>1270500</v>
      </c>
      <c r="G13" s="25">
        <v>-500000</v>
      </c>
      <c r="H13" s="26">
        <v>770500</v>
      </c>
    </row>
    <row r="14" spans="1:8" x14ac:dyDescent="0.25">
      <c r="A14" s="27" t="s">
        <v>50</v>
      </c>
      <c r="B14" s="31"/>
      <c r="C14" s="31"/>
      <c r="D14" s="31"/>
      <c r="E14" s="31"/>
      <c r="F14" s="28">
        <v>1270500</v>
      </c>
      <c r="G14" s="29">
        <v>-500000</v>
      </c>
      <c r="H14" s="30">
        <v>770500</v>
      </c>
    </row>
    <row r="15" spans="1:8" x14ac:dyDescent="0.25">
      <c r="A15" s="19" t="s">
        <v>36</v>
      </c>
      <c r="B15" s="19" t="s">
        <v>33</v>
      </c>
      <c r="C15" s="19" t="s">
        <v>26</v>
      </c>
      <c r="D15" s="19" t="s">
        <v>83</v>
      </c>
      <c r="E15" s="19" t="s">
        <v>55</v>
      </c>
      <c r="F15" s="24">
        <v>1016400</v>
      </c>
      <c r="G15" s="25">
        <v>-658540</v>
      </c>
      <c r="H15" s="26">
        <v>357860</v>
      </c>
    </row>
    <row r="16" spans="1:8" x14ac:dyDescent="0.25">
      <c r="A16" s="23"/>
      <c r="B16" s="23"/>
      <c r="C16" s="19" t="s">
        <v>19</v>
      </c>
      <c r="D16" s="19" t="s">
        <v>83</v>
      </c>
      <c r="E16" s="37" t="s">
        <v>55</v>
      </c>
      <c r="F16" s="24">
        <v>314600</v>
      </c>
      <c r="G16" s="25"/>
      <c r="H16" s="26">
        <v>314600</v>
      </c>
    </row>
    <row r="17" spans="1:8" x14ac:dyDescent="0.25">
      <c r="A17" s="23"/>
      <c r="B17" s="23"/>
      <c r="C17" s="19" t="s">
        <v>21</v>
      </c>
      <c r="D17" s="19" t="s">
        <v>83</v>
      </c>
      <c r="E17" s="37" t="s">
        <v>55</v>
      </c>
      <c r="F17" s="24">
        <v>314600</v>
      </c>
      <c r="G17" s="25"/>
      <c r="H17" s="26">
        <v>314600</v>
      </c>
    </row>
    <row r="18" spans="1:8" x14ac:dyDescent="0.25">
      <c r="A18" s="27" t="s">
        <v>76</v>
      </c>
      <c r="B18" s="31"/>
      <c r="C18" s="31"/>
      <c r="D18" s="31"/>
      <c r="E18" s="31"/>
      <c r="F18" s="28">
        <v>1645600</v>
      </c>
      <c r="G18" s="29">
        <v>-658540</v>
      </c>
      <c r="H18" s="30">
        <v>987060</v>
      </c>
    </row>
    <row r="19" spans="1:8" x14ac:dyDescent="0.25">
      <c r="A19" s="35" t="s">
        <v>38</v>
      </c>
      <c r="B19" s="36"/>
      <c r="C19" s="36"/>
      <c r="D19" s="36"/>
      <c r="E19" s="36"/>
      <c r="F19" s="32">
        <v>13568819</v>
      </c>
      <c r="G19" s="33">
        <v>-1158540</v>
      </c>
      <c r="H19" s="34">
        <v>12410279</v>
      </c>
    </row>
  </sheetData>
  <phoneticPr fontId="5" type="noConversion"/>
  <pageMargins left="0.75" right="0.75" top="1" bottom="1" header="0" footer="0"/>
  <pageSetup paperSize="9" scale="61" fitToHeight="0" orientation="landscape" horizontalDpi="0" verticalDpi="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398"/>
  <sheetViews>
    <sheetView tabSelected="1" workbookViewId="0">
      <selection activeCell="H3" sqref="A3:H3"/>
    </sheetView>
  </sheetViews>
  <sheetFormatPr baseColWidth="10" defaultRowHeight="15" x14ac:dyDescent="0.25"/>
  <cols>
    <col min="1" max="1" width="29.85546875" bestFit="1" customWidth="1"/>
    <col min="2" max="2" width="33" bestFit="1" customWidth="1"/>
    <col min="3" max="3" width="14.140625" bestFit="1" customWidth="1"/>
    <col min="4" max="4" width="13.140625" bestFit="1" customWidth="1"/>
    <col min="5" max="5" width="19.85546875" customWidth="1"/>
    <col min="6" max="6" width="13.85546875" customWidth="1"/>
    <col min="7" max="7" width="30.42578125" customWidth="1"/>
    <col min="8" max="8" width="50.140625" bestFit="1" customWidth="1"/>
    <col min="9" max="9" width="37.85546875" bestFit="1" customWidth="1"/>
    <col min="10" max="10" width="15.7109375" bestFit="1" customWidth="1"/>
    <col min="11" max="11" width="27.5703125" bestFit="1" customWidth="1"/>
    <col min="12" max="12" width="19.7109375" bestFit="1" customWidth="1"/>
    <col min="13" max="13" width="22" style="9" bestFit="1" customWidth="1"/>
    <col min="14" max="16" width="22" style="9" customWidth="1"/>
    <col min="18" max="18" width="15" customWidth="1"/>
    <col min="20" max="20" width="19.5703125" bestFit="1" customWidth="1"/>
    <col min="21" max="21" width="19.5703125" customWidth="1"/>
    <col min="22" max="22" width="16.42578125" customWidth="1"/>
    <col min="24" max="24" width="12.140625" customWidth="1"/>
    <col min="25" max="25" width="25.28515625" bestFit="1" customWidth="1"/>
    <col min="26" max="78" width="11.42578125" style="88"/>
  </cols>
  <sheetData>
    <row r="1" spans="1:78" s="109" customFormat="1" x14ac:dyDescent="0.25">
      <c r="A1" s="100" t="s">
        <v>183</v>
      </c>
      <c r="B1" s="100" t="s">
        <v>184</v>
      </c>
      <c r="C1" s="101" t="s">
        <v>185</v>
      </c>
      <c r="D1" s="101" t="s">
        <v>186</v>
      </c>
      <c r="E1" s="101" t="s">
        <v>187</v>
      </c>
      <c r="F1" s="101" t="s">
        <v>188</v>
      </c>
      <c r="G1" s="101" t="s">
        <v>190</v>
      </c>
      <c r="H1" s="101" t="s">
        <v>182</v>
      </c>
      <c r="I1" s="101" t="s">
        <v>167</v>
      </c>
      <c r="J1" s="101" t="s">
        <v>181</v>
      </c>
      <c r="K1" s="101" t="s">
        <v>180</v>
      </c>
      <c r="L1" s="101" t="s">
        <v>179</v>
      </c>
      <c r="M1" s="102" t="s">
        <v>178</v>
      </c>
      <c r="N1" s="102" t="s">
        <v>189</v>
      </c>
      <c r="O1" s="102" t="s">
        <v>168</v>
      </c>
      <c r="P1" s="102" t="s">
        <v>169</v>
      </c>
      <c r="Q1" s="101" t="s">
        <v>66</v>
      </c>
      <c r="R1" s="101" t="s">
        <v>175</v>
      </c>
      <c r="S1" s="101" t="s">
        <v>67</v>
      </c>
      <c r="T1" s="101" t="s">
        <v>174</v>
      </c>
      <c r="U1" s="101" t="s">
        <v>192</v>
      </c>
      <c r="V1" s="101" t="s">
        <v>176</v>
      </c>
      <c r="W1" s="101" t="s">
        <v>68</v>
      </c>
      <c r="X1" s="101" t="s">
        <v>69</v>
      </c>
      <c r="Y1" s="103" t="s">
        <v>177</v>
      </c>
      <c r="Z1" s="128" t="s">
        <v>191</v>
      </c>
      <c r="AA1" s="12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  <c r="BM1" s="99"/>
      <c r="BN1" s="99"/>
      <c r="BO1" s="99"/>
      <c r="BP1" s="99"/>
      <c r="BQ1" s="99"/>
      <c r="BR1" s="99"/>
      <c r="BS1" s="99"/>
      <c r="BT1" s="99"/>
      <c r="BU1" s="99"/>
      <c r="BV1" s="99"/>
      <c r="BW1" s="99"/>
      <c r="BX1" s="99"/>
      <c r="BY1" s="99"/>
      <c r="BZ1" s="99"/>
    </row>
    <row r="2" spans="1:78" s="1" customFormat="1" x14ac:dyDescent="0.25">
      <c r="A2" s="114" t="s">
        <v>18</v>
      </c>
      <c r="B2" s="75" t="s">
        <v>3</v>
      </c>
      <c r="C2" s="77">
        <v>2186900</v>
      </c>
      <c r="D2" s="77">
        <f t="shared" ref="D2:D19" si="0">+C2*0.21</f>
        <v>459249</v>
      </c>
      <c r="E2" s="78">
        <f t="shared" ref="E2:E19" si="1">+C2*1.21</f>
        <v>2646149</v>
      </c>
      <c r="F2" s="78" t="s">
        <v>35</v>
      </c>
      <c r="G2" s="78"/>
      <c r="H2" s="75" t="s">
        <v>55</v>
      </c>
      <c r="I2" s="75" t="s">
        <v>83</v>
      </c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76">
        <f>+E2+M2</f>
        <v>2646149</v>
      </c>
      <c r="Z2" s="126"/>
      <c r="AA2" s="12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</row>
    <row r="3" spans="1:78" x14ac:dyDescent="0.25">
      <c r="A3" s="114" t="s">
        <v>18</v>
      </c>
      <c r="B3" s="75" t="s">
        <v>19</v>
      </c>
      <c r="C3" s="76">
        <v>508000</v>
      </c>
      <c r="D3" s="77">
        <f t="shared" si="0"/>
        <v>106680</v>
      </c>
      <c r="E3" s="78">
        <f t="shared" si="1"/>
        <v>614680</v>
      </c>
      <c r="F3" s="78" t="s">
        <v>35</v>
      </c>
      <c r="G3" s="78"/>
      <c r="H3" s="75" t="s">
        <v>172</v>
      </c>
      <c r="I3" s="75" t="s">
        <v>83</v>
      </c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6">
        <f t="shared" ref="Y3:Y59" si="2">+E3+M3</f>
        <v>614680</v>
      </c>
      <c r="Z3" s="126"/>
      <c r="AA3" s="127"/>
    </row>
    <row r="4" spans="1:78" x14ac:dyDescent="0.25">
      <c r="A4" s="96" t="s">
        <v>20</v>
      </c>
      <c r="B4" s="75" t="s">
        <v>21</v>
      </c>
      <c r="C4" s="76">
        <v>519000</v>
      </c>
      <c r="D4" s="77">
        <f t="shared" si="0"/>
        <v>108990</v>
      </c>
      <c r="E4" s="78">
        <f t="shared" si="1"/>
        <v>627990</v>
      </c>
      <c r="F4" s="78" t="s">
        <v>35</v>
      </c>
      <c r="G4" s="78"/>
      <c r="H4" s="75" t="s">
        <v>172</v>
      </c>
      <c r="I4" s="75" t="s">
        <v>71</v>
      </c>
      <c r="J4" s="75"/>
      <c r="K4" s="79">
        <v>42570</v>
      </c>
      <c r="L4" s="75" t="s">
        <v>54</v>
      </c>
      <c r="M4" s="80">
        <v>-500000</v>
      </c>
      <c r="N4" s="80"/>
      <c r="O4" s="80"/>
      <c r="P4" s="80"/>
      <c r="Q4" s="75" t="s">
        <v>74</v>
      </c>
      <c r="R4" s="75" t="s">
        <v>74</v>
      </c>
      <c r="S4" s="75" t="s">
        <v>74</v>
      </c>
      <c r="T4" s="75" t="s">
        <v>74</v>
      </c>
      <c r="U4" s="75"/>
      <c r="V4" s="75" t="s">
        <v>74</v>
      </c>
      <c r="W4" s="75" t="s">
        <v>74</v>
      </c>
      <c r="X4" s="75" t="s">
        <v>74</v>
      </c>
      <c r="Y4" s="76">
        <f t="shared" si="2"/>
        <v>127990</v>
      </c>
      <c r="Z4" s="126"/>
      <c r="AA4" s="127"/>
    </row>
    <row r="5" spans="1:78" x14ac:dyDescent="0.25">
      <c r="A5" s="114" t="s">
        <v>22</v>
      </c>
      <c r="B5" s="75" t="s">
        <v>1</v>
      </c>
      <c r="C5" s="76">
        <f>1190000*3</f>
        <v>3570000</v>
      </c>
      <c r="D5" s="77">
        <f t="shared" si="0"/>
        <v>749700</v>
      </c>
      <c r="E5" s="78">
        <f t="shared" si="1"/>
        <v>4319700</v>
      </c>
      <c r="F5" s="78" t="s">
        <v>35</v>
      </c>
      <c r="G5" s="78"/>
      <c r="H5" s="75" t="s">
        <v>55</v>
      </c>
      <c r="I5" s="75" t="s">
        <v>83</v>
      </c>
      <c r="J5" s="75"/>
      <c r="K5" s="75"/>
      <c r="L5" s="75"/>
      <c r="M5" s="75"/>
      <c r="N5" s="75"/>
      <c r="O5" s="75"/>
      <c r="P5" s="75"/>
      <c r="Q5" s="75" t="s">
        <v>71</v>
      </c>
      <c r="R5" s="75" t="s">
        <v>71</v>
      </c>
      <c r="S5" s="75" t="s">
        <v>71</v>
      </c>
      <c r="T5" s="75" t="s">
        <v>71</v>
      </c>
      <c r="U5" s="75"/>
      <c r="V5" s="75" t="s">
        <v>71</v>
      </c>
      <c r="W5" s="75" t="s">
        <v>71</v>
      </c>
      <c r="X5" s="75"/>
      <c r="Y5" s="76">
        <f t="shared" si="2"/>
        <v>4319700</v>
      </c>
      <c r="Z5" s="126"/>
      <c r="AA5" s="127"/>
    </row>
    <row r="6" spans="1:78" x14ac:dyDescent="0.25">
      <c r="A6" s="114" t="s">
        <v>44</v>
      </c>
      <c r="B6" s="75" t="s">
        <v>1</v>
      </c>
      <c r="C6" s="76">
        <v>0</v>
      </c>
      <c r="D6" s="77">
        <f t="shared" si="0"/>
        <v>0</v>
      </c>
      <c r="E6" s="78">
        <f t="shared" si="1"/>
        <v>0</v>
      </c>
      <c r="F6" s="78" t="s">
        <v>35</v>
      </c>
      <c r="G6" s="78"/>
      <c r="H6" s="75" t="s">
        <v>44</v>
      </c>
      <c r="I6" s="75" t="s">
        <v>44</v>
      </c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6">
        <f t="shared" si="2"/>
        <v>0</v>
      </c>
      <c r="Z6" s="126"/>
      <c r="AA6" s="127"/>
    </row>
    <row r="7" spans="1:78" x14ac:dyDescent="0.25">
      <c r="A7" s="114" t="s">
        <v>44</v>
      </c>
      <c r="B7" s="75" t="s">
        <v>1</v>
      </c>
      <c r="C7" s="76">
        <v>0</v>
      </c>
      <c r="D7" s="77">
        <f t="shared" si="0"/>
        <v>0</v>
      </c>
      <c r="E7" s="78">
        <f t="shared" si="1"/>
        <v>0</v>
      </c>
      <c r="F7" s="78" t="s">
        <v>35</v>
      </c>
      <c r="G7" s="78"/>
      <c r="H7" s="75" t="s">
        <v>44</v>
      </c>
      <c r="I7" s="75" t="s">
        <v>44</v>
      </c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6">
        <f t="shared" si="2"/>
        <v>0</v>
      </c>
      <c r="Z7" s="126"/>
      <c r="AA7" s="127"/>
    </row>
    <row r="8" spans="1:78" x14ac:dyDescent="0.25">
      <c r="A8" s="114" t="s">
        <v>44</v>
      </c>
      <c r="B8" s="75" t="s">
        <v>26</v>
      </c>
      <c r="C8" s="76">
        <v>0</v>
      </c>
      <c r="D8" s="77">
        <f t="shared" si="0"/>
        <v>0</v>
      </c>
      <c r="E8" s="78">
        <f t="shared" si="1"/>
        <v>0</v>
      </c>
      <c r="F8" s="78" t="s">
        <v>35</v>
      </c>
      <c r="G8" s="78"/>
      <c r="H8" s="75" t="s">
        <v>44</v>
      </c>
      <c r="I8" s="75" t="s">
        <v>44</v>
      </c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6">
        <f t="shared" si="2"/>
        <v>0</v>
      </c>
      <c r="Z8" s="126"/>
      <c r="AA8" s="127"/>
    </row>
    <row r="9" spans="1:78" x14ac:dyDescent="0.25">
      <c r="A9" s="114" t="s">
        <v>22</v>
      </c>
      <c r="B9" s="75" t="s">
        <v>24</v>
      </c>
      <c r="C9" s="76">
        <f>590000*3</f>
        <v>1770000</v>
      </c>
      <c r="D9" s="77">
        <f t="shared" si="0"/>
        <v>371700</v>
      </c>
      <c r="E9" s="78">
        <f t="shared" si="1"/>
        <v>2141700</v>
      </c>
      <c r="F9" s="78" t="s">
        <v>35</v>
      </c>
      <c r="G9" s="78"/>
      <c r="H9" s="75" t="s">
        <v>55</v>
      </c>
      <c r="I9" s="75" t="s">
        <v>83</v>
      </c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6">
        <f t="shared" si="2"/>
        <v>2141700</v>
      </c>
      <c r="Z9" s="126"/>
      <c r="AA9" s="127"/>
    </row>
    <row r="10" spans="1:78" x14ac:dyDescent="0.25">
      <c r="A10" s="96" t="s">
        <v>20</v>
      </c>
      <c r="B10" s="75" t="s">
        <v>25</v>
      </c>
      <c r="C10" s="76">
        <v>625500</v>
      </c>
      <c r="D10" s="77">
        <f t="shared" si="0"/>
        <v>131355</v>
      </c>
      <c r="E10" s="78">
        <f t="shared" si="1"/>
        <v>756855</v>
      </c>
      <c r="F10" s="78" t="s">
        <v>35</v>
      </c>
      <c r="G10" s="78"/>
      <c r="H10" s="75" t="s">
        <v>172</v>
      </c>
      <c r="I10" s="75" t="s">
        <v>71</v>
      </c>
      <c r="J10" s="75"/>
      <c r="K10" s="75"/>
      <c r="L10" s="75"/>
      <c r="M10" s="80"/>
      <c r="N10" s="80"/>
      <c r="O10" s="80"/>
      <c r="P10" s="80"/>
      <c r="Q10" s="75"/>
      <c r="R10" s="75"/>
      <c r="S10" s="75"/>
      <c r="T10" s="75"/>
      <c r="U10" s="75"/>
      <c r="V10" s="75"/>
      <c r="W10" s="75"/>
      <c r="X10" s="75"/>
      <c r="Y10" s="76">
        <f t="shared" si="2"/>
        <v>756855</v>
      </c>
      <c r="Z10" s="126"/>
      <c r="AA10" s="127"/>
    </row>
    <row r="11" spans="1:78" x14ac:dyDescent="0.25">
      <c r="A11" s="96" t="s">
        <v>20</v>
      </c>
      <c r="B11" s="75" t="s">
        <v>2</v>
      </c>
      <c r="C11" s="76">
        <f>79700*3</f>
        <v>239100</v>
      </c>
      <c r="D11" s="77">
        <f t="shared" si="0"/>
        <v>50211</v>
      </c>
      <c r="E11" s="78">
        <f t="shared" si="1"/>
        <v>289311</v>
      </c>
      <c r="F11" s="78" t="s">
        <v>35</v>
      </c>
      <c r="G11" s="78"/>
      <c r="H11" s="75" t="s">
        <v>172</v>
      </c>
      <c r="I11" s="75" t="s">
        <v>71</v>
      </c>
      <c r="J11" s="75"/>
      <c r="K11" s="75"/>
      <c r="L11" s="75"/>
      <c r="M11" s="80"/>
      <c r="N11" s="80"/>
      <c r="O11" s="80"/>
      <c r="P11" s="80"/>
      <c r="Q11" s="75"/>
      <c r="R11" s="75"/>
      <c r="S11" s="75"/>
      <c r="T11" s="75"/>
      <c r="U11" s="75"/>
      <c r="V11" s="75"/>
      <c r="W11" s="75"/>
      <c r="X11" s="75"/>
      <c r="Y11" s="76">
        <f t="shared" si="2"/>
        <v>289311</v>
      </c>
      <c r="Z11" s="126"/>
      <c r="AA11" s="127"/>
    </row>
    <row r="12" spans="1:78" x14ac:dyDescent="0.25">
      <c r="A12" s="114" t="s">
        <v>44</v>
      </c>
      <c r="B12" s="75" t="s">
        <v>37</v>
      </c>
      <c r="C12" s="76">
        <v>0</v>
      </c>
      <c r="D12" s="77">
        <f t="shared" si="0"/>
        <v>0</v>
      </c>
      <c r="E12" s="78">
        <f t="shared" si="1"/>
        <v>0</v>
      </c>
      <c r="F12" s="78" t="s">
        <v>35</v>
      </c>
      <c r="G12" s="78"/>
      <c r="H12" s="75" t="s">
        <v>44</v>
      </c>
      <c r="I12" s="75" t="s">
        <v>44</v>
      </c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6">
        <f t="shared" si="2"/>
        <v>0</v>
      </c>
      <c r="Z12" s="126"/>
      <c r="AA12" s="127"/>
    </row>
    <row r="13" spans="1:78" x14ac:dyDescent="0.25">
      <c r="A13" s="114" t="s">
        <v>44</v>
      </c>
      <c r="B13" s="75" t="s">
        <v>8</v>
      </c>
      <c r="C13" s="76">
        <v>0</v>
      </c>
      <c r="D13" s="77">
        <f t="shared" si="0"/>
        <v>0</v>
      </c>
      <c r="E13" s="78">
        <f t="shared" si="1"/>
        <v>0</v>
      </c>
      <c r="F13" s="78" t="s">
        <v>35</v>
      </c>
      <c r="G13" s="78"/>
      <c r="H13" s="75" t="s">
        <v>44</v>
      </c>
      <c r="I13" s="75" t="s">
        <v>44</v>
      </c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6">
        <f t="shared" si="2"/>
        <v>0</v>
      </c>
      <c r="Z13" s="126"/>
      <c r="AA13" s="127"/>
    </row>
    <row r="14" spans="1:78" x14ac:dyDescent="0.25">
      <c r="A14" s="114" t="s">
        <v>44</v>
      </c>
      <c r="B14" s="75" t="s">
        <v>9</v>
      </c>
      <c r="C14" s="76">
        <v>0</v>
      </c>
      <c r="D14" s="77">
        <f t="shared" si="0"/>
        <v>0</v>
      </c>
      <c r="E14" s="78">
        <f t="shared" si="1"/>
        <v>0</v>
      </c>
      <c r="F14" s="78" t="s">
        <v>35</v>
      </c>
      <c r="G14" s="78"/>
      <c r="H14" s="75" t="s">
        <v>44</v>
      </c>
      <c r="I14" s="75" t="s">
        <v>44</v>
      </c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6">
        <f t="shared" si="2"/>
        <v>0</v>
      </c>
      <c r="Z14" s="126"/>
      <c r="AA14" s="127"/>
    </row>
    <row r="15" spans="1:78" x14ac:dyDescent="0.25">
      <c r="A15" s="114" t="s">
        <v>18</v>
      </c>
      <c r="B15" s="75" t="s">
        <v>6</v>
      </c>
      <c r="C15" s="76">
        <v>544000</v>
      </c>
      <c r="D15" s="77">
        <f t="shared" si="0"/>
        <v>114240</v>
      </c>
      <c r="E15" s="78">
        <f t="shared" si="1"/>
        <v>658240</v>
      </c>
      <c r="F15" s="78" t="s">
        <v>35</v>
      </c>
      <c r="G15" s="78"/>
      <c r="H15" s="75" t="s">
        <v>55</v>
      </c>
      <c r="I15" s="75" t="s">
        <v>83</v>
      </c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6">
        <f t="shared" si="2"/>
        <v>658240</v>
      </c>
      <c r="Z15" s="126"/>
      <c r="AA15" s="127"/>
    </row>
    <row r="16" spans="1:78" x14ac:dyDescent="0.25">
      <c r="A16" s="96" t="s">
        <v>27</v>
      </c>
      <c r="B16" s="75" t="s">
        <v>5</v>
      </c>
      <c r="C16" s="76">
        <v>2000000</v>
      </c>
      <c r="D16" s="77">
        <f t="shared" si="0"/>
        <v>420000</v>
      </c>
      <c r="E16" s="78">
        <f t="shared" si="1"/>
        <v>2420000</v>
      </c>
      <c r="F16" s="78" t="s">
        <v>35</v>
      </c>
      <c r="G16" s="78"/>
      <c r="H16" s="75" t="s">
        <v>172</v>
      </c>
      <c r="I16" s="75" t="s">
        <v>71</v>
      </c>
      <c r="J16" s="75"/>
      <c r="K16" s="81" t="s">
        <v>44</v>
      </c>
      <c r="L16" s="81" t="s">
        <v>44</v>
      </c>
      <c r="M16" s="80">
        <v>-500000</v>
      </c>
      <c r="N16" s="80"/>
      <c r="O16" s="80"/>
      <c r="P16" s="80"/>
      <c r="Q16" s="75" t="s">
        <v>74</v>
      </c>
      <c r="R16" s="75" t="s">
        <v>74</v>
      </c>
      <c r="S16" s="75" t="s">
        <v>74</v>
      </c>
      <c r="T16" s="75" t="s">
        <v>74</v>
      </c>
      <c r="U16" s="75"/>
      <c r="V16" s="75" t="s">
        <v>74</v>
      </c>
      <c r="W16" s="75" t="s">
        <v>74</v>
      </c>
      <c r="X16" s="75" t="s">
        <v>74</v>
      </c>
      <c r="Y16" s="76">
        <f t="shared" si="2"/>
        <v>1920000</v>
      </c>
      <c r="Z16" s="126"/>
      <c r="AA16" s="127"/>
    </row>
    <row r="17" spans="1:27" x14ac:dyDescent="0.25">
      <c r="A17" s="114" t="s">
        <v>22</v>
      </c>
      <c r="B17" s="75" t="s">
        <v>29</v>
      </c>
      <c r="C17" s="76">
        <f>75000*3</f>
        <v>225000</v>
      </c>
      <c r="D17" s="77">
        <f t="shared" si="0"/>
        <v>47250</v>
      </c>
      <c r="E17" s="78">
        <f t="shared" si="1"/>
        <v>272250</v>
      </c>
      <c r="F17" s="78" t="s">
        <v>35</v>
      </c>
      <c r="G17" s="78"/>
      <c r="H17" s="75" t="s">
        <v>55</v>
      </c>
      <c r="I17" s="75" t="s">
        <v>83</v>
      </c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6">
        <f t="shared" si="2"/>
        <v>272250</v>
      </c>
      <c r="Z17" s="126"/>
      <c r="AA17" s="127"/>
    </row>
    <row r="18" spans="1:27" x14ac:dyDescent="0.25">
      <c r="A18" s="114" t="s">
        <v>28</v>
      </c>
      <c r="B18" s="75" t="s">
        <v>7</v>
      </c>
      <c r="C18" s="76">
        <v>310000</v>
      </c>
      <c r="D18" s="77">
        <f t="shared" si="0"/>
        <v>65100</v>
      </c>
      <c r="E18" s="78">
        <f t="shared" si="1"/>
        <v>375100</v>
      </c>
      <c r="F18" s="78" t="s">
        <v>35</v>
      </c>
      <c r="G18" s="78"/>
      <c r="H18" s="75" t="s">
        <v>172</v>
      </c>
      <c r="I18" s="75" t="s">
        <v>71</v>
      </c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6">
        <f t="shared" si="2"/>
        <v>375100</v>
      </c>
      <c r="Z18" s="126"/>
      <c r="AA18" s="127"/>
    </row>
    <row r="19" spans="1:27" x14ac:dyDescent="0.25">
      <c r="A19" s="114" t="s">
        <v>47</v>
      </c>
      <c r="B19" s="108">
        <v>525</v>
      </c>
      <c r="C19" s="76">
        <f>20000/1.21</f>
        <v>16528.92561983471</v>
      </c>
      <c r="D19" s="77">
        <f t="shared" si="0"/>
        <v>3471.0743801652889</v>
      </c>
      <c r="E19" s="78">
        <f t="shared" si="1"/>
        <v>20000</v>
      </c>
      <c r="F19" s="78" t="s">
        <v>35</v>
      </c>
      <c r="G19" s="78"/>
      <c r="H19" s="75" t="s">
        <v>172</v>
      </c>
      <c r="I19" s="92" t="s">
        <v>77</v>
      </c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6">
        <f t="shared" si="2"/>
        <v>20000</v>
      </c>
      <c r="Z19" s="126"/>
      <c r="AA19" s="127"/>
    </row>
    <row r="20" spans="1:27" x14ac:dyDescent="0.25">
      <c r="A20" s="115"/>
      <c r="B20" s="110" t="s">
        <v>49</v>
      </c>
      <c r="C20" s="90">
        <f>SUM(C2:C19)</f>
        <v>12514028.925619835</v>
      </c>
      <c r="D20" s="90">
        <f>SUM(D2:D19)</f>
        <v>2627946.0743801654</v>
      </c>
      <c r="E20" s="90">
        <f>SUM(E2:E19)</f>
        <v>15141975</v>
      </c>
      <c r="F20" s="90"/>
      <c r="G20" s="98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3">
        <f>SUM(Y2:Y19)</f>
        <v>14141975</v>
      </c>
      <c r="Z20" s="113"/>
      <c r="AA20" s="116"/>
    </row>
    <row r="21" spans="1:27" x14ac:dyDescent="0.25">
      <c r="A21" s="96" t="s">
        <v>18</v>
      </c>
      <c r="B21" s="75" t="s">
        <v>3</v>
      </c>
      <c r="C21" s="76">
        <v>1050000</v>
      </c>
      <c r="D21" s="76">
        <f t="shared" ref="D21:D35" si="3">+C21*0.21</f>
        <v>220500</v>
      </c>
      <c r="E21" s="91">
        <f t="shared" ref="E21:E35" si="4">+C21*1.21</f>
        <v>1270500</v>
      </c>
      <c r="F21" s="75" t="s">
        <v>40</v>
      </c>
      <c r="G21" s="75"/>
      <c r="H21" s="75" t="s">
        <v>55</v>
      </c>
      <c r="I21" s="92" t="s">
        <v>83</v>
      </c>
      <c r="J21" s="75"/>
      <c r="K21" s="93">
        <v>42576</v>
      </c>
      <c r="L21" s="75" t="s">
        <v>86</v>
      </c>
      <c r="M21" s="80">
        <v>-500000</v>
      </c>
      <c r="N21" s="80"/>
      <c r="O21" s="80"/>
      <c r="P21" s="80"/>
      <c r="Q21" s="75" t="s">
        <v>71</v>
      </c>
      <c r="R21" s="75" t="s">
        <v>72</v>
      </c>
      <c r="S21" s="75" t="s">
        <v>71</v>
      </c>
      <c r="T21" s="75" t="s">
        <v>72</v>
      </c>
      <c r="U21" s="75"/>
      <c r="V21" s="75" t="s">
        <v>120</v>
      </c>
      <c r="W21" s="75" t="s">
        <v>71</v>
      </c>
      <c r="X21" s="75"/>
      <c r="Y21" s="76">
        <f t="shared" si="2"/>
        <v>770500</v>
      </c>
      <c r="Z21" s="130"/>
      <c r="AA21" s="131"/>
    </row>
    <row r="22" spans="1:27" x14ac:dyDescent="0.25">
      <c r="A22" s="96" t="s">
        <v>20</v>
      </c>
      <c r="B22" s="108">
        <v>525</v>
      </c>
      <c r="C22" s="77">
        <v>16800</v>
      </c>
      <c r="D22" s="77">
        <f>+C22*0.21</f>
        <v>3528</v>
      </c>
      <c r="E22" s="78">
        <f>+C22+D22</f>
        <v>20328</v>
      </c>
      <c r="F22" s="94" t="s">
        <v>40</v>
      </c>
      <c r="G22" s="94"/>
      <c r="H22" s="75" t="s">
        <v>172</v>
      </c>
      <c r="I22" s="75" t="s">
        <v>71</v>
      </c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6">
        <f t="shared" si="2"/>
        <v>20328</v>
      </c>
      <c r="Z22" s="130"/>
      <c r="AA22" s="131"/>
    </row>
    <row r="23" spans="1:27" x14ac:dyDescent="0.25">
      <c r="A23" s="96" t="s">
        <v>31</v>
      </c>
      <c r="B23" s="75" t="s">
        <v>19</v>
      </c>
      <c r="C23" s="76">
        <v>414000</v>
      </c>
      <c r="D23" s="76">
        <f t="shared" si="3"/>
        <v>86940</v>
      </c>
      <c r="E23" s="91">
        <f t="shared" si="4"/>
        <v>500940</v>
      </c>
      <c r="F23" s="75" t="s">
        <v>40</v>
      </c>
      <c r="G23" s="75"/>
      <c r="H23" s="75" t="s">
        <v>173</v>
      </c>
      <c r="I23" s="75" t="s">
        <v>71</v>
      </c>
      <c r="J23" s="75"/>
      <c r="K23" s="75"/>
      <c r="L23" s="75"/>
      <c r="M23" s="80"/>
      <c r="N23" s="80"/>
      <c r="O23" s="80"/>
      <c r="P23" s="80"/>
      <c r="Q23" s="75"/>
      <c r="R23" s="75"/>
      <c r="S23" s="75"/>
      <c r="T23" s="75"/>
      <c r="U23" s="75"/>
      <c r="V23" s="75"/>
      <c r="W23" s="75"/>
      <c r="X23" s="75"/>
      <c r="Y23" s="76">
        <f t="shared" si="2"/>
        <v>500940</v>
      </c>
      <c r="Z23" s="130"/>
      <c r="AA23" s="131"/>
    </row>
    <row r="24" spans="1:27" x14ac:dyDescent="0.25">
      <c r="A24" s="96" t="s">
        <v>20</v>
      </c>
      <c r="B24" s="75" t="s">
        <v>21</v>
      </c>
      <c r="C24" s="76">
        <v>409800</v>
      </c>
      <c r="D24" s="76">
        <f t="shared" si="3"/>
        <v>86058</v>
      </c>
      <c r="E24" s="91">
        <f t="shared" si="4"/>
        <v>495858</v>
      </c>
      <c r="F24" s="75" t="s">
        <v>40</v>
      </c>
      <c r="G24" s="75"/>
      <c r="H24" s="75" t="s">
        <v>172</v>
      </c>
      <c r="I24" s="75" t="s">
        <v>71</v>
      </c>
      <c r="J24" s="75"/>
      <c r="K24" s="75"/>
      <c r="L24" s="75"/>
      <c r="M24" s="80"/>
      <c r="N24" s="80"/>
      <c r="O24" s="80"/>
      <c r="P24" s="80"/>
      <c r="Q24" s="75"/>
      <c r="R24" s="75"/>
      <c r="S24" s="75"/>
      <c r="T24" s="75"/>
      <c r="U24" s="75"/>
      <c r="V24" s="75"/>
      <c r="W24" s="75"/>
      <c r="X24" s="75"/>
      <c r="Y24" s="76">
        <f t="shared" si="2"/>
        <v>495858</v>
      </c>
      <c r="Z24" s="130"/>
      <c r="AA24" s="131"/>
    </row>
    <row r="25" spans="1:27" x14ac:dyDescent="0.25">
      <c r="A25" s="114" t="s">
        <v>44</v>
      </c>
      <c r="B25" s="75" t="s">
        <v>1</v>
      </c>
      <c r="C25" s="76">
        <v>0</v>
      </c>
      <c r="D25" s="77">
        <f t="shared" si="3"/>
        <v>0</v>
      </c>
      <c r="E25" s="78">
        <f t="shared" si="4"/>
        <v>0</v>
      </c>
      <c r="F25" s="75" t="s">
        <v>40</v>
      </c>
      <c r="G25" s="75"/>
      <c r="H25" s="75" t="s">
        <v>44</v>
      </c>
      <c r="I25" s="75" t="s">
        <v>44</v>
      </c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6">
        <f t="shared" si="2"/>
        <v>0</v>
      </c>
      <c r="Z25" s="130"/>
      <c r="AA25" s="131"/>
    </row>
    <row r="26" spans="1:27" x14ac:dyDescent="0.25">
      <c r="A26" s="114" t="s">
        <v>44</v>
      </c>
      <c r="B26" s="75" t="s">
        <v>1</v>
      </c>
      <c r="C26" s="76">
        <v>0</v>
      </c>
      <c r="D26" s="77">
        <f t="shared" si="3"/>
        <v>0</v>
      </c>
      <c r="E26" s="78">
        <f t="shared" si="4"/>
        <v>0</v>
      </c>
      <c r="F26" s="75" t="s">
        <v>40</v>
      </c>
      <c r="G26" s="75"/>
      <c r="H26" s="75" t="s">
        <v>44</v>
      </c>
      <c r="I26" s="75" t="s">
        <v>44</v>
      </c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6">
        <f t="shared" si="2"/>
        <v>0</v>
      </c>
      <c r="Z26" s="130"/>
      <c r="AA26" s="131"/>
    </row>
    <row r="27" spans="1:27" x14ac:dyDescent="0.25">
      <c r="A27" s="114" t="s">
        <v>44</v>
      </c>
      <c r="B27" s="75" t="s">
        <v>1</v>
      </c>
      <c r="C27" s="76">
        <v>0</v>
      </c>
      <c r="D27" s="77">
        <f t="shared" si="3"/>
        <v>0</v>
      </c>
      <c r="E27" s="78">
        <f t="shared" si="4"/>
        <v>0</v>
      </c>
      <c r="F27" s="75" t="s">
        <v>40</v>
      </c>
      <c r="G27" s="75"/>
      <c r="H27" s="75" t="s">
        <v>44</v>
      </c>
      <c r="I27" s="75" t="s">
        <v>44</v>
      </c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6">
        <f t="shared" si="2"/>
        <v>0</v>
      </c>
      <c r="Z27" s="130"/>
      <c r="AA27" s="131"/>
    </row>
    <row r="28" spans="1:27" x14ac:dyDescent="0.25">
      <c r="A28" s="114" t="s">
        <v>44</v>
      </c>
      <c r="B28" s="75" t="s">
        <v>26</v>
      </c>
      <c r="C28" s="76">
        <v>0</v>
      </c>
      <c r="D28" s="77">
        <f t="shared" si="3"/>
        <v>0</v>
      </c>
      <c r="E28" s="78">
        <f t="shared" si="4"/>
        <v>0</v>
      </c>
      <c r="F28" s="75" t="s">
        <v>40</v>
      </c>
      <c r="G28" s="75"/>
      <c r="H28" s="75" t="s">
        <v>44</v>
      </c>
      <c r="I28" s="75" t="s">
        <v>44</v>
      </c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6">
        <f t="shared" si="2"/>
        <v>0</v>
      </c>
      <c r="Z28" s="130"/>
      <c r="AA28" s="131"/>
    </row>
    <row r="29" spans="1:27" x14ac:dyDescent="0.25">
      <c r="A29" s="114" t="s">
        <v>44</v>
      </c>
      <c r="B29" s="75" t="s">
        <v>24</v>
      </c>
      <c r="C29" s="76">
        <v>0</v>
      </c>
      <c r="D29" s="77">
        <f t="shared" si="3"/>
        <v>0</v>
      </c>
      <c r="E29" s="78">
        <f t="shared" si="4"/>
        <v>0</v>
      </c>
      <c r="F29" s="75" t="s">
        <v>40</v>
      </c>
      <c r="G29" s="75"/>
      <c r="H29" s="75" t="s">
        <v>44</v>
      </c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6">
        <f t="shared" si="2"/>
        <v>0</v>
      </c>
      <c r="Z29" s="130"/>
      <c r="AA29" s="131"/>
    </row>
    <row r="30" spans="1:27" x14ac:dyDescent="0.25">
      <c r="A30" s="96" t="s">
        <v>31</v>
      </c>
      <c r="B30" s="75" t="s">
        <v>25</v>
      </c>
      <c r="C30" s="76">
        <v>1020000</v>
      </c>
      <c r="D30" s="76">
        <f t="shared" si="3"/>
        <v>214200</v>
      </c>
      <c r="E30" s="91">
        <f t="shared" si="4"/>
        <v>1234200</v>
      </c>
      <c r="F30" s="75" t="s">
        <v>40</v>
      </c>
      <c r="G30" s="75"/>
      <c r="H30" s="75" t="s">
        <v>173</v>
      </c>
      <c r="I30" s="75" t="s">
        <v>71</v>
      </c>
      <c r="J30" s="75"/>
      <c r="K30" s="93">
        <v>42577</v>
      </c>
      <c r="L30" s="75" t="s">
        <v>80</v>
      </c>
      <c r="M30" s="80">
        <v>-1000000</v>
      </c>
      <c r="N30" s="80"/>
      <c r="O30" s="80"/>
      <c r="P30" s="80"/>
      <c r="Q30" s="75" t="s">
        <v>81</v>
      </c>
      <c r="R30" s="75"/>
      <c r="S30" s="75" t="s">
        <v>81</v>
      </c>
      <c r="T30" s="75" t="s">
        <v>81</v>
      </c>
      <c r="U30" s="75"/>
      <c r="V30" s="75" t="s">
        <v>81</v>
      </c>
      <c r="W30" s="75" t="s">
        <v>81</v>
      </c>
      <c r="X30" s="75" t="s">
        <v>81</v>
      </c>
      <c r="Y30" s="76">
        <f t="shared" si="2"/>
        <v>234200</v>
      </c>
      <c r="Z30" s="130"/>
      <c r="AA30" s="131"/>
    </row>
    <row r="31" spans="1:27" x14ac:dyDescent="0.25">
      <c r="A31" s="96" t="s">
        <v>42</v>
      </c>
      <c r="B31" s="75" t="s">
        <v>2</v>
      </c>
      <c r="C31" s="76">
        <v>222000</v>
      </c>
      <c r="D31" s="76">
        <f t="shared" si="3"/>
        <v>46620</v>
      </c>
      <c r="E31" s="91">
        <f t="shared" si="4"/>
        <v>268620</v>
      </c>
      <c r="F31" s="75" t="s">
        <v>40</v>
      </c>
      <c r="G31" s="75"/>
      <c r="H31" s="75" t="s">
        <v>172</v>
      </c>
      <c r="I31" s="92" t="s">
        <v>79</v>
      </c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6">
        <f t="shared" si="2"/>
        <v>268620</v>
      </c>
      <c r="Z31" s="130"/>
      <c r="AA31" s="131"/>
    </row>
    <row r="32" spans="1:27" x14ac:dyDescent="0.25">
      <c r="A32" s="114" t="s">
        <v>20</v>
      </c>
      <c r="B32" s="75" t="s">
        <v>2</v>
      </c>
      <c r="C32" s="76">
        <f>91200*3</f>
        <v>273600</v>
      </c>
      <c r="D32" s="77">
        <f t="shared" si="3"/>
        <v>57456</v>
      </c>
      <c r="E32" s="91">
        <f t="shared" si="4"/>
        <v>331056</v>
      </c>
      <c r="F32" s="75" t="s">
        <v>40</v>
      </c>
      <c r="G32" s="75"/>
      <c r="H32" s="75" t="s">
        <v>172</v>
      </c>
      <c r="I32" s="75" t="s">
        <v>71</v>
      </c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6">
        <f t="shared" si="2"/>
        <v>331056</v>
      </c>
      <c r="Z32" s="130"/>
      <c r="AA32" s="131"/>
    </row>
    <row r="33" spans="1:27" x14ac:dyDescent="0.25">
      <c r="A33" s="114" t="s">
        <v>44</v>
      </c>
      <c r="B33" s="75" t="s">
        <v>37</v>
      </c>
      <c r="C33" s="76">
        <v>0</v>
      </c>
      <c r="D33" s="77">
        <f t="shared" si="3"/>
        <v>0</v>
      </c>
      <c r="E33" s="78">
        <f t="shared" si="4"/>
        <v>0</v>
      </c>
      <c r="F33" s="75" t="s">
        <v>40</v>
      </c>
      <c r="G33" s="75"/>
      <c r="H33" s="75" t="s">
        <v>44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6">
        <f t="shared" si="2"/>
        <v>0</v>
      </c>
      <c r="Z33" s="130"/>
      <c r="AA33" s="131"/>
    </row>
    <row r="34" spans="1:27" x14ac:dyDescent="0.25">
      <c r="A34" s="96" t="s">
        <v>31</v>
      </c>
      <c r="B34" s="75" t="s">
        <v>8</v>
      </c>
      <c r="C34" s="76">
        <f>72000*3</f>
        <v>216000</v>
      </c>
      <c r="D34" s="76">
        <f t="shared" si="3"/>
        <v>45360</v>
      </c>
      <c r="E34" s="91">
        <f t="shared" si="4"/>
        <v>261360</v>
      </c>
      <c r="F34" s="75" t="s">
        <v>40</v>
      </c>
      <c r="G34" s="75"/>
      <c r="H34" s="75" t="s">
        <v>173</v>
      </c>
      <c r="I34" s="92" t="s">
        <v>77</v>
      </c>
      <c r="J34" s="75"/>
      <c r="K34" s="75"/>
      <c r="L34" s="75"/>
      <c r="M34" s="80"/>
      <c r="N34" s="80"/>
      <c r="O34" s="80"/>
      <c r="P34" s="80"/>
      <c r="Q34" s="75"/>
      <c r="R34" s="75"/>
      <c r="S34" s="75"/>
      <c r="T34" s="75"/>
      <c r="U34" s="75"/>
      <c r="V34" s="75"/>
      <c r="W34" s="75"/>
      <c r="X34" s="75"/>
      <c r="Y34" s="76">
        <f t="shared" si="2"/>
        <v>261360</v>
      </c>
      <c r="Z34" s="130"/>
      <c r="AA34" s="131"/>
    </row>
    <row r="35" spans="1:27" x14ac:dyDescent="0.25">
      <c r="A35" s="96" t="s">
        <v>31</v>
      </c>
      <c r="B35" s="75" t="s">
        <v>9</v>
      </c>
      <c r="C35" s="76">
        <f>49000*3</f>
        <v>147000</v>
      </c>
      <c r="D35" s="76">
        <f t="shared" si="3"/>
        <v>30870</v>
      </c>
      <c r="E35" s="91">
        <f t="shared" si="4"/>
        <v>177870</v>
      </c>
      <c r="F35" s="75" t="s">
        <v>40</v>
      </c>
      <c r="G35" s="75"/>
      <c r="H35" s="75" t="s">
        <v>173</v>
      </c>
      <c r="I35" s="92" t="s">
        <v>77</v>
      </c>
      <c r="J35" s="75"/>
      <c r="K35" s="75"/>
      <c r="L35" s="75"/>
      <c r="M35" s="80"/>
      <c r="N35" s="80"/>
      <c r="O35" s="80"/>
      <c r="P35" s="80"/>
      <c r="Q35" s="75"/>
      <c r="R35" s="75"/>
      <c r="S35" s="75"/>
      <c r="T35" s="75"/>
      <c r="U35" s="75"/>
      <c r="V35" s="75"/>
      <c r="W35" s="75"/>
      <c r="X35" s="75"/>
      <c r="Y35" s="76">
        <f t="shared" si="2"/>
        <v>177870</v>
      </c>
      <c r="Z35" s="130"/>
      <c r="AA35" s="131"/>
    </row>
    <row r="36" spans="1:27" x14ac:dyDescent="0.25">
      <c r="A36" s="114" t="s">
        <v>44</v>
      </c>
      <c r="B36" s="75" t="s">
        <v>6</v>
      </c>
      <c r="C36" s="76">
        <v>0</v>
      </c>
      <c r="D36" s="77">
        <f t="shared" ref="D36:D41" si="5">+C36*0.21</f>
        <v>0</v>
      </c>
      <c r="E36" s="78">
        <f t="shared" ref="E36:E41" si="6">+C36*1.21</f>
        <v>0</v>
      </c>
      <c r="F36" s="75" t="s">
        <v>40</v>
      </c>
      <c r="G36" s="75"/>
      <c r="H36" s="75" t="s">
        <v>44</v>
      </c>
      <c r="I36" s="75" t="s">
        <v>44</v>
      </c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6">
        <f t="shared" si="2"/>
        <v>0</v>
      </c>
      <c r="Z36" s="130"/>
      <c r="AA36" s="131"/>
    </row>
    <row r="37" spans="1:27" x14ac:dyDescent="0.25">
      <c r="A37" s="114" t="s">
        <v>44</v>
      </c>
      <c r="B37" s="75" t="s">
        <v>5</v>
      </c>
      <c r="C37" s="76">
        <v>0</v>
      </c>
      <c r="D37" s="77">
        <f t="shared" si="5"/>
        <v>0</v>
      </c>
      <c r="E37" s="78">
        <f t="shared" si="6"/>
        <v>0</v>
      </c>
      <c r="F37" s="75" t="s">
        <v>40</v>
      </c>
      <c r="G37" s="75"/>
      <c r="H37" s="75" t="s">
        <v>44</v>
      </c>
      <c r="I37" s="75" t="s">
        <v>44</v>
      </c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6">
        <f t="shared" si="2"/>
        <v>0</v>
      </c>
      <c r="Z37" s="130"/>
      <c r="AA37" s="131"/>
    </row>
    <row r="38" spans="1:27" x14ac:dyDescent="0.25">
      <c r="A38" s="114" t="s">
        <v>44</v>
      </c>
      <c r="B38" s="75" t="s">
        <v>29</v>
      </c>
      <c r="C38" s="76">
        <v>0</v>
      </c>
      <c r="D38" s="77">
        <f t="shared" si="5"/>
        <v>0</v>
      </c>
      <c r="E38" s="78">
        <f t="shared" si="6"/>
        <v>0</v>
      </c>
      <c r="F38" s="75" t="s">
        <v>40</v>
      </c>
      <c r="G38" s="75"/>
      <c r="H38" s="75" t="s">
        <v>44</v>
      </c>
      <c r="I38" s="75" t="s">
        <v>44</v>
      </c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6">
        <f t="shared" si="2"/>
        <v>0</v>
      </c>
      <c r="Z38" s="130"/>
      <c r="AA38" s="131"/>
    </row>
    <row r="39" spans="1:27" x14ac:dyDescent="0.25">
      <c r="A39" s="114" t="s">
        <v>44</v>
      </c>
      <c r="B39" s="75" t="s">
        <v>7</v>
      </c>
      <c r="C39" s="76">
        <v>0</v>
      </c>
      <c r="D39" s="77">
        <f t="shared" si="5"/>
        <v>0</v>
      </c>
      <c r="E39" s="78">
        <f t="shared" si="6"/>
        <v>0</v>
      </c>
      <c r="F39" s="75" t="s">
        <v>40</v>
      </c>
      <c r="G39" s="75"/>
      <c r="H39" s="75" t="s">
        <v>44</v>
      </c>
      <c r="I39" s="75" t="s">
        <v>44</v>
      </c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6">
        <f t="shared" si="2"/>
        <v>0</v>
      </c>
      <c r="Z39" s="130"/>
      <c r="AA39" s="131"/>
    </row>
    <row r="40" spans="1:27" ht="15.75" thickBot="1" x14ac:dyDescent="0.3">
      <c r="A40" s="115"/>
      <c r="B40" s="89" t="s">
        <v>50</v>
      </c>
      <c r="C40" s="90">
        <f>SUM(C21:C39)</f>
        <v>3769200</v>
      </c>
      <c r="D40" s="90">
        <f>SUM(D21:D39)</f>
        <v>791532</v>
      </c>
      <c r="E40" s="90">
        <f>SUM(E21:E39)</f>
        <v>4560732</v>
      </c>
      <c r="F40" s="90" t="s">
        <v>40</v>
      </c>
      <c r="G40" s="98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2">
        <f>SUM(Y21:Y39)</f>
        <v>3060732</v>
      </c>
      <c r="Z40" s="112"/>
      <c r="AA40" s="117"/>
    </row>
    <row r="41" spans="1:27" x14ac:dyDescent="0.25">
      <c r="A41" s="118" t="s">
        <v>44</v>
      </c>
      <c r="B41" s="124">
        <v>525</v>
      </c>
      <c r="C41" s="95">
        <v>0</v>
      </c>
      <c r="D41" s="73">
        <f t="shared" si="5"/>
        <v>0</v>
      </c>
      <c r="E41" s="74">
        <f t="shared" si="6"/>
        <v>0</v>
      </c>
      <c r="F41" s="72" t="s">
        <v>36</v>
      </c>
      <c r="G41" s="72"/>
      <c r="H41" s="72" t="s">
        <v>44</v>
      </c>
      <c r="I41" s="72" t="s">
        <v>71</v>
      </c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95">
        <f t="shared" si="2"/>
        <v>0</v>
      </c>
      <c r="Z41" s="134"/>
      <c r="AA41" s="135"/>
    </row>
    <row r="42" spans="1:27" x14ac:dyDescent="0.25">
      <c r="A42" s="96" t="s">
        <v>32</v>
      </c>
      <c r="B42" s="75" t="s">
        <v>3</v>
      </c>
      <c r="C42" s="76">
        <v>1010000</v>
      </c>
      <c r="D42" s="97">
        <f t="shared" ref="D42:D59" si="7">+C42*0.21</f>
        <v>212100</v>
      </c>
      <c r="E42" s="91">
        <f>+C42*1.21</f>
        <v>1222100</v>
      </c>
      <c r="F42" s="75" t="s">
        <v>36</v>
      </c>
      <c r="G42" s="75"/>
      <c r="H42" s="75" t="s">
        <v>172</v>
      </c>
      <c r="I42" s="75" t="s">
        <v>71</v>
      </c>
      <c r="J42" s="75"/>
      <c r="K42" s="93">
        <v>42577</v>
      </c>
      <c r="L42" s="75" t="s">
        <v>82</v>
      </c>
      <c r="M42" s="80">
        <v>-500000</v>
      </c>
      <c r="N42" s="80"/>
      <c r="O42" s="80"/>
      <c r="P42" s="80"/>
      <c r="Q42" s="75"/>
      <c r="R42" s="75"/>
      <c r="S42" s="75"/>
      <c r="T42" s="75"/>
      <c r="U42" s="75"/>
      <c r="V42" s="75"/>
      <c r="W42" s="75"/>
      <c r="X42" s="75"/>
      <c r="Y42" s="76">
        <f t="shared" si="2"/>
        <v>722100</v>
      </c>
      <c r="Z42" s="132"/>
      <c r="AA42" s="133"/>
    </row>
    <row r="43" spans="1:27" x14ac:dyDescent="0.25">
      <c r="A43" s="96" t="s">
        <v>33</v>
      </c>
      <c r="B43" s="75" t="s">
        <v>19</v>
      </c>
      <c r="C43" s="76">
        <v>260000</v>
      </c>
      <c r="D43" s="97">
        <f t="shared" si="7"/>
        <v>54600</v>
      </c>
      <c r="E43" s="91">
        <f>+C43*1.21</f>
        <v>314600</v>
      </c>
      <c r="F43" s="75" t="s">
        <v>36</v>
      </c>
      <c r="G43" s="75"/>
      <c r="H43" s="75" t="s">
        <v>55</v>
      </c>
      <c r="I43" s="75" t="s">
        <v>83</v>
      </c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6">
        <f t="shared" si="2"/>
        <v>314600</v>
      </c>
      <c r="Z43" s="132"/>
      <c r="AA43" s="133"/>
    </row>
    <row r="44" spans="1:27" x14ac:dyDescent="0.25">
      <c r="A44" s="96" t="s">
        <v>33</v>
      </c>
      <c r="B44" s="75" t="s">
        <v>21</v>
      </c>
      <c r="C44" s="76">
        <v>260000</v>
      </c>
      <c r="D44" s="97">
        <f t="shared" si="7"/>
        <v>54600</v>
      </c>
      <c r="E44" s="91">
        <f>+C44*1.21</f>
        <v>314600</v>
      </c>
      <c r="F44" s="75" t="s">
        <v>36</v>
      </c>
      <c r="G44" s="75"/>
      <c r="H44" s="75" t="s">
        <v>55</v>
      </c>
      <c r="I44" s="75" t="s">
        <v>83</v>
      </c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6">
        <f t="shared" si="2"/>
        <v>314600</v>
      </c>
      <c r="Z44" s="132"/>
      <c r="AA44" s="133"/>
    </row>
    <row r="45" spans="1:27" x14ac:dyDescent="0.25">
      <c r="A45" s="96" t="s">
        <v>32</v>
      </c>
      <c r="B45" s="75" t="s">
        <v>1</v>
      </c>
      <c r="C45" s="76">
        <v>1890000</v>
      </c>
      <c r="D45" s="97">
        <f t="shared" si="7"/>
        <v>396900</v>
      </c>
      <c r="E45" s="91">
        <f>+C45*1.21</f>
        <v>2286900</v>
      </c>
      <c r="F45" s="75" t="s">
        <v>36</v>
      </c>
      <c r="G45" s="75"/>
      <c r="H45" s="75" t="s">
        <v>172</v>
      </c>
      <c r="I45" s="75" t="s">
        <v>71</v>
      </c>
      <c r="J45" s="75"/>
      <c r="K45" s="75"/>
      <c r="L45" s="75"/>
      <c r="M45" s="80"/>
      <c r="N45" s="80"/>
      <c r="O45" s="80"/>
      <c r="P45" s="80"/>
      <c r="Q45" s="75"/>
      <c r="R45" s="75"/>
      <c r="S45" s="75"/>
      <c r="T45" s="75"/>
      <c r="U45" s="75"/>
      <c r="V45" s="75"/>
      <c r="W45" s="75"/>
      <c r="X45" s="75"/>
      <c r="Y45" s="76">
        <f t="shared" si="2"/>
        <v>2286900</v>
      </c>
      <c r="Z45" s="132"/>
      <c r="AA45" s="133"/>
    </row>
    <row r="46" spans="1:27" x14ac:dyDescent="0.25">
      <c r="A46" s="96" t="s">
        <v>46</v>
      </c>
      <c r="B46" s="75" t="s">
        <v>1</v>
      </c>
      <c r="C46" s="76">
        <f>1500/1.21*3</f>
        <v>3719.0082644628101</v>
      </c>
      <c r="D46" s="97">
        <f t="shared" si="7"/>
        <v>780.99173553719004</v>
      </c>
      <c r="E46" s="91">
        <f>+C46*1.21</f>
        <v>4500</v>
      </c>
      <c r="F46" s="75" t="s">
        <v>36</v>
      </c>
      <c r="G46" s="75"/>
      <c r="H46" s="75" t="s">
        <v>75</v>
      </c>
      <c r="I46" s="92" t="s">
        <v>77</v>
      </c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6">
        <f t="shared" si="2"/>
        <v>4500</v>
      </c>
      <c r="Z46" s="132"/>
      <c r="AA46" s="133"/>
    </row>
    <row r="47" spans="1:27" x14ac:dyDescent="0.25">
      <c r="A47" s="96" t="s">
        <v>84</v>
      </c>
      <c r="B47" s="75" t="s">
        <v>1</v>
      </c>
      <c r="C47" s="76">
        <f>13000*3</f>
        <v>39000</v>
      </c>
      <c r="D47" s="97">
        <f t="shared" si="7"/>
        <v>8190</v>
      </c>
      <c r="E47" s="91">
        <f>+C47+D47</f>
        <v>47190</v>
      </c>
      <c r="F47" s="75" t="s">
        <v>36</v>
      </c>
      <c r="G47" s="75"/>
      <c r="H47" s="75" t="s">
        <v>172</v>
      </c>
      <c r="I47" s="92" t="s">
        <v>77</v>
      </c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6">
        <f t="shared" si="2"/>
        <v>47190</v>
      </c>
      <c r="Z47" s="132"/>
      <c r="AA47" s="133"/>
    </row>
    <row r="48" spans="1:27" x14ac:dyDescent="0.25">
      <c r="A48" s="96" t="s">
        <v>33</v>
      </c>
      <c r="B48" s="75" t="s">
        <v>26</v>
      </c>
      <c r="C48" s="76">
        <v>840000</v>
      </c>
      <c r="D48" s="97">
        <f t="shared" si="7"/>
        <v>176400</v>
      </c>
      <c r="E48" s="91">
        <f>+C48*1.21</f>
        <v>1016400</v>
      </c>
      <c r="F48" s="75" t="s">
        <v>36</v>
      </c>
      <c r="G48" s="75"/>
      <c r="H48" s="75" t="s">
        <v>55</v>
      </c>
      <c r="I48" s="75" t="s">
        <v>83</v>
      </c>
      <c r="J48" s="75"/>
      <c r="K48" s="93">
        <v>42578</v>
      </c>
      <c r="L48" s="75" t="s">
        <v>73</v>
      </c>
      <c r="M48" s="75">
        <v>-658540</v>
      </c>
      <c r="N48" s="75"/>
      <c r="O48" s="75"/>
      <c r="P48" s="75"/>
      <c r="Q48" s="81" t="s">
        <v>71</v>
      </c>
      <c r="R48" s="81" t="s">
        <v>72</v>
      </c>
      <c r="S48" s="81" t="s">
        <v>71</v>
      </c>
      <c r="T48" s="81" t="s">
        <v>72</v>
      </c>
      <c r="U48" s="81"/>
      <c r="V48" s="81" t="s">
        <v>71</v>
      </c>
      <c r="W48" s="81" t="s">
        <v>71</v>
      </c>
      <c r="X48" s="81" t="s">
        <v>119</v>
      </c>
      <c r="Y48" s="76">
        <f t="shared" si="2"/>
        <v>357860</v>
      </c>
      <c r="Z48" s="132"/>
      <c r="AA48" s="133"/>
    </row>
    <row r="49" spans="1:27" x14ac:dyDescent="0.25">
      <c r="A49" s="114" t="s">
        <v>44</v>
      </c>
      <c r="B49" s="75" t="s">
        <v>24</v>
      </c>
      <c r="C49" s="76">
        <v>0</v>
      </c>
      <c r="D49" s="77">
        <f t="shared" si="7"/>
        <v>0</v>
      </c>
      <c r="E49" s="78">
        <f>+C49*1.21</f>
        <v>0</v>
      </c>
      <c r="F49" s="75" t="s">
        <v>36</v>
      </c>
      <c r="G49" s="75"/>
      <c r="H49" s="75" t="s">
        <v>44</v>
      </c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6">
        <f t="shared" si="2"/>
        <v>0</v>
      </c>
      <c r="Z49" s="132"/>
      <c r="AA49" s="133"/>
    </row>
    <row r="50" spans="1:27" x14ac:dyDescent="0.25">
      <c r="A50" s="96" t="s">
        <v>34</v>
      </c>
      <c r="B50" s="75" t="s">
        <v>25</v>
      </c>
      <c r="C50" s="76">
        <v>570000</v>
      </c>
      <c r="D50" s="76">
        <f>+C50*0.21</f>
        <v>119700</v>
      </c>
      <c r="E50" s="91">
        <f>+C50*1.21</f>
        <v>689700</v>
      </c>
      <c r="F50" s="75" t="s">
        <v>36</v>
      </c>
      <c r="G50" s="75"/>
      <c r="H50" s="75" t="s">
        <v>173</v>
      </c>
      <c r="I50" s="75" t="s">
        <v>71</v>
      </c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6">
        <f t="shared" si="2"/>
        <v>689700</v>
      </c>
      <c r="Z50" s="132"/>
      <c r="AA50" s="133"/>
    </row>
    <row r="51" spans="1:27" x14ac:dyDescent="0.25">
      <c r="A51" s="114" t="s">
        <v>44</v>
      </c>
      <c r="B51" s="75" t="s">
        <v>2</v>
      </c>
      <c r="C51" s="76">
        <v>0</v>
      </c>
      <c r="D51" s="77">
        <f t="shared" si="7"/>
        <v>0</v>
      </c>
      <c r="E51" s="78">
        <f>+C51*1.21</f>
        <v>0</v>
      </c>
      <c r="F51" s="75" t="s">
        <v>36</v>
      </c>
      <c r="G51" s="75"/>
      <c r="H51" s="75" t="s">
        <v>44</v>
      </c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6">
        <f t="shared" si="2"/>
        <v>0</v>
      </c>
      <c r="Z51" s="132"/>
      <c r="AA51" s="133"/>
    </row>
    <row r="52" spans="1:27" x14ac:dyDescent="0.25">
      <c r="A52" s="96" t="s">
        <v>34</v>
      </c>
      <c r="B52" s="75" t="s">
        <v>37</v>
      </c>
      <c r="C52" s="76">
        <v>330000</v>
      </c>
      <c r="D52" s="76">
        <f>+C52*0.21</f>
        <v>69300</v>
      </c>
      <c r="E52" s="91">
        <f>+C52*1.21</f>
        <v>399300</v>
      </c>
      <c r="F52" s="75" t="s">
        <v>36</v>
      </c>
      <c r="G52" s="75"/>
      <c r="H52" s="75" t="s">
        <v>173</v>
      </c>
      <c r="I52" s="92" t="s">
        <v>77</v>
      </c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6">
        <f t="shared" si="2"/>
        <v>399300</v>
      </c>
      <c r="Z52" s="132"/>
      <c r="AA52" s="133"/>
    </row>
    <row r="53" spans="1:27" x14ac:dyDescent="0.25">
      <c r="A53" s="114" t="s">
        <v>44</v>
      </c>
      <c r="B53" s="75" t="s">
        <v>8</v>
      </c>
      <c r="C53" s="76">
        <v>0</v>
      </c>
      <c r="D53" s="77">
        <f t="shared" si="7"/>
        <v>0</v>
      </c>
      <c r="E53" s="78">
        <f t="shared" ref="E53:E58" si="8">+C53*1.21</f>
        <v>0</v>
      </c>
      <c r="F53" s="75" t="s">
        <v>36</v>
      </c>
      <c r="G53" s="75"/>
      <c r="H53" s="75" t="s">
        <v>44</v>
      </c>
      <c r="I53" s="75" t="s">
        <v>44</v>
      </c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6">
        <f t="shared" si="2"/>
        <v>0</v>
      </c>
      <c r="Z53" s="132"/>
      <c r="AA53" s="133"/>
    </row>
    <row r="54" spans="1:27" x14ac:dyDescent="0.25">
      <c r="A54" s="114" t="s">
        <v>44</v>
      </c>
      <c r="B54" s="75" t="s">
        <v>9</v>
      </c>
      <c r="C54" s="76">
        <v>0</v>
      </c>
      <c r="D54" s="77">
        <f t="shared" si="7"/>
        <v>0</v>
      </c>
      <c r="E54" s="78">
        <f t="shared" si="8"/>
        <v>0</v>
      </c>
      <c r="F54" s="75" t="s">
        <v>36</v>
      </c>
      <c r="G54" s="75"/>
      <c r="H54" s="75" t="s">
        <v>44</v>
      </c>
      <c r="I54" s="75" t="s">
        <v>44</v>
      </c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6">
        <f t="shared" si="2"/>
        <v>0</v>
      </c>
      <c r="Z54" s="132"/>
      <c r="AA54" s="133"/>
    </row>
    <row r="55" spans="1:27" x14ac:dyDescent="0.25">
      <c r="A55" s="114" t="s">
        <v>44</v>
      </c>
      <c r="B55" s="75" t="s">
        <v>6</v>
      </c>
      <c r="C55" s="76">
        <v>0</v>
      </c>
      <c r="D55" s="77">
        <f t="shared" si="7"/>
        <v>0</v>
      </c>
      <c r="E55" s="78">
        <f t="shared" si="8"/>
        <v>0</v>
      </c>
      <c r="F55" s="75" t="s">
        <v>36</v>
      </c>
      <c r="G55" s="75"/>
      <c r="H55" s="75" t="s">
        <v>44</v>
      </c>
      <c r="I55" s="75" t="s">
        <v>44</v>
      </c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6">
        <f t="shared" si="2"/>
        <v>0</v>
      </c>
      <c r="Z55" s="132"/>
      <c r="AA55" s="133"/>
    </row>
    <row r="56" spans="1:27" x14ac:dyDescent="0.25">
      <c r="A56" s="114" t="s">
        <v>44</v>
      </c>
      <c r="B56" s="75" t="s">
        <v>5</v>
      </c>
      <c r="C56" s="76">
        <v>0</v>
      </c>
      <c r="D56" s="77">
        <f t="shared" si="7"/>
        <v>0</v>
      </c>
      <c r="E56" s="78">
        <f t="shared" si="8"/>
        <v>0</v>
      </c>
      <c r="F56" s="75" t="s">
        <v>36</v>
      </c>
      <c r="G56" s="75"/>
      <c r="H56" s="75" t="s">
        <v>44</v>
      </c>
      <c r="I56" s="75" t="s">
        <v>44</v>
      </c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6">
        <f t="shared" si="2"/>
        <v>0</v>
      </c>
      <c r="Z56" s="132"/>
      <c r="AA56" s="133"/>
    </row>
    <row r="57" spans="1:27" x14ac:dyDescent="0.25">
      <c r="A57" s="114" t="s">
        <v>44</v>
      </c>
      <c r="B57" s="75" t="s">
        <v>29</v>
      </c>
      <c r="C57" s="76">
        <v>0</v>
      </c>
      <c r="D57" s="77">
        <f t="shared" si="7"/>
        <v>0</v>
      </c>
      <c r="E57" s="78">
        <f t="shared" si="8"/>
        <v>0</v>
      </c>
      <c r="F57" s="75" t="s">
        <v>36</v>
      </c>
      <c r="G57" s="75"/>
      <c r="H57" s="75" t="s">
        <v>44</v>
      </c>
      <c r="I57" s="75" t="s">
        <v>44</v>
      </c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6">
        <f t="shared" si="2"/>
        <v>0</v>
      </c>
      <c r="Z57" s="132"/>
      <c r="AA57" s="133"/>
    </row>
    <row r="58" spans="1:27" x14ac:dyDescent="0.25">
      <c r="A58" s="114" t="s">
        <v>44</v>
      </c>
      <c r="B58" s="75" t="s">
        <v>7</v>
      </c>
      <c r="C58" s="76">
        <v>0</v>
      </c>
      <c r="D58" s="77">
        <f t="shared" si="7"/>
        <v>0</v>
      </c>
      <c r="E58" s="78">
        <f t="shared" si="8"/>
        <v>0</v>
      </c>
      <c r="F58" s="75" t="s">
        <v>36</v>
      </c>
      <c r="G58" s="75"/>
      <c r="H58" s="75" t="s">
        <v>44</v>
      </c>
      <c r="I58" s="75" t="s">
        <v>44</v>
      </c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6">
        <f t="shared" si="2"/>
        <v>0</v>
      </c>
      <c r="Z58" s="132"/>
      <c r="AA58" s="133"/>
    </row>
    <row r="59" spans="1:27" ht="15.75" thickBot="1" x14ac:dyDescent="0.3">
      <c r="A59" s="119" t="s">
        <v>44</v>
      </c>
      <c r="B59" s="82">
        <v>525</v>
      </c>
      <c r="C59" s="83">
        <v>0</v>
      </c>
      <c r="D59" s="84">
        <f t="shared" si="7"/>
        <v>0</v>
      </c>
      <c r="E59" s="85">
        <f>+C59*1.21</f>
        <v>0</v>
      </c>
      <c r="F59" s="86" t="s">
        <v>36</v>
      </c>
      <c r="G59" s="86"/>
      <c r="H59" s="86" t="s">
        <v>44</v>
      </c>
      <c r="I59" s="86" t="s">
        <v>44</v>
      </c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3">
        <f t="shared" si="2"/>
        <v>0</v>
      </c>
      <c r="Z59" s="136"/>
      <c r="AA59" s="137"/>
    </row>
    <row r="60" spans="1:27" ht="15.75" thickBot="1" x14ac:dyDescent="0.3">
      <c r="A60" s="120"/>
      <c r="B60" s="121" t="s">
        <v>76</v>
      </c>
      <c r="C60" s="104">
        <f>SUM(C41:C59)</f>
        <v>5202719.0082644634</v>
      </c>
      <c r="D60" s="104">
        <f>SUM(D41:D59)</f>
        <v>1092570.9917355371</v>
      </c>
      <c r="E60" s="104">
        <f>SUM(E41:E59)</f>
        <v>6295290</v>
      </c>
      <c r="F60" s="104" t="s">
        <v>36</v>
      </c>
      <c r="G60" s="105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22">
        <f>SUM(Y41:Y59)+Y40+Y20</f>
        <v>22339457</v>
      </c>
      <c r="Z60" s="122"/>
      <c r="AA60" s="123"/>
    </row>
    <row r="61" spans="1:27" s="88" customFormat="1" x14ac:dyDescent="0.25">
      <c r="M61" s="125"/>
      <c r="N61" s="125"/>
      <c r="O61" s="125"/>
      <c r="P61" s="125"/>
    </row>
    <row r="62" spans="1:27" s="88" customFormat="1" x14ac:dyDescent="0.25">
      <c r="M62" s="125"/>
      <c r="N62" s="125"/>
      <c r="O62" s="125"/>
      <c r="P62" s="125"/>
    </row>
    <row r="63" spans="1:27" s="88" customFormat="1" x14ac:dyDescent="0.25">
      <c r="M63" s="125"/>
      <c r="N63" s="125"/>
      <c r="O63" s="125"/>
      <c r="P63" s="125"/>
    </row>
    <row r="64" spans="1:27" s="88" customFormat="1" x14ac:dyDescent="0.25">
      <c r="M64" s="125"/>
      <c r="N64" s="125"/>
      <c r="O64" s="125"/>
      <c r="P64" s="125"/>
    </row>
    <row r="65" spans="13:16" s="88" customFormat="1" x14ac:dyDescent="0.25">
      <c r="M65" s="125"/>
      <c r="N65" s="125"/>
      <c r="O65" s="125"/>
      <c r="P65" s="125"/>
    </row>
    <row r="66" spans="13:16" s="88" customFormat="1" x14ac:dyDescent="0.25">
      <c r="M66" s="125"/>
      <c r="N66" s="125"/>
      <c r="O66" s="125"/>
      <c r="P66" s="125"/>
    </row>
    <row r="67" spans="13:16" s="88" customFormat="1" x14ac:dyDescent="0.25">
      <c r="M67" s="125"/>
      <c r="N67" s="125"/>
      <c r="O67" s="125"/>
      <c r="P67" s="125"/>
    </row>
    <row r="68" spans="13:16" s="88" customFormat="1" x14ac:dyDescent="0.25">
      <c r="M68" s="125"/>
      <c r="N68" s="125"/>
      <c r="O68" s="125"/>
      <c r="P68" s="125"/>
    </row>
    <row r="69" spans="13:16" s="88" customFormat="1" x14ac:dyDescent="0.25">
      <c r="M69" s="125"/>
      <c r="N69" s="125"/>
      <c r="O69" s="125"/>
      <c r="P69" s="125"/>
    </row>
    <row r="70" spans="13:16" s="88" customFormat="1" x14ac:dyDescent="0.25">
      <c r="M70" s="125"/>
      <c r="N70" s="125"/>
      <c r="O70" s="125"/>
      <c r="P70" s="125"/>
    </row>
    <row r="71" spans="13:16" s="88" customFormat="1" x14ac:dyDescent="0.25">
      <c r="M71" s="125"/>
      <c r="N71" s="125"/>
      <c r="O71" s="125"/>
      <c r="P71" s="125"/>
    </row>
    <row r="72" spans="13:16" s="88" customFormat="1" x14ac:dyDescent="0.25">
      <c r="M72" s="125"/>
      <c r="N72" s="125"/>
      <c r="O72" s="125"/>
      <c r="P72" s="125"/>
    </row>
    <row r="73" spans="13:16" s="88" customFormat="1" x14ac:dyDescent="0.25">
      <c r="M73" s="125"/>
      <c r="N73" s="125"/>
      <c r="O73" s="125"/>
      <c r="P73" s="125"/>
    </row>
    <row r="74" spans="13:16" s="88" customFormat="1" x14ac:dyDescent="0.25">
      <c r="M74" s="125"/>
      <c r="N74" s="125"/>
      <c r="O74" s="125"/>
      <c r="P74" s="125"/>
    </row>
    <row r="75" spans="13:16" s="88" customFormat="1" x14ac:dyDescent="0.25">
      <c r="M75" s="125"/>
      <c r="N75" s="125"/>
      <c r="O75" s="125"/>
      <c r="P75" s="125"/>
    </row>
    <row r="76" spans="13:16" s="88" customFormat="1" x14ac:dyDescent="0.25">
      <c r="M76" s="125"/>
      <c r="N76" s="125"/>
      <c r="O76" s="125"/>
      <c r="P76" s="125"/>
    </row>
    <row r="77" spans="13:16" s="88" customFormat="1" x14ac:dyDescent="0.25">
      <c r="M77" s="125"/>
      <c r="N77" s="125"/>
      <c r="O77" s="125"/>
      <c r="P77" s="125"/>
    </row>
    <row r="78" spans="13:16" s="88" customFormat="1" x14ac:dyDescent="0.25">
      <c r="M78" s="125"/>
      <c r="N78" s="125"/>
      <c r="O78" s="125"/>
      <c r="P78" s="125"/>
    </row>
    <row r="79" spans="13:16" s="88" customFormat="1" x14ac:dyDescent="0.25">
      <c r="M79" s="125"/>
      <c r="N79" s="125"/>
      <c r="O79" s="125"/>
      <c r="P79" s="125"/>
    </row>
    <row r="80" spans="13:16" s="88" customFormat="1" x14ac:dyDescent="0.25">
      <c r="M80" s="125"/>
      <c r="N80" s="125"/>
      <c r="O80" s="125"/>
      <c r="P80" s="125"/>
    </row>
    <row r="81" spans="13:16" s="88" customFormat="1" x14ac:dyDescent="0.25">
      <c r="M81" s="125"/>
      <c r="N81" s="125"/>
      <c r="O81" s="125"/>
      <c r="P81" s="125"/>
    </row>
    <row r="82" spans="13:16" s="88" customFormat="1" x14ac:dyDescent="0.25">
      <c r="M82" s="125"/>
      <c r="N82" s="125"/>
      <c r="O82" s="125"/>
      <c r="P82" s="125"/>
    </row>
    <row r="83" spans="13:16" s="88" customFormat="1" x14ac:dyDescent="0.25">
      <c r="M83" s="125"/>
      <c r="N83" s="125"/>
      <c r="O83" s="125"/>
      <c r="P83" s="125"/>
    </row>
    <row r="84" spans="13:16" s="88" customFormat="1" x14ac:dyDescent="0.25">
      <c r="M84" s="125"/>
      <c r="N84" s="125"/>
      <c r="O84" s="125"/>
      <c r="P84" s="125"/>
    </row>
    <row r="85" spans="13:16" s="88" customFormat="1" x14ac:dyDescent="0.25">
      <c r="M85" s="125"/>
      <c r="N85" s="125"/>
      <c r="O85" s="125"/>
      <c r="P85" s="125"/>
    </row>
    <row r="86" spans="13:16" s="88" customFormat="1" x14ac:dyDescent="0.25">
      <c r="M86" s="125"/>
      <c r="N86" s="125"/>
      <c r="O86" s="125"/>
      <c r="P86" s="125"/>
    </row>
    <row r="87" spans="13:16" s="88" customFormat="1" x14ac:dyDescent="0.25">
      <c r="M87" s="125"/>
      <c r="N87" s="125"/>
      <c r="O87" s="125"/>
      <c r="P87" s="125"/>
    </row>
    <row r="88" spans="13:16" s="88" customFormat="1" x14ac:dyDescent="0.25">
      <c r="M88" s="125"/>
      <c r="N88" s="125"/>
      <c r="O88" s="125"/>
      <c r="P88" s="125"/>
    </row>
    <row r="89" spans="13:16" s="88" customFormat="1" x14ac:dyDescent="0.25">
      <c r="M89" s="125"/>
      <c r="N89" s="125"/>
      <c r="O89" s="125"/>
      <c r="P89" s="125"/>
    </row>
    <row r="90" spans="13:16" s="88" customFormat="1" x14ac:dyDescent="0.25">
      <c r="M90" s="125"/>
      <c r="N90" s="125"/>
      <c r="O90" s="125"/>
      <c r="P90" s="125"/>
    </row>
    <row r="91" spans="13:16" s="88" customFormat="1" x14ac:dyDescent="0.25">
      <c r="M91" s="125"/>
      <c r="N91" s="125"/>
      <c r="O91" s="125"/>
      <c r="P91" s="125"/>
    </row>
    <row r="92" spans="13:16" s="88" customFormat="1" x14ac:dyDescent="0.25">
      <c r="M92" s="125"/>
      <c r="N92" s="125"/>
      <c r="O92" s="125"/>
      <c r="P92" s="125"/>
    </row>
    <row r="93" spans="13:16" s="88" customFormat="1" x14ac:dyDescent="0.25">
      <c r="M93" s="125"/>
      <c r="N93" s="125"/>
      <c r="O93" s="125"/>
      <c r="P93" s="125"/>
    </row>
    <row r="94" spans="13:16" s="88" customFormat="1" x14ac:dyDescent="0.25">
      <c r="M94" s="125"/>
      <c r="N94" s="125"/>
      <c r="O94" s="125"/>
      <c r="P94" s="125"/>
    </row>
    <row r="95" spans="13:16" s="88" customFormat="1" x14ac:dyDescent="0.25">
      <c r="M95" s="125"/>
      <c r="N95" s="125"/>
      <c r="O95" s="125"/>
      <c r="P95" s="125"/>
    </row>
    <row r="96" spans="13:16" s="88" customFormat="1" x14ac:dyDescent="0.25">
      <c r="M96" s="125"/>
      <c r="N96" s="125"/>
      <c r="O96" s="125"/>
      <c r="P96" s="125"/>
    </row>
    <row r="97" spans="13:16" s="88" customFormat="1" x14ac:dyDescent="0.25">
      <c r="M97" s="125"/>
      <c r="N97" s="125"/>
      <c r="O97" s="125"/>
      <c r="P97" s="125"/>
    </row>
    <row r="98" spans="13:16" s="88" customFormat="1" x14ac:dyDescent="0.25">
      <c r="M98" s="125"/>
      <c r="N98" s="125"/>
      <c r="O98" s="125"/>
      <c r="P98" s="125"/>
    </row>
    <row r="99" spans="13:16" s="88" customFormat="1" x14ac:dyDescent="0.25">
      <c r="M99" s="125"/>
      <c r="N99" s="125"/>
      <c r="O99" s="125"/>
      <c r="P99" s="125"/>
    </row>
    <row r="100" spans="13:16" s="88" customFormat="1" x14ac:dyDescent="0.25">
      <c r="M100" s="125"/>
      <c r="N100" s="125"/>
      <c r="O100" s="125"/>
      <c r="P100" s="125"/>
    </row>
    <row r="101" spans="13:16" s="88" customFormat="1" x14ac:dyDescent="0.25">
      <c r="M101" s="125"/>
      <c r="N101" s="125"/>
      <c r="O101" s="125"/>
      <c r="P101" s="125"/>
    </row>
    <row r="102" spans="13:16" s="88" customFormat="1" x14ac:dyDescent="0.25">
      <c r="M102" s="125"/>
      <c r="N102" s="125"/>
      <c r="O102" s="125"/>
      <c r="P102" s="125"/>
    </row>
    <row r="103" spans="13:16" s="88" customFormat="1" x14ac:dyDescent="0.25">
      <c r="M103" s="125"/>
      <c r="N103" s="125"/>
      <c r="O103" s="125"/>
      <c r="P103" s="125"/>
    </row>
    <row r="104" spans="13:16" s="88" customFormat="1" x14ac:dyDescent="0.25">
      <c r="M104" s="125"/>
      <c r="N104" s="125"/>
      <c r="O104" s="125"/>
      <c r="P104" s="125"/>
    </row>
    <row r="105" spans="13:16" s="88" customFormat="1" x14ac:dyDescent="0.25">
      <c r="M105" s="125"/>
      <c r="N105" s="125"/>
      <c r="O105" s="125"/>
      <c r="P105" s="125"/>
    </row>
    <row r="106" spans="13:16" s="88" customFormat="1" x14ac:dyDescent="0.25">
      <c r="M106" s="125"/>
      <c r="N106" s="125"/>
      <c r="O106" s="125"/>
      <c r="P106" s="125"/>
    </row>
    <row r="107" spans="13:16" s="88" customFormat="1" x14ac:dyDescent="0.25">
      <c r="M107" s="125"/>
      <c r="N107" s="125"/>
      <c r="O107" s="125"/>
      <c r="P107" s="125"/>
    </row>
    <row r="108" spans="13:16" s="88" customFormat="1" x14ac:dyDescent="0.25">
      <c r="M108" s="125"/>
      <c r="N108" s="125"/>
      <c r="O108" s="125"/>
      <c r="P108" s="125"/>
    </row>
    <row r="109" spans="13:16" s="88" customFormat="1" x14ac:dyDescent="0.25">
      <c r="M109" s="125"/>
      <c r="N109" s="125"/>
      <c r="O109" s="125"/>
      <c r="P109" s="125"/>
    </row>
    <row r="110" spans="13:16" s="88" customFormat="1" x14ac:dyDescent="0.25">
      <c r="M110" s="125"/>
      <c r="N110" s="125"/>
      <c r="O110" s="125"/>
      <c r="P110" s="125"/>
    </row>
    <row r="111" spans="13:16" s="88" customFormat="1" x14ac:dyDescent="0.25">
      <c r="M111" s="125"/>
      <c r="N111" s="125"/>
      <c r="O111" s="125"/>
      <c r="P111" s="125"/>
    </row>
    <row r="112" spans="13:16" s="88" customFormat="1" x14ac:dyDescent="0.25">
      <c r="M112" s="125"/>
      <c r="N112" s="125"/>
      <c r="O112" s="125"/>
      <c r="P112" s="125"/>
    </row>
    <row r="113" spans="13:16" s="88" customFormat="1" x14ac:dyDescent="0.25">
      <c r="M113" s="125"/>
      <c r="N113" s="125"/>
      <c r="O113" s="125"/>
      <c r="P113" s="125"/>
    </row>
    <row r="114" spans="13:16" s="88" customFormat="1" x14ac:dyDescent="0.25">
      <c r="M114" s="125"/>
      <c r="N114" s="125"/>
      <c r="O114" s="125"/>
      <c r="P114" s="125"/>
    </row>
    <row r="115" spans="13:16" s="88" customFormat="1" x14ac:dyDescent="0.25">
      <c r="M115" s="125"/>
      <c r="N115" s="125"/>
      <c r="O115" s="125"/>
      <c r="P115" s="125"/>
    </row>
    <row r="116" spans="13:16" s="88" customFormat="1" x14ac:dyDescent="0.25">
      <c r="M116" s="125"/>
      <c r="N116" s="125"/>
      <c r="O116" s="125"/>
      <c r="P116" s="125"/>
    </row>
    <row r="117" spans="13:16" s="88" customFormat="1" x14ac:dyDescent="0.25">
      <c r="M117" s="125"/>
      <c r="N117" s="125"/>
      <c r="O117" s="125"/>
      <c r="P117" s="125"/>
    </row>
    <row r="118" spans="13:16" s="88" customFormat="1" x14ac:dyDescent="0.25">
      <c r="M118" s="125"/>
      <c r="N118" s="125"/>
      <c r="O118" s="125"/>
      <c r="P118" s="125"/>
    </row>
    <row r="119" spans="13:16" s="88" customFormat="1" x14ac:dyDescent="0.25">
      <c r="M119" s="125"/>
      <c r="N119" s="125"/>
      <c r="O119" s="125"/>
      <c r="P119" s="125"/>
    </row>
    <row r="120" spans="13:16" s="88" customFormat="1" x14ac:dyDescent="0.25">
      <c r="M120" s="125"/>
      <c r="N120" s="125"/>
      <c r="O120" s="125"/>
      <c r="P120" s="125"/>
    </row>
    <row r="121" spans="13:16" s="88" customFormat="1" x14ac:dyDescent="0.25">
      <c r="M121" s="125"/>
      <c r="N121" s="125"/>
      <c r="O121" s="125"/>
      <c r="P121" s="125"/>
    </row>
    <row r="122" spans="13:16" s="88" customFormat="1" x14ac:dyDescent="0.25">
      <c r="M122" s="125"/>
      <c r="N122" s="125"/>
      <c r="O122" s="125"/>
      <c r="P122" s="125"/>
    </row>
    <row r="123" spans="13:16" s="88" customFormat="1" x14ac:dyDescent="0.25">
      <c r="M123" s="125"/>
      <c r="N123" s="125"/>
      <c r="O123" s="125"/>
      <c r="P123" s="125"/>
    </row>
    <row r="124" spans="13:16" s="88" customFormat="1" x14ac:dyDescent="0.25">
      <c r="M124" s="125"/>
      <c r="N124" s="125"/>
      <c r="O124" s="125"/>
      <c r="P124" s="125"/>
    </row>
    <row r="125" spans="13:16" s="88" customFormat="1" x14ac:dyDescent="0.25">
      <c r="M125" s="125"/>
      <c r="N125" s="125"/>
      <c r="O125" s="125"/>
      <c r="P125" s="125"/>
    </row>
    <row r="126" spans="13:16" s="88" customFormat="1" x14ac:dyDescent="0.25">
      <c r="M126" s="125"/>
      <c r="N126" s="125"/>
      <c r="O126" s="125"/>
      <c r="P126" s="125"/>
    </row>
    <row r="127" spans="13:16" s="88" customFormat="1" x14ac:dyDescent="0.25">
      <c r="M127" s="125"/>
      <c r="N127" s="125"/>
      <c r="O127" s="125"/>
      <c r="P127" s="125"/>
    </row>
    <row r="128" spans="13:16" s="88" customFormat="1" x14ac:dyDescent="0.25">
      <c r="M128" s="125"/>
      <c r="N128" s="125"/>
      <c r="O128" s="125"/>
      <c r="P128" s="125"/>
    </row>
    <row r="129" spans="13:16" s="88" customFormat="1" x14ac:dyDescent="0.25">
      <c r="M129" s="125"/>
      <c r="N129" s="125"/>
      <c r="O129" s="125"/>
      <c r="P129" s="125"/>
    </row>
    <row r="130" spans="13:16" s="88" customFormat="1" x14ac:dyDescent="0.25">
      <c r="M130" s="125"/>
      <c r="N130" s="125"/>
      <c r="O130" s="125"/>
      <c r="P130" s="125"/>
    </row>
    <row r="131" spans="13:16" s="88" customFormat="1" x14ac:dyDescent="0.25">
      <c r="M131" s="125"/>
      <c r="N131" s="125"/>
      <c r="O131" s="125"/>
      <c r="P131" s="125"/>
    </row>
    <row r="132" spans="13:16" s="88" customFormat="1" x14ac:dyDescent="0.25">
      <c r="M132" s="125"/>
      <c r="N132" s="125"/>
      <c r="O132" s="125"/>
      <c r="P132" s="125"/>
    </row>
    <row r="133" spans="13:16" s="88" customFormat="1" x14ac:dyDescent="0.25">
      <c r="M133" s="125"/>
      <c r="N133" s="125"/>
      <c r="O133" s="125"/>
      <c r="P133" s="125"/>
    </row>
    <row r="134" spans="13:16" s="88" customFormat="1" x14ac:dyDescent="0.25">
      <c r="M134" s="125"/>
      <c r="N134" s="125"/>
      <c r="O134" s="125"/>
      <c r="P134" s="125"/>
    </row>
    <row r="135" spans="13:16" s="88" customFormat="1" x14ac:dyDescent="0.25">
      <c r="M135" s="125"/>
      <c r="N135" s="125"/>
      <c r="O135" s="125"/>
      <c r="P135" s="125"/>
    </row>
    <row r="136" spans="13:16" s="88" customFormat="1" x14ac:dyDescent="0.25">
      <c r="M136" s="125"/>
      <c r="N136" s="125"/>
      <c r="O136" s="125"/>
      <c r="P136" s="125"/>
    </row>
    <row r="137" spans="13:16" s="88" customFormat="1" x14ac:dyDescent="0.25">
      <c r="M137" s="125"/>
      <c r="N137" s="125"/>
      <c r="O137" s="125"/>
      <c r="P137" s="125"/>
    </row>
    <row r="138" spans="13:16" s="88" customFormat="1" x14ac:dyDescent="0.25">
      <c r="M138" s="125"/>
      <c r="N138" s="125"/>
      <c r="O138" s="125"/>
      <c r="P138" s="125"/>
    </row>
    <row r="139" spans="13:16" s="88" customFormat="1" x14ac:dyDescent="0.25">
      <c r="M139" s="125"/>
      <c r="N139" s="125"/>
      <c r="O139" s="125"/>
      <c r="P139" s="125"/>
    </row>
    <row r="140" spans="13:16" s="88" customFormat="1" x14ac:dyDescent="0.25">
      <c r="M140" s="125"/>
      <c r="N140" s="125"/>
      <c r="O140" s="125"/>
      <c r="P140" s="125"/>
    </row>
    <row r="141" spans="13:16" s="88" customFormat="1" x14ac:dyDescent="0.25">
      <c r="M141" s="125"/>
      <c r="N141" s="125"/>
      <c r="O141" s="125"/>
      <c r="P141" s="125"/>
    </row>
    <row r="142" spans="13:16" s="88" customFormat="1" x14ac:dyDescent="0.25">
      <c r="M142" s="125"/>
      <c r="N142" s="125"/>
      <c r="O142" s="125"/>
      <c r="P142" s="125"/>
    </row>
    <row r="143" spans="13:16" s="88" customFormat="1" x14ac:dyDescent="0.25">
      <c r="M143" s="125"/>
      <c r="N143" s="125"/>
      <c r="O143" s="125"/>
      <c r="P143" s="125"/>
    </row>
    <row r="144" spans="13:16" s="88" customFormat="1" x14ac:dyDescent="0.25">
      <c r="M144" s="125"/>
      <c r="N144" s="125"/>
      <c r="O144" s="125"/>
      <c r="P144" s="125"/>
    </row>
    <row r="145" spans="13:16" s="88" customFormat="1" x14ac:dyDescent="0.25">
      <c r="M145" s="125"/>
      <c r="N145" s="125"/>
      <c r="O145" s="125"/>
      <c r="P145" s="125"/>
    </row>
    <row r="146" spans="13:16" s="88" customFormat="1" x14ac:dyDescent="0.25">
      <c r="M146" s="125"/>
      <c r="N146" s="125"/>
      <c r="O146" s="125"/>
      <c r="P146" s="125"/>
    </row>
    <row r="147" spans="13:16" s="88" customFormat="1" x14ac:dyDescent="0.25">
      <c r="M147" s="125"/>
      <c r="N147" s="125"/>
      <c r="O147" s="125"/>
      <c r="P147" s="125"/>
    </row>
    <row r="148" spans="13:16" s="88" customFormat="1" x14ac:dyDescent="0.25">
      <c r="M148" s="125"/>
      <c r="N148" s="125"/>
      <c r="O148" s="125"/>
      <c r="P148" s="125"/>
    </row>
    <row r="149" spans="13:16" s="88" customFormat="1" x14ac:dyDescent="0.25">
      <c r="M149" s="125"/>
      <c r="N149" s="125"/>
      <c r="O149" s="125"/>
      <c r="P149" s="125"/>
    </row>
    <row r="150" spans="13:16" s="88" customFormat="1" x14ac:dyDescent="0.25">
      <c r="M150" s="125"/>
      <c r="N150" s="125"/>
      <c r="O150" s="125"/>
      <c r="P150" s="125"/>
    </row>
    <row r="151" spans="13:16" s="88" customFormat="1" x14ac:dyDescent="0.25">
      <c r="M151" s="125"/>
      <c r="N151" s="125"/>
      <c r="O151" s="125"/>
      <c r="P151" s="125"/>
    </row>
    <row r="152" spans="13:16" s="88" customFormat="1" x14ac:dyDescent="0.25">
      <c r="M152" s="125"/>
      <c r="N152" s="125"/>
      <c r="O152" s="125"/>
      <c r="P152" s="125"/>
    </row>
    <row r="153" spans="13:16" s="88" customFormat="1" x14ac:dyDescent="0.25">
      <c r="M153" s="125"/>
      <c r="N153" s="125"/>
      <c r="O153" s="125"/>
      <c r="P153" s="125"/>
    </row>
    <row r="154" spans="13:16" s="88" customFormat="1" x14ac:dyDescent="0.25">
      <c r="M154" s="125"/>
      <c r="N154" s="125"/>
      <c r="O154" s="125"/>
      <c r="P154" s="125"/>
    </row>
    <row r="155" spans="13:16" s="88" customFormat="1" x14ac:dyDescent="0.25">
      <c r="M155" s="125"/>
      <c r="N155" s="125"/>
      <c r="O155" s="125"/>
      <c r="P155" s="125"/>
    </row>
    <row r="156" spans="13:16" s="88" customFormat="1" x14ac:dyDescent="0.25">
      <c r="M156" s="125"/>
      <c r="N156" s="125"/>
      <c r="O156" s="125"/>
      <c r="P156" s="125"/>
    </row>
    <row r="157" spans="13:16" s="88" customFormat="1" x14ac:dyDescent="0.25">
      <c r="M157" s="125"/>
      <c r="N157" s="125"/>
      <c r="O157" s="125"/>
      <c r="P157" s="125"/>
    </row>
    <row r="158" spans="13:16" s="88" customFormat="1" x14ac:dyDescent="0.25">
      <c r="M158" s="125"/>
      <c r="N158" s="125"/>
      <c r="O158" s="125"/>
      <c r="P158" s="125"/>
    </row>
    <row r="159" spans="13:16" s="88" customFormat="1" x14ac:dyDescent="0.25">
      <c r="M159" s="125"/>
      <c r="N159" s="125"/>
      <c r="O159" s="125"/>
      <c r="P159" s="125"/>
    </row>
    <row r="160" spans="13:16" s="88" customFormat="1" x14ac:dyDescent="0.25">
      <c r="M160" s="125"/>
      <c r="N160" s="125"/>
      <c r="O160" s="125"/>
      <c r="P160" s="125"/>
    </row>
    <row r="161" spans="13:16" s="88" customFormat="1" x14ac:dyDescent="0.25">
      <c r="M161" s="125"/>
      <c r="N161" s="125"/>
      <c r="O161" s="125"/>
      <c r="P161" s="125"/>
    </row>
    <row r="162" spans="13:16" s="88" customFormat="1" x14ac:dyDescent="0.25">
      <c r="M162" s="125"/>
      <c r="N162" s="125"/>
      <c r="O162" s="125"/>
      <c r="P162" s="125"/>
    </row>
    <row r="163" spans="13:16" s="88" customFormat="1" x14ac:dyDescent="0.25">
      <c r="M163" s="125"/>
      <c r="N163" s="125"/>
      <c r="O163" s="125"/>
      <c r="P163" s="125"/>
    </row>
    <row r="164" spans="13:16" s="88" customFormat="1" x14ac:dyDescent="0.25">
      <c r="M164" s="125"/>
      <c r="N164" s="125"/>
      <c r="O164" s="125"/>
      <c r="P164" s="125"/>
    </row>
    <row r="165" spans="13:16" s="88" customFormat="1" x14ac:dyDescent="0.25">
      <c r="M165" s="125"/>
      <c r="N165" s="125"/>
      <c r="O165" s="125"/>
      <c r="P165" s="125"/>
    </row>
    <row r="166" spans="13:16" s="88" customFormat="1" x14ac:dyDescent="0.25">
      <c r="M166" s="125"/>
      <c r="N166" s="125"/>
      <c r="O166" s="125"/>
      <c r="P166" s="125"/>
    </row>
    <row r="167" spans="13:16" s="88" customFormat="1" x14ac:dyDescent="0.25">
      <c r="M167" s="125"/>
      <c r="N167" s="125"/>
      <c r="O167" s="125"/>
      <c r="P167" s="125"/>
    </row>
    <row r="168" spans="13:16" s="88" customFormat="1" x14ac:dyDescent="0.25">
      <c r="M168" s="125"/>
      <c r="N168" s="125"/>
      <c r="O168" s="125"/>
      <c r="P168" s="125"/>
    </row>
    <row r="169" spans="13:16" s="88" customFormat="1" x14ac:dyDescent="0.25">
      <c r="M169" s="125"/>
      <c r="N169" s="125"/>
      <c r="O169" s="125"/>
      <c r="P169" s="125"/>
    </row>
    <row r="170" spans="13:16" s="88" customFormat="1" x14ac:dyDescent="0.25">
      <c r="M170" s="125"/>
      <c r="N170" s="125"/>
      <c r="O170" s="125"/>
      <c r="P170" s="125"/>
    </row>
    <row r="171" spans="13:16" s="88" customFormat="1" x14ac:dyDescent="0.25">
      <c r="M171" s="125"/>
      <c r="N171" s="125"/>
      <c r="O171" s="125"/>
      <c r="P171" s="125"/>
    </row>
    <row r="172" spans="13:16" s="88" customFormat="1" x14ac:dyDescent="0.25">
      <c r="M172" s="125"/>
      <c r="N172" s="125"/>
      <c r="O172" s="125"/>
      <c r="P172" s="125"/>
    </row>
    <row r="173" spans="13:16" s="88" customFormat="1" x14ac:dyDescent="0.25">
      <c r="M173" s="125"/>
      <c r="N173" s="125"/>
      <c r="O173" s="125"/>
      <c r="P173" s="125"/>
    </row>
    <row r="174" spans="13:16" s="88" customFormat="1" x14ac:dyDescent="0.25">
      <c r="M174" s="125"/>
      <c r="N174" s="125"/>
      <c r="O174" s="125"/>
      <c r="P174" s="125"/>
    </row>
    <row r="175" spans="13:16" s="88" customFormat="1" x14ac:dyDescent="0.25">
      <c r="M175" s="125"/>
      <c r="N175" s="125"/>
      <c r="O175" s="125"/>
      <c r="P175" s="125"/>
    </row>
    <row r="176" spans="13:16" s="88" customFormat="1" x14ac:dyDescent="0.25">
      <c r="M176" s="125"/>
      <c r="N176" s="125"/>
      <c r="O176" s="125"/>
      <c r="P176" s="125"/>
    </row>
    <row r="177" spans="13:16" s="88" customFormat="1" x14ac:dyDescent="0.25">
      <c r="M177" s="125"/>
      <c r="N177" s="125"/>
      <c r="O177" s="125"/>
      <c r="P177" s="125"/>
    </row>
    <row r="178" spans="13:16" s="88" customFormat="1" x14ac:dyDescent="0.25">
      <c r="M178" s="125"/>
      <c r="N178" s="125"/>
      <c r="O178" s="125"/>
      <c r="P178" s="125"/>
    </row>
    <row r="179" spans="13:16" s="88" customFormat="1" x14ac:dyDescent="0.25">
      <c r="M179" s="125"/>
      <c r="N179" s="125"/>
      <c r="O179" s="125"/>
      <c r="P179" s="125"/>
    </row>
    <row r="180" spans="13:16" s="88" customFormat="1" x14ac:dyDescent="0.25">
      <c r="M180" s="125"/>
      <c r="N180" s="125"/>
      <c r="O180" s="125"/>
      <c r="P180" s="125"/>
    </row>
    <row r="181" spans="13:16" s="88" customFormat="1" x14ac:dyDescent="0.25">
      <c r="M181" s="125"/>
      <c r="N181" s="125"/>
      <c r="O181" s="125"/>
      <c r="P181" s="125"/>
    </row>
    <row r="182" spans="13:16" s="88" customFormat="1" x14ac:dyDescent="0.25">
      <c r="M182" s="125"/>
      <c r="N182" s="125"/>
      <c r="O182" s="125"/>
      <c r="P182" s="125"/>
    </row>
    <row r="183" spans="13:16" s="88" customFormat="1" x14ac:dyDescent="0.25">
      <c r="M183" s="125"/>
      <c r="N183" s="125"/>
      <c r="O183" s="125"/>
      <c r="P183" s="125"/>
    </row>
    <row r="184" spans="13:16" s="88" customFormat="1" x14ac:dyDescent="0.25">
      <c r="M184" s="125"/>
      <c r="N184" s="125"/>
      <c r="O184" s="125"/>
      <c r="P184" s="125"/>
    </row>
    <row r="185" spans="13:16" s="88" customFormat="1" x14ac:dyDescent="0.25">
      <c r="M185" s="125"/>
      <c r="N185" s="125"/>
      <c r="O185" s="125"/>
      <c r="P185" s="125"/>
    </row>
    <row r="186" spans="13:16" s="88" customFormat="1" x14ac:dyDescent="0.25">
      <c r="M186" s="125"/>
      <c r="N186" s="125"/>
      <c r="O186" s="125"/>
      <c r="P186" s="125"/>
    </row>
    <row r="187" spans="13:16" s="88" customFormat="1" x14ac:dyDescent="0.25">
      <c r="M187" s="125"/>
      <c r="N187" s="125"/>
      <c r="O187" s="125"/>
      <c r="P187" s="125"/>
    </row>
    <row r="188" spans="13:16" s="88" customFormat="1" x14ac:dyDescent="0.25">
      <c r="M188" s="125"/>
      <c r="N188" s="125"/>
      <c r="O188" s="125"/>
      <c r="P188" s="125"/>
    </row>
    <row r="189" spans="13:16" s="88" customFormat="1" x14ac:dyDescent="0.25">
      <c r="M189" s="125"/>
      <c r="N189" s="125"/>
      <c r="O189" s="125"/>
      <c r="P189" s="125"/>
    </row>
    <row r="190" spans="13:16" s="88" customFormat="1" x14ac:dyDescent="0.25">
      <c r="M190" s="125"/>
      <c r="N190" s="125"/>
      <c r="O190" s="125"/>
      <c r="P190" s="125"/>
    </row>
    <row r="191" spans="13:16" s="88" customFormat="1" x14ac:dyDescent="0.25">
      <c r="M191" s="125"/>
      <c r="N191" s="125"/>
      <c r="O191" s="125"/>
      <c r="P191" s="125"/>
    </row>
    <row r="192" spans="13:16" s="88" customFormat="1" x14ac:dyDescent="0.25">
      <c r="M192" s="125"/>
      <c r="N192" s="125"/>
      <c r="O192" s="125"/>
      <c r="P192" s="125"/>
    </row>
    <row r="193" spans="13:16" s="88" customFormat="1" x14ac:dyDescent="0.25">
      <c r="M193" s="125"/>
      <c r="N193" s="125"/>
      <c r="O193" s="125"/>
      <c r="P193" s="125"/>
    </row>
    <row r="194" spans="13:16" s="88" customFormat="1" x14ac:dyDescent="0.25">
      <c r="M194" s="125"/>
      <c r="N194" s="125"/>
      <c r="O194" s="125"/>
      <c r="P194" s="125"/>
    </row>
    <row r="195" spans="13:16" s="88" customFormat="1" x14ac:dyDescent="0.25">
      <c r="M195" s="125"/>
      <c r="N195" s="125"/>
      <c r="O195" s="125"/>
      <c r="P195" s="125"/>
    </row>
    <row r="196" spans="13:16" s="88" customFormat="1" x14ac:dyDescent="0.25">
      <c r="M196" s="125"/>
      <c r="N196" s="125"/>
      <c r="O196" s="125"/>
      <c r="P196" s="125"/>
    </row>
    <row r="197" spans="13:16" s="88" customFormat="1" x14ac:dyDescent="0.25">
      <c r="M197" s="125"/>
      <c r="N197" s="125"/>
      <c r="O197" s="125"/>
      <c r="P197" s="125"/>
    </row>
    <row r="198" spans="13:16" s="88" customFormat="1" x14ac:dyDescent="0.25">
      <c r="M198" s="125"/>
      <c r="N198" s="125"/>
      <c r="O198" s="125"/>
      <c r="P198" s="125"/>
    </row>
    <row r="199" spans="13:16" s="88" customFormat="1" x14ac:dyDescent="0.25">
      <c r="M199" s="125"/>
      <c r="N199" s="125"/>
      <c r="O199" s="125"/>
      <c r="P199" s="125"/>
    </row>
    <row r="200" spans="13:16" s="88" customFormat="1" x14ac:dyDescent="0.25">
      <c r="M200" s="125"/>
      <c r="N200" s="125"/>
      <c r="O200" s="125"/>
      <c r="P200" s="125"/>
    </row>
    <row r="201" spans="13:16" s="88" customFormat="1" x14ac:dyDescent="0.25">
      <c r="M201" s="125"/>
      <c r="N201" s="125"/>
      <c r="O201" s="125"/>
      <c r="P201" s="125"/>
    </row>
    <row r="202" spans="13:16" s="88" customFormat="1" x14ac:dyDescent="0.25">
      <c r="M202" s="125"/>
      <c r="N202" s="125"/>
      <c r="O202" s="125"/>
      <c r="P202" s="125"/>
    </row>
    <row r="203" spans="13:16" s="88" customFormat="1" x14ac:dyDescent="0.25">
      <c r="M203" s="125"/>
      <c r="N203" s="125"/>
      <c r="O203" s="125"/>
      <c r="P203" s="125"/>
    </row>
    <row r="204" spans="13:16" s="88" customFormat="1" x14ac:dyDescent="0.25">
      <c r="M204" s="125"/>
      <c r="N204" s="125"/>
      <c r="O204" s="125"/>
      <c r="P204" s="125"/>
    </row>
    <row r="205" spans="13:16" s="88" customFormat="1" x14ac:dyDescent="0.25">
      <c r="M205" s="125"/>
      <c r="N205" s="125"/>
      <c r="O205" s="125"/>
      <c r="P205" s="125"/>
    </row>
    <row r="206" spans="13:16" s="88" customFormat="1" x14ac:dyDescent="0.25">
      <c r="M206" s="125"/>
      <c r="N206" s="125"/>
      <c r="O206" s="125"/>
      <c r="P206" s="125"/>
    </row>
    <row r="207" spans="13:16" s="88" customFormat="1" x14ac:dyDescent="0.25">
      <c r="M207" s="125"/>
      <c r="N207" s="125"/>
      <c r="O207" s="125"/>
      <c r="P207" s="125"/>
    </row>
    <row r="208" spans="13:16" s="88" customFormat="1" x14ac:dyDescent="0.25">
      <c r="M208" s="125"/>
      <c r="N208" s="125"/>
      <c r="O208" s="125"/>
      <c r="P208" s="125"/>
    </row>
    <row r="209" spans="13:16" s="88" customFormat="1" x14ac:dyDescent="0.25">
      <c r="M209" s="125"/>
      <c r="N209" s="125"/>
      <c r="O209" s="125"/>
      <c r="P209" s="125"/>
    </row>
    <row r="210" spans="13:16" s="88" customFormat="1" x14ac:dyDescent="0.25">
      <c r="M210" s="125"/>
      <c r="N210" s="125"/>
      <c r="O210" s="125"/>
      <c r="P210" s="125"/>
    </row>
    <row r="211" spans="13:16" s="88" customFormat="1" x14ac:dyDescent="0.25">
      <c r="M211" s="125"/>
      <c r="N211" s="125"/>
      <c r="O211" s="125"/>
      <c r="P211" s="125"/>
    </row>
    <row r="212" spans="13:16" s="88" customFormat="1" x14ac:dyDescent="0.25">
      <c r="M212" s="125"/>
      <c r="N212" s="125"/>
      <c r="O212" s="125"/>
      <c r="P212" s="125"/>
    </row>
    <row r="213" spans="13:16" s="88" customFormat="1" x14ac:dyDescent="0.25">
      <c r="M213" s="125"/>
      <c r="N213" s="125"/>
      <c r="O213" s="125"/>
      <c r="P213" s="125"/>
    </row>
    <row r="214" spans="13:16" s="88" customFormat="1" x14ac:dyDescent="0.25">
      <c r="M214" s="125"/>
      <c r="N214" s="125"/>
      <c r="O214" s="125"/>
      <c r="P214" s="125"/>
    </row>
    <row r="215" spans="13:16" s="88" customFormat="1" x14ac:dyDescent="0.25">
      <c r="M215" s="125"/>
      <c r="N215" s="125"/>
      <c r="O215" s="125"/>
      <c r="P215" s="125"/>
    </row>
    <row r="216" spans="13:16" s="88" customFormat="1" x14ac:dyDescent="0.25">
      <c r="M216" s="125"/>
      <c r="N216" s="125"/>
      <c r="O216" s="125"/>
      <c r="P216" s="125"/>
    </row>
    <row r="217" spans="13:16" s="88" customFormat="1" x14ac:dyDescent="0.25">
      <c r="M217" s="125"/>
      <c r="N217" s="125"/>
      <c r="O217" s="125"/>
      <c r="P217" s="125"/>
    </row>
    <row r="218" spans="13:16" s="88" customFormat="1" x14ac:dyDescent="0.25">
      <c r="M218" s="125"/>
      <c r="N218" s="125"/>
      <c r="O218" s="125"/>
      <c r="P218" s="125"/>
    </row>
    <row r="219" spans="13:16" s="88" customFormat="1" x14ac:dyDescent="0.25">
      <c r="M219" s="125"/>
      <c r="N219" s="125"/>
      <c r="O219" s="125"/>
      <c r="P219" s="125"/>
    </row>
    <row r="220" spans="13:16" s="88" customFormat="1" x14ac:dyDescent="0.25">
      <c r="M220" s="125"/>
      <c r="N220" s="125"/>
      <c r="O220" s="125"/>
      <c r="P220" s="125"/>
    </row>
    <row r="221" spans="13:16" s="88" customFormat="1" x14ac:dyDescent="0.25">
      <c r="M221" s="125"/>
      <c r="N221" s="125"/>
      <c r="O221" s="125"/>
      <c r="P221" s="125"/>
    </row>
    <row r="222" spans="13:16" s="88" customFormat="1" x14ac:dyDescent="0.25">
      <c r="M222" s="125"/>
      <c r="N222" s="125"/>
      <c r="O222" s="125"/>
      <c r="P222" s="125"/>
    </row>
    <row r="223" spans="13:16" s="88" customFormat="1" x14ac:dyDescent="0.25">
      <c r="M223" s="125"/>
      <c r="N223" s="125"/>
      <c r="O223" s="125"/>
      <c r="P223" s="125"/>
    </row>
    <row r="224" spans="13:16" s="88" customFormat="1" x14ac:dyDescent="0.25">
      <c r="M224" s="125"/>
      <c r="N224" s="125"/>
      <c r="O224" s="125"/>
      <c r="P224" s="125"/>
    </row>
    <row r="225" spans="13:16" s="88" customFormat="1" x14ac:dyDescent="0.25">
      <c r="M225" s="125"/>
      <c r="N225" s="125"/>
      <c r="O225" s="125"/>
      <c r="P225" s="125"/>
    </row>
    <row r="226" spans="13:16" s="88" customFormat="1" x14ac:dyDescent="0.25">
      <c r="M226" s="125"/>
      <c r="N226" s="125"/>
      <c r="O226" s="125"/>
      <c r="P226" s="125"/>
    </row>
    <row r="227" spans="13:16" s="88" customFormat="1" x14ac:dyDescent="0.25">
      <c r="M227" s="125"/>
      <c r="N227" s="125"/>
      <c r="O227" s="125"/>
      <c r="P227" s="125"/>
    </row>
    <row r="228" spans="13:16" s="88" customFormat="1" x14ac:dyDescent="0.25">
      <c r="M228" s="125"/>
      <c r="N228" s="125"/>
      <c r="O228" s="125"/>
      <c r="P228" s="125"/>
    </row>
    <row r="229" spans="13:16" s="88" customFormat="1" x14ac:dyDescent="0.25">
      <c r="M229" s="125"/>
      <c r="N229" s="125"/>
      <c r="O229" s="125"/>
      <c r="P229" s="125"/>
    </row>
    <row r="230" spans="13:16" s="88" customFormat="1" x14ac:dyDescent="0.25">
      <c r="M230" s="125"/>
      <c r="N230" s="125"/>
      <c r="O230" s="125"/>
      <c r="P230" s="125"/>
    </row>
    <row r="231" spans="13:16" s="88" customFormat="1" x14ac:dyDescent="0.25">
      <c r="M231" s="125"/>
      <c r="N231" s="125"/>
      <c r="O231" s="125"/>
      <c r="P231" s="125"/>
    </row>
    <row r="232" spans="13:16" s="88" customFormat="1" x14ac:dyDescent="0.25">
      <c r="M232" s="125"/>
      <c r="N232" s="125"/>
      <c r="O232" s="125"/>
      <c r="P232" s="125"/>
    </row>
    <row r="233" spans="13:16" s="88" customFormat="1" x14ac:dyDescent="0.25">
      <c r="M233" s="125"/>
      <c r="N233" s="125"/>
      <c r="O233" s="125"/>
      <c r="P233" s="125"/>
    </row>
    <row r="234" spans="13:16" s="88" customFormat="1" x14ac:dyDescent="0.25">
      <c r="M234" s="125"/>
      <c r="N234" s="125"/>
      <c r="O234" s="125"/>
      <c r="P234" s="125"/>
    </row>
    <row r="235" spans="13:16" s="88" customFormat="1" x14ac:dyDescent="0.25">
      <c r="M235" s="125"/>
      <c r="N235" s="125"/>
      <c r="O235" s="125"/>
      <c r="P235" s="125"/>
    </row>
    <row r="236" spans="13:16" s="88" customFormat="1" x14ac:dyDescent="0.25">
      <c r="M236" s="125"/>
      <c r="N236" s="125"/>
      <c r="O236" s="125"/>
      <c r="P236" s="125"/>
    </row>
    <row r="237" spans="13:16" s="88" customFormat="1" x14ac:dyDescent="0.25">
      <c r="M237" s="125"/>
      <c r="N237" s="125"/>
      <c r="O237" s="125"/>
      <c r="P237" s="125"/>
    </row>
    <row r="238" spans="13:16" s="88" customFormat="1" x14ac:dyDescent="0.25">
      <c r="M238" s="125"/>
      <c r="N238" s="125"/>
      <c r="O238" s="125"/>
      <c r="P238" s="125"/>
    </row>
    <row r="239" spans="13:16" s="88" customFormat="1" x14ac:dyDescent="0.25">
      <c r="M239" s="125"/>
      <c r="N239" s="125"/>
      <c r="O239" s="125"/>
      <c r="P239" s="125"/>
    </row>
    <row r="240" spans="13:16" s="88" customFormat="1" x14ac:dyDescent="0.25">
      <c r="M240" s="125"/>
      <c r="N240" s="125"/>
      <c r="O240" s="125"/>
      <c r="P240" s="125"/>
    </row>
    <row r="241" spans="13:16" s="88" customFormat="1" x14ac:dyDescent="0.25">
      <c r="M241" s="125"/>
      <c r="N241" s="125"/>
      <c r="O241" s="125"/>
      <c r="P241" s="125"/>
    </row>
    <row r="242" spans="13:16" s="88" customFormat="1" x14ac:dyDescent="0.25">
      <c r="M242" s="125"/>
      <c r="N242" s="125"/>
      <c r="O242" s="125"/>
      <c r="P242" s="125"/>
    </row>
    <row r="243" spans="13:16" s="88" customFormat="1" x14ac:dyDescent="0.25">
      <c r="M243" s="125"/>
      <c r="N243" s="125"/>
      <c r="O243" s="125"/>
      <c r="P243" s="125"/>
    </row>
    <row r="244" spans="13:16" s="88" customFormat="1" x14ac:dyDescent="0.25">
      <c r="M244" s="125"/>
      <c r="N244" s="125"/>
      <c r="O244" s="125"/>
      <c r="P244" s="125"/>
    </row>
    <row r="245" spans="13:16" s="88" customFormat="1" x14ac:dyDescent="0.25">
      <c r="M245" s="125"/>
      <c r="N245" s="125"/>
      <c r="O245" s="125"/>
      <c r="P245" s="125"/>
    </row>
    <row r="246" spans="13:16" s="88" customFormat="1" x14ac:dyDescent="0.25">
      <c r="M246" s="125"/>
      <c r="N246" s="125"/>
      <c r="O246" s="125"/>
      <c r="P246" s="125"/>
    </row>
    <row r="247" spans="13:16" s="88" customFormat="1" x14ac:dyDescent="0.25">
      <c r="M247" s="125"/>
      <c r="N247" s="125"/>
      <c r="O247" s="125"/>
      <c r="P247" s="125"/>
    </row>
    <row r="248" spans="13:16" s="88" customFormat="1" x14ac:dyDescent="0.25">
      <c r="M248" s="125"/>
      <c r="N248" s="125"/>
      <c r="O248" s="125"/>
      <c r="P248" s="125"/>
    </row>
    <row r="249" spans="13:16" s="88" customFormat="1" x14ac:dyDescent="0.25">
      <c r="M249" s="125"/>
      <c r="N249" s="125"/>
      <c r="O249" s="125"/>
      <c r="P249" s="125"/>
    </row>
    <row r="250" spans="13:16" s="88" customFormat="1" x14ac:dyDescent="0.25">
      <c r="M250" s="125"/>
      <c r="N250" s="125"/>
      <c r="O250" s="125"/>
      <c r="P250" s="125"/>
    </row>
    <row r="251" spans="13:16" s="88" customFormat="1" x14ac:dyDescent="0.25">
      <c r="M251" s="125"/>
      <c r="N251" s="125"/>
      <c r="O251" s="125"/>
      <c r="P251" s="125"/>
    </row>
    <row r="252" spans="13:16" s="88" customFormat="1" x14ac:dyDescent="0.25">
      <c r="M252" s="125"/>
      <c r="N252" s="125"/>
      <c r="O252" s="125"/>
      <c r="P252" s="125"/>
    </row>
    <row r="253" spans="13:16" s="88" customFormat="1" x14ac:dyDescent="0.25">
      <c r="M253" s="125"/>
      <c r="N253" s="125"/>
      <c r="O253" s="125"/>
      <c r="P253" s="125"/>
    </row>
    <row r="254" spans="13:16" s="88" customFormat="1" x14ac:dyDescent="0.25">
      <c r="M254" s="125"/>
      <c r="N254" s="125"/>
      <c r="O254" s="125"/>
      <c r="P254" s="125"/>
    </row>
    <row r="255" spans="13:16" s="88" customFormat="1" x14ac:dyDescent="0.25">
      <c r="M255" s="125"/>
      <c r="N255" s="125"/>
      <c r="O255" s="125"/>
      <c r="P255" s="125"/>
    </row>
    <row r="256" spans="13:16" s="88" customFormat="1" x14ac:dyDescent="0.25">
      <c r="M256" s="125"/>
      <c r="N256" s="125"/>
      <c r="O256" s="125"/>
      <c r="P256" s="125"/>
    </row>
    <row r="257" spans="13:16" s="88" customFormat="1" x14ac:dyDescent="0.25">
      <c r="M257" s="125"/>
      <c r="N257" s="125"/>
      <c r="O257" s="125"/>
      <c r="P257" s="125"/>
    </row>
    <row r="258" spans="13:16" s="88" customFormat="1" x14ac:dyDescent="0.25">
      <c r="M258" s="125"/>
      <c r="N258" s="125"/>
      <c r="O258" s="125"/>
      <c r="P258" s="125"/>
    </row>
    <row r="259" spans="13:16" s="88" customFormat="1" x14ac:dyDescent="0.25">
      <c r="M259" s="125"/>
      <c r="N259" s="125"/>
      <c r="O259" s="125"/>
      <c r="P259" s="125"/>
    </row>
    <row r="260" spans="13:16" s="88" customFormat="1" x14ac:dyDescent="0.25">
      <c r="M260" s="125"/>
      <c r="N260" s="125"/>
      <c r="O260" s="125"/>
      <c r="P260" s="125"/>
    </row>
    <row r="261" spans="13:16" s="88" customFormat="1" x14ac:dyDescent="0.25">
      <c r="M261" s="125"/>
      <c r="N261" s="125"/>
      <c r="O261" s="125"/>
      <c r="P261" s="125"/>
    </row>
    <row r="262" spans="13:16" s="88" customFormat="1" x14ac:dyDescent="0.25">
      <c r="M262" s="125"/>
      <c r="N262" s="125"/>
      <c r="O262" s="125"/>
      <c r="P262" s="125"/>
    </row>
    <row r="263" spans="13:16" s="88" customFormat="1" x14ac:dyDescent="0.25">
      <c r="M263" s="125"/>
      <c r="N263" s="125"/>
      <c r="O263" s="125"/>
      <c r="P263" s="125"/>
    </row>
    <row r="264" spans="13:16" s="88" customFormat="1" x14ac:dyDescent="0.25">
      <c r="M264" s="125"/>
      <c r="N264" s="125"/>
      <c r="O264" s="125"/>
      <c r="P264" s="125"/>
    </row>
    <row r="265" spans="13:16" s="88" customFormat="1" x14ac:dyDescent="0.25">
      <c r="M265" s="125"/>
      <c r="N265" s="125"/>
      <c r="O265" s="125"/>
      <c r="P265" s="125"/>
    </row>
    <row r="266" spans="13:16" s="88" customFormat="1" x14ac:dyDescent="0.25">
      <c r="M266" s="125"/>
      <c r="N266" s="125"/>
      <c r="O266" s="125"/>
      <c r="P266" s="125"/>
    </row>
    <row r="267" spans="13:16" s="88" customFormat="1" x14ac:dyDescent="0.25">
      <c r="M267" s="125"/>
      <c r="N267" s="125"/>
      <c r="O267" s="125"/>
      <c r="P267" s="125"/>
    </row>
    <row r="268" spans="13:16" s="88" customFormat="1" x14ac:dyDescent="0.25">
      <c r="M268" s="125"/>
      <c r="N268" s="125"/>
      <c r="O268" s="125"/>
      <c r="P268" s="125"/>
    </row>
    <row r="269" spans="13:16" s="88" customFormat="1" x14ac:dyDescent="0.25">
      <c r="M269" s="125"/>
      <c r="N269" s="125"/>
      <c r="O269" s="125"/>
      <c r="P269" s="125"/>
    </row>
    <row r="270" spans="13:16" s="88" customFormat="1" x14ac:dyDescent="0.25">
      <c r="M270" s="125"/>
      <c r="N270" s="125"/>
      <c r="O270" s="125"/>
      <c r="P270" s="125"/>
    </row>
    <row r="271" spans="13:16" s="88" customFormat="1" x14ac:dyDescent="0.25">
      <c r="M271" s="125"/>
      <c r="N271" s="125"/>
      <c r="O271" s="125"/>
      <c r="P271" s="125"/>
    </row>
    <row r="272" spans="13:16" s="88" customFormat="1" x14ac:dyDescent="0.25">
      <c r="M272" s="125"/>
      <c r="N272" s="125"/>
      <c r="O272" s="125"/>
      <c r="P272" s="125"/>
    </row>
    <row r="273" spans="13:16" s="88" customFormat="1" x14ac:dyDescent="0.25">
      <c r="M273" s="125"/>
      <c r="N273" s="125"/>
      <c r="O273" s="125"/>
      <c r="P273" s="125"/>
    </row>
    <row r="274" spans="13:16" s="88" customFormat="1" x14ac:dyDescent="0.25">
      <c r="M274" s="125"/>
      <c r="N274" s="125"/>
      <c r="O274" s="125"/>
      <c r="P274" s="125"/>
    </row>
    <row r="275" spans="13:16" s="88" customFormat="1" x14ac:dyDescent="0.25">
      <c r="M275" s="125"/>
      <c r="N275" s="125"/>
      <c r="O275" s="125"/>
      <c r="P275" s="125"/>
    </row>
    <row r="276" spans="13:16" s="88" customFormat="1" x14ac:dyDescent="0.25">
      <c r="M276" s="125"/>
      <c r="N276" s="125"/>
      <c r="O276" s="125"/>
      <c r="P276" s="125"/>
    </row>
    <row r="277" spans="13:16" s="88" customFormat="1" x14ac:dyDescent="0.25">
      <c r="M277" s="125"/>
      <c r="N277" s="125"/>
      <c r="O277" s="125"/>
      <c r="P277" s="125"/>
    </row>
    <row r="278" spans="13:16" s="88" customFormat="1" x14ac:dyDescent="0.25">
      <c r="M278" s="125"/>
      <c r="N278" s="125"/>
      <c r="O278" s="125"/>
      <c r="P278" s="125"/>
    </row>
    <row r="279" spans="13:16" s="88" customFormat="1" x14ac:dyDescent="0.25">
      <c r="M279" s="125"/>
      <c r="N279" s="125"/>
      <c r="O279" s="125"/>
      <c r="P279" s="125"/>
    </row>
    <row r="280" spans="13:16" s="88" customFormat="1" x14ac:dyDescent="0.25">
      <c r="M280" s="125"/>
      <c r="N280" s="125"/>
      <c r="O280" s="125"/>
      <c r="P280" s="125"/>
    </row>
    <row r="281" spans="13:16" s="88" customFormat="1" x14ac:dyDescent="0.25">
      <c r="M281" s="125"/>
      <c r="N281" s="125"/>
      <c r="O281" s="125"/>
      <c r="P281" s="125"/>
    </row>
    <row r="282" spans="13:16" s="88" customFormat="1" x14ac:dyDescent="0.25">
      <c r="M282" s="125"/>
      <c r="N282" s="125"/>
      <c r="O282" s="125"/>
      <c r="P282" s="125"/>
    </row>
    <row r="283" spans="13:16" s="88" customFormat="1" x14ac:dyDescent="0.25">
      <c r="M283" s="125"/>
      <c r="N283" s="125"/>
      <c r="O283" s="125"/>
      <c r="P283" s="125"/>
    </row>
    <row r="284" spans="13:16" s="88" customFormat="1" x14ac:dyDescent="0.25">
      <c r="M284" s="125"/>
      <c r="N284" s="125"/>
      <c r="O284" s="125"/>
      <c r="P284" s="125"/>
    </row>
    <row r="285" spans="13:16" s="88" customFormat="1" x14ac:dyDescent="0.25">
      <c r="M285" s="125"/>
      <c r="N285" s="125"/>
      <c r="O285" s="125"/>
      <c r="P285" s="125"/>
    </row>
    <row r="286" spans="13:16" s="88" customFormat="1" x14ac:dyDescent="0.25">
      <c r="M286" s="125"/>
      <c r="N286" s="125"/>
      <c r="O286" s="125"/>
      <c r="P286" s="125"/>
    </row>
    <row r="287" spans="13:16" s="88" customFormat="1" x14ac:dyDescent="0.25">
      <c r="M287" s="125"/>
      <c r="N287" s="125"/>
      <c r="O287" s="125"/>
      <c r="P287" s="125"/>
    </row>
    <row r="288" spans="13:16" s="88" customFormat="1" x14ac:dyDescent="0.25">
      <c r="M288" s="125"/>
      <c r="N288" s="125"/>
      <c r="O288" s="125"/>
      <c r="P288" s="125"/>
    </row>
    <row r="289" spans="13:16" s="88" customFormat="1" x14ac:dyDescent="0.25">
      <c r="M289" s="125"/>
      <c r="N289" s="125"/>
      <c r="O289" s="125"/>
      <c r="P289" s="125"/>
    </row>
    <row r="290" spans="13:16" s="88" customFormat="1" x14ac:dyDescent="0.25">
      <c r="M290" s="125"/>
      <c r="N290" s="125"/>
      <c r="O290" s="125"/>
      <c r="P290" s="125"/>
    </row>
    <row r="291" spans="13:16" s="88" customFormat="1" x14ac:dyDescent="0.25">
      <c r="M291" s="125"/>
      <c r="N291" s="125"/>
      <c r="O291" s="125"/>
      <c r="P291" s="125"/>
    </row>
    <row r="292" spans="13:16" s="88" customFormat="1" x14ac:dyDescent="0.25">
      <c r="M292" s="125"/>
      <c r="N292" s="125"/>
      <c r="O292" s="125"/>
      <c r="P292" s="125"/>
    </row>
    <row r="293" spans="13:16" s="88" customFormat="1" x14ac:dyDescent="0.25">
      <c r="M293" s="125"/>
      <c r="N293" s="125"/>
      <c r="O293" s="125"/>
      <c r="P293" s="125"/>
    </row>
    <row r="294" spans="13:16" s="88" customFormat="1" x14ac:dyDescent="0.25">
      <c r="M294" s="125"/>
      <c r="N294" s="125"/>
      <c r="O294" s="125"/>
      <c r="P294" s="125"/>
    </row>
    <row r="295" spans="13:16" s="88" customFormat="1" x14ac:dyDescent="0.25">
      <c r="M295" s="125"/>
      <c r="N295" s="125"/>
      <c r="O295" s="125"/>
      <c r="P295" s="125"/>
    </row>
    <row r="296" spans="13:16" s="88" customFormat="1" x14ac:dyDescent="0.25">
      <c r="M296" s="125"/>
      <c r="N296" s="125"/>
      <c r="O296" s="125"/>
      <c r="P296" s="125"/>
    </row>
    <row r="297" spans="13:16" s="88" customFormat="1" x14ac:dyDescent="0.25">
      <c r="M297" s="125"/>
      <c r="N297" s="125"/>
      <c r="O297" s="125"/>
      <c r="P297" s="125"/>
    </row>
    <row r="298" spans="13:16" s="88" customFormat="1" x14ac:dyDescent="0.25">
      <c r="M298" s="125"/>
      <c r="N298" s="125"/>
      <c r="O298" s="125"/>
      <c r="P298" s="125"/>
    </row>
    <row r="299" spans="13:16" s="88" customFormat="1" x14ac:dyDescent="0.25">
      <c r="M299" s="125"/>
      <c r="N299" s="125"/>
      <c r="O299" s="125"/>
      <c r="P299" s="125"/>
    </row>
    <row r="300" spans="13:16" s="88" customFormat="1" x14ac:dyDescent="0.25">
      <c r="M300" s="125"/>
      <c r="N300" s="125"/>
      <c r="O300" s="125"/>
      <c r="P300" s="125"/>
    </row>
    <row r="301" spans="13:16" s="88" customFormat="1" x14ac:dyDescent="0.25">
      <c r="M301" s="125"/>
      <c r="N301" s="125"/>
      <c r="O301" s="125"/>
      <c r="P301" s="125"/>
    </row>
    <row r="302" spans="13:16" s="88" customFormat="1" x14ac:dyDescent="0.25">
      <c r="M302" s="125"/>
      <c r="N302" s="125"/>
      <c r="O302" s="125"/>
      <c r="P302" s="125"/>
    </row>
    <row r="303" spans="13:16" s="88" customFormat="1" x14ac:dyDescent="0.25">
      <c r="M303" s="125"/>
      <c r="N303" s="125"/>
      <c r="O303" s="125"/>
      <c r="P303" s="125"/>
    </row>
    <row r="304" spans="13:16" s="88" customFormat="1" x14ac:dyDescent="0.25">
      <c r="M304" s="125"/>
      <c r="N304" s="125"/>
      <c r="O304" s="125"/>
      <c r="P304" s="125"/>
    </row>
    <row r="305" spans="13:16" s="88" customFormat="1" x14ac:dyDescent="0.25">
      <c r="M305" s="125"/>
      <c r="N305" s="125"/>
      <c r="O305" s="125"/>
      <c r="P305" s="125"/>
    </row>
    <row r="306" spans="13:16" s="88" customFormat="1" x14ac:dyDescent="0.25">
      <c r="M306" s="125"/>
      <c r="N306" s="125"/>
      <c r="O306" s="125"/>
      <c r="P306" s="125"/>
    </row>
    <row r="307" spans="13:16" s="88" customFormat="1" x14ac:dyDescent="0.25">
      <c r="M307" s="125"/>
      <c r="N307" s="125"/>
      <c r="O307" s="125"/>
      <c r="P307" s="125"/>
    </row>
    <row r="308" spans="13:16" s="88" customFormat="1" x14ac:dyDescent="0.25">
      <c r="M308" s="125"/>
      <c r="N308" s="125"/>
      <c r="O308" s="125"/>
      <c r="P308" s="125"/>
    </row>
    <row r="309" spans="13:16" s="88" customFormat="1" x14ac:dyDescent="0.25">
      <c r="M309" s="125"/>
      <c r="N309" s="125"/>
      <c r="O309" s="125"/>
      <c r="P309" s="125"/>
    </row>
    <row r="310" spans="13:16" s="88" customFormat="1" x14ac:dyDescent="0.25">
      <c r="M310" s="125"/>
      <c r="N310" s="125"/>
      <c r="O310" s="125"/>
      <c r="P310" s="125"/>
    </row>
    <row r="311" spans="13:16" s="88" customFormat="1" x14ac:dyDescent="0.25">
      <c r="M311" s="125"/>
      <c r="N311" s="125"/>
      <c r="O311" s="125"/>
      <c r="P311" s="125"/>
    </row>
    <row r="312" spans="13:16" s="88" customFormat="1" x14ac:dyDescent="0.25">
      <c r="M312" s="125"/>
      <c r="N312" s="125"/>
      <c r="O312" s="125"/>
      <c r="P312" s="125"/>
    </row>
    <row r="313" spans="13:16" s="88" customFormat="1" x14ac:dyDescent="0.25">
      <c r="M313" s="125"/>
      <c r="N313" s="125"/>
      <c r="O313" s="125"/>
      <c r="P313" s="125"/>
    </row>
    <row r="314" spans="13:16" s="88" customFormat="1" x14ac:dyDescent="0.25">
      <c r="M314" s="125"/>
      <c r="N314" s="125"/>
      <c r="O314" s="125"/>
      <c r="P314" s="125"/>
    </row>
    <row r="315" spans="13:16" s="88" customFormat="1" x14ac:dyDescent="0.25">
      <c r="M315" s="125"/>
      <c r="N315" s="125"/>
      <c r="O315" s="125"/>
      <c r="P315" s="125"/>
    </row>
    <row r="316" spans="13:16" s="88" customFormat="1" x14ac:dyDescent="0.25">
      <c r="M316" s="125"/>
      <c r="N316" s="125"/>
      <c r="O316" s="125"/>
      <c r="P316" s="125"/>
    </row>
    <row r="317" spans="13:16" s="88" customFormat="1" x14ac:dyDescent="0.25">
      <c r="M317" s="125"/>
      <c r="N317" s="125"/>
      <c r="O317" s="125"/>
      <c r="P317" s="125"/>
    </row>
    <row r="318" spans="13:16" s="88" customFormat="1" x14ac:dyDescent="0.25">
      <c r="M318" s="125"/>
      <c r="N318" s="125"/>
      <c r="O318" s="125"/>
      <c r="P318" s="125"/>
    </row>
    <row r="319" spans="13:16" s="88" customFormat="1" x14ac:dyDescent="0.25">
      <c r="M319" s="125"/>
      <c r="N319" s="125"/>
      <c r="O319" s="125"/>
      <c r="P319" s="125"/>
    </row>
    <row r="320" spans="13:16" s="88" customFormat="1" x14ac:dyDescent="0.25">
      <c r="M320" s="125"/>
      <c r="N320" s="125"/>
      <c r="O320" s="125"/>
      <c r="P320" s="125"/>
    </row>
    <row r="321" spans="13:16" s="88" customFormat="1" x14ac:dyDescent="0.25">
      <c r="M321" s="125"/>
      <c r="N321" s="125"/>
      <c r="O321" s="125"/>
      <c r="P321" s="125"/>
    </row>
    <row r="322" spans="13:16" s="88" customFormat="1" x14ac:dyDescent="0.25">
      <c r="M322" s="125"/>
      <c r="N322" s="125"/>
      <c r="O322" s="125"/>
      <c r="P322" s="125"/>
    </row>
    <row r="323" spans="13:16" s="88" customFormat="1" x14ac:dyDescent="0.25">
      <c r="M323" s="125"/>
      <c r="N323" s="125"/>
      <c r="O323" s="125"/>
      <c r="P323" s="125"/>
    </row>
    <row r="324" spans="13:16" s="88" customFormat="1" x14ac:dyDescent="0.25">
      <c r="M324" s="125"/>
      <c r="N324" s="125"/>
      <c r="O324" s="125"/>
      <c r="P324" s="125"/>
    </row>
    <row r="325" spans="13:16" s="88" customFormat="1" x14ac:dyDescent="0.25">
      <c r="M325" s="125"/>
      <c r="N325" s="125"/>
      <c r="O325" s="125"/>
      <c r="P325" s="125"/>
    </row>
    <row r="326" spans="13:16" s="88" customFormat="1" x14ac:dyDescent="0.25">
      <c r="M326" s="125"/>
      <c r="N326" s="125"/>
      <c r="O326" s="125"/>
      <c r="P326" s="125"/>
    </row>
    <row r="327" spans="13:16" s="88" customFormat="1" x14ac:dyDescent="0.25">
      <c r="M327" s="125"/>
      <c r="N327" s="125"/>
      <c r="O327" s="125"/>
      <c r="P327" s="125"/>
    </row>
    <row r="328" spans="13:16" s="88" customFormat="1" x14ac:dyDescent="0.25">
      <c r="M328" s="125"/>
      <c r="N328" s="125"/>
      <c r="O328" s="125"/>
      <c r="P328" s="125"/>
    </row>
    <row r="329" spans="13:16" s="88" customFormat="1" x14ac:dyDescent="0.25">
      <c r="M329" s="125"/>
      <c r="N329" s="125"/>
      <c r="O329" s="125"/>
      <c r="P329" s="125"/>
    </row>
    <row r="330" spans="13:16" s="88" customFormat="1" x14ac:dyDescent="0.25">
      <c r="M330" s="125"/>
      <c r="N330" s="125"/>
      <c r="O330" s="125"/>
      <c r="P330" s="125"/>
    </row>
    <row r="331" spans="13:16" s="88" customFormat="1" x14ac:dyDescent="0.25">
      <c r="M331" s="125"/>
      <c r="N331" s="125"/>
      <c r="O331" s="125"/>
      <c r="P331" s="125"/>
    </row>
    <row r="332" spans="13:16" s="88" customFormat="1" x14ac:dyDescent="0.25">
      <c r="M332" s="125"/>
      <c r="N332" s="125"/>
      <c r="O332" s="125"/>
      <c r="P332" s="125"/>
    </row>
    <row r="333" spans="13:16" s="88" customFormat="1" x14ac:dyDescent="0.25">
      <c r="M333" s="125"/>
      <c r="N333" s="125"/>
      <c r="O333" s="125"/>
      <c r="P333" s="125"/>
    </row>
    <row r="334" spans="13:16" s="88" customFormat="1" x14ac:dyDescent="0.25">
      <c r="M334" s="125"/>
      <c r="N334" s="125"/>
      <c r="O334" s="125"/>
      <c r="P334" s="125"/>
    </row>
    <row r="335" spans="13:16" s="88" customFormat="1" x14ac:dyDescent="0.25">
      <c r="M335" s="125"/>
      <c r="N335" s="125"/>
      <c r="O335" s="125"/>
      <c r="P335" s="125"/>
    </row>
    <row r="336" spans="13:16" s="88" customFormat="1" x14ac:dyDescent="0.25">
      <c r="M336" s="125"/>
      <c r="N336" s="125"/>
      <c r="O336" s="125"/>
      <c r="P336" s="125"/>
    </row>
    <row r="337" spans="13:16" s="88" customFormat="1" x14ac:dyDescent="0.25">
      <c r="M337" s="125"/>
      <c r="N337" s="125"/>
      <c r="O337" s="125"/>
      <c r="P337" s="125"/>
    </row>
    <row r="338" spans="13:16" s="88" customFormat="1" x14ac:dyDescent="0.25">
      <c r="M338" s="125"/>
      <c r="N338" s="125"/>
      <c r="O338" s="125"/>
      <c r="P338" s="125"/>
    </row>
    <row r="339" spans="13:16" s="88" customFormat="1" x14ac:dyDescent="0.25">
      <c r="M339" s="125"/>
      <c r="N339" s="125"/>
      <c r="O339" s="125"/>
      <c r="P339" s="125"/>
    </row>
    <row r="340" spans="13:16" s="88" customFormat="1" x14ac:dyDescent="0.25">
      <c r="M340" s="125"/>
      <c r="N340" s="125"/>
      <c r="O340" s="125"/>
      <c r="P340" s="125"/>
    </row>
    <row r="341" spans="13:16" s="88" customFormat="1" x14ac:dyDescent="0.25">
      <c r="M341" s="125"/>
      <c r="N341" s="125"/>
      <c r="O341" s="125"/>
      <c r="P341" s="125"/>
    </row>
    <row r="342" spans="13:16" s="88" customFormat="1" x14ac:dyDescent="0.25">
      <c r="M342" s="125"/>
      <c r="N342" s="125"/>
      <c r="O342" s="125"/>
      <c r="P342" s="125"/>
    </row>
    <row r="343" spans="13:16" s="88" customFormat="1" x14ac:dyDescent="0.25">
      <c r="M343" s="125"/>
      <c r="N343" s="125"/>
      <c r="O343" s="125"/>
      <c r="P343" s="125"/>
    </row>
    <row r="344" spans="13:16" s="88" customFormat="1" x14ac:dyDescent="0.25">
      <c r="M344" s="125"/>
      <c r="N344" s="125"/>
      <c r="O344" s="125"/>
      <c r="P344" s="125"/>
    </row>
    <row r="345" spans="13:16" s="88" customFormat="1" x14ac:dyDescent="0.25">
      <c r="M345" s="125"/>
      <c r="N345" s="125"/>
      <c r="O345" s="125"/>
      <c r="P345" s="125"/>
    </row>
    <row r="346" spans="13:16" s="88" customFormat="1" x14ac:dyDescent="0.25">
      <c r="M346" s="125"/>
      <c r="N346" s="125"/>
      <c r="O346" s="125"/>
      <c r="P346" s="125"/>
    </row>
    <row r="347" spans="13:16" s="88" customFormat="1" x14ac:dyDescent="0.25">
      <c r="M347" s="125"/>
      <c r="N347" s="125"/>
      <c r="O347" s="125"/>
      <c r="P347" s="125"/>
    </row>
    <row r="348" spans="13:16" s="88" customFormat="1" x14ac:dyDescent="0.25">
      <c r="M348" s="125"/>
      <c r="N348" s="125"/>
      <c r="O348" s="125"/>
      <c r="P348" s="125"/>
    </row>
    <row r="349" spans="13:16" s="88" customFormat="1" x14ac:dyDescent="0.25">
      <c r="M349" s="125"/>
      <c r="N349" s="125"/>
      <c r="O349" s="125"/>
      <c r="P349" s="125"/>
    </row>
    <row r="350" spans="13:16" s="88" customFormat="1" x14ac:dyDescent="0.25">
      <c r="M350" s="125"/>
      <c r="N350" s="125"/>
      <c r="O350" s="125"/>
      <c r="P350" s="125"/>
    </row>
    <row r="351" spans="13:16" s="88" customFormat="1" x14ac:dyDescent="0.25">
      <c r="M351" s="125"/>
      <c r="N351" s="125"/>
      <c r="O351" s="125"/>
      <c r="P351" s="125"/>
    </row>
    <row r="352" spans="13:16" s="88" customFormat="1" x14ac:dyDescent="0.25">
      <c r="M352" s="125"/>
      <c r="N352" s="125"/>
      <c r="O352" s="125"/>
      <c r="P352" s="125"/>
    </row>
    <row r="353" spans="13:16" s="88" customFormat="1" x14ac:dyDescent="0.25">
      <c r="M353" s="125"/>
      <c r="N353" s="125"/>
      <c r="O353" s="125"/>
      <c r="P353" s="125"/>
    </row>
    <row r="354" spans="13:16" s="88" customFormat="1" x14ac:dyDescent="0.25">
      <c r="M354" s="125"/>
      <c r="N354" s="125"/>
      <c r="O354" s="125"/>
      <c r="P354" s="125"/>
    </row>
    <row r="355" spans="13:16" s="88" customFormat="1" x14ac:dyDescent="0.25">
      <c r="M355" s="125"/>
      <c r="N355" s="125"/>
      <c r="O355" s="125"/>
      <c r="P355" s="125"/>
    </row>
    <row r="356" spans="13:16" s="88" customFormat="1" x14ac:dyDescent="0.25">
      <c r="M356" s="125"/>
      <c r="N356" s="125"/>
      <c r="O356" s="125"/>
      <c r="P356" s="125"/>
    </row>
    <row r="357" spans="13:16" s="88" customFormat="1" x14ac:dyDescent="0.25">
      <c r="M357" s="125"/>
      <c r="N357" s="125"/>
      <c r="O357" s="125"/>
      <c r="P357" s="125"/>
    </row>
    <row r="358" spans="13:16" s="88" customFormat="1" x14ac:dyDescent="0.25">
      <c r="M358" s="125"/>
      <c r="N358" s="125"/>
      <c r="O358" s="125"/>
      <c r="P358" s="125"/>
    </row>
    <row r="359" spans="13:16" s="88" customFormat="1" x14ac:dyDescent="0.25">
      <c r="M359" s="125"/>
      <c r="N359" s="125"/>
      <c r="O359" s="125"/>
      <c r="P359" s="125"/>
    </row>
    <row r="360" spans="13:16" s="88" customFormat="1" x14ac:dyDescent="0.25">
      <c r="M360" s="125"/>
      <c r="N360" s="125"/>
      <c r="O360" s="125"/>
      <c r="P360" s="125"/>
    </row>
    <row r="361" spans="13:16" s="88" customFormat="1" x14ac:dyDescent="0.25">
      <c r="M361" s="125"/>
      <c r="N361" s="125"/>
      <c r="O361" s="125"/>
      <c r="P361" s="125"/>
    </row>
    <row r="362" spans="13:16" s="88" customFormat="1" x14ac:dyDescent="0.25">
      <c r="M362" s="125"/>
      <c r="N362" s="125"/>
      <c r="O362" s="125"/>
      <c r="P362" s="125"/>
    </row>
    <row r="363" spans="13:16" s="88" customFormat="1" x14ac:dyDescent="0.25">
      <c r="M363" s="125"/>
      <c r="N363" s="125"/>
      <c r="O363" s="125"/>
      <c r="P363" s="125"/>
    </row>
    <row r="364" spans="13:16" s="88" customFormat="1" x14ac:dyDescent="0.25">
      <c r="M364" s="125"/>
      <c r="N364" s="125"/>
      <c r="O364" s="125"/>
      <c r="P364" s="125"/>
    </row>
    <row r="365" spans="13:16" s="88" customFormat="1" x14ac:dyDescent="0.25">
      <c r="M365" s="125"/>
      <c r="N365" s="125"/>
      <c r="O365" s="125"/>
      <c r="P365" s="125"/>
    </row>
    <row r="366" spans="13:16" s="88" customFormat="1" x14ac:dyDescent="0.25">
      <c r="M366" s="125"/>
      <c r="N366" s="125"/>
      <c r="O366" s="125"/>
      <c r="P366" s="125"/>
    </row>
    <row r="367" spans="13:16" s="88" customFormat="1" x14ac:dyDescent="0.25">
      <c r="M367" s="125"/>
      <c r="N367" s="125"/>
      <c r="O367" s="125"/>
      <c r="P367" s="125"/>
    </row>
    <row r="368" spans="13:16" s="88" customFormat="1" x14ac:dyDescent="0.25">
      <c r="M368" s="125"/>
      <c r="N368" s="125"/>
      <c r="O368" s="125"/>
      <c r="P368" s="125"/>
    </row>
    <row r="369" spans="13:16" s="88" customFormat="1" x14ac:dyDescent="0.25">
      <c r="M369" s="125"/>
      <c r="N369" s="125"/>
      <c r="O369" s="125"/>
      <c r="P369" s="125"/>
    </row>
    <row r="370" spans="13:16" s="88" customFormat="1" x14ac:dyDescent="0.25">
      <c r="M370" s="125"/>
      <c r="N370" s="125"/>
      <c r="O370" s="125"/>
      <c r="P370" s="125"/>
    </row>
    <row r="371" spans="13:16" s="88" customFormat="1" x14ac:dyDescent="0.25">
      <c r="M371" s="125"/>
      <c r="N371" s="125"/>
      <c r="O371" s="125"/>
      <c r="P371" s="125"/>
    </row>
    <row r="372" spans="13:16" s="88" customFormat="1" x14ac:dyDescent="0.25">
      <c r="M372" s="125"/>
      <c r="N372" s="125"/>
      <c r="O372" s="125"/>
      <c r="P372" s="125"/>
    </row>
    <row r="373" spans="13:16" s="88" customFormat="1" x14ac:dyDescent="0.25">
      <c r="M373" s="125"/>
      <c r="N373" s="125"/>
      <c r="O373" s="125"/>
      <c r="P373" s="125"/>
    </row>
    <row r="374" spans="13:16" s="88" customFormat="1" x14ac:dyDescent="0.25">
      <c r="M374" s="125"/>
      <c r="N374" s="125"/>
      <c r="O374" s="125"/>
      <c r="P374" s="125"/>
    </row>
    <row r="375" spans="13:16" s="88" customFormat="1" x14ac:dyDescent="0.25">
      <c r="M375" s="125"/>
      <c r="N375" s="125"/>
      <c r="O375" s="125"/>
      <c r="P375" s="125"/>
    </row>
    <row r="376" spans="13:16" s="88" customFormat="1" x14ac:dyDescent="0.25">
      <c r="M376" s="125"/>
      <c r="N376" s="125"/>
      <c r="O376" s="125"/>
      <c r="P376" s="125"/>
    </row>
    <row r="377" spans="13:16" s="88" customFormat="1" x14ac:dyDescent="0.25">
      <c r="M377" s="125"/>
      <c r="N377" s="125"/>
      <c r="O377" s="125"/>
      <c r="P377" s="125"/>
    </row>
    <row r="378" spans="13:16" s="88" customFormat="1" x14ac:dyDescent="0.25">
      <c r="M378" s="125"/>
      <c r="N378" s="125"/>
      <c r="O378" s="125"/>
      <c r="P378" s="125"/>
    </row>
    <row r="379" spans="13:16" s="88" customFormat="1" x14ac:dyDescent="0.25">
      <c r="M379" s="125"/>
      <c r="N379" s="125"/>
      <c r="O379" s="125"/>
      <c r="P379" s="125"/>
    </row>
    <row r="380" spans="13:16" s="88" customFormat="1" x14ac:dyDescent="0.25">
      <c r="M380" s="125"/>
      <c r="N380" s="125"/>
      <c r="O380" s="125"/>
      <c r="P380" s="125"/>
    </row>
    <row r="381" spans="13:16" s="88" customFormat="1" x14ac:dyDescent="0.25">
      <c r="M381" s="125"/>
      <c r="N381" s="125"/>
      <c r="O381" s="125"/>
      <c r="P381" s="125"/>
    </row>
    <row r="382" spans="13:16" s="88" customFormat="1" x14ac:dyDescent="0.25">
      <c r="M382" s="125"/>
      <c r="N382" s="125"/>
      <c r="O382" s="125"/>
      <c r="P382" s="125"/>
    </row>
    <row r="383" spans="13:16" s="88" customFormat="1" x14ac:dyDescent="0.25">
      <c r="M383" s="125"/>
      <c r="N383" s="125"/>
      <c r="O383" s="125"/>
      <c r="P383" s="125"/>
    </row>
    <row r="384" spans="13:16" s="88" customFormat="1" x14ac:dyDescent="0.25">
      <c r="M384" s="125"/>
      <c r="N384" s="125"/>
      <c r="O384" s="125"/>
      <c r="P384" s="125"/>
    </row>
    <row r="385" spans="13:16" s="88" customFormat="1" x14ac:dyDescent="0.25">
      <c r="M385" s="125"/>
      <c r="N385" s="125"/>
      <c r="O385" s="125"/>
      <c r="P385" s="125"/>
    </row>
    <row r="386" spans="13:16" s="88" customFormat="1" x14ac:dyDescent="0.25">
      <c r="M386" s="125"/>
      <c r="N386" s="125"/>
      <c r="O386" s="125"/>
      <c r="P386" s="125"/>
    </row>
    <row r="387" spans="13:16" s="88" customFormat="1" x14ac:dyDescent="0.25">
      <c r="M387" s="125"/>
      <c r="N387" s="125"/>
      <c r="O387" s="125"/>
      <c r="P387" s="125"/>
    </row>
    <row r="388" spans="13:16" s="88" customFormat="1" x14ac:dyDescent="0.25">
      <c r="M388" s="125"/>
      <c r="N388" s="125"/>
      <c r="O388" s="125"/>
      <c r="P388" s="125"/>
    </row>
    <row r="389" spans="13:16" s="88" customFormat="1" x14ac:dyDescent="0.25">
      <c r="M389" s="125"/>
      <c r="N389" s="125"/>
      <c r="O389" s="125"/>
      <c r="P389" s="125"/>
    </row>
    <row r="390" spans="13:16" s="88" customFormat="1" x14ac:dyDescent="0.25">
      <c r="M390" s="125"/>
      <c r="N390" s="125"/>
      <c r="O390" s="125"/>
      <c r="P390" s="125"/>
    </row>
    <row r="391" spans="13:16" s="88" customFormat="1" x14ac:dyDescent="0.25">
      <c r="M391" s="125"/>
      <c r="N391" s="125"/>
      <c r="O391" s="125"/>
      <c r="P391" s="125"/>
    </row>
    <row r="392" spans="13:16" s="88" customFormat="1" x14ac:dyDescent="0.25">
      <c r="M392" s="125"/>
      <c r="N392" s="125"/>
      <c r="O392" s="125"/>
      <c r="P392" s="125"/>
    </row>
    <row r="393" spans="13:16" s="88" customFormat="1" x14ac:dyDescent="0.25">
      <c r="M393" s="125"/>
      <c r="N393" s="125"/>
      <c r="O393" s="125"/>
      <c r="P393" s="125"/>
    </row>
    <row r="394" spans="13:16" s="88" customFormat="1" x14ac:dyDescent="0.25">
      <c r="M394" s="125"/>
      <c r="N394" s="125"/>
      <c r="O394" s="125"/>
      <c r="P394" s="125"/>
    </row>
    <row r="395" spans="13:16" s="88" customFormat="1" x14ac:dyDescent="0.25">
      <c r="M395" s="125"/>
      <c r="N395" s="125"/>
      <c r="O395" s="125"/>
      <c r="P395" s="125"/>
    </row>
    <row r="396" spans="13:16" s="88" customFormat="1" x14ac:dyDescent="0.25">
      <c r="M396" s="125"/>
      <c r="N396" s="125"/>
      <c r="O396" s="125"/>
      <c r="P396" s="125"/>
    </row>
    <row r="397" spans="13:16" s="88" customFormat="1" x14ac:dyDescent="0.25">
      <c r="M397" s="125"/>
      <c r="N397" s="125"/>
      <c r="O397" s="125"/>
      <c r="P397" s="125"/>
    </row>
    <row r="398" spans="13:16" s="88" customFormat="1" x14ac:dyDescent="0.25">
      <c r="M398" s="125"/>
      <c r="N398" s="125"/>
      <c r="O398" s="125"/>
      <c r="P398" s="125"/>
    </row>
  </sheetData>
  <autoFilter ref="B1:Y60"/>
  <mergeCells count="57">
    <mergeCell ref="Z56:AA56"/>
    <mergeCell ref="Z57:AA57"/>
    <mergeCell ref="Z58:AA58"/>
    <mergeCell ref="Z59:AA59"/>
    <mergeCell ref="Z50:AA50"/>
    <mergeCell ref="Z51:AA51"/>
    <mergeCell ref="Z52:AA52"/>
    <mergeCell ref="Z53:AA53"/>
    <mergeCell ref="Z54:AA54"/>
    <mergeCell ref="Z55:AA55"/>
    <mergeCell ref="Z49:AA49"/>
    <mergeCell ref="Z38:AA38"/>
    <mergeCell ref="Z39:AA39"/>
    <mergeCell ref="Z41:AA41"/>
    <mergeCell ref="Z42:AA42"/>
    <mergeCell ref="Z43:AA43"/>
    <mergeCell ref="Z44:AA44"/>
    <mergeCell ref="Z45:AA45"/>
    <mergeCell ref="Z46:AA46"/>
    <mergeCell ref="Z47:AA47"/>
    <mergeCell ref="Z48:AA48"/>
    <mergeCell ref="Z37:AA37"/>
    <mergeCell ref="Z26:AA26"/>
    <mergeCell ref="Z27:AA27"/>
    <mergeCell ref="Z28:AA28"/>
    <mergeCell ref="Z29:AA29"/>
    <mergeCell ref="Z30:AA30"/>
    <mergeCell ref="Z31:AA31"/>
    <mergeCell ref="Z32:AA32"/>
    <mergeCell ref="Z33:AA33"/>
    <mergeCell ref="Z34:AA34"/>
    <mergeCell ref="Z35:AA35"/>
    <mergeCell ref="Z36:AA36"/>
    <mergeCell ref="Z25:AA25"/>
    <mergeCell ref="Z13:AA13"/>
    <mergeCell ref="Z14:AA14"/>
    <mergeCell ref="Z15:AA15"/>
    <mergeCell ref="Z16:AA16"/>
    <mergeCell ref="Z17:AA17"/>
    <mergeCell ref="Z18:AA18"/>
    <mergeCell ref="Z19:AA19"/>
    <mergeCell ref="Z21:AA21"/>
    <mergeCell ref="Z22:AA22"/>
    <mergeCell ref="Z23:AA23"/>
    <mergeCell ref="Z24:AA24"/>
    <mergeCell ref="Z12:AA12"/>
    <mergeCell ref="Z1:AA1"/>
    <mergeCell ref="Z2:AA2"/>
    <mergeCell ref="Z3:AA3"/>
    <mergeCell ref="Z4:AA4"/>
    <mergeCell ref="Z5:AA5"/>
    <mergeCell ref="Z6:AA6"/>
    <mergeCell ref="Z7:AA7"/>
    <mergeCell ref="Z8:AA8"/>
    <mergeCell ref="Z9:AA9"/>
    <mergeCell ref="Z10:AA10"/>
    <mergeCell ref="Z11:AA11"/>
  </mergeCells>
  <phoneticPr fontId="5" type="noConversion"/>
  <pageMargins left="0.75" right="0.75" top="1" bottom="1" header="0" footer="0"/>
  <pageSetup scale="63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B13" sqref="B13"/>
    </sheetView>
  </sheetViews>
  <sheetFormatPr baseColWidth="10" defaultRowHeight="15" x14ac:dyDescent="0.25"/>
  <cols>
    <col min="1" max="1" width="30.5703125" bestFit="1" customWidth="1"/>
    <col min="2" max="2" width="45.42578125" bestFit="1" customWidth="1"/>
    <col min="3" max="3" width="31.5703125" customWidth="1"/>
    <col min="4" max="4" width="22.7109375" bestFit="1" customWidth="1"/>
  </cols>
  <sheetData>
    <row r="1" spans="1:4" x14ac:dyDescent="0.25">
      <c r="A1" s="11" t="s">
        <v>17</v>
      </c>
      <c r="B1" s="11" t="s">
        <v>90</v>
      </c>
      <c r="C1" s="11" t="s">
        <v>91</v>
      </c>
      <c r="D1" s="11" t="s">
        <v>92</v>
      </c>
    </row>
    <row r="2" spans="1:4" x14ac:dyDescent="0.25">
      <c r="A2" s="6" t="s">
        <v>18</v>
      </c>
      <c r="B2" s="5"/>
      <c r="C2" s="8" t="s">
        <v>12</v>
      </c>
      <c r="D2" s="5">
        <v>1151823164</v>
      </c>
    </row>
    <row r="3" spans="1:4" x14ac:dyDescent="0.25">
      <c r="A3" s="17"/>
      <c r="B3" s="18" t="s">
        <v>109</v>
      </c>
      <c r="C3" s="16" t="s">
        <v>107</v>
      </c>
      <c r="D3" s="18">
        <v>1564918912</v>
      </c>
    </row>
    <row r="4" spans="1:4" x14ac:dyDescent="0.25">
      <c r="A4" s="17"/>
      <c r="B4" s="18" t="s">
        <v>108</v>
      </c>
      <c r="C4" s="16"/>
      <c r="D4" s="18">
        <v>1556684553</v>
      </c>
    </row>
    <row r="5" spans="1:4" x14ac:dyDescent="0.25">
      <c r="A5" s="7"/>
      <c r="B5" s="4"/>
      <c r="C5" s="4"/>
      <c r="D5" s="4"/>
    </row>
    <row r="6" spans="1:4" x14ac:dyDescent="0.25">
      <c r="A6" s="2" t="s">
        <v>20</v>
      </c>
      <c r="B6" s="3"/>
      <c r="C6" s="8" t="s">
        <v>10</v>
      </c>
      <c r="D6" s="3">
        <v>1151827649</v>
      </c>
    </row>
    <row r="7" spans="1:4" x14ac:dyDescent="0.25">
      <c r="A7" s="7"/>
      <c r="B7" s="4"/>
      <c r="C7" s="4"/>
      <c r="D7" s="4"/>
    </row>
    <row r="8" spans="1:4" x14ac:dyDescent="0.25">
      <c r="A8" s="6" t="s">
        <v>22</v>
      </c>
      <c r="B8" s="5"/>
      <c r="C8" s="8" t="s">
        <v>23</v>
      </c>
      <c r="D8" s="5"/>
    </row>
    <row r="9" spans="1:4" x14ac:dyDescent="0.25">
      <c r="B9" t="s">
        <v>93</v>
      </c>
      <c r="C9" s="10" t="s">
        <v>88</v>
      </c>
      <c r="D9">
        <v>1553085745</v>
      </c>
    </row>
    <row r="10" spans="1:4" x14ac:dyDescent="0.25">
      <c r="C10" s="10"/>
    </row>
    <row r="11" spans="1:4" x14ac:dyDescent="0.25">
      <c r="A11" s="2" t="s">
        <v>4</v>
      </c>
      <c r="B11" s="3"/>
      <c r="C11" s="8" t="s">
        <v>16</v>
      </c>
      <c r="D11" s="3">
        <v>1168629246</v>
      </c>
    </row>
    <row r="13" spans="1:4" x14ac:dyDescent="0.25">
      <c r="A13" s="3" t="s">
        <v>0</v>
      </c>
      <c r="B13" s="3"/>
      <c r="C13" s="8" t="s">
        <v>11</v>
      </c>
      <c r="D13" s="3">
        <v>1139141953</v>
      </c>
    </row>
    <row r="15" spans="1:4" x14ac:dyDescent="0.25">
      <c r="A15" s="5" t="s">
        <v>32</v>
      </c>
      <c r="B15" s="5"/>
      <c r="C15" s="8" t="s">
        <v>13</v>
      </c>
      <c r="D15" s="5">
        <v>1154514446</v>
      </c>
    </row>
    <row r="16" spans="1:4" x14ac:dyDescent="0.25">
      <c r="A16" s="4"/>
      <c r="B16" s="4"/>
      <c r="C16" s="4"/>
      <c r="D16" s="4"/>
    </row>
    <row r="17" spans="1:4" x14ac:dyDescent="0.25">
      <c r="A17" s="3" t="s">
        <v>33</v>
      </c>
      <c r="B17" s="3" t="s">
        <v>62</v>
      </c>
      <c r="C17" s="8" t="s">
        <v>14</v>
      </c>
      <c r="D17" s="3">
        <v>1163982434</v>
      </c>
    </row>
    <row r="18" spans="1:4" x14ac:dyDescent="0.25">
      <c r="A18" s="4"/>
      <c r="B18" s="4"/>
      <c r="C18" s="4"/>
      <c r="D18" s="4"/>
    </row>
    <row r="19" spans="1:4" x14ac:dyDescent="0.25">
      <c r="A19" s="3" t="s">
        <v>34</v>
      </c>
      <c r="B19" s="3"/>
      <c r="C19" s="8" t="s">
        <v>15</v>
      </c>
      <c r="D19" s="3">
        <v>1149386639</v>
      </c>
    </row>
    <row r="20" spans="1:4" x14ac:dyDescent="0.25">
      <c r="A20" s="4"/>
      <c r="B20" s="4"/>
      <c r="C20" s="4"/>
      <c r="D20" s="4"/>
    </row>
    <row r="21" spans="1:4" x14ac:dyDescent="0.25">
      <c r="A21" s="3" t="s">
        <v>41</v>
      </c>
      <c r="B21" s="3"/>
      <c r="C21" s="8" t="s">
        <v>43</v>
      </c>
      <c r="D21" s="3">
        <v>1153426982</v>
      </c>
    </row>
    <row r="22" spans="1:4" x14ac:dyDescent="0.25">
      <c r="A22" s="4"/>
      <c r="B22" s="4"/>
      <c r="C22" s="4"/>
      <c r="D22" s="4"/>
    </row>
    <row r="23" spans="1:4" x14ac:dyDescent="0.25">
      <c r="A23" s="3" t="s">
        <v>78</v>
      </c>
      <c r="B23" s="3"/>
      <c r="C23" s="8" t="s">
        <v>45</v>
      </c>
      <c r="D23" s="3">
        <v>1162448186</v>
      </c>
    </row>
    <row r="24" spans="1:4" x14ac:dyDescent="0.25">
      <c r="A24" s="4"/>
      <c r="B24" s="4"/>
      <c r="C24" s="4"/>
      <c r="D24" s="4"/>
    </row>
    <row r="25" spans="1:4" x14ac:dyDescent="0.25">
      <c r="A25" s="3" t="s">
        <v>58</v>
      </c>
      <c r="B25" s="3" t="s">
        <v>89</v>
      </c>
      <c r="C25" s="8" t="s">
        <v>94</v>
      </c>
      <c r="D25" s="3">
        <v>1566129737</v>
      </c>
    </row>
    <row r="26" spans="1:4" x14ac:dyDescent="0.25">
      <c r="A26" s="4"/>
      <c r="B26" s="4"/>
      <c r="C26" s="4"/>
      <c r="D26" s="4"/>
    </row>
    <row r="27" spans="1:4" x14ac:dyDescent="0.25">
      <c r="A27" s="3" t="s">
        <v>59</v>
      </c>
      <c r="B27" s="3" t="s">
        <v>95</v>
      </c>
      <c r="C27" s="8"/>
      <c r="D27" s="3" t="s">
        <v>96</v>
      </c>
    </row>
    <row r="28" spans="1:4" x14ac:dyDescent="0.25">
      <c r="A28" s="4"/>
      <c r="B28" s="4"/>
      <c r="C28" s="4"/>
      <c r="D28" s="4"/>
    </row>
    <row r="29" spans="1:4" x14ac:dyDescent="0.25">
      <c r="A29" s="3" t="s">
        <v>97</v>
      </c>
      <c r="B29" s="3" t="s">
        <v>98</v>
      </c>
      <c r="C29" s="8" t="s">
        <v>99</v>
      </c>
      <c r="D29" s="3">
        <v>1556543863</v>
      </c>
    </row>
    <row r="30" spans="1:4" x14ac:dyDescent="0.25">
      <c r="A30" s="4"/>
      <c r="B30" s="4"/>
      <c r="C30" s="4"/>
      <c r="D30" s="4"/>
    </row>
    <row r="31" spans="1:4" x14ac:dyDescent="0.25">
      <c r="A31" s="6" t="s">
        <v>60</v>
      </c>
      <c r="B31" s="5" t="s">
        <v>103</v>
      </c>
      <c r="C31" s="8" t="s">
        <v>100</v>
      </c>
      <c r="D31" s="5">
        <v>1562391226</v>
      </c>
    </row>
    <row r="32" spans="1:4" x14ac:dyDescent="0.25">
      <c r="B32" t="s">
        <v>102</v>
      </c>
      <c r="C32" s="10"/>
      <c r="D32" s="14" t="s">
        <v>101</v>
      </c>
    </row>
    <row r="33" spans="1:4" x14ac:dyDescent="0.25">
      <c r="A33" s="12"/>
      <c r="B33" s="12"/>
      <c r="C33" s="13"/>
      <c r="D33" s="12"/>
    </row>
    <row r="34" spans="1:4" x14ac:dyDescent="0.25">
      <c r="A34" s="3" t="s">
        <v>61</v>
      </c>
      <c r="B34" s="3" t="s">
        <v>105</v>
      </c>
      <c r="C34" s="8"/>
      <c r="D34" s="3">
        <v>1562453903</v>
      </c>
    </row>
    <row r="35" spans="1:4" x14ac:dyDescent="0.25">
      <c r="A35" s="15"/>
      <c r="B35" s="15" t="s">
        <v>104</v>
      </c>
      <c r="C35" s="16"/>
      <c r="D35" s="15">
        <v>1556567998</v>
      </c>
    </row>
    <row r="36" spans="1:4" x14ac:dyDescent="0.25">
      <c r="A36" s="4"/>
      <c r="B36" s="4"/>
      <c r="C36" s="4"/>
      <c r="D36" s="4"/>
    </row>
    <row r="37" spans="1:4" x14ac:dyDescent="0.25">
      <c r="A37" s="3" t="s">
        <v>63</v>
      </c>
      <c r="B37" s="3" t="s">
        <v>63</v>
      </c>
      <c r="C37" s="8"/>
      <c r="D37" s="3">
        <v>1536706408</v>
      </c>
    </row>
    <row r="38" spans="1:4" x14ac:dyDescent="0.25">
      <c r="A38" s="4"/>
      <c r="B38" s="4"/>
      <c r="C38" s="4"/>
      <c r="D38" s="4"/>
    </row>
    <row r="39" spans="1:4" x14ac:dyDescent="0.25">
      <c r="A39" s="3" t="s">
        <v>64</v>
      </c>
      <c r="B39" s="3" t="s">
        <v>106</v>
      </c>
      <c r="C39" s="8"/>
      <c r="D39" s="3">
        <v>1541700153</v>
      </c>
    </row>
    <row r="40" spans="1:4" x14ac:dyDescent="0.25">
      <c r="A40" s="4"/>
      <c r="B40" s="4"/>
      <c r="C40" s="4"/>
      <c r="D40" s="4"/>
    </row>
    <row r="41" spans="1:4" x14ac:dyDescent="0.25">
      <c r="A41" s="3" t="s">
        <v>65</v>
      </c>
      <c r="B41" s="3"/>
      <c r="C41" s="8"/>
      <c r="D41" s="3">
        <v>1551151499</v>
      </c>
    </row>
    <row r="42" spans="1:4" x14ac:dyDescent="0.25">
      <c r="A42" s="4"/>
      <c r="B42" s="4"/>
      <c r="C42" s="4"/>
      <c r="D42" s="4"/>
    </row>
    <row r="43" spans="1:4" x14ac:dyDescent="0.25">
      <c r="A43" s="3" t="s">
        <v>110</v>
      </c>
      <c r="B43" s="3"/>
      <c r="C43" s="8" t="s">
        <v>111</v>
      </c>
      <c r="D43" s="3">
        <v>1567033130</v>
      </c>
    </row>
    <row r="44" spans="1:4" x14ac:dyDescent="0.25">
      <c r="A44" s="4"/>
      <c r="B44" s="4"/>
      <c r="C44" s="4"/>
      <c r="D44" s="4"/>
    </row>
    <row r="45" spans="1:4" x14ac:dyDescent="0.25">
      <c r="A45" s="3" t="s">
        <v>113</v>
      </c>
      <c r="B45" s="3"/>
      <c r="C45" s="8" t="s">
        <v>112</v>
      </c>
      <c r="D45" s="3">
        <v>1557294099</v>
      </c>
    </row>
    <row r="46" spans="1:4" x14ac:dyDescent="0.25">
      <c r="A46" s="4"/>
      <c r="B46" s="4"/>
      <c r="C46" s="4"/>
      <c r="D46" s="4"/>
    </row>
    <row r="47" spans="1:4" x14ac:dyDescent="0.25">
      <c r="A47" s="3" t="s">
        <v>87</v>
      </c>
      <c r="B47" s="3" t="s">
        <v>116</v>
      </c>
      <c r="C47" s="8" t="s">
        <v>115</v>
      </c>
      <c r="D47" s="3">
        <v>1567961507</v>
      </c>
    </row>
    <row r="48" spans="1:4" x14ac:dyDescent="0.25">
      <c r="A48" s="15"/>
      <c r="B48" s="15" t="s">
        <v>117</v>
      </c>
      <c r="C48" s="16" t="s">
        <v>114</v>
      </c>
      <c r="D48" s="15"/>
    </row>
    <row r="49" spans="1:4" x14ac:dyDescent="0.25">
      <c r="A49" s="4"/>
      <c r="B49" s="4"/>
      <c r="C49" s="4"/>
      <c r="D49" s="4"/>
    </row>
    <row r="50" spans="1:4" x14ac:dyDescent="0.25">
      <c r="A50" s="3" t="s">
        <v>118</v>
      </c>
      <c r="B50" s="3" t="s">
        <v>85</v>
      </c>
      <c r="C50" s="8"/>
      <c r="D50" s="3">
        <v>2320302790</v>
      </c>
    </row>
    <row r="51" spans="1:4" x14ac:dyDescent="0.25">
      <c r="A51" s="15"/>
      <c r="B51" s="15"/>
      <c r="C51" s="16"/>
      <c r="D51" s="15">
        <v>1540513637</v>
      </c>
    </row>
    <row r="52" spans="1:4" x14ac:dyDescent="0.25">
      <c r="A52" s="4"/>
      <c r="B52" s="4"/>
      <c r="C52" s="4"/>
      <c r="D52" s="4"/>
    </row>
  </sheetData>
  <phoneticPr fontId="5" type="noConversion"/>
  <hyperlinks>
    <hyperlink ref="C8" r:id="rId1"/>
    <hyperlink ref="C6" r:id="rId2"/>
    <hyperlink ref="C2" r:id="rId3"/>
    <hyperlink ref="C11" r:id="rId4"/>
    <hyperlink ref="C13" r:id="rId5"/>
    <hyperlink ref="C15" r:id="rId6"/>
    <hyperlink ref="C17" r:id="rId7"/>
    <hyperlink ref="C19" r:id="rId8"/>
    <hyperlink ref="C21" r:id="rId9"/>
    <hyperlink ref="C23" r:id="rId10"/>
    <hyperlink ref="C9" r:id="rId11"/>
    <hyperlink ref="C25" r:id="rId12"/>
    <hyperlink ref="C29" r:id="rId13"/>
    <hyperlink ref="C31" r:id="rId14"/>
    <hyperlink ref="C43" r:id="rId15"/>
    <hyperlink ref="C45" r:id="rId16"/>
    <hyperlink ref="C48" r:id="rId17"/>
    <hyperlink ref="C47" r:id="rId1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77"/>
  <sheetViews>
    <sheetView workbookViewId="0">
      <selection activeCell="C18" sqref="C18"/>
    </sheetView>
  </sheetViews>
  <sheetFormatPr baseColWidth="10" defaultRowHeight="15" x14ac:dyDescent="0.25"/>
  <cols>
    <col min="1" max="1" width="3" style="65" bestFit="1" customWidth="1"/>
    <col min="2" max="2" width="35.7109375" style="43" bestFit="1" customWidth="1"/>
    <col min="3" max="3" width="32.28515625" style="42" bestFit="1" customWidth="1"/>
    <col min="4" max="4" width="45" style="42" customWidth="1"/>
    <col min="5" max="5" width="21.28515625" style="42" customWidth="1"/>
    <col min="6" max="6" width="26.5703125" style="42" customWidth="1"/>
    <col min="7" max="7" width="49.85546875" style="42" bestFit="1" customWidth="1"/>
    <col min="8" max="8" width="29.5703125" style="42" customWidth="1"/>
    <col min="9" max="9" width="12.85546875" style="42" bestFit="1" customWidth="1"/>
    <col min="10" max="51" width="11.42578125" style="62"/>
    <col min="52" max="255" width="11.42578125" style="42"/>
    <col min="256" max="256" width="3" style="42" bestFit="1" customWidth="1"/>
    <col min="257" max="257" width="35.7109375" style="42" bestFit="1" customWidth="1"/>
    <col min="258" max="258" width="24.5703125" style="42" bestFit="1" customWidth="1"/>
    <col min="259" max="259" width="14.5703125" style="42" customWidth="1"/>
    <col min="260" max="260" width="49.85546875" style="42" bestFit="1" customWidth="1"/>
    <col min="261" max="261" width="25.28515625" style="42" bestFit="1" customWidth="1"/>
    <col min="262" max="262" width="45" style="42" bestFit="1" customWidth="1"/>
    <col min="263" max="263" width="79.140625" style="42" bestFit="1" customWidth="1"/>
    <col min="264" max="264" width="27.7109375" style="42" bestFit="1" customWidth="1"/>
    <col min="265" max="265" width="12.85546875" style="42" bestFit="1" customWidth="1"/>
    <col min="266" max="511" width="11.42578125" style="42"/>
    <col min="512" max="512" width="3" style="42" bestFit="1" customWidth="1"/>
    <col min="513" max="513" width="35.7109375" style="42" bestFit="1" customWidth="1"/>
    <col min="514" max="514" width="24.5703125" style="42" bestFit="1" customWidth="1"/>
    <col min="515" max="515" width="14.5703125" style="42" customWidth="1"/>
    <col min="516" max="516" width="49.85546875" style="42" bestFit="1" customWidth="1"/>
    <col min="517" max="517" width="25.28515625" style="42" bestFit="1" customWidth="1"/>
    <col min="518" max="518" width="45" style="42" bestFit="1" customWidth="1"/>
    <col min="519" max="519" width="79.140625" style="42" bestFit="1" customWidth="1"/>
    <col min="520" max="520" width="27.7109375" style="42" bestFit="1" customWidth="1"/>
    <col min="521" max="521" width="12.85546875" style="42" bestFit="1" customWidth="1"/>
    <col min="522" max="767" width="11.42578125" style="42"/>
    <col min="768" max="768" width="3" style="42" bestFit="1" customWidth="1"/>
    <col min="769" max="769" width="35.7109375" style="42" bestFit="1" customWidth="1"/>
    <col min="770" max="770" width="24.5703125" style="42" bestFit="1" customWidth="1"/>
    <col min="771" max="771" width="14.5703125" style="42" customWidth="1"/>
    <col min="772" max="772" width="49.85546875" style="42" bestFit="1" customWidth="1"/>
    <col min="773" max="773" width="25.28515625" style="42" bestFit="1" customWidth="1"/>
    <col min="774" max="774" width="45" style="42" bestFit="1" customWidth="1"/>
    <col min="775" max="775" width="79.140625" style="42" bestFit="1" customWidth="1"/>
    <col min="776" max="776" width="27.7109375" style="42" bestFit="1" customWidth="1"/>
    <col min="777" max="777" width="12.85546875" style="42" bestFit="1" customWidth="1"/>
    <col min="778" max="1023" width="11.42578125" style="42"/>
    <col min="1024" max="1024" width="3" style="42" bestFit="1" customWidth="1"/>
    <col min="1025" max="1025" width="35.7109375" style="42" bestFit="1" customWidth="1"/>
    <col min="1026" max="1026" width="24.5703125" style="42" bestFit="1" customWidth="1"/>
    <col min="1027" max="1027" width="14.5703125" style="42" customWidth="1"/>
    <col min="1028" max="1028" width="49.85546875" style="42" bestFit="1" customWidth="1"/>
    <col min="1029" max="1029" width="25.28515625" style="42" bestFit="1" customWidth="1"/>
    <col min="1030" max="1030" width="45" style="42" bestFit="1" customWidth="1"/>
    <col min="1031" max="1031" width="79.140625" style="42" bestFit="1" customWidth="1"/>
    <col min="1032" max="1032" width="27.7109375" style="42" bestFit="1" customWidth="1"/>
    <col min="1033" max="1033" width="12.85546875" style="42" bestFit="1" customWidth="1"/>
    <col min="1034" max="1279" width="11.42578125" style="42"/>
    <col min="1280" max="1280" width="3" style="42" bestFit="1" customWidth="1"/>
    <col min="1281" max="1281" width="35.7109375" style="42" bestFit="1" customWidth="1"/>
    <col min="1282" max="1282" width="24.5703125" style="42" bestFit="1" customWidth="1"/>
    <col min="1283" max="1283" width="14.5703125" style="42" customWidth="1"/>
    <col min="1284" max="1284" width="49.85546875" style="42" bestFit="1" customWidth="1"/>
    <col min="1285" max="1285" width="25.28515625" style="42" bestFit="1" customWidth="1"/>
    <col min="1286" max="1286" width="45" style="42" bestFit="1" customWidth="1"/>
    <col min="1287" max="1287" width="79.140625" style="42" bestFit="1" customWidth="1"/>
    <col min="1288" max="1288" width="27.7109375" style="42" bestFit="1" customWidth="1"/>
    <col min="1289" max="1289" width="12.85546875" style="42" bestFit="1" customWidth="1"/>
    <col min="1290" max="1535" width="11.42578125" style="42"/>
    <col min="1536" max="1536" width="3" style="42" bestFit="1" customWidth="1"/>
    <col min="1537" max="1537" width="35.7109375" style="42" bestFit="1" customWidth="1"/>
    <col min="1538" max="1538" width="24.5703125" style="42" bestFit="1" customWidth="1"/>
    <col min="1539" max="1539" width="14.5703125" style="42" customWidth="1"/>
    <col min="1540" max="1540" width="49.85546875" style="42" bestFit="1" customWidth="1"/>
    <col min="1541" max="1541" width="25.28515625" style="42" bestFit="1" customWidth="1"/>
    <col min="1542" max="1542" width="45" style="42" bestFit="1" customWidth="1"/>
    <col min="1543" max="1543" width="79.140625" style="42" bestFit="1" customWidth="1"/>
    <col min="1544" max="1544" width="27.7109375" style="42" bestFit="1" customWidth="1"/>
    <col min="1545" max="1545" width="12.85546875" style="42" bestFit="1" customWidth="1"/>
    <col min="1546" max="1791" width="11.42578125" style="42"/>
    <col min="1792" max="1792" width="3" style="42" bestFit="1" customWidth="1"/>
    <col min="1793" max="1793" width="35.7109375" style="42" bestFit="1" customWidth="1"/>
    <col min="1794" max="1794" width="24.5703125" style="42" bestFit="1" customWidth="1"/>
    <col min="1795" max="1795" width="14.5703125" style="42" customWidth="1"/>
    <col min="1796" max="1796" width="49.85546875" style="42" bestFit="1" customWidth="1"/>
    <col min="1797" max="1797" width="25.28515625" style="42" bestFit="1" customWidth="1"/>
    <col min="1798" max="1798" width="45" style="42" bestFit="1" customWidth="1"/>
    <col min="1799" max="1799" width="79.140625" style="42" bestFit="1" customWidth="1"/>
    <col min="1800" max="1800" width="27.7109375" style="42" bestFit="1" customWidth="1"/>
    <col min="1801" max="1801" width="12.85546875" style="42" bestFit="1" customWidth="1"/>
    <col min="1802" max="2047" width="11.42578125" style="42"/>
    <col min="2048" max="2048" width="3" style="42" bestFit="1" customWidth="1"/>
    <col min="2049" max="2049" width="35.7109375" style="42" bestFit="1" customWidth="1"/>
    <col min="2050" max="2050" width="24.5703125" style="42" bestFit="1" customWidth="1"/>
    <col min="2051" max="2051" width="14.5703125" style="42" customWidth="1"/>
    <col min="2052" max="2052" width="49.85546875" style="42" bestFit="1" customWidth="1"/>
    <col min="2053" max="2053" width="25.28515625" style="42" bestFit="1" customWidth="1"/>
    <col min="2054" max="2054" width="45" style="42" bestFit="1" customWidth="1"/>
    <col min="2055" max="2055" width="79.140625" style="42" bestFit="1" customWidth="1"/>
    <col min="2056" max="2056" width="27.7109375" style="42" bestFit="1" customWidth="1"/>
    <col min="2057" max="2057" width="12.85546875" style="42" bestFit="1" customWidth="1"/>
    <col min="2058" max="2303" width="11.42578125" style="42"/>
    <col min="2304" max="2304" width="3" style="42" bestFit="1" customWidth="1"/>
    <col min="2305" max="2305" width="35.7109375" style="42" bestFit="1" customWidth="1"/>
    <col min="2306" max="2306" width="24.5703125" style="42" bestFit="1" customWidth="1"/>
    <col min="2307" max="2307" width="14.5703125" style="42" customWidth="1"/>
    <col min="2308" max="2308" width="49.85546875" style="42" bestFit="1" customWidth="1"/>
    <col min="2309" max="2309" width="25.28515625" style="42" bestFit="1" customWidth="1"/>
    <col min="2310" max="2310" width="45" style="42" bestFit="1" customWidth="1"/>
    <col min="2311" max="2311" width="79.140625" style="42" bestFit="1" customWidth="1"/>
    <col min="2312" max="2312" width="27.7109375" style="42" bestFit="1" customWidth="1"/>
    <col min="2313" max="2313" width="12.85546875" style="42" bestFit="1" customWidth="1"/>
    <col min="2314" max="2559" width="11.42578125" style="42"/>
    <col min="2560" max="2560" width="3" style="42" bestFit="1" customWidth="1"/>
    <col min="2561" max="2561" width="35.7109375" style="42" bestFit="1" customWidth="1"/>
    <col min="2562" max="2562" width="24.5703125" style="42" bestFit="1" customWidth="1"/>
    <col min="2563" max="2563" width="14.5703125" style="42" customWidth="1"/>
    <col min="2564" max="2564" width="49.85546875" style="42" bestFit="1" customWidth="1"/>
    <col min="2565" max="2565" width="25.28515625" style="42" bestFit="1" customWidth="1"/>
    <col min="2566" max="2566" width="45" style="42" bestFit="1" customWidth="1"/>
    <col min="2567" max="2567" width="79.140625" style="42" bestFit="1" customWidth="1"/>
    <col min="2568" max="2568" width="27.7109375" style="42" bestFit="1" customWidth="1"/>
    <col min="2569" max="2569" width="12.85546875" style="42" bestFit="1" customWidth="1"/>
    <col min="2570" max="2815" width="11.42578125" style="42"/>
    <col min="2816" max="2816" width="3" style="42" bestFit="1" customWidth="1"/>
    <col min="2817" max="2817" width="35.7109375" style="42" bestFit="1" customWidth="1"/>
    <col min="2818" max="2818" width="24.5703125" style="42" bestFit="1" customWidth="1"/>
    <col min="2819" max="2819" width="14.5703125" style="42" customWidth="1"/>
    <col min="2820" max="2820" width="49.85546875" style="42" bestFit="1" customWidth="1"/>
    <col min="2821" max="2821" width="25.28515625" style="42" bestFit="1" customWidth="1"/>
    <col min="2822" max="2822" width="45" style="42" bestFit="1" customWidth="1"/>
    <col min="2823" max="2823" width="79.140625" style="42" bestFit="1" customWidth="1"/>
    <col min="2824" max="2824" width="27.7109375" style="42" bestFit="1" customWidth="1"/>
    <col min="2825" max="2825" width="12.85546875" style="42" bestFit="1" customWidth="1"/>
    <col min="2826" max="3071" width="11.42578125" style="42"/>
    <col min="3072" max="3072" width="3" style="42" bestFit="1" customWidth="1"/>
    <col min="3073" max="3073" width="35.7109375" style="42" bestFit="1" customWidth="1"/>
    <col min="3074" max="3074" width="24.5703125" style="42" bestFit="1" customWidth="1"/>
    <col min="3075" max="3075" width="14.5703125" style="42" customWidth="1"/>
    <col min="3076" max="3076" width="49.85546875" style="42" bestFit="1" customWidth="1"/>
    <col min="3077" max="3077" width="25.28515625" style="42" bestFit="1" customWidth="1"/>
    <col min="3078" max="3078" width="45" style="42" bestFit="1" customWidth="1"/>
    <col min="3079" max="3079" width="79.140625" style="42" bestFit="1" customWidth="1"/>
    <col min="3080" max="3080" width="27.7109375" style="42" bestFit="1" customWidth="1"/>
    <col min="3081" max="3081" width="12.85546875" style="42" bestFit="1" customWidth="1"/>
    <col min="3082" max="3327" width="11.42578125" style="42"/>
    <col min="3328" max="3328" width="3" style="42" bestFit="1" customWidth="1"/>
    <col min="3329" max="3329" width="35.7109375" style="42" bestFit="1" customWidth="1"/>
    <col min="3330" max="3330" width="24.5703125" style="42" bestFit="1" customWidth="1"/>
    <col min="3331" max="3331" width="14.5703125" style="42" customWidth="1"/>
    <col min="3332" max="3332" width="49.85546875" style="42" bestFit="1" customWidth="1"/>
    <col min="3333" max="3333" width="25.28515625" style="42" bestFit="1" customWidth="1"/>
    <col min="3334" max="3334" width="45" style="42" bestFit="1" customWidth="1"/>
    <col min="3335" max="3335" width="79.140625" style="42" bestFit="1" customWidth="1"/>
    <col min="3336" max="3336" width="27.7109375" style="42" bestFit="1" customWidth="1"/>
    <col min="3337" max="3337" width="12.85546875" style="42" bestFit="1" customWidth="1"/>
    <col min="3338" max="3583" width="11.42578125" style="42"/>
    <col min="3584" max="3584" width="3" style="42" bestFit="1" customWidth="1"/>
    <col min="3585" max="3585" width="35.7109375" style="42" bestFit="1" customWidth="1"/>
    <col min="3586" max="3586" width="24.5703125" style="42" bestFit="1" customWidth="1"/>
    <col min="3587" max="3587" width="14.5703125" style="42" customWidth="1"/>
    <col min="3588" max="3588" width="49.85546875" style="42" bestFit="1" customWidth="1"/>
    <col min="3589" max="3589" width="25.28515625" style="42" bestFit="1" customWidth="1"/>
    <col min="3590" max="3590" width="45" style="42" bestFit="1" customWidth="1"/>
    <col min="3591" max="3591" width="79.140625" style="42" bestFit="1" customWidth="1"/>
    <col min="3592" max="3592" width="27.7109375" style="42" bestFit="1" customWidth="1"/>
    <col min="3593" max="3593" width="12.85546875" style="42" bestFit="1" customWidth="1"/>
    <col min="3594" max="3839" width="11.42578125" style="42"/>
    <col min="3840" max="3840" width="3" style="42" bestFit="1" customWidth="1"/>
    <col min="3841" max="3841" width="35.7109375" style="42" bestFit="1" customWidth="1"/>
    <col min="3842" max="3842" width="24.5703125" style="42" bestFit="1" customWidth="1"/>
    <col min="3843" max="3843" width="14.5703125" style="42" customWidth="1"/>
    <col min="3844" max="3844" width="49.85546875" style="42" bestFit="1" customWidth="1"/>
    <col min="3845" max="3845" width="25.28515625" style="42" bestFit="1" customWidth="1"/>
    <col min="3846" max="3846" width="45" style="42" bestFit="1" customWidth="1"/>
    <col min="3847" max="3847" width="79.140625" style="42" bestFit="1" customWidth="1"/>
    <col min="3848" max="3848" width="27.7109375" style="42" bestFit="1" customWidth="1"/>
    <col min="3849" max="3849" width="12.85546875" style="42" bestFit="1" customWidth="1"/>
    <col min="3850" max="4095" width="11.42578125" style="42"/>
    <col min="4096" max="4096" width="3" style="42" bestFit="1" customWidth="1"/>
    <col min="4097" max="4097" width="35.7109375" style="42" bestFit="1" customWidth="1"/>
    <col min="4098" max="4098" width="24.5703125" style="42" bestFit="1" customWidth="1"/>
    <col min="4099" max="4099" width="14.5703125" style="42" customWidth="1"/>
    <col min="4100" max="4100" width="49.85546875" style="42" bestFit="1" customWidth="1"/>
    <col min="4101" max="4101" width="25.28515625" style="42" bestFit="1" customWidth="1"/>
    <col min="4102" max="4102" width="45" style="42" bestFit="1" customWidth="1"/>
    <col min="4103" max="4103" width="79.140625" style="42" bestFit="1" customWidth="1"/>
    <col min="4104" max="4104" width="27.7109375" style="42" bestFit="1" customWidth="1"/>
    <col min="4105" max="4105" width="12.85546875" style="42" bestFit="1" customWidth="1"/>
    <col min="4106" max="4351" width="11.42578125" style="42"/>
    <col min="4352" max="4352" width="3" style="42" bestFit="1" customWidth="1"/>
    <col min="4353" max="4353" width="35.7109375" style="42" bestFit="1" customWidth="1"/>
    <col min="4354" max="4354" width="24.5703125" style="42" bestFit="1" customWidth="1"/>
    <col min="4355" max="4355" width="14.5703125" style="42" customWidth="1"/>
    <col min="4356" max="4356" width="49.85546875" style="42" bestFit="1" customWidth="1"/>
    <col min="4357" max="4357" width="25.28515625" style="42" bestFit="1" customWidth="1"/>
    <col min="4358" max="4358" width="45" style="42" bestFit="1" customWidth="1"/>
    <col min="4359" max="4359" width="79.140625" style="42" bestFit="1" customWidth="1"/>
    <col min="4360" max="4360" width="27.7109375" style="42" bestFit="1" customWidth="1"/>
    <col min="4361" max="4361" width="12.85546875" style="42" bestFit="1" customWidth="1"/>
    <col min="4362" max="4607" width="11.42578125" style="42"/>
    <col min="4608" max="4608" width="3" style="42" bestFit="1" customWidth="1"/>
    <col min="4609" max="4609" width="35.7109375" style="42" bestFit="1" customWidth="1"/>
    <col min="4610" max="4610" width="24.5703125" style="42" bestFit="1" customWidth="1"/>
    <col min="4611" max="4611" width="14.5703125" style="42" customWidth="1"/>
    <col min="4612" max="4612" width="49.85546875" style="42" bestFit="1" customWidth="1"/>
    <col min="4613" max="4613" width="25.28515625" style="42" bestFit="1" customWidth="1"/>
    <col min="4614" max="4614" width="45" style="42" bestFit="1" customWidth="1"/>
    <col min="4615" max="4615" width="79.140625" style="42" bestFit="1" customWidth="1"/>
    <col min="4616" max="4616" width="27.7109375" style="42" bestFit="1" customWidth="1"/>
    <col min="4617" max="4617" width="12.85546875" style="42" bestFit="1" customWidth="1"/>
    <col min="4618" max="4863" width="11.42578125" style="42"/>
    <col min="4864" max="4864" width="3" style="42" bestFit="1" customWidth="1"/>
    <col min="4865" max="4865" width="35.7109375" style="42" bestFit="1" customWidth="1"/>
    <col min="4866" max="4866" width="24.5703125" style="42" bestFit="1" customWidth="1"/>
    <col min="4867" max="4867" width="14.5703125" style="42" customWidth="1"/>
    <col min="4868" max="4868" width="49.85546875" style="42" bestFit="1" customWidth="1"/>
    <col min="4869" max="4869" width="25.28515625" style="42" bestFit="1" customWidth="1"/>
    <col min="4870" max="4870" width="45" style="42" bestFit="1" customWidth="1"/>
    <col min="4871" max="4871" width="79.140625" style="42" bestFit="1" customWidth="1"/>
    <col min="4872" max="4872" width="27.7109375" style="42" bestFit="1" customWidth="1"/>
    <col min="4873" max="4873" width="12.85546875" style="42" bestFit="1" customWidth="1"/>
    <col min="4874" max="5119" width="11.42578125" style="42"/>
    <col min="5120" max="5120" width="3" style="42" bestFit="1" customWidth="1"/>
    <col min="5121" max="5121" width="35.7109375" style="42" bestFit="1" customWidth="1"/>
    <col min="5122" max="5122" width="24.5703125" style="42" bestFit="1" customWidth="1"/>
    <col min="5123" max="5123" width="14.5703125" style="42" customWidth="1"/>
    <col min="5124" max="5124" width="49.85546875" style="42" bestFit="1" customWidth="1"/>
    <col min="5125" max="5125" width="25.28515625" style="42" bestFit="1" customWidth="1"/>
    <col min="5126" max="5126" width="45" style="42" bestFit="1" customWidth="1"/>
    <col min="5127" max="5127" width="79.140625" style="42" bestFit="1" customWidth="1"/>
    <col min="5128" max="5128" width="27.7109375" style="42" bestFit="1" customWidth="1"/>
    <col min="5129" max="5129" width="12.85546875" style="42" bestFit="1" customWidth="1"/>
    <col min="5130" max="5375" width="11.42578125" style="42"/>
    <col min="5376" max="5376" width="3" style="42" bestFit="1" customWidth="1"/>
    <col min="5377" max="5377" width="35.7109375" style="42" bestFit="1" customWidth="1"/>
    <col min="5378" max="5378" width="24.5703125" style="42" bestFit="1" customWidth="1"/>
    <col min="5379" max="5379" width="14.5703125" style="42" customWidth="1"/>
    <col min="5380" max="5380" width="49.85546875" style="42" bestFit="1" customWidth="1"/>
    <col min="5381" max="5381" width="25.28515625" style="42" bestFit="1" customWidth="1"/>
    <col min="5382" max="5382" width="45" style="42" bestFit="1" customWidth="1"/>
    <col min="5383" max="5383" width="79.140625" style="42" bestFit="1" customWidth="1"/>
    <col min="5384" max="5384" width="27.7109375" style="42" bestFit="1" customWidth="1"/>
    <col min="5385" max="5385" width="12.85546875" style="42" bestFit="1" customWidth="1"/>
    <col min="5386" max="5631" width="11.42578125" style="42"/>
    <col min="5632" max="5632" width="3" style="42" bestFit="1" customWidth="1"/>
    <col min="5633" max="5633" width="35.7109375" style="42" bestFit="1" customWidth="1"/>
    <col min="5634" max="5634" width="24.5703125" style="42" bestFit="1" customWidth="1"/>
    <col min="5635" max="5635" width="14.5703125" style="42" customWidth="1"/>
    <col min="5636" max="5636" width="49.85546875" style="42" bestFit="1" customWidth="1"/>
    <col min="5637" max="5637" width="25.28515625" style="42" bestFit="1" customWidth="1"/>
    <col min="5638" max="5638" width="45" style="42" bestFit="1" customWidth="1"/>
    <col min="5639" max="5639" width="79.140625" style="42" bestFit="1" customWidth="1"/>
    <col min="5640" max="5640" width="27.7109375" style="42" bestFit="1" customWidth="1"/>
    <col min="5641" max="5641" width="12.85546875" style="42" bestFit="1" customWidth="1"/>
    <col min="5642" max="5887" width="11.42578125" style="42"/>
    <col min="5888" max="5888" width="3" style="42" bestFit="1" customWidth="1"/>
    <col min="5889" max="5889" width="35.7109375" style="42" bestFit="1" customWidth="1"/>
    <col min="5890" max="5890" width="24.5703125" style="42" bestFit="1" customWidth="1"/>
    <col min="5891" max="5891" width="14.5703125" style="42" customWidth="1"/>
    <col min="5892" max="5892" width="49.85546875" style="42" bestFit="1" customWidth="1"/>
    <col min="5893" max="5893" width="25.28515625" style="42" bestFit="1" customWidth="1"/>
    <col min="5894" max="5894" width="45" style="42" bestFit="1" customWidth="1"/>
    <col min="5895" max="5895" width="79.140625" style="42" bestFit="1" customWidth="1"/>
    <col min="5896" max="5896" width="27.7109375" style="42" bestFit="1" customWidth="1"/>
    <col min="5897" max="5897" width="12.85546875" style="42" bestFit="1" customWidth="1"/>
    <col min="5898" max="6143" width="11.42578125" style="42"/>
    <col min="6144" max="6144" width="3" style="42" bestFit="1" customWidth="1"/>
    <col min="6145" max="6145" width="35.7109375" style="42" bestFit="1" customWidth="1"/>
    <col min="6146" max="6146" width="24.5703125" style="42" bestFit="1" customWidth="1"/>
    <col min="6147" max="6147" width="14.5703125" style="42" customWidth="1"/>
    <col min="6148" max="6148" width="49.85546875" style="42" bestFit="1" customWidth="1"/>
    <col min="6149" max="6149" width="25.28515625" style="42" bestFit="1" customWidth="1"/>
    <col min="6150" max="6150" width="45" style="42" bestFit="1" customWidth="1"/>
    <col min="6151" max="6151" width="79.140625" style="42" bestFit="1" customWidth="1"/>
    <col min="6152" max="6152" width="27.7109375" style="42" bestFit="1" customWidth="1"/>
    <col min="6153" max="6153" width="12.85546875" style="42" bestFit="1" customWidth="1"/>
    <col min="6154" max="6399" width="11.42578125" style="42"/>
    <col min="6400" max="6400" width="3" style="42" bestFit="1" customWidth="1"/>
    <col min="6401" max="6401" width="35.7109375" style="42" bestFit="1" customWidth="1"/>
    <col min="6402" max="6402" width="24.5703125" style="42" bestFit="1" customWidth="1"/>
    <col min="6403" max="6403" width="14.5703125" style="42" customWidth="1"/>
    <col min="6404" max="6404" width="49.85546875" style="42" bestFit="1" customWidth="1"/>
    <col min="6405" max="6405" width="25.28515625" style="42" bestFit="1" customWidth="1"/>
    <col min="6406" max="6406" width="45" style="42" bestFit="1" customWidth="1"/>
    <col min="6407" max="6407" width="79.140625" style="42" bestFit="1" customWidth="1"/>
    <col min="6408" max="6408" width="27.7109375" style="42" bestFit="1" customWidth="1"/>
    <col min="6409" max="6409" width="12.85546875" style="42" bestFit="1" customWidth="1"/>
    <col min="6410" max="6655" width="11.42578125" style="42"/>
    <col min="6656" max="6656" width="3" style="42" bestFit="1" customWidth="1"/>
    <col min="6657" max="6657" width="35.7109375" style="42" bestFit="1" customWidth="1"/>
    <col min="6658" max="6658" width="24.5703125" style="42" bestFit="1" customWidth="1"/>
    <col min="6659" max="6659" width="14.5703125" style="42" customWidth="1"/>
    <col min="6660" max="6660" width="49.85546875" style="42" bestFit="1" customWidth="1"/>
    <col min="6661" max="6661" width="25.28515625" style="42" bestFit="1" customWidth="1"/>
    <col min="6662" max="6662" width="45" style="42" bestFit="1" customWidth="1"/>
    <col min="6663" max="6663" width="79.140625" style="42" bestFit="1" customWidth="1"/>
    <col min="6664" max="6664" width="27.7109375" style="42" bestFit="1" customWidth="1"/>
    <col min="6665" max="6665" width="12.85546875" style="42" bestFit="1" customWidth="1"/>
    <col min="6666" max="6911" width="11.42578125" style="42"/>
    <col min="6912" max="6912" width="3" style="42" bestFit="1" customWidth="1"/>
    <col min="6913" max="6913" width="35.7109375" style="42" bestFit="1" customWidth="1"/>
    <col min="6914" max="6914" width="24.5703125" style="42" bestFit="1" customWidth="1"/>
    <col min="6915" max="6915" width="14.5703125" style="42" customWidth="1"/>
    <col min="6916" max="6916" width="49.85546875" style="42" bestFit="1" customWidth="1"/>
    <col min="6917" max="6917" width="25.28515625" style="42" bestFit="1" customWidth="1"/>
    <col min="6918" max="6918" width="45" style="42" bestFit="1" customWidth="1"/>
    <col min="6919" max="6919" width="79.140625" style="42" bestFit="1" customWidth="1"/>
    <col min="6920" max="6920" width="27.7109375" style="42" bestFit="1" customWidth="1"/>
    <col min="6921" max="6921" width="12.85546875" style="42" bestFit="1" customWidth="1"/>
    <col min="6922" max="7167" width="11.42578125" style="42"/>
    <col min="7168" max="7168" width="3" style="42" bestFit="1" customWidth="1"/>
    <col min="7169" max="7169" width="35.7109375" style="42" bestFit="1" customWidth="1"/>
    <col min="7170" max="7170" width="24.5703125" style="42" bestFit="1" customWidth="1"/>
    <col min="7171" max="7171" width="14.5703125" style="42" customWidth="1"/>
    <col min="7172" max="7172" width="49.85546875" style="42" bestFit="1" customWidth="1"/>
    <col min="7173" max="7173" width="25.28515625" style="42" bestFit="1" customWidth="1"/>
    <col min="7174" max="7174" width="45" style="42" bestFit="1" customWidth="1"/>
    <col min="7175" max="7175" width="79.140625" style="42" bestFit="1" customWidth="1"/>
    <col min="7176" max="7176" width="27.7109375" style="42" bestFit="1" customWidth="1"/>
    <col min="7177" max="7177" width="12.85546875" style="42" bestFit="1" customWidth="1"/>
    <col min="7178" max="7423" width="11.42578125" style="42"/>
    <col min="7424" max="7424" width="3" style="42" bestFit="1" customWidth="1"/>
    <col min="7425" max="7425" width="35.7109375" style="42" bestFit="1" customWidth="1"/>
    <col min="7426" max="7426" width="24.5703125" style="42" bestFit="1" customWidth="1"/>
    <col min="7427" max="7427" width="14.5703125" style="42" customWidth="1"/>
    <col min="7428" max="7428" width="49.85546875" style="42" bestFit="1" customWidth="1"/>
    <col min="7429" max="7429" width="25.28515625" style="42" bestFit="1" customWidth="1"/>
    <col min="7430" max="7430" width="45" style="42" bestFit="1" customWidth="1"/>
    <col min="7431" max="7431" width="79.140625" style="42" bestFit="1" customWidth="1"/>
    <col min="7432" max="7432" width="27.7109375" style="42" bestFit="1" customWidth="1"/>
    <col min="7433" max="7433" width="12.85546875" style="42" bestFit="1" customWidth="1"/>
    <col min="7434" max="7679" width="11.42578125" style="42"/>
    <col min="7680" max="7680" width="3" style="42" bestFit="1" customWidth="1"/>
    <col min="7681" max="7681" width="35.7109375" style="42" bestFit="1" customWidth="1"/>
    <col min="7682" max="7682" width="24.5703125" style="42" bestFit="1" customWidth="1"/>
    <col min="7683" max="7683" width="14.5703125" style="42" customWidth="1"/>
    <col min="7684" max="7684" width="49.85546875" style="42" bestFit="1" customWidth="1"/>
    <col min="7685" max="7685" width="25.28515625" style="42" bestFit="1" customWidth="1"/>
    <col min="7686" max="7686" width="45" style="42" bestFit="1" customWidth="1"/>
    <col min="7687" max="7687" width="79.140625" style="42" bestFit="1" customWidth="1"/>
    <col min="7688" max="7688" width="27.7109375" style="42" bestFit="1" customWidth="1"/>
    <col min="7689" max="7689" width="12.85546875" style="42" bestFit="1" customWidth="1"/>
    <col min="7690" max="7935" width="11.42578125" style="42"/>
    <col min="7936" max="7936" width="3" style="42" bestFit="1" customWidth="1"/>
    <col min="7937" max="7937" width="35.7109375" style="42" bestFit="1" customWidth="1"/>
    <col min="7938" max="7938" width="24.5703125" style="42" bestFit="1" customWidth="1"/>
    <col min="7939" max="7939" width="14.5703125" style="42" customWidth="1"/>
    <col min="7940" max="7940" width="49.85546875" style="42" bestFit="1" customWidth="1"/>
    <col min="7941" max="7941" width="25.28515625" style="42" bestFit="1" customWidth="1"/>
    <col min="7942" max="7942" width="45" style="42" bestFit="1" customWidth="1"/>
    <col min="7943" max="7943" width="79.140625" style="42" bestFit="1" customWidth="1"/>
    <col min="7944" max="7944" width="27.7109375" style="42" bestFit="1" customWidth="1"/>
    <col min="7945" max="7945" width="12.85546875" style="42" bestFit="1" customWidth="1"/>
    <col min="7946" max="8191" width="11.42578125" style="42"/>
    <col min="8192" max="8192" width="3" style="42" bestFit="1" customWidth="1"/>
    <col min="8193" max="8193" width="35.7109375" style="42" bestFit="1" customWidth="1"/>
    <col min="8194" max="8194" width="24.5703125" style="42" bestFit="1" customWidth="1"/>
    <col min="8195" max="8195" width="14.5703125" style="42" customWidth="1"/>
    <col min="8196" max="8196" width="49.85546875" style="42" bestFit="1" customWidth="1"/>
    <col min="8197" max="8197" width="25.28515625" style="42" bestFit="1" customWidth="1"/>
    <col min="8198" max="8198" width="45" style="42" bestFit="1" customWidth="1"/>
    <col min="8199" max="8199" width="79.140625" style="42" bestFit="1" customWidth="1"/>
    <col min="8200" max="8200" width="27.7109375" style="42" bestFit="1" customWidth="1"/>
    <col min="8201" max="8201" width="12.85546875" style="42" bestFit="1" customWidth="1"/>
    <col min="8202" max="8447" width="11.42578125" style="42"/>
    <col min="8448" max="8448" width="3" style="42" bestFit="1" customWidth="1"/>
    <col min="8449" max="8449" width="35.7109375" style="42" bestFit="1" customWidth="1"/>
    <col min="8450" max="8450" width="24.5703125" style="42" bestFit="1" customWidth="1"/>
    <col min="8451" max="8451" width="14.5703125" style="42" customWidth="1"/>
    <col min="8452" max="8452" width="49.85546875" style="42" bestFit="1" customWidth="1"/>
    <col min="8453" max="8453" width="25.28515625" style="42" bestFit="1" customWidth="1"/>
    <col min="8454" max="8454" width="45" style="42" bestFit="1" customWidth="1"/>
    <col min="8455" max="8455" width="79.140625" style="42" bestFit="1" customWidth="1"/>
    <col min="8456" max="8456" width="27.7109375" style="42" bestFit="1" customWidth="1"/>
    <col min="8457" max="8457" width="12.85546875" style="42" bestFit="1" customWidth="1"/>
    <col min="8458" max="8703" width="11.42578125" style="42"/>
    <col min="8704" max="8704" width="3" style="42" bestFit="1" customWidth="1"/>
    <col min="8705" max="8705" width="35.7109375" style="42" bestFit="1" customWidth="1"/>
    <col min="8706" max="8706" width="24.5703125" style="42" bestFit="1" customWidth="1"/>
    <col min="8707" max="8707" width="14.5703125" style="42" customWidth="1"/>
    <col min="8708" max="8708" width="49.85546875" style="42" bestFit="1" customWidth="1"/>
    <col min="8709" max="8709" width="25.28515625" style="42" bestFit="1" customWidth="1"/>
    <col min="8710" max="8710" width="45" style="42" bestFit="1" customWidth="1"/>
    <col min="8711" max="8711" width="79.140625" style="42" bestFit="1" customWidth="1"/>
    <col min="8712" max="8712" width="27.7109375" style="42" bestFit="1" customWidth="1"/>
    <col min="8713" max="8713" width="12.85546875" style="42" bestFit="1" customWidth="1"/>
    <col min="8714" max="8959" width="11.42578125" style="42"/>
    <col min="8960" max="8960" width="3" style="42" bestFit="1" customWidth="1"/>
    <col min="8961" max="8961" width="35.7109375" style="42" bestFit="1" customWidth="1"/>
    <col min="8962" max="8962" width="24.5703125" style="42" bestFit="1" customWidth="1"/>
    <col min="8963" max="8963" width="14.5703125" style="42" customWidth="1"/>
    <col min="8964" max="8964" width="49.85546875" style="42" bestFit="1" customWidth="1"/>
    <col min="8965" max="8965" width="25.28515625" style="42" bestFit="1" customWidth="1"/>
    <col min="8966" max="8966" width="45" style="42" bestFit="1" customWidth="1"/>
    <col min="8967" max="8967" width="79.140625" style="42" bestFit="1" customWidth="1"/>
    <col min="8968" max="8968" width="27.7109375" style="42" bestFit="1" customWidth="1"/>
    <col min="8969" max="8969" width="12.85546875" style="42" bestFit="1" customWidth="1"/>
    <col min="8970" max="9215" width="11.42578125" style="42"/>
    <col min="9216" max="9216" width="3" style="42" bestFit="1" customWidth="1"/>
    <col min="9217" max="9217" width="35.7109375" style="42" bestFit="1" customWidth="1"/>
    <col min="9218" max="9218" width="24.5703125" style="42" bestFit="1" customWidth="1"/>
    <col min="9219" max="9219" width="14.5703125" style="42" customWidth="1"/>
    <col min="9220" max="9220" width="49.85546875" style="42" bestFit="1" customWidth="1"/>
    <col min="9221" max="9221" width="25.28515625" style="42" bestFit="1" customWidth="1"/>
    <col min="9222" max="9222" width="45" style="42" bestFit="1" customWidth="1"/>
    <col min="9223" max="9223" width="79.140625" style="42" bestFit="1" customWidth="1"/>
    <col min="9224" max="9224" width="27.7109375" style="42" bestFit="1" customWidth="1"/>
    <col min="9225" max="9225" width="12.85546875" style="42" bestFit="1" customWidth="1"/>
    <col min="9226" max="9471" width="11.42578125" style="42"/>
    <col min="9472" max="9472" width="3" style="42" bestFit="1" customWidth="1"/>
    <col min="9473" max="9473" width="35.7109375" style="42" bestFit="1" customWidth="1"/>
    <col min="9474" max="9474" width="24.5703125" style="42" bestFit="1" customWidth="1"/>
    <col min="9475" max="9475" width="14.5703125" style="42" customWidth="1"/>
    <col min="9476" max="9476" width="49.85546875" style="42" bestFit="1" customWidth="1"/>
    <col min="9477" max="9477" width="25.28515625" style="42" bestFit="1" customWidth="1"/>
    <col min="9478" max="9478" width="45" style="42" bestFit="1" customWidth="1"/>
    <col min="9479" max="9479" width="79.140625" style="42" bestFit="1" customWidth="1"/>
    <col min="9480" max="9480" width="27.7109375" style="42" bestFit="1" customWidth="1"/>
    <col min="9481" max="9481" width="12.85546875" style="42" bestFit="1" customWidth="1"/>
    <col min="9482" max="9727" width="11.42578125" style="42"/>
    <col min="9728" max="9728" width="3" style="42" bestFit="1" customWidth="1"/>
    <col min="9729" max="9729" width="35.7109375" style="42" bestFit="1" customWidth="1"/>
    <col min="9730" max="9730" width="24.5703125" style="42" bestFit="1" customWidth="1"/>
    <col min="9731" max="9731" width="14.5703125" style="42" customWidth="1"/>
    <col min="9732" max="9732" width="49.85546875" style="42" bestFit="1" customWidth="1"/>
    <col min="9733" max="9733" width="25.28515625" style="42" bestFit="1" customWidth="1"/>
    <col min="9734" max="9734" width="45" style="42" bestFit="1" customWidth="1"/>
    <col min="9735" max="9735" width="79.140625" style="42" bestFit="1" customWidth="1"/>
    <col min="9736" max="9736" width="27.7109375" style="42" bestFit="1" customWidth="1"/>
    <col min="9737" max="9737" width="12.85546875" style="42" bestFit="1" customWidth="1"/>
    <col min="9738" max="9983" width="11.42578125" style="42"/>
    <col min="9984" max="9984" width="3" style="42" bestFit="1" customWidth="1"/>
    <col min="9985" max="9985" width="35.7109375" style="42" bestFit="1" customWidth="1"/>
    <col min="9986" max="9986" width="24.5703125" style="42" bestFit="1" customWidth="1"/>
    <col min="9987" max="9987" width="14.5703125" style="42" customWidth="1"/>
    <col min="9988" max="9988" width="49.85546875" style="42" bestFit="1" customWidth="1"/>
    <col min="9989" max="9989" width="25.28515625" style="42" bestFit="1" customWidth="1"/>
    <col min="9990" max="9990" width="45" style="42" bestFit="1" customWidth="1"/>
    <col min="9991" max="9991" width="79.140625" style="42" bestFit="1" customWidth="1"/>
    <col min="9992" max="9992" width="27.7109375" style="42" bestFit="1" customWidth="1"/>
    <col min="9993" max="9993" width="12.85546875" style="42" bestFit="1" customWidth="1"/>
    <col min="9994" max="10239" width="11.42578125" style="42"/>
    <col min="10240" max="10240" width="3" style="42" bestFit="1" customWidth="1"/>
    <col min="10241" max="10241" width="35.7109375" style="42" bestFit="1" customWidth="1"/>
    <col min="10242" max="10242" width="24.5703125" style="42" bestFit="1" customWidth="1"/>
    <col min="10243" max="10243" width="14.5703125" style="42" customWidth="1"/>
    <col min="10244" max="10244" width="49.85546875" style="42" bestFit="1" customWidth="1"/>
    <col min="10245" max="10245" width="25.28515625" style="42" bestFit="1" customWidth="1"/>
    <col min="10246" max="10246" width="45" style="42" bestFit="1" customWidth="1"/>
    <col min="10247" max="10247" width="79.140625" style="42" bestFit="1" customWidth="1"/>
    <col min="10248" max="10248" width="27.7109375" style="42" bestFit="1" customWidth="1"/>
    <col min="10249" max="10249" width="12.85546875" style="42" bestFit="1" customWidth="1"/>
    <col min="10250" max="10495" width="11.42578125" style="42"/>
    <col min="10496" max="10496" width="3" style="42" bestFit="1" customWidth="1"/>
    <col min="10497" max="10497" width="35.7109375" style="42" bestFit="1" customWidth="1"/>
    <col min="10498" max="10498" width="24.5703125" style="42" bestFit="1" customWidth="1"/>
    <col min="10499" max="10499" width="14.5703125" style="42" customWidth="1"/>
    <col min="10500" max="10500" width="49.85546875" style="42" bestFit="1" customWidth="1"/>
    <col min="10501" max="10501" width="25.28515625" style="42" bestFit="1" customWidth="1"/>
    <col min="10502" max="10502" width="45" style="42" bestFit="1" customWidth="1"/>
    <col min="10503" max="10503" width="79.140625" style="42" bestFit="1" customWidth="1"/>
    <col min="10504" max="10504" width="27.7109375" style="42" bestFit="1" customWidth="1"/>
    <col min="10505" max="10505" width="12.85546875" style="42" bestFit="1" customWidth="1"/>
    <col min="10506" max="10751" width="11.42578125" style="42"/>
    <col min="10752" max="10752" width="3" style="42" bestFit="1" customWidth="1"/>
    <col min="10753" max="10753" width="35.7109375" style="42" bestFit="1" customWidth="1"/>
    <col min="10754" max="10754" width="24.5703125" style="42" bestFit="1" customWidth="1"/>
    <col min="10755" max="10755" width="14.5703125" style="42" customWidth="1"/>
    <col min="10756" max="10756" width="49.85546875" style="42" bestFit="1" customWidth="1"/>
    <col min="10757" max="10757" width="25.28515625" style="42" bestFit="1" customWidth="1"/>
    <col min="10758" max="10758" width="45" style="42" bestFit="1" customWidth="1"/>
    <col min="10759" max="10759" width="79.140625" style="42" bestFit="1" customWidth="1"/>
    <col min="10760" max="10760" width="27.7109375" style="42" bestFit="1" customWidth="1"/>
    <col min="10761" max="10761" width="12.85546875" style="42" bestFit="1" customWidth="1"/>
    <col min="10762" max="11007" width="11.42578125" style="42"/>
    <col min="11008" max="11008" width="3" style="42" bestFit="1" customWidth="1"/>
    <col min="11009" max="11009" width="35.7109375" style="42" bestFit="1" customWidth="1"/>
    <col min="11010" max="11010" width="24.5703125" style="42" bestFit="1" customWidth="1"/>
    <col min="11011" max="11011" width="14.5703125" style="42" customWidth="1"/>
    <col min="11012" max="11012" width="49.85546875" style="42" bestFit="1" customWidth="1"/>
    <col min="11013" max="11013" width="25.28515625" style="42" bestFit="1" customWidth="1"/>
    <col min="11014" max="11014" width="45" style="42" bestFit="1" customWidth="1"/>
    <col min="11015" max="11015" width="79.140625" style="42" bestFit="1" customWidth="1"/>
    <col min="11016" max="11016" width="27.7109375" style="42" bestFit="1" customWidth="1"/>
    <col min="11017" max="11017" width="12.85546875" style="42" bestFit="1" customWidth="1"/>
    <col min="11018" max="11263" width="11.42578125" style="42"/>
    <col min="11264" max="11264" width="3" style="42" bestFit="1" customWidth="1"/>
    <col min="11265" max="11265" width="35.7109375" style="42" bestFit="1" customWidth="1"/>
    <col min="11266" max="11266" width="24.5703125" style="42" bestFit="1" customWidth="1"/>
    <col min="11267" max="11267" width="14.5703125" style="42" customWidth="1"/>
    <col min="11268" max="11268" width="49.85546875" style="42" bestFit="1" customWidth="1"/>
    <col min="11269" max="11269" width="25.28515625" style="42" bestFit="1" customWidth="1"/>
    <col min="11270" max="11270" width="45" style="42" bestFit="1" customWidth="1"/>
    <col min="11271" max="11271" width="79.140625" style="42" bestFit="1" customWidth="1"/>
    <col min="11272" max="11272" width="27.7109375" style="42" bestFit="1" customWidth="1"/>
    <col min="11273" max="11273" width="12.85546875" style="42" bestFit="1" customWidth="1"/>
    <col min="11274" max="11519" width="11.42578125" style="42"/>
    <col min="11520" max="11520" width="3" style="42" bestFit="1" customWidth="1"/>
    <col min="11521" max="11521" width="35.7109375" style="42" bestFit="1" customWidth="1"/>
    <col min="11522" max="11522" width="24.5703125" style="42" bestFit="1" customWidth="1"/>
    <col min="11523" max="11523" width="14.5703125" style="42" customWidth="1"/>
    <col min="11524" max="11524" width="49.85546875" style="42" bestFit="1" customWidth="1"/>
    <col min="11525" max="11525" width="25.28515625" style="42" bestFit="1" customWidth="1"/>
    <col min="11526" max="11526" width="45" style="42" bestFit="1" customWidth="1"/>
    <col min="11527" max="11527" width="79.140625" style="42" bestFit="1" customWidth="1"/>
    <col min="11528" max="11528" width="27.7109375" style="42" bestFit="1" customWidth="1"/>
    <col min="11529" max="11529" width="12.85546875" style="42" bestFit="1" customWidth="1"/>
    <col min="11530" max="11775" width="11.42578125" style="42"/>
    <col min="11776" max="11776" width="3" style="42" bestFit="1" customWidth="1"/>
    <col min="11777" max="11777" width="35.7109375" style="42" bestFit="1" customWidth="1"/>
    <col min="11778" max="11778" width="24.5703125" style="42" bestFit="1" customWidth="1"/>
    <col min="11779" max="11779" width="14.5703125" style="42" customWidth="1"/>
    <col min="11780" max="11780" width="49.85546875" style="42" bestFit="1" customWidth="1"/>
    <col min="11781" max="11781" width="25.28515625" style="42" bestFit="1" customWidth="1"/>
    <col min="11782" max="11782" width="45" style="42" bestFit="1" customWidth="1"/>
    <col min="11783" max="11783" width="79.140625" style="42" bestFit="1" customWidth="1"/>
    <col min="11784" max="11784" width="27.7109375" style="42" bestFit="1" customWidth="1"/>
    <col min="11785" max="11785" width="12.85546875" style="42" bestFit="1" customWidth="1"/>
    <col min="11786" max="12031" width="11.42578125" style="42"/>
    <col min="12032" max="12032" width="3" style="42" bestFit="1" customWidth="1"/>
    <col min="12033" max="12033" width="35.7109375" style="42" bestFit="1" customWidth="1"/>
    <col min="12034" max="12034" width="24.5703125" style="42" bestFit="1" customWidth="1"/>
    <col min="12035" max="12035" width="14.5703125" style="42" customWidth="1"/>
    <col min="12036" max="12036" width="49.85546875" style="42" bestFit="1" customWidth="1"/>
    <col min="12037" max="12037" width="25.28515625" style="42" bestFit="1" customWidth="1"/>
    <col min="12038" max="12038" width="45" style="42" bestFit="1" customWidth="1"/>
    <col min="12039" max="12039" width="79.140625" style="42" bestFit="1" customWidth="1"/>
    <col min="12040" max="12040" width="27.7109375" style="42" bestFit="1" customWidth="1"/>
    <col min="12041" max="12041" width="12.85546875" style="42" bestFit="1" customWidth="1"/>
    <col min="12042" max="12287" width="11.42578125" style="42"/>
    <col min="12288" max="12288" width="3" style="42" bestFit="1" customWidth="1"/>
    <col min="12289" max="12289" width="35.7109375" style="42" bestFit="1" customWidth="1"/>
    <col min="12290" max="12290" width="24.5703125" style="42" bestFit="1" customWidth="1"/>
    <col min="12291" max="12291" width="14.5703125" style="42" customWidth="1"/>
    <col min="12292" max="12292" width="49.85546875" style="42" bestFit="1" customWidth="1"/>
    <col min="12293" max="12293" width="25.28515625" style="42" bestFit="1" customWidth="1"/>
    <col min="12294" max="12294" width="45" style="42" bestFit="1" customWidth="1"/>
    <col min="12295" max="12295" width="79.140625" style="42" bestFit="1" customWidth="1"/>
    <col min="12296" max="12296" width="27.7109375" style="42" bestFit="1" customWidth="1"/>
    <col min="12297" max="12297" width="12.85546875" style="42" bestFit="1" customWidth="1"/>
    <col min="12298" max="12543" width="11.42578125" style="42"/>
    <col min="12544" max="12544" width="3" style="42" bestFit="1" customWidth="1"/>
    <col min="12545" max="12545" width="35.7109375" style="42" bestFit="1" customWidth="1"/>
    <col min="12546" max="12546" width="24.5703125" style="42" bestFit="1" customWidth="1"/>
    <col min="12547" max="12547" width="14.5703125" style="42" customWidth="1"/>
    <col min="12548" max="12548" width="49.85546875" style="42" bestFit="1" customWidth="1"/>
    <col min="12549" max="12549" width="25.28515625" style="42" bestFit="1" customWidth="1"/>
    <col min="12550" max="12550" width="45" style="42" bestFit="1" customWidth="1"/>
    <col min="12551" max="12551" width="79.140625" style="42" bestFit="1" customWidth="1"/>
    <col min="12552" max="12552" width="27.7109375" style="42" bestFit="1" customWidth="1"/>
    <col min="12553" max="12553" width="12.85546875" style="42" bestFit="1" customWidth="1"/>
    <col min="12554" max="12799" width="11.42578125" style="42"/>
    <col min="12800" max="12800" width="3" style="42" bestFit="1" customWidth="1"/>
    <col min="12801" max="12801" width="35.7109375" style="42" bestFit="1" customWidth="1"/>
    <col min="12802" max="12802" width="24.5703125" style="42" bestFit="1" customWidth="1"/>
    <col min="12803" max="12803" width="14.5703125" style="42" customWidth="1"/>
    <col min="12804" max="12804" width="49.85546875" style="42" bestFit="1" customWidth="1"/>
    <col min="12805" max="12805" width="25.28515625" style="42" bestFit="1" customWidth="1"/>
    <col min="12806" max="12806" width="45" style="42" bestFit="1" customWidth="1"/>
    <col min="12807" max="12807" width="79.140625" style="42" bestFit="1" customWidth="1"/>
    <col min="12808" max="12808" width="27.7109375" style="42" bestFit="1" customWidth="1"/>
    <col min="12809" max="12809" width="12.85546875" style="42" bestFit="1" customWidth="1"/>
    <col min="12810" max="13055" width="11.42578125" style="42"/>
    <col min="13056" max="13056" width="3" style="42" bestFit="1" customWidth="1"/>
    <col min="13057" max="13057" width="35.7109375" style="42" bestFit="1" customWidth="1"/>
    <col min="13058" max="13058" width="24.5703125" style="42" bestFit="1" customWidth="1"/>
    <col min="13059" max="13059" width="14.5703125" style="42" customWidth="1"/>
    <col min="13060" max="13060" width="49.85546875" style="42" bestFit="1" customWidth="1"/>
    <col min="13061" max="13061" width="25.28515625" style="42" bestFit="1" customWidth="1"/>
    <col min="13062" max="13062" width="45" style="42" bestFit="1" customWidth="1"/>
    <col min="13063" max="13063" width="79.140625" style="42" bestFit="1" customWidth="1"/>
    <col min="13064" max="13064" width="27.7109375" style="42" bestFit="1" customWidth="1"/>
    <col min="13065" max="13065" width="12.85546875" style="42" bestFit="1" customWidth="1"/>
    <col min="13066" max="13311" width="11.42578125" style="42"/>
    <col min="13312" max="13312" width="3" style="42" bestFit="1" customWidth="1"/>
    <col min="13313" max="13313" width="35.7109375" style="42" bestFit="1" customWidth="1"/>
    <col min="13314" max="13314" width="24.5703125" style="42" bestFit="1" customWidth="1"/>
    <col min="13315" max="13315" width="14.5703125" style="42" customWidth="1"/>
    <col min="13316" max="13316" width="49.85546875" style="42" bestFit="1" customWidth="1"/>
    <col min="13317" max="13317" width="25.28515625" style="42" bestFit="1" customWidth="1"/>
    <col min="13318" max="13318" width="45" style="42" bestFit="1" customWidth="1"/>
    <col min="13319" max="13319" width="79.140625" style="42" bestFit="1" customWidth="1"/>
    <col min="13320" max="13320" width="27.7109375" style="42" bestFit="1" customWidth="1"/>
    <col min="13321" max="13321" width="12.85546875" style="42" bestFit="1" customWidth="1"/>
    <col min="13322" max="13567" width="11.42578125" style="42"/>
    <col min="13568" max="13568" width="3" style="42" bestFit="1" customWidth="1"/>
    <col min="13569" max="13569" width="35.7109375" style="42" bestFit="1" customWidth="1"/>
    <col min="13570" max="13570" width="24.5703125" style="42" bestFit="1" customWidth="1"/>
    <col min="13571" max="13571" width="14.5703125" style="42" customWidth="1"/>
    <col min="13572" max="13572" width="49.85546875" style="42" bestFit="1" customWidth="1"/>
    <col min="13573" max="13573" width="25.28515625" style="42" bestFit="1" customWidth="1"/>
    <col min="13574" max="13574" width="45" style="42" bestFit="1" customWidth="1"/>
    <col min="13575" max="13575" width="79.140625" style="42" bestFit="1" customWidth="1"/>
    <col min="13576" max="13576" width="27.7109375" style="42" bestFit="1" customWidth="1"/>
    <col min="13577" max="13577" width="12.85546875" style="42" bestFit="1" customWidth="1"/>
    <col min="13578" max="13823" width="11.42578125" style="42"/>
    <col min="13824" max="13824" width="3" style="42" bestFit="1" customWidth="1"/>
    <col min="13825" max="13825" width="35.7109375" style="42" bestFit="1" customWidth="1"/>
    <col min="13826" max="13826" width="24.5703125" style="42" bestFit="1" customWidth="1"/>
    <col min="13827" max="13827" width="14.5703125" style="42" customWidth="1"/>
    <col min="13828" max="13828" width="49.85546875" style="42" bestFit="1" customWidth="1"/>
    <col min="13829" max="13829" width="25.28515625" style="42" bestFit="1" customWidth="1"/>
    <col min="13830" max="13830" width="45" style="42" bestFit="1" customWidth="1"/>
    <col min="13831" max="13831" width="79.140625" style="42" bestFit="1" customWidth="1"/>
    <col min="13832" max="13832" width="27.7109375" style="42" bestFit="1" customWidth="1"/>
    <col min="13833" max="13833" width="12.85546875" style="42" bestFit="1" customWidth="1"/>
    <col min="13834" max="14079" width="11.42578125" style="42"/>
    <col min="14080" max="14080" width="3" style="42" bestFit="1" customWidth="1"/>
    <col min="14081" max="14081" width="35.7109375" style="42" bestFit="1" customWidth="1"/>
    <col min="14082" max="14082" width="24.5703125" style="42" bestFit="1" customWidth="1"/>
    <col min="14083" max="14083" width="14.5703125" style="42" customWidth="1"/>
    <col min="14084" max="14084" width="49.85546875" style="42" bestFit="1" customWidth="1"/>
    <col min="14085" max="14085" width="25.28515625" style="42" bestFit="1" customWidth="1"/>
    <col min="14086" max="14086" width="45" style="42" bestFit="1" customWidth="1"/>
    <col min="14087" max="14087" width="79.140625" style="42" bestFit="1" customWidth="1"/>
    <col min="14088" max="14088" width="27.7109375" style="42" bestFit="1" customWidth="1"/>
    <col min="14089" max="14089" width="12.85546875" style="42" bestFit="1" customWidth="1"/>
    <col min="14090" max="14335" width="11.42578125" style="42"/>
    <col min="14336" max="14336" width="3" style="42" bestFit="1" customWidth="1"/>
    <col min="14337" max="14337" width="35.7109375" style="42" bestFit="1" customWidth="1"/>
    <col min="14338" max="14338" width="24.5703125" style="42" bestFit="1" customWidth="1"/>
    <col min="14339" max="14339" width="14.5703125" style="42" customWidth="1"/>
    <col min="14340" max="14340" width="49.85546875" style="42" bestFit="1" customWidth="1"/>
    <col min="14341" max="14341" width="25.28515625" style="42" bestFit="1" customWidth="1"/>
    <col min="14342" max="14342" width="45" style="42" bestFit="1" customWidth="1"/>
    <col min="14343" max="14343" width="79.140625" style="42" bestFit="1" customWidth="1"/>
    <col min="14344" max="14344" width="27.7109375" style="42" bestFit="1" customWidth="1"/>
    <col min="14345" max="14345" width="12.85546875" style="42" bestFit="1" customWidth="1"/>
    <col min="14346" max="14591" width="11.42578125" style="42"/>
    <col min="14592" max="14592" width="3" style="42" bestFit="1" customWidth="1"/>
    <col min="14593" max="14593" width="35.7109375" style="42" bestFit="1" customWidth="1"/>
    <col min="14594" max="14594" width="24.5703125" style="42" bestFit="1" customWidth="1"/>
    <col min="14595" max="14595" width="14.5703125" style="42" customWidth="1"/>
    <col min="14596" max="14596" width="49.85546875" style="42" bestFit="1" customWidth="1"/>
    <col min="14597" max="14597" width="25.28515625" style="42" bestFit="1" customWidth="1"/>
    <col min="14598" max="14598" width="45" style="42" bestFit="1" customWidth="1"/>
    <col min="14599" max="14599" width="79.140625" style="42" bestFit="1" customWidth="1"/>
    <col min="14600" max="14600" width="27.7109375" style="42" bestFit="1" customWidth="1"/>
    <col min="14601" max="14601" width="12.85546875" style="42" bestFit="1" customWidth="1"/>
    <col min="14602" max="14847" width="11.42578125" style="42"/>
    <col min="14848" max="14848" width="3" style="42" bestFit="1" customWidth="1"/>
    <col min="14849" max="14849" width="35.7109375" style="42" bestFit="1" customWidth="1"/>
    <col min="14850" max="14850" width="24.5703125" style="42" bestFit="1" customWidth="1"/>
    <col min="14851" max="14851" width="14.5703125" style="42" customWidth="1"/>
    <col min="14852" max="14852" width="49.85546875" style="42" bestFit="1" customWidth="1"/>
    <col min="14853" max="14853" width="25.28515625" style="42" bestFit="1" customWidth="1"/>
    <col min="14854" max="14854" width="45" style="42" bestFit="1" customWidth="1"/>
    <col min="14855" max="14855" width="79.140625" style="42" bestFit="1" customWidth="1"/>
    <col min="14856" max="14856" width="27.7109375" style="42" bestFit="1" customWidth="1"/>
    <col min="14857" max="14857" width="12.85546875" style="42" bestFit="1" customWidth="1"/>
    <col min="14858" max="15103" width="11.42578125" style="42"/>
    <col min="15104" max="15104" width="3" style="42" bestFit="1" customWidth="1"/>
    <col min="15105" max="15105" width="35.7109375" style="42" bestFit="1" customWidth="1"/>
    <col min="15106" max="15106" width="24.5703125" style="42" bestFit="1" customWidth="1"/>
    <col min="15107" max="15107" width="14.5703125" style="42" customWidth="1"/>
    <col min="15108" max="15108" width="49.85546875" style="42" bestFit="1" customWidth="1"/>
    <col min="15109" max="15109" width="25.28515625" style="42" bestFit="1" customWidth="1"/>
    <col min="15110" max="15110" width="45" style="42" bestFit="1" customWidth="1"/>
    <col min="15111" max="15111" width="79.140625" style="42" bestFit="1" customWidth="1"/>
    <col min="15112" max="15112" width="27.7109375" style="42" bestFit="1" customWidth="1"/>
    <col min="15113" max="15113" width="12.85546875" style="42" bestFit="1" customWidth="1"/>
    <col min="15114" max="15359" width="11.42578125" style="42"/>
    <col min="15360" max="15360" width="3" style="42" bestFit="1" customWidth="1"/>
    <col min="15361" max="15361" width="35.7109375" style="42" bestFit="1" customWidth="1"/>
    <col min="15362" max="15362" width="24.5703125" style="42" bestFit="1" customWidth="1"/>
    <col min="15363" max="15363" width="14.5703125" style="42" customWidth="1"/>
    <col min="15364" max="15364" width="49.85546875" style="42" bestFit="1" customWidth="1"/>
    <col min="15365" max="15365" width="25.28515625" style="42" bestFit="1" customWidth="1"/>
    <col min="15366" max="15366" width="45" style="42" bestFit="1" customWidth="1"/>
    <col min="15367" max="15367" width="79.140625" style="42" bestFit="1" customWidth="1"/>
    <col min="15368" max="15368" width="27.7109375" style="42" bestFit="1" customWidth="1"/>
    <col min="15369" max="15369" width="12.85546875" style="42" bestFit="1" customWidth="1"/>
    <col min="15370" max="15615" width="11.42578125" style="42"/>
    <col min="15616" max="15616" width="3" style="42" bestFit="1" customWidth="1"/>
    <col min="15617" max="15617" width="35.7109375" style="42" bestFit="1" customWidth="1"/>
    <col min="15618" max="15618" width="24.5703125" style="42" bestFit="1" customWidth="1"/>
    <col min="15619" max="15619" width="14.5703125" style="42" customWidth="1"/>
    <col min="15620" max="15620" width="49.85546875" style="42" bestFit="1" customWidth="1"/>
    <col min="15621" max="15621" width="25.28515625" style="42" bestFit="1" customWidth="1"/>
    <col min="15622" max="15622" width="45" style="42" bestFit="1" customWidth="1"/>
    <col min="15623" max="15623" width="79.140625" style="42" bestFit="1" customWidth="1"/>
    <col min="15624" max="15624" width="27.7109375" style="42" bestFit="1" customWidth="1"/>
    <col min="15625" max="15625" width="12.85546875" style="42" bestFit="1" customWidth="1"/>
    <col min="15626" max="15871" width="11.42578125" style="42"/>
    <col min="15872" max="15872" width="3" style="42" bestFit="1" customWidth="1"/>
    <col min="15873" max="15873" width="35.7109375" style="42" bestFit="1" customWidth="1"/>
    <col min="15874" max="15874" width="24.5703125" style="42" bestFit="1" customWidth="1"/>
    <col min="15875" max="15875" width="14.5703125" style="42" customWidth="1"/>
    <col min="15876" max="15876" width="49.85546875" style="42" bestFit="1" customWidth="1"/>
    <col min="15877" max="15877" width="25.28515625" style="42" bestFit="1" customWidth="1"/>
    <col min="15878" max="15878" width="45" style="42" bestFit="1" customWidth="1"/>
    <col min="15879" max="15879" width="79.140625" style="42" bestFit="1" customWidth="1"/>
    <col min="15880" max="15880" width="27.7109375" style="42" bestFit="1" customWidth="1"/>
    <col min="15881" max="15881" width="12.85546875" style="42" bestFit="1" customWidth="1"/>
    <col min="15882" max="16127" width="11.42578125" style="42"/>
    <col min="16128" max="16128" width="3" style="42" bestFit="1" customWidth="1"/>
    <col min="16129" max="16129" width="35.7109375" style="42" bestFit="1" customWidth="1"/>
    <col min="16130" max="16130" width="24.5703125" style="42" bestFit="1" customWidth="1"/>
    <col min="16131" max="16131" width="14.5703125" style="42" customWidth="1"/>
    <col min="16132" max="16132" width="49.85546875" style="42" bestFit="1" customWidth="1"/>
    <col min="16133" max="16133" width="25.28515625" style="42" bestFit="1" customWidth="1"/>
    <col min="16134" max="16134" width="45" style="42" bestFit="1" customWidth="1"/>
    <col min="16135" max="16135" width="79.140625" style="42" bestFit="1" customWidth="1"/>
    <col min="16136" max="16136" width="27.7109375" style="42" bestFit="1" customWidth="1"/>
    <col min="16137" max="16137" width="12.85546875" style="42" bestFit="1" customWidth="1"/>
    <col min="16138" max="16384" width="11.42578125" style="42"/>
  </cols>
  <sheetData>
    <row r="1" spans="1:51" s="44" customFormat="1" ht="15.75" x14ac:dyDescent="0.25">
      <c r="A1" s="63"/>
      <c r="B1" s="66" t="s">
        <v>170</v>
      </c>
      <c r="C1" s="67" t="s">
        <v>164</v>
      </c>
      <c r="D1" s="67" t="s">
        <v>165</v>
      </c>
      <c r="E1" s="67" t="s">
        <v>70</v>
      </c>
      <c r="F1" s="67" t="s">
        <v>166</v>
      </c>
      <c r="G1" s="67" t="s">
        <v>167</v>
      </c>
      <c r="H1" s="67" t="s">
        <v>168</v>
      </c>
      <c r="I1" s="68" t="s">
        <v>169</v>
      </c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</row>
    <row r="2" spans="1:51" x14ac:dyDescent="0.25">
      <c r="A2" s="64"/>
      <c r="B2" s="54" t="s">
        <v>138</v>
      </c>
      <c r="C2" s="45" t="s">
        <v>137</v>
      </c>
      <c r="D2" s="46" t="s">
        <v>139</v>
      </c>
      <c r="E2" s="51">
        <f>150000*1.21</f>
        <v>181500</v>
      </c>
      <c r="F2" s="48" t="s">
        <v>171</v>
      </c>
      <c r="G2" s="48" t="s">
        <v>162</v>
      </c>
      <c r="H2" s="50" t="s">
        <v>140</v>
      </c>
      <c r="I2" s="69" t="s">
        <v>141</v>
      </c>
    </row>
    <row r="3" spans="1:51" x14ac:dyDescent="0.25">
      <c r="A3" s="64"/>
      <c r="B3" s="54" t="s">
        <v>136</v>
      </c>
      <c r="C3" s="45" t="s">
        <v>135</v>
      </c>
      <c r="D3" s="46" t="s">
        <v>142</v>
      </c>
      <c r="E3" s="51">
        <v>78000</v>
      </c>
      <c r="F3" s="48"/>
      <c r="G3" s="48" t="s">
        <v>163</v>
      </c>
      <c r="H3" s="50" t="s">
        <v>143</v>
      </c>
      <c r="I3" s="70" t="s">
        <v>144</v>
      </c>
    </row>
    <row r="4" spans="1:51" x14ac:dyDescent="0.25">
      <c r="A4" s="64"/>
      <c r="B4" s="54" t="s">
        <v>134</v>
      </c>
      <c r="C4" s="45" t="s">
        <v>133</v>
      </c>
      <c r="D4" s="46" t="s">
        <v>145</v>
      </c>
      <c r="E4" s="51">
        <v>52000</v>
      </c>
      <c r="F4" s="48"/>
      <c r="G4" s="48" t="s">
        <v>163</v>
      </c>
      <c r="H4" s="50" t="s">
        <v>143</v>
      </c>
      <c r="I4" s="70" t="s">
        <v>144</v>
      </c>
    </row>
    <row r="5" spans="1:51" x14ac:dyDescent="0.25">
      <c r="A5" s="64"/>
      <c r="B5" s="54" t="s">
        <v>132</v>
      </c>
      <c r="C5" s="45" t="s">
        <v>131</v>
      </c>
      <c r="D5" s="47" t="s">
        <v>146</v>
      </c>
      <c r="E5" s="51">
        <f>10000*11</f>
        <v>110000</v>
      </c>
      <c r="F5" s="48" t="s">
        <v>171</v>
      </c>
      <c r="G5" s="48" t="s">
        <v>163</v>
      </c>
      <c r="H5" s="48"/>
      <c r="I5" s="55"/>
    </row>
    <row r="6" spans="1:51" x14ac:dyDescent="0.25">
      <c r="A6" s="64"/>
      <c r="B6" s="54" t="s">
        <v>130</v>
      </c>
      <c r="C6" s="45"/>
      <c r="D6" s="47" t="s">
        <v>148</v>
      </c>
      <c r="E6" s="51">
        <f>10*6500</f>
        <v>65000</v>
      </c>
      <c r="F6" s="49" t="s">
        <v>147</v>
      </c>
      <c r="G6" s="48" t="s">
        <v>163</v>
      </c>
      <c r="H6" s="48"/>
      <c r="I6" s="55"/>
    </row>
    <row r="7" spans="1:51" x14ac:dyDescent="0.25">
      <c r="A7" s="64"/>
      <c r="B7" s="54" t="s">
        <v>129</v>
      </c>
      <c r="C7" s="45"/>
      <c r="D7" s="47" t="s">
        <v>149</v>
      </c>
      <c r="E7" s="51">
        <v>40000</v>
      </c>
      <c r="F7" s="48" t="s">
        <v>171</v>
      </c>
      <c r="G7" s="48" t="s">
        <v>163</v>
      </c>
      <c r="H7" s="48"/>
      <c r="I7" s="55"/>
    </row>
    <row r="8" spans="1:51" x14ac:dyDescent="0.25">
      <c r="A8" s="64"/>
      <c r="B8" s="54" t="s">
        <v>128</v>
      </c>
      <c r="C8" s="45"/>
      <c r="D8" s="46" t="s">
        <v>150</v>
      </c>
      <c r="E8" s="51">
        <v>12000</v>
      </c>
      <c r="F8" s="48" t="s">
        <v>171</v>
      </c>
      <c r="G8" s="48" t="s">
        <v>163</v>
      </c>
      <c r="H8" s="48"/>
      <c r="I8" s="55"/>
    </row>
    <row r="9" spans="1:51" x14ac:dyDescent="0.25">
      <c r="A9" s="64"/>
      <c r="B9" s="54" t="s">
        <v>127</v>
      </c>
      <c r="C9" s="45"/>
      <c r="D9" s="46" t="s">
        <v>151</v>
      </c>
      <c r="E9" s="51">
        <v>6000</v>
      </c>
      <c r="F9" s="48" t="s">
        <v>171</v>
      </c>
      <c r="G9" s="48" t="s">
        <v>163</v>
      </c>
      <c r="H9" s="48"/>
      <c r="I9" s="55"/>
    </row>
    <row r="10" spans="1:51" x14ac:dyDescent="0.25">
      <c r="A10" s="64"/>
      <c r="B10" s="54" t="s">
        <v>152</v>
      </c>
      <c r="C10" s="45"/>
      <c r="D10" s="46" t="s">
        <v>150</v>
      </c>
      <c r="E10" s="51">
        <f>7500*2</f>
        <v>15000</v>
      </c>
      <c r="F10" s="48" t="s">
        <v>171</v>
      </c>
      <c r="G10" s="48" t="s">
        <v>163</v>
      </c>
      <c r="H10" s="50" t="s">
        <v>153</v>
      </c>
      <c r="I10" s="55"/>
    </row>
    <row r="11" spans="1:51" x14ac:dyDescent="0.25">
      <c r="A11" s="64"/>
      <c r="B11" s="54" t="s">
        <v>126</v>
      </c>
      <c r="C11" s="45"/>
      <c r="D11" s="46" t="s">
        <v>154</v>
      </c>
      <c r="E11" s="51">
        <f>7500*2</f>
        <v>15000</v>
      </c>
      <c r="F11" s="48" t="s">
        <v>171</v>
      </c>
      <c r="G11" s="48" t="s">
        <v>163</v>
      </c>
      <c r="H11" s="50" t="s">
        <v>155</v>
      </c>
      <c r="I11" s="70"/>
    </row>
    <row r="12" spans="1:51" x14ac:dyDescent="0.25">
      <c r="A12" s="64"/>
      <c r="B12" s="54" t="s">
        <v>125</v>
      </c>
      <c r="C12" s="45"/>
      <c r="D12" s="46" t="s">
        <v>156</v>
      </c>
      <c r="E12" s="51">
        <f>3000*2</f>
        <v>6000</v>
      </c>
      <c r="F12" s="48" t="s">
        <v>171</v>
      </c>
      <c r="G12" s="48" t="s">
        <v>163</v>
      </c>
      <c r="H12" s="48"/>
      <c r="I12" s="55"/>
    </row>
    <row r="13" spans="1:51" x14ac:dyDescent="0.25">
      <c r="A13" s="64"/>
      <c r="B13" s="54" t="s">
        <v>124</v>
      </c>
      <c r="C13" s="45"/>
      <c r="D13" s="46" t="s">
        <v>156</v>
      </c>
      <c r="E13" s="51">
        <f>3000*2</f>
        <v>6000</v>
      </c>
      <c r="F13" s="48"/>
      <c r="G13" s="48" t="s">
        <v>163</v>
      </c>
      <c r="H13" s="48"/>
      <c r="I13" s="55"/>
    </row>
    <row r="14" spans="1:51" x14ac:dyDescent="0.25">
      <c r="A14" s="64"/>
      <c r="B14" s="54" t="s">
        <v>123</v>
      </c>
      <c r="C14" s="45"/>
      <c r="D14" s="46" t="s">
        <v>158</v>
      </c>
      <c r="E14" s="51">
        <f>3000*4</f>
        <v>12000</v>
      </c>
      <c r="F14" s="48" t="s">
        <v>157</v>
      </c>
      <c r="G14" s="48" t="s">
        <v>163</v>
      </c>
      <c r="H14" s="48"/>
      <c r="I14" s="55"/>
    </row>
    <row r="15" spans="1:51" x14ac:dyDescent="0.25">
      <c r="A15" s="64"/>
      <c r="B15" s="54" t="s">
        <v>122</v>
      </c>
      <c r="C15" s="45"/>
      <c r="D15" s="46" t="s">
        <v>160</v>
      </c>
      <c r="E15" s="51">
        <f>3000*3</f>
        <v>9000</v>
      </c>
      <c r="F15" s="48" t="s">
        <v>159</v>
      </c>
      <c r="G15" s="48" t="s">
        <v>163</v>
      </c>
      <c r="H15" s="48"/>
      <c r="I15" s="55"/>
    </row>
    <row r="16" spans="1:51" x14ac:dyDescent="0.25">
      <c r="A16" s="64"/>
      <c r="B16" s="54" t="s">
        <v>121</v>
      </c>
      <c r="C16" s="45"/>
      <c r="D16" s="46" t="s">
        <v>161</v>
      </c>
      <c r="E16" s="51">
        <v>80000</v>
      </c>
      <c r="F16" s="48"/>
      <c r="G16" s="48" t="s">
        <v>163</v>
      </c>
      <c r="H16" s="48"/>
      <c r="I16" s="55"/>
    </row>
    <row r="17" spans="1:9" x14ac:dyDescent="0.25">
      <c r="A17" s="64"/>
      <c r="B17" s="56"/>
      <c r="C17" s="52"/>
      <c r="D17" s="52"/>
      <c r="E17" s="52"/>
      <c r="F17" s="52"/>
      <c r="G17" s="52"/>
      <c r="H17" s="52"/>
      <c r="I17" s="57"/>
    </row>
    <row r="18" spans="1:9" x14ac:dyDescent="0.25">
      <c r="A18" s="64"/>
      <c r="B18" s="56"/>
      <c r="C18" s="52"/>
      <c r="D18" s="52"/>
      <c r="E18" s="52"/>
      <c r="F18" s="52"/>
      <c r="G18" s="52"/>
      <c r="H18" s="52"/>
      <c r="I18" s="57"/>
    </row>
    <row r="19" spans="1:9" x14ac:dyDescent="0.25">
      <c r="A19" s="64"/>
      <c r="B19" s="56"/>
      <c r="C19" s="52"/>
      <c r="D19" s="52"/>
      <c r="E19" s="52"/>
      <c r="F19" s="52"/>
      <c r="G19" s="53"/>
      <c r="H19" s="52"/>
      <c r="I19" s="57"/>
    </row>
    <row r="20" spans="1:9" x14ac:dyDescent="0.25">
      <c r="A20" s="64"/>
      <c r="B20" s="56"/>
      <c r="C20" s="52"/>
      <c r="D20" s="52"/>
      <c r="E20" s="52"/>
      <c r="F20" s="52"/>
      <c r="G20" s="53"/>
      <c r="H20" s="52"/>
      <c r="I20" s="57"/>
    </row>
    <row r="21" spans="1:9" x14ac:dyDescent="0.25">
      <c r="A21" s="64"/>
      <c r="B21" s="56"/>
      <c r="C21" s="52"/>
      <c r="D21" s="52"/>
      <c r="E21" s="52"/>
      <c r="F21" s="52"/>
      <c r="G21" s="52"/>
      <c r="H21" s="52"/>
      <c r="I21" s="57"/>
    </row>
    <row r="22" spans="1:9" x14ac:dyDescent="0.25">
      <c r="A22" s="64"/>
      <c r="B22" s="56"/>
      <c r="C22" s="52"/>
      <c r="D22" s="52"/>
      <c r="E22" s="52"/>
      <c r="F22" s="52"/>
      <c r="G22" s="52"/>
      <c r="H22" s="52"/>
      <c r="I22" s="57"/>
    </row>
    <row r="23" spans="1:9" x14ac:dyDescent="0.25">
      <c r="A23" s="64"/>
      <c r="B23" s="56"/>
      <c r="C23" s="52"/>
      <c r="D23" s="52"/>
      <c r="E23" s="52"/>
      <c r="F23" s="52"/>
      <c r="G23" s="52"/>
      <c r="H23" s="52"/>
      <c r="I23" s="57"/>
    </row>
    <row r="24" spans="1:9" x14ac:dyDescent="0.25">
      <c r="A24" s="64"/>
      <c r="B24" s="56"/>
      <c r="C24" s="52"/>
      <c r="D24" s="52"/>
      <c r="E24" s="52"/>
      <c r="F24" s="52"/>
      <c r="G24" s="52"/>
      <c r="H24" s="52"/>
      <c r="I24" s="57"/>
    </row>
    <row r="25" spans="1:9" x14ac:dyDescent="0.25">
      <c r="A25" s="64"/>
      <c r="B25" s="56"/>
      <c r="C25" s="52"/>
      <c r="D25" s="52"/>
      <c r="E25" s="52"/>
      <c r="F25" s="52"/>
      <c r="G25" s="52"/>
      <c r="H25" s="52"/>
      <c r="I25" s="57"/>
    </row>
    <row r="26" spans="1:9" x14ac:dyDescent="0.25">
      <c r="A26" s="64"/>
      <c r="B26" s="56"/>
      <c r="C26" s="52"/>
      <c r="D26" s="52"/>
      <c r="E26" s="52"/>
      <c r="F26" s="52"/>
      <c r="G26" s="52"/>
      <c r="H26" s="52"/>
      <c r="I26" s="57"/>
    </row>
    <row r="27" spans="1:9" x14ac:dyDescent="0.25">
      <c r="A27" s="64"/>
      <c r="B27" s="56"/>
      <c r="C27" s="52"/>
      <c r="D27" s="52"/>
      <c r="E27" s="52"/>
      <c r="F27" s="52"/>
      <c r="G27" s="52"/>
      <c r="H27" s="52"/>
      <c r="I27" s="57"/>
    </row>
    <row r="28" spans="1:9" x14ac:dyDescent="0.25">
      <c r="A28" s="64"/>
      <c r="B28" s="56"/>
      <c r="C28" s="52"/>
      <c r="D28" s="52"/>
      <c r="E28" s="52"/>
      <c r="F28" s="52"/>
      <c r="G28" s="52"/>
      <c r="H28" s="52"/>
      <c r="I28" s="57"/>
    </row>
    <row r="29" spans="1:9" x14ac:dyDescent="0.25">
      <c r="A29" s="64"/>
      <c r="B29" s="56"/>
      <c r="C29" s="52"/>
      <c r="D29" s="52"/>
      <c r="E29" s="52"/>
      <c r="F29" s="52"/>
      <c r="G29" s="52"/>
      <c r="H29" s="52"/>
      <c r="I29" s="57"/>
    </row>
    <row r="30" spans="1:9" x14ac:dyDescent="0.25">
      <c r="A30" s="64"/>
      <c r="B30" s="56"/>
      <c r="C30" s="52"/>
      <c r="D30" s="52"/>
      <c r="E30" s="52"/>
      <c r="F30" s="52"/>
      <c r="G30" s="52"/>
      <c r="H30" s="52"/>
      <c r="I30" s="57"/>
    </row>
    <row r="31" spans="1:9" x14ac:dyDescent="0.25">
      <c r="A31" s="64"/>
      <c r="B31" s="56"/>
      <c r="C31" s="52"/>
      <c r="D31" s="52"/>
      <c r="E31" s="52"/>
      <c r="F31" s="52"/>
      <c r="G31" s="52"/>
      <c r="H31" s="52"/>
      <c r="I31" s="57"/>
    </row>
    <row r="32" spans="1:9" x14ac:dyDescent="0.25">
      <c r="A32" s="64"/>
      <c r="B32" s="56"/>
      <c r="C32" s="52"/>
      <c r="D32" s="52"/>
      <c r="E32" s="52"/>
      <c r="F32" s="52"/>
      <c r="G32" s="52"/>
      <c r="H32" s="52"/>
      <c r="I32" s="57"/>
    </row>
    <row r="33" spans="1:9" x14ac:dyDescent="0.25">
      <c r="A33" s="64"/>
      <c r="B33" s="56"/>
      <c r="C33" s="52"/>
      <c r="D33" s="52"/>
      <c r="E33" s="52"/>
      <c r="F33" s="52"/>
      <c r="G33" s="52"/>
      <c r="H33" s="52"/>
      <c r="I33" s="57"/>
    </row>
    <row r="34" spans="1:9" x14ac:dyDescent="0.25">
      <c r="A34" s="64"/>
      <c r="B34" s="56"/>
      <c r="C34" s="52"/>
      <c r="D34" s="52"/>
      <c r="E34" s="52"/>
      <c r="F34" s="52"/>
      <c r="G34" s="52"/>
      <c r="H34" s="52"/>
      <c r="I34" s="57"/>
    </row>
    <row r="35" spans="1:9" ht="15.75" thickBot="1" x14ac:dyDescent="0.3">
      <c r="A35" s="64"/>
      <c r="B35" s="58"/>
      <c r="C35" s="59"/>
      <c r="D35" s="59"/>
      <c r="E35" s="59"/>
      <c r="F35" s="59"/>
      <c r="G35" s="59"/>
      <c r="H35" s="59"/>
      <c r="I35" s="60"/>
    </row>
    <row r="36" spans="1:9" s="62" customFormat="1" x14ac:dyDescent="0.25">
      <c r="A36" s="65"/>
      <c r="B36" s="71"/>
    </row>
    <row r="37" spans="1:9" s="62" customFormat="1" x14ac:dyDescent="0.25">
      <c r="A37" s="65"/>
      <c r="B37" s="71"/>
    </row>
    <row r="38" spans="1:9" s="62" customFormat="1" x14ac:dyDescent="0.25">
      <c r="A38" s="65"/>
      <c r="B38" s="71"/>
    </row>
    <row r="39" spans="1:9" s="62" customFormat="1" x14ac:dyDescent="0.25">
      <c r="A39" s="65"/>
      <c r="B39" s="71"/>
    </row>
    <row r="40" spans="1:9" s="62" customFormat="1" x14ac:dyDescent="0.25">
      <c r="A40" s="65"/>
      <c r="B40" s="71"/>
    </row>
    <row r="41" spans="1:9" s="62" customFormat="1" x14ac:dyDescent="0.25">
      <c r="A41" s="65"/>
      <c r="B41" s="71"/>
    </row>
    <row r="42" spans="1:9" s="62" customFormat="1" x14ac:dyDescent="0.25">
      <c r="A42" s="65"/>
      <c r="B42" s="71"/>
    </row>
    <row r="43" spans="1:9" s="62" customFormat="1" x14ac:dyDescent="0.25">
      <c r="A43" s="65"/>
      <c r="B43" s="71"/>
    </row>
    <row r="44" spans="1:9" s="62" customFormat="1" x14ac:dyDescent="0.25">
      <c r="A44" s="65"/>
      <c r="B44" s="71"/>
    </row>
    <row r="45" spans="1:9" s="62" customFormat="1" x14ac:dyDescent="0.25">
      <c r="A45" s="65"/>
      <c r="B45" s="71"/>
    </row>
    <row r="46" spans="1:9" s="62" customFormat="1" x14ac:dyDescent="0.25">
      <c r="A46" s="65"/>
      <c r="B46" s="71"/>
    </row>
    <row r="47" spans="1:9" s="62" customFormat="1" x14ac:dyDescent="0.25">
      <c r="A47" s="65"/>
      <c r="B47" s="71"/>
    </row>
    <row r="48" spans="1:9" s="62" customFormat="1" x14ac:dyDescent="0.25">
      <c r="A48" s="65"/>
      <c r="B48" s="71"/>
    </row>
    <row r="49" spans="1:2" s="62" customFormat="1" x14ac:dyDescent="0.25">
      <c r="A49" s="65"/>
      <c r="B49" s="71"/>
    </row>
    <row r="50" spans="1:2" s="62" customFormat="1" x14ac:dyDescent="0.25">
      <c r="A50" s="65"/>
      <c r="B50" s="71"/>
    </row>
    <row r="51" spans="1:2" s="62" customFormat="1" x14ac:dyDescent="0.25">
      <c r="A51" s="65"/>
      <c r="B51" s="71"/>
    </row>
    <row r="52" spans="1:2" s="62" customFormat="1" x14ac:dyDescent="0.25">
      <c r="A52" s="65"/>
      <c r="B52" s="71"/>
    </row>
    <row r="53" spans="1:2" s="62" customFormat="1" x14ac:dyDescent="0.25">
      <c r="A53" s="65"/>
      <c r="B53" s="71"/>
    </row>
    <row r="54" spans="1:2" s="62" customFormat="1" x14ac:dyDescent="0.25">
      <c r="A54" s="65"/>
      <c r="B54" s="71"/>
    </row>
    <row r="55" spans="1:2" s="62" customFormat="1" x14ac:dyDescent="0.25">
      <c r="A55" s="65"/>
      <c r="B55" s="71"/>
    </row>
    <row r="56" spans="1:2" s="62" customFormat="1" x14ac:dyDescent="0.25">
      <c r="A56" s="65"/>
      <c r="B56" s="71"/>
    </row>
    <row r="57" spans="1:2" s="62" customFormat="1" x14ac:dyDescent="0.25">
      <c r="A57" s="65"/>
      <c r="B57" s="71"/>
    </row>
    <row r="58" spans="1:2" s="62" customFormat="1" x14ac:dyDescent="0.25">
      <c r="A58" s="65"/>
      <c r="B58" s="71"/>
    </row>
    <row r="59" spans="1:2" s="62" customFormat="1" x14ac:dyDescent="0.25">
      <c r="A59" s="65"/>
      <c r="B59" s="71"/>
    </row>
    <row r="60" spans="1:2" s="62" customFormat="1" x14ac:dyDescent="0.25">
      <c r="A60" s="65"/>
      <c r="B60" s="71"/>
    </row>
    <row r="61" spans="1:2" s="62" customFormat="1" x14ac:dyDescent="0.25">
      <c r="A61" s="65"/>
      <c r="B61" s="71"/>
    </row>
    <row r="62" spans="1:2" s="62" customFormat="1" x14ac:dyDescent="0.25">
      <c r="A62" s="65"/>
      <c r="B62" s="71"/>
    </row>
    <row r="63" spans="1:2" s="62" customFormat="1" x14ac:dyDescent="0.25">
      <c r="A63" s="65"/>
      <c r="B63" s="71"/>
    </row>
    <row r="64" spans="1:2" s="62" customFormat="1" x14ac:dyDescent="0.25">
      <c r="A64" s="65"/>
      <c r="B64" s="71"/>
    </row>
    <row r="65" spans="1:2" s="62" customFormat="1" x14ac:dyDescent="0.25">
      <c r="A65" s="65"/>
      <c r="B65" s="71"/>
    </row>
    <row r="66" spans="1:2" s="62" customFormat="1" x14ac:dyDescent="0.25">
      <c r="A66" s="65"/>
      <c r="B66" s="71"/>
    </row>
    <row r="67" spans="1:2" s="62" customFormat="1" x14ac:dyDescent="0.25">
      <c r="A67" s="65"/>
      <c r="B67" s="71"/>
    </row>
    <row r="68" spans="1:2" s="62" customFormat="1" x14ac:dyDescent="0.25">
      <c r="A68" s="65"/>
      <c r="B68" s="71"/>
    </row>
    <row r="69" spans="1:2" s="62" customFormat="1" x14ac:dyDescent="0.25">
      <c r="A69" s="65"/>
      <c r="B69" s="71"/>
    </row>
    <row r="70" spans="1:2" s="62" customFormat="1" x14ac:dyDescent="0.25">
      <c r="A70" s="65"/>
      <c r="B70" s="71"/>
    </row>
    <row r="71" spans="1:2" s="62" customFormat="1" x14ac:dyDescent="0.25">
      <c r="A71" s="65"/>
      <c r="B71" s="71"/>
    </row>
    <row r="72" spans="1:2" s="62" customFormat="1" x14ac:dyDescent="0.25">
      <c r="A72" s="65"/>
      <c r="B72" s="71"/>
    </row>
    <row r="73" spans="1:2" s="62" customFormat="1" x14ac:dyDescent="0.25">
      <c r="A73" s="65"/>
      <c r="B73" s="71"/>
    </row>
    <row r="74" spans="1:2" s="62" customFormat="1" x14ac:dyDescent="0.25">
      <c r="A74" s="65"/>
      <c r="B74" s="71"/>
    </row>
    <row r="75" spans="1:2" s="62" customFormat="1" x14ac:dyDescent="0.25">
      <c r="A75" s="65"/>
      <c r="B75" s="71"/>
    </row>
    <row r="76" spans="1:2" s="62" customFormat="1" x14ac:dyDescent="0.25">
      <c r="A76" s="65"/>
      <c r="B76" s="71"/>
    </row>
    <row r="77" spans="1:2" s="62" customFormat="1" x14ac:dyDescent="0.25">
      <c r="A77" s="65"/>
      <c r="B77" s="71"/>
    </row>
    <row r="78" spans="1:2" s="62" customFormat="1" x14ac:dyDescent="0.25">
      <c r="A78" s="65"/>
      <c r="B78" s="71"/>
    </row>
    <row r="79" spans="1:2" s="62" customFormat="1" x14ac:dyDescent="0.25">
      <c r="A79" s="65"/>
      <c r="B79" s="71"/>
    </row>
    <row r="80" spans="1:2" s="62" customFormat="1" x14ac:dyDescent="0.25">
      <c r="A80" s="65"/>
      <c r="B80" s="71"/>
    </row>
    <row r="81" spans="1:2" s="62" customFormat="1" x14ac:dyDescent="0.25">
      <c r="A81" s="65"/>
      <c r="B81" s="71"/>
    </row>
    <row r="82" spans="1:2" s="62" customFormat="1" x14ac:dyDescent="0.25">
      <c r="A82" s="65"/>
      <c r="B82" s="71"/>
    </row>
    <row r="83" spans="1:2" s="62" customFormat="1" x14ac:dyDescent="0.25">
      <c r="A83" s="65"/>
      <c r="B83" s="71"/>
    </row>
    <row r="84" spans="1:2" s="62" customFormat="1" x14ac:dyDescent="0.25">
      <c r="A84" s="65"/>
      <c r="B84" s="71"/>
    </row>
    <row r="85" spans="1:2" s="62" customFormat="1" x14ac:dyDescent="0.25">
      <c r="A85" s="65"/>
      <c r="B85" s="71"/>
    </row>
    <row r="86" spans="1:2" s="62" customFormat="1" x14ac:dyDescent="0.25">
      <c r="A86" s="65"/>
      <c r="B86" s="71"/>
    </row>
    <row r="87" spans="1:2" s="62" customFormat="1" x14ac:dyDescent="0.25">
      <c r="A87" s="65"/>
      <c r="B87" s="71"/>
    </row>
    <row r="88" spans="1:2" s="62" customFormat="1" x14ac:dyDescent="0.25">
      <c r="A88" s="65"/>
      <c r="B88" s="71"/>
    </row>
    <row r="89" spans="1:2" s="62" customFormat="1" x14ac:dyDescent="0.25">
      <c r="A89" s="65"/>
      <c r="B89" s="71"/>
    </row>
    <row r="90" spans="1:2" s="62" customFormat="1" x14ac:dyDescent="0.25">
      <c r="A90" s="65"/>
      <c r="B90" s="71"/>
    </row>
    <row r="91" spans="1:2" s="62" customFormat="1" x14ac:dyDescent="0.25">
      <c r="A91" s="65"/>
      <c r="B91" s="71"/>
    </row>
    <row r="92" spans="1:2" s="62" customFormat="1" x14ac:dyDescent="0.25">
      <c r="A92" s="65"/>
      <c r="B92" s="71"/>
    </row>
    <row r="93" spans="1:2" s="62" customFormat="1" x14ac:dyDescent="0.25">
      <c r="A93" s="65"/>
      <c r="B93" s="71"/>
    </row>
    <row r="94" spans="1:2" s="62" customFormat="1" x14ac:dyDescent="0.25">
      <c r="A94" s="65"/>
      <c r="B94" s="71"/>
    </row>
    <row r="95" spans="1:2" s="62" customFormat="1" x14ac:dyDescent="0.25">
      <c r="A95" s="65"/>
      <c r="B95" s="71"/>
    </row>
    <row r="96" spans="1:2" s="62" customFormat="1" x14ac:dyDescent="0.25">
      <c r="A96" s="65"/>
      <c r="B96" s="71"/>
    </row>
    <row r="97" spans="1:2" s="62" customFormat="1" x14ac:dyDescent="0.25">
      <c r="A97" s="65"/>
      <c r="B97" s="71"/>
    </row>
    <row r="98" spans="1:2" s="62" customFormat="1" x14ac:dyDescent="0.25">
      <c r="A98" s="65"/>
      <c r="B98" s="71"/>
    </row>
    <row r="99" spans="1:2" s="62" customFormat="1" x14ac:dyDescent="0.25">
      <c r="A99" s="65"/>
      <c r="B99" s="71"/>
    </row>
    <row r="100" spans="1:2" s="62" customFormat="1" x14ac:dyDescent="0.25">
      <c r="A100" s="65"/>
      <c r="B100" s="71"/>
    </row>
    <row r="101" spans="1:2" s="62" customFormat="1" x14ac:dyDescent="0.25">
      <c r="A101" s="65"/>
      <c r="B101" s="71"/>
    </row>
    <row r="102" spans="1:2" s="62" customFormat="1" x14ac:dyDescent="0.25">
      <c r="A102" s="65"/>
      <c r="B102" s="71"/>
    </row>
    <row r="103" spans="1:2" s="62" customFormat="1" x14ac:dyDescent="0.25">
      <c r="A103" s="65"/>
      <c r="B103" s="71"/>
    </row>
    <row r="104" spans="1:2" s="62" customFormat="1" x14ac:dyDescent="0.25">
      <c r="A104" s="65"/>
      <c r="B104" s="71"/>
    </row>
    <row r="105" spans="1:2" s="62" customFormat="1" x14ac:dyDescent="0.25">
      <c r="A105" s="65"/>
      <c r="B105" s="71"/>
    </row>
    <row r="106" spans="1:2" s="62" customFormat="1" x14ac:dyDescent="0.25">
      <c r="A106" s="65"/>
      <c r="B106" s="71"/>
    </row>
    <row r="107" spans="1:2" s="62" customFormat="1" x14ac:dyDescent="0.25">
      <c r="A107" s="65"/>
      <c r="B107" s="71"/>
    </row>
    <row r="108" spans="1:2" s="62" customFormat="1" x14ac:dyDescent="0.25">
      <c r="A108" s="65"/>
      <c r="B108" s="71"/>
    </row>
    <row r="109" spans="1:2" s="62" customFormat="1" x14ac:dyDescent="0.25">
      <c r="A109" s="65"/>
      <c r="B109" s="71"/>
    </row>
    <row r="110" spans="1:2" s="62" customFormat="1" x14ac:dyDescent="0.25">
      <c r="A110" s="65"/>
      <c r="B110" s="71"/>
    </row>
    <row r="111" spans="1:2" s="62" customFormat="1" x14ac:dyDescent="0.25">
      <c r="A111" s="65"/>
      <c r="B111" s="71"/>
    </row>
    <row r="112" spans="1:2" s="62" customFormat="1" x14ac:dyDescent="0.25">
      <c r="A112" s="65"/>
      <c r="B112" s="71"/>
    </row>
    <row r="113" spans="1:2" s="62" customFormat="1" x14ac:dyDescent="0.25">
      <c r="A113" s="65"/>
      <c r="B113" s="71"/>
    </row>
    <row r="114" spans="1:2" s="62" customFormat="1" x14ac:dyDescent="0.25">
      <c r="A114" s="65"/>
      <c r="B114" s="71"/>
    </row>
    <row r="115" spans="1:2" s="62" customFormat="1" x14ac:dyDescent="0.25">
      <c r="A115" s="65"/>
      <c r="B115" s="71"/>
    </row>
    <row r="116" spans="1:2" s="62" customFormat="1" x14ac:dyDescent="0.25">
      <c r="A116" s="65"/>
      <c r="B116" s="71"/>
    </row>
    <row r="117" spans="1:2" s="62" customFormat="1" x14ac:dyDescent="0.25">
      <c r="A117" s="65"/>
      <c r="B117" s="71"/>
    </row>
    <row r="118" spans="1:2" s="62" customFormat="1" x14ac:dyDescent="0.25">
      <c r="A118" s="65"/>
      <c r="B118" s="71"/>
    </row>
    <row r="119" spans="1:2" s="62" customFormat="1" x14ac:dyDescent="0.25">
      <c r="A119" s="65"/>
      <c r="B119" s="71"/>
    </row>
    <row r="120" spans="1:2" s="62" customFormat="1" x14ac:dyDescent="0.25">
      <c r="A120" s="65"/>
      <c r="B120" s="71"/>
    </row>
    <row r="121" spans="1:2" s="62" customFormat="1" x14ac:dyDescent="0.25">
      <c r="A121" s="65"/>
      <c r="B121" s="71"/>
    </row>
    <row r="122" spans="1:2" s="62" customFormat="1" x14ac:dyDescent="0.25">
      <c r="A122" s="65"/>
      <c r="B122" s="71"/>
    </row>
    <row r="123" spans="1:2" s="62" customFormat="1" x14ac:dyDescent="0.25">
      <c r="A123" s="65"/>
      <c r="B123" s="71"/>
    </row>
    <row r="124" spans="1:2" s="62" customFormat="1" x14ac:dyDescent="0.25">
      <c r="A124" s="65"/>
      <c r="B124" s="71"/>
    </row>
    <row r="125" spans="1:2" s="62" customFormat="1" x14ac:dyDescent="0.25">
      <c r="A125" s="65"/>
      <c r="B125" s="71"/>
    </row>
    <row r="126" spans="1:2" s="62" customFormat="1" x14ac:dyDescent="0.25">
      <c r="A126" s="65"/>
      <c r="B126" s="71"/>
    </row>
    <row r="127" spans="1:2" s="62" customFormat="1" x14ac:dyDescent="0.25">
      <c r="A127" s="65"/>
      <c r="B127" s="71"/>
    </row>
    <row r="128" spans="1:2" s="62" customFormat="1" x14ac:dyDescent="0.25">
      <c r="A128" s="65"/>
      <c r="B128" s="71"/>
    </row>
    <row r="129" spans="1:2" s="62" customFormat="1" x14ac:dyDescent="0.25">
      <c r="A129" s="65"/>
      <c r="B129" s="71"/>
    </row>
    <row r="130" spans="1:2" s="62" customFormat="1" x14ac:dyDescent="0.25">
      <c r="A130" s="65"/>
      <c r="B130" s="71"/>
    </row>
    <row r="131" spans="1:2" s="62" customFormat="1" x14ac:dyDescent="0.25">
      <c r="A131" s="65"/>
      <c r="B131" s="71"/>
    </row>
    <row r="132" spans="1:2" s="62" customFormat="1" x14ac:dyDescent="0.25">
      <c r="A132" s="65"/>
      <c r="B132" s="71"/>
    </row>
    <row r="133" spans="1:2" s="62" customFormat="1" x14ac:dyDescent="0.25">
      <c r="A133" s="65"/>
      <c r="B133" s="71"/>
    </row>
    <row r="134" spans="1:2" s="62" customFormat="1" x14ac:dyDescent="0.25">
      <c r="A134" s="65"/>
      <c r="B134" s="71"/>
    </row>
    <row r="135" spans="1:2" s="62" customFormat="1" x14ac:dyDescent="0.25">
      <c r="A135" s="65"/>
      <c r="B135" s="71"/>
    </row>
    <row r="136" spans="1:2" s="62" customFormat="1" x14ac:dyDescent="0.25">
      <c r="A136" s="65"/>
      <c r="B136" s="71"/>
    </row>
    <row r="137" spans="1:2" s="62" customFormat="1" x14ac:dyDescent="0.25">
      <c r="A137" s="65"/>
      <c r="B137" s="71"/>
    </row>
    <row r="138" spans="1:2" s="62" customFormat="1" x14ac:dyDescent="0.25">
      <c r="A138" s="65"/>
      <c r="B138" s="71"/>
    </row>
    <row r="139" spans="1:2" s="62" customFormat="1" x14ac:dyDescent="0.25">
      <c r="A139" s="65"/>
      <c r="B139" s="71"/>
    </row>
    <row r="140" spans="1:2" s="62" customFormat="1" x14ac:dyDescent="0.25">
      <c r="A140" s="65"/>
      <c r="B140" s="71"/>
    </row>
    <row r="141" spans="1:2" s="62" customFormat="1" x14ac:dyDescent="0.25">
      <c r="A141" s="65"/>
      <c r="B141" s="71"/>
    </row>
    <row r="142" spans="1:2" s="62" customFormat="1" x14ac:dyDescent="0.25">
      <c r="A142" s="65"/>
      <c r="B142" s="71"/>
    </row>
    <row r="143" spans="1:2" s="62" customFormat="1" x14ac:dyDescent="0.25">
      <c r="A143" s="65"/>
      <c r="B143" s="71"/>
    </row>
    <row r="144" spans="1:2" s="62" customFormat="1" x14ac:dyDescent="0.25">
      <c r="A144" s="65"/>
      <c r="B144" s="71"/>
    </row>
    <row r="145" spans="1:2" s="62" customFormat="1" x14ac:dyDescent="0.25">
      <c r="A145" s="65"/>
      <c r="B145" s="71"/>
    </row>
    <row r="146" spans="1:2" s="62" customFormat="1" x14ac:dyDescent="0.25">
      <c r="A146" s="65"/>
      <c r="B146" s="71"/>
    </row>
    <row r="147" spans="1:2" s="62" customFormat="1" x14ac:dyDescent="0.25">
      <c r="A147" s="65"/>
      <c r="B147" s="71"/>
    </row>
    <row r="148" spans="1:2" s="62" customFormat="1" x14ac:dyDescent="0.25">
      <c r="A148" s="65"/>
      <c r="B148" s="71"/>
    </row>
    <row r="149" spans="1:2" s="62" customFormat="1" x14ac:dyDescent="0.25">
      <c r="A149" s="65"/>
      <c r="B149" s="71"/>
    </row>
    <row r="150" spans="1:2" s="62" customFormat="1" x14ac:dyDescent="0.25">
      <c r="A150" s="65"/>
      <c r="B150" s="71"/>
    </row>
    <row r="151" spans="1:2" s="62" customFormat="1" x14ac:dyDescent="0.25">
      <c r="A151" s="65"/>
      <c r="B151" s="71"/>
    </row>
    <row r="152" spans="1:2" s="62" customFormat="1" x14ac:dyDescent="0.25">
      <c r="A152" s="65"/>
      <c r="B152" s="71"/>
    </row>
    <row r="153" spans="1:2" s="62" customFormat="1" x14ac:dyDescent="0.25">
      <c r="A153" s="65"/>
      <c r="B153" s="71"/>
    </row>
    <row r="154" spans="1:2" s="62" customFormat="1" x14ac:dyDescent="0.25">
      <c r="A154" s="65"/>
      <c r="B154" s="71"/>
    </row>
    <row r="155" spans="1:2" s="62" customFormat="1" x14ac:dyDescent="0.25">
      <c r="A155" s="65"/>
      <c r="B155" s="71"/>
    </row>
    <row r="156" spans="1:2" s="62" customFormat="1" x14ac:dyDescent="0.25">
      <c r="A156" s="65"/>
      <c r="B156" s="71"/>
    </row>
    <row r="157" spans="1:2" s="62" customFormat="1" x14ac:dyDescent="0.25">
      <c r="A157" s="65"/>
      <c r="B157" s="71"/>
    </row>
    <row r="158" spans="1:2" s="62" customFormat="1" x14ac:dyDescent="0.25">
      <c r="A158" s="65"/>
      <c r="B158" s="71"/>
    </row>
    <row r="159" spans="1:2" s="62" customFormat="1" x14ac:dyDescent="0.25">
      <c r="A159" s="65"/>
      <c r="B159" s="71"/>
    </row>
    <row r="160" spans="1:2" s="62" customFormat="1" x14ac:dyDescent="0.25">
      <c r="A160" s="65"/>
      <c r="B160" s="71"/>
    </row>
    <row r="161" spans="1:2" s="62" customFormat="1" x14ac:dyDescent="0.25">
      <c r="A161" s="65"/>
      <c r="B161" s="71"/>
    </row>
    <row r="162" spans="1:2" s="62" customFormat="1" x14ac:dyDescent="0.25">
      <c r="A162" s="65"/>
      <c r="B162" s="71"/>
    </row>
    <row r="163" spans="1:2" s="62" customFormat="1" x14ac:dyDescent="0.25">
      <c r="A163" s="65"/>
      <c r="B163" s="71"/>
    </row>
    <row r="164" spans="1:2" s="62" customFormat="1" x14ac:dyDescent="0.25">
      <c r="A164" s="65"/>
      <c r="B164" s="71"/>
    </row>
    <row r="165" spans="1:2" s="62" customFormat="1" x14ac:dyDescent="0.25">
      <c r="A165" s="65"/>
      <c r="B165" s="71"/>
    </row>
    <row r="166" spans="1:2" s="62" customFormat="1" x14ac:dyDescent="0.25">
      <c r="A166" s="65"/>
      <c r="B166" s="71"/>
    </row>
    <row r="167" spans="1:2" s="62" customFormat="1" x14ac:dyDescent="0.25">
      <c r="A167" s="65"/>
      <c r="B167" s="71"/>
    </row>
    <row r="168" spans="1:2" s="62" customFormat="1" x14ac:dyDescent="0.25">
      <c r="A168" s="65"/>
      <c r="B168" s="71"/>
    </row>
    <row r="169" spans="1:2" s="62" customFormat="1" x14ac:dyDescent="0.25">
      <c r="A169" s="65"/>
      <c r="B169" s="71"/>
    </row>
    <row r="170" spans="1:2" s="62" customFormat="1" x14ac:dyDescent="0.25">
      <c r="A170" s="65"/>
      <c r="B170" s="71"/>
    </row>
    <row r="171" spans="1:2" s="62" customFormat="1" x14ac:dyDescent="0.25">
      <c r="A171" s="65"/>
      <c r="B171" s="71"/>
    </row>
    <row r="172" spans="1:2" s="62" customFormat="1" x14ac:dyDescent="0.25">
      <c r="A172" s="65"/>
      <c r="B172" s="71"/>
    </row>
    <row r="173" spans="1:2" s="62" customFormat="1" x14ac:dyDescent="0.25">
      <c r="A173" s="65"/>
      <c r="B173" s="71"/>
    </row>
    <row r="174" spans="1:2" s="62" customFormat="1" x14ac:dyDescent="0.25">
      <c r="A174" s="65"/>
      <c r="B174" s="71"/>
    </row>
    <row r="175" spans="1:2" s="62" customFormat="1" x14ac:dyDescent="0.25">
      <c r="A175" s="65"/>
      <c r="B175" s="71"/>
    </row>
    <row r="176" spans="1:2" s="62" customFormat="1" x14ac:dyDescent="0.25">
      <c r="A176" s="65"/>
      <c r="B176" s="71"/>
    </row>
    <row r="177" spans="1:2" s="62" customFormat="1" x14ac:dyDescent="0.25">
      <c r="A177" s="65"/>
      <c r="B177" s="71"/>
    </row>
    <row r="178" spans="1:2" s="62" customFormat="1" x14ac:dyDescent="0.25">
      <c r="A178" s="65"/>
      <c r="B178" s="71"/>
    </row>
    <row r="179" spans="1:2" s="62" customFormat="1" x14ac:dyDescent="0.25">
      <c r="A179" s="65"/>
      <c r="B179" s="71"/>
    </row>
    <row r="180" spans="1:2" s="62" customFormat="1" x14ac:dyDescent="0.25">
      <c r="A180" s="65"/>
      <c r="B180" s="71"/>
    </row>
    <row r="181" spans="1:2" s="62" customFormat="1" x14ac:dyDescent="0.25">
      <c r="A181" s="65"/>
      <c r="B181" s="71"/>
    </row>
    <row r="182" spans="1:2" s="62" customFormat="1" x14ac:dyDescent="0.25">
      <c r="A182" s="65"/>
      <c r="B182" s="71"/>
    </row>
    <row r="183" spans="1:2" s="62" customFormat="1" x14ac:dyDescent="0.25">
      <c r="A183" s="65"/>
      <c r="B183" s="71"/>
    </row>
    <row r="184" spans="1:2" s="62" customFormat="1" x14ac:dyDescent="0.25">
      <c r="A184" s="65"/>
      <c r="B184" s="71"/>
    </row>
    <row r="185" spans="1:2" s="62" customFormat="1" x14ac:dyDescent="0.25">
      <c r="A185" s="65"/>
      <c r="B185" s="71"/>
    </row>
    <row r="186" spans="1:2" s="62" customFormat="1" x14ac:dyDescent="0.25">
      <c r="A186" s="65"/>
      <c r="B186" s="71"/>
    </row>
    <row r="187" spans="1:2" s="62" customFormat="1" x14ac:dyDescent="0.25">
      <c r="A187" s="65"/>
      <c r="B187" s="71"/>
    </row>
    <row r="188" spans="1:2" s="62" customFormat="1" x14ac:dyDescent="0.25">
      <c r="A188" s="65"/>
      <c r="B188" s="71"/>
    </row>
    <row r="189" spans="1:2" s="62" customFormat="1" x14ac:dyDescent="0.25">
      <c r="A189" s="65"/>
      <c r="B189" s="71"/>
    </row>
    <row r="190" spans="1:2" s="62" customFormat="1" x14ac:dyDescent="0.25">
      <c r="A190" s="65"/>
      <c r="B190" s="71"/>
    </row>
    <row r="191" spans="1:2" s="62" customFormat="1" x14ac:dyDescent="0.25">
      <c r="A191" s="65"/>
      <c r="B191" s="71"/>
    </row>
    <row r="192" spans="1:2" s="62" customFormat="1" x14ac:dyDescent="0.25">
      <c r="A192" s="65"/>
      <c r="B192" s="71"/>
    </row>
    <row r="193" spans="1:2" s="62" customFormat="1" x14ac:dyDescent="0.25">
      <c r="A193" s="65"/>
      <c r="B193" s="71"/>
    </row>
    <row r="194" spans="1:2" s="62" customFormat="1" x14ac:dyDescent="0.25">
      <c r="A194" s="65"/>
      <c r="B194" s="71"/>
    </row>
    <row r="195" spans="1:2" s="62" customFormat="1" x14ac:dyDescent="0.25">
      <c r="A195" s="65"/>
      <c r="B195" s="71"/>
    </row>
    <row r="196" spans="1:2" s="62" customFormat="1" x14ac:dyDescent="0.25">
      <c r="A196" s="65"/>
      <c r="B196" s="71"/>
    </row>
    <row r="197" spans="1:2" s="62" customFormat="1" x14ac:dyDescent="0.25">
      <c r="A197" s="65"/>
      <c r="B197" s="71"/>
    </row>
    <row r="198" spans="1:2" s="62" customFormat="1" x14ac:dyDescent="0.25">
      <c r="A198" s="65"/>
      <c r="B198" s="71"/>
    </row>
    <row r="199" spans="1:2" s="62" customFormat="1" x14ac:dyDescent="0.25">
      <c r="A199" s="65"/>
      <c r="B199" s="71"/>
    </row>
    <row r="200" spans="1:2" s="62" customFormat="1" x14ac:dyDescent="0.25">
      <c r="A200" s="65"/>
      <c r="B200" s="71"/>
    </row>
    <row r="201" spans="1:2" s="62" customFormat="1" x14ac:dyDescent="0.25">
      <c r="A201" s="65"/>
      <c r="B201" s="71"/>
    </row>
    <row r="202" spans="1:2" s="62" customFormat="1" x14ac:dyDescent="0.25">
      <c r="A202" s="65"/>
      <c r="B202" s="71"/>
    </row>
    <row r="203" spans="1:2" s="62" customFormat="1" x14ac:dyDescent="0.25">
      <c r="A203" s="65"/>
      <c r="B203" s="71"/>
    </row>
    <row r="204" spans="1:2" s="62" customFormat="1" x14ac:dyDescent="0.25">
      <c r="A204" s="65"/>
      <c r="B204" s="71"/>
    </row>
    <row r="205" spans="1:2" s="62" customFormat="1" x14ac:dyDescent="0.25">
      <c r="A205" s="65"/>
      <c r="B205" s="71"/>
    </row>
    <row r="206" spans="1:2" s="62" customFormat="1" x14ac:dyDescent="0.25">
      <c r="A206" s="65"/>
      <c r="B206" s="71"/>
    </row>
    <row r="207" spans="1:2" s="62" customFormat="1" x14ac:dyDescent="0.25">
      <c r="A207" s="65"/>
      <c r="B207" s="71"/>
    </row>
    <row r="208" spans="1:2" s="62" customFormat="1" x14ac:dyDescent="0.25">
      <c r="A208" s="65"/>
      <c r="B208" s="71"/>
    </row>
    <row r="209" spans="1:2" s="62" customFormat="1" x14ac:dyDescent="0.25">
      <c r="A209" s="65"/>
      <c r="B209" s="71"/>
    </row>
    <row r="210" spans="1:2" s="62" customFormat="1" x14ac:dyDescent="0.25">
      <c r="A210" s="65"/>
      <c r="B210" s="71"/>
    </row>
    <row r="211" spans="1:2" s="62" customFormat="1" x14ac:dyDescent="0.25">
      <c r="A211" s="65"/>
      <c r="B211" s="71"/>
    </row>
    <row r="212" spans="1:2" s="62" customFormat="1" x14ac:dyDescent="0.25">
      <c r="A212" s="65"/>
      <c r="B212" s="71"/>
    </row>
    <row r="213" spans="1:2" s="62" customFormat="1" x14ac:dyDescent="0.25">
      <c r="A213" s="65"/>
      <c r="B213" s="71"/>
    </row>
    <row r="214" spans="1:2" s="62" customFormat="1" x14ac:dyDescent="0.25">
      <c r="A214" s="65"/>
      <c r="B214" s="71"/>
    </row>
    <row r="215" spans="1:2" s="62" customFormat="1" x14ac:dyDescent="0.25">
      <c r="A215" s="65"/>
      <c r="B215" s="71"/>
    </row>
    <row r="216" spans="1:2" s="62" customFormat="1" x14ac:dyDescent="0.25">
      <c r="A216" s="65"/>
      <c r="B216" s="71"/>
    </row>
    <row r="217" spans="1:2" s="62" customFormat="1" x14ac:dyDescent="0.25">
      <c r="A217" s="65"/>
      <c r="B217" s="71"/>
    </row>
    <row r="218" spans="1:2" s="62" customFormat="1" x14ac:dyDescent="0.25">
      <c r="A218" s="65"/>
      <c r="B218" s="71"/>
    </row>
    <row r="219" spans="1:2" s="62" customFormat="1" x14ac:dyDescent="0.25">
      <c r="A219" s="65"/>
      <c r="B219" s="71"/>
    </row>
    <row r="220" spans="1:2" s="62" customFormat="1" x14ac:dyDescent="0.25">
      <c r="A220" s="65"/>
      <c r="B220" s="71"/>
    </row>
    <row r="221" spans="1:2" s="62" customFormat="1" x14ac:dyDescent="0.25">
      <c r="A221" s="65"/>
      <c r="B221" s="71"/>
    </row>
    <row r="222" spans="1:2" s="62" customFormat="1" x14ac:dyDescent="0.25">
      <c r="A222" s="65"/>
      <c r="B222" s="71"/>
    </row>
    <row r="223" spans="1:2" s="62" customFormat="1" x14ac:dyDescent="0.25">
      <c r="A223" s="65"/>
      <c r="B223" s="71"/>
    </row>
    <row r="224" spans="1:2" s="62" customFormat="1" x14ac:dyDescent="0.25">
      <c r="A224" s="65"/>
      <c r="B224" s="71"/>
    </row>
    <row r="225" spans="1:2" s="62" customFormat="1" x14ac:dyDescent="0.25">
      <c r="A225" s="65"/>
      <c r="B225" s="71"/>
    </row>
    <row r="226" spans="1:2" s="62" customFormat="1" x14ac:dyDescent="0.25">
      <c r="A226" s="65"/>
      <c r="B226" s="71"/>
    </row>
    <row r="227" spans="1:2" s="62" customFormat="1" x14ac:dyDescent="0.25">
      <c r="A227" s="65"/>
      <c r="B227" s="71"/>
    </row>
    <row r="228" spans="1:2" s="62" customFormat="1" x14ac:dyDescent="0.25">
      <c r="A228" s="65"/>
      <c r="B228" s="71"/>
    </row>
    <row r="229" spans="1:2" s="62" customFormat="1" x14ac:dyDescent="0.25">
      <c r="A229" s="65"/>
      <c r="B229" s="71"/>
    </row>
    <row r="230" spans="1:2" s="62" customFormat="1" x14ac:dyDescent="0.25">
      <c r="A230" s="65"/>
      <c r="B230" s="71"/>
    </row>
    <row r="231" spans="1:2" s="62" customFormat="1" x14ac:dyDescent="0.25">
      <c r="A231" s="65"/>
      <c r="B231" s="71"/>
    </row>
    <row r="232" spans="1:2" s="62" customFormat="1" x14ac:dyDescent="0.25">
      <c r="A232" s="65"/>
      <c r="B232" s="71"/>
    </row>
    <row r="233" spans="1:2" s="62" customFormat="1" x14ac:dyDescent="0.25">
      <c r="A233" s="65"/>
      <c r="B233" s="71"/>
    </row>
    <row r="234" spans="1:2" s="62" customFormat="1" x14ac:dyDescent="0.25">
      <c r="A234" s="65"/>
      <c r="B234" s="71"/>
    </row>
    <row r="235" spans="1:2" s="62" customFormat="1" x14ac:dyDescent="0.25">
      <c r="A235" s="65"/>
      <c r="B235" s="71"/>
    </row>
    <row r="236" spans="1:2" s="62" customFormat="1" x14ac:dyDescent="0.25">
      <c r="A236" s="65"/>
      <c r="B236" s="71"/>
    </row>
    <row r="237" spans="1:2" s="62" customFormat="1" x14ac:dyDescent="0.25">
      <c r="A237" s="65"/>
      <c r="B237" s="71"/>
    </row>
    <row r="238" spans="1:2" s="62" customFormat="1" x14ac:dyDescent="0.25">
      <c r="A238" s="65"/>
      <c r="B238" s="71"/>
    </row>
    <row r="239" spans="1:2" s="62" customFormat="1" x14ac:dyDescent="0.25">
      <c r="A239" s="65"/>
      <c r="B239" s="71"/>
    </row>
    <row r="240" spans="1:2" s="62" customFormat="1" x14ac:dyDescent="0.25">
      <c r="A240" s="65"/>
      <c r="B240" s="71"/>
    </row>
    <row r="241" spans="1:2" s="62" customFormat="1" x14ac:dyDescent="0.25">
      <c r="A241" s="65"/>
      <c r="B241" s="71"/>
    </row>
    <row r="242" spans="1:2" s="62" customFormat="1" x14ac:dyDescent="0.25">
      <c r="A242" s="65"/>
      <c r="B242" s="71"/>
    </row>
    <row r="243" spans="1:2" s="62" customFormat="1" x14ac:dyDescent="0.25">
      <c r="A243" s="65"/>
      <c r="B243" s="71"/>
    </row>
    <row r="244" spans="1:2" s="62" customFormat="1" x14ac:dyDescent="0.25">
      <c r="A244" s="65"/>
      <c r="B244" s="71"/>
    </row>
    <row r="245" spans="1:2" s="62" customFormat="1" x14ac:dyDescent="0.25">
      <c r="A245" s="65"/>
      <c r="B245" s="71"/>
    </row>
    <row r="246" spans="1:2" s="62" customFormat="1" x14ac:dyDescent="0.25">
      <c r="A246" s="65"/>
      <c r="B246" s="71"/>
    </row>
    <row r="247" spans="1:2" s="62" customFormat="1" x14ac:dyDescent="0.25">
      <c r="A247" s="65"/>
      <c r="B247" s="71"/>
    </row>
    <row r="248" spans="1:2" s="62" customFormat="1" x14ac:dyDescent="0.25">
      <c r="A248" s="65"/>
      <c r="B248" s="71"/>
    </row>
    <row r="249" spans="1:2" s="62" customFormat="1" x14ac:dyDescent="0.25">
      <c r="A249" s="65"/>
      <c r="B249" s="71"/>
    </row>
    <row r="250" spans="1:2" s="62" customFormat="1" x14ac:dyDescent="0.25">
      <c r="A250" s="65"/>
      <c r="B250" s="71"/>
    </row>
    <row r="251" spans="1:2" s="62" customFormat="1" x14ac:dyDescent="0.25">
      <c r="A251" s="65"/>
      <c r="B251" s="71"/>
    </row>
    <row r="252" spans="1:2" s="62" customFormat="1" x14ac:dyDescent="0.25">
      <c r="A252" s="65"/>
      <c r="B252" s="71"/>
    </row>
    <row r="253" spans="1:2" s="62" customFormat="1" x14ac:dyDescent="0.25">
      <c r="A253" s="65"/>
      <c r="B253" s="71"/>
    </row>
    <row r="254" spans="1:2" s="62" customFormat="1" x14ac:dyDescent="0.25">
      <c r="A254" s="65"/>
      <c r="B254" s="71"/>
    </row>
    <row r="255" spans="1:2" s="62" customFormat="1" x14ac:dyDescent="0.25">
      <c r="A255" s="65"/>
      <c r="B255" s="71"/>
    </row>
    <row r="256" spans="1:2" s="62" customFormat="1" x14ac:dyDescent="0.25">
      <c r="A256" s="65"/>
      <c r="B256" s="71"/>
    </row>
    <row r="257" spans="1:2" s="62" customFormat="1" x14ac:dyDescent="0.25">
      <c r="A257" s="65"/>
      <c r="B257" s="71"/>
    </row>
    <row r="258" spans="1:2" s="62" customFormat="1" x14ac:dyDescent="0.25">
      <c r="A258" s="65"/>
      <c r="B258" s="71"/>
    </row>
    <row r="259" spans="1:2" s="62" customFormat="1" x14ac:dyDescent="0.25">
      <c r="A259" s="65"/>
      <c r="B259" s="71"/>
    </row>
    <row r="260" spans="1:2" s="62" customFormat="1" x14ac:dyDescent="0.25">
      <c r="A260" s="65"/>
      <c r="B260" s="71"/>
    </row>
    <row r="261" spans="1:2" s="62" customFormat="1" x14ac:dyDescent="0.25">
      <c r="A261" s="65"/>
      <c r="B261" s="71"/>
    </row>
    <row r="262" spans="1:2" s="62" customFormat="1" x14ac:dyDescent="0.25">
      <c r="A262" s="65"/>
      <c r="B262" s="71"/>
    </row>
    <row r="263" spans="1:2" s="62" customFormat="1" x14ac:dyDescent="0.25">
      <c r="A263" s="65"/>
      <c r="B263" s="71"/>
    </row>
    <row r="264" spans="1:2" s="62" customFormat="1" x14ac:dyDescent="0.25">
      <c r="A264" s="65"/>
      <c r="B264" s="71"/>
    </row>
    <row r="265" spans="1:2" s="62" customFormat="1" x14ac:dyDescent="0.25">
      <c r="A265" s="65"/>
      <c r="B265" s="71"/>
    </row>
    <row r="266" spans="1:2" s="62" customFormat="1" x14ac:dyDescent="0.25">
      <c r="A266" s="65"/>
      <c r="B266" s="71"/>
    </row>
    <row r="267" spans="1:2" s="62" customFormat="1" x14ac:dyDescent="0.25">
      <c r="A267" s="65"/>
      <c r="B267" s="71"/>
    </row>
    <row r="268" spans="1:2" s="62" customFormat="1" x14ac:dyDescent="0.25">
      <c r="A268" s="65"/>
      <c r="B268" s="71"/>
    </row>
    <row r="269" spans="1:2" s="62" customFormat="1" x14ac:dyDescent="0.25">
      <c r="A269" s="65"/>
      <c r="B269" s="71"/>
    </row>
    <row r="270" spans="1:2" s="62" customFormat="1" x14ac:dyDescent="0.25">
      <c r="A270" s="65"/>
      <c r="B270" s="71"/>
    </row>
    <row r="271" spans="1:2" s="62" customFormat="1" x14ac:dyDescent="0.25">
      <c r="A271" s="65"/>
      <c r="B271" s="71"/>
    </row>
    <row r="272" spans="1:2" s="62" customFormat="1" x14ac:dyDescent="0.25">
      <c r="A272" s="65"/>
      <c r="B272" s="71"/>
    </row>
    <row r="273" spans="1:2" s="62" customFormat="1" x14ac:dyDescent="0.25">
      <c r="A273" s="65"/>
      <c r="B273" s="71"/>
    </row>
    <row r="274" spans="1:2" s="62" customFormat="1" x14ac:dyDescent="0.25">
      <c r="A274" s="65"/>
      <c r="B274" s="71"/>
    </row>
    <row r="275" spans="1:2" s="62" customFormat="1" x14ac:dyDescent="0.25">
      <c r="A275" s="65"/>
      <c r="B275" s="71"/>
    </row>
    <row r="276" spans="1:2" s="62" customFormat="1" x14ac:dyDescent="0.25">
      <c r="A276" s="65"/>
      <c r="B276" s="71"/>
    </row>
    <row r="277" spans="1:2" s="62" customFormat="1" x14ac:dyDescent="0.25">
      <c r="A277" s="65"/>
      <c r="B277" s="71"/>
    </row>
    <row r="278" spans="1:2" s="62" customFormat="1" x14ac:dyDescent="0.25">
      <c r="A278" s="65"/>
      <c r="B278" s="71"/>
    </row>
    <row r="279" spans="1:2" s="62" customFormat="1" x14ac:dyDescent="0.25">
      <c r="A279" s="65"/>
      <c r="B279" s="71"/>
    </row>
    <row r="280" spans="1:2" s="62" customFormat="1" x14ac:dyDescent="0.25">
      <c r="A280" s="65"/>
      <c r="B280" s="71"/>
    </row>
    <row r="281" spans="1:2" s="62" customFormat="1" x14ac:dyDescent="0.25">
      <c r="A281" s="65"/>
      <c r="B281" s="71"/>
    </row>
    <row r="282" spans="1:2" s="62" customFormat="1" x14ac:dyDescent="0.25">
      <c r="A282" s="65"/>
      <c r="B282" s="71"/>
    </row>
    <row r="283" spans="1:2" s="62" customFormat="1" x14ac:dyDescent="0.25">
      <c r="A283" s="65"/>
      <c r="B283" s="71"/>
    </row>
    <row r="284" spans="1:2" s="62" customFormat="1" x14ac:dyDescent="0.25">
      <c r="A284" s="65"/>
      <c r="B284" s="71"/>
    </row>
    <row r="285" spans="1:2" s="62" customFormat="1" x14ac:dyDescent="0.25">
      <c r="A285" s="65"/>
      <c r="B285" s="71"/>
    </row>
    <row r="286" spans="1:2" s="62" customFormat="1" x14ac:dyDescent="0.25">
      <c r="A286" s="65"/>
      <c r="B286" s="71"/>
    </row>
    <row r="287" spans="1:2" s="62" customFormat="1" x14ac:dyDescent="0.25">
      <c r="A287" s="65"/>
      <c r="B287" s="71"/>
    </row>
    <row r="288" spans="1:2" s="62" customFormat="1" x14ac:dyDescent="0.25">
      <c r="A288" s="65"/>
      <c r="B288" s="71"/>
    </row>
    <row r="289" spans="1:2" s="62" customFormat="1" x14ac:dyDescent="0.25">
      <c r="A289" s="65"/>
      <c r="B289" s="71"/>
    </row>
    <row r="290" spans="1:2" s="62" customFormat="1" x14ac:dyDescent="0.25">
      <c r="A290" s="65"/>
      <c r="B290" s="71"/>
    </row>
    <row r="291" spans="1:2" s="62" customFormat="1" x14ac:dyDescent="0.25">
      <c r="A291" s="65"/>
      <c r="B291" s="71"/>
    </row>
    <row r="292" spans="1:2" s="62" customFormat="1" x14ac:dyDescent="0.25">
      <c r="A292" s="65"/>
      <c r="B292" s="71"/>
    </row>
    <row r="293" spans="1:2" s="62" customFormat="1" x14ac:dyDescent="0.25">
      <c r="A293" s="65"/>
      <c r="B293" s="71"/>
    </row>
    <row r="294" spans="1:2" s="62" customFormat="1" x14ac:dyDescent="0.25">
      <c r="A294" s="65"/>
      <c r="B294" s="71"/>
    </row>
    <row r="295" spans="1:2" s="62" customFormat="1" x14ac:dyDescent="0.25">
      <c r="A295" s="65"/>
      <c r="B295" s="71"/>
    </row>
    <row r="296" spans="1:2" s="62" customFormat="1" x14ac:dyDescent="0.25">
      <c r="A296" s="65"/>
      <c r="B296" s="71"/>
    </row>
    <row r="297" spans="1:2" s="62" customFormat="1" x14ac:dyDescent="0.25">
      <c r="A297" s="65"/>
      <c r="B297" s="71"/>
    </row>
    <row r="298" spans="1:2" s="62" customFormat="1" x14ac:dyDescent="0.25">
      <c r="A298" s="65"/>
      <c r="B298" s="71"/>
    </row>
    <row r="299" spans="1:2" s="62" customFormat="1" x14ac:dyDescent="0.25">
      <c r="A299" s="65"/>
      <c r="B299" s="71"/>
    </row>
    <row r="300" spans="1:2" s="62" customFormat="1" x14ac:dyDescent="0.25">
      <c r="A300" s="65"/>
      <c r="B300" s="71"/>
    </row>
    <row r="301" spans="1:2" s="62" customFormat="1" x14ac:dyDescent="0.25">
      <c r="A301" s="65"/>
      <c r="B301" s="71"/>
    </row>
    <row r="302" spans="1:2" s="62" customFormat="1" x14ac:dyDescent="0.25">
      <c r="A302" s="65"/>
      <c r="B302" s="71"/>
    </row>
    <row r="303" spans="1:2" s="62" customFormat="1" x14ac:dyDescent="0.25">
      <c r="A303" s="65"/>
      <c r="B303" s="71"/>
    </row>
    <row r="304" spans="1:2" s="62" customFormat="1" x14ac:dyDescent="0.25">
      <c r="A304" s="65"/>
      <c r="B304" s="71"/>
    </row>
    <row r="305" spans="1:2" s="62" customFormat="1" x14ac:dyDescent="0.25">
      <c r="A305" s="65"/>
      <c r="B305" s="71"/>
    </row>
    <row r="306" spans="1:2" s="62" customFormat="1" x14ac:dyDescent="0.25">
      <c r="A306" s="65"/>
      <c r="B306" s="71"/>
    </row>
    <row r="307" spans="1:2" s="62" customFormat="1" x14ac:dyDescent="0.25">
      <c r="A307" s="65"/>
      <c r="B307" s="71"/>
    </row>
    <row r="308" spans="1:2" s="62" customFormat="1" x14ac:dyDescent="0.25">
      <c r="A308" s="65"/>
      <c r="B308" s="71"/>
    </row>
    <row r="309" spans="1:2" s="62" customFormat="1" x14ac:dyDescent="0.25">
      <c r="A309" s="65"/>
      <c r="B309" s="71"/>
    </row>
    <row r="310" spans="1:2" s="62" customFormat="1" x14ac:dyDescent="0.25">
      <c r="A310" s="65"/>
      <c r="B310" s="71"/>
    </row>
    <row r="311" spans="1:2" s="62" customFormat="1" x14ac:dyDescent="0.25">
      <c r="A311" s="65"/>
      <c r="B311" s="71"/>
    </row>
    <row r="312" spans="1:2" s="62" customFormat="1" x14ac:dyDescent="0.25">
      <c r="A312" s="65"/>
      <c r="B312" s="71"/>
    </row>
    <row r="313" spans="1:2" s="62" customFormat="1" x14ac:dyDescent="0.25">
      <c r="A313" s="65"/>
      <c r="B313" s="71"/>
    </row>
    <row r="314" spans="1:2" s="62" customFormat="1" x14ac:dyDescent="0.25">
      <c r="A314" s="65"/>
      <c r="B314" s="71"/>
    </row>
    <row r="315" spans="1:2" s="62" customFormat="1" x14ac:dyDescent="0.25">
      <c r="A315" s="65"/>
      <c r="B315" s="71"/>
    </row>
    <row r="316" spans="1:2" s="62" customFormat="1" x14ac:dyDescent="0.25">
      <c r="A316" s="65"/>
      <c r="B316" s="71"/>
    </row>
    <row r="317" spans="1:2" s="62" customFormat="1" x14ac:dyDescent="0.25">
      <c r="A317" s="65"/>
      <c r="B317" s="71"/>
    </row>
    <row r="318" spans="1:2" s="62" customFormat="1" x14ac:dyDescent="0.25">
      <c r="A318" s="65"/>
      <c r="B318" s="71"/>
    </row>
    <row r="319" spans="1:2" s="62" customFormat="1" x14ac:dyDescent="0.25">
      <c r="A319" s="65"/>
      <c r="B319" s="71"/>
    </row>
    <row r="320" spans="1:2" s="62" customFormat="1" x14ac:dyDescent="0.25">
      <c r="A320" s="65"/>
      <c r="B320" s="71"/>
    </row>
    <row r="321" spans="1:2" s="62" customFormat="1" x14ac:dyDescent="0.25">
      <c r="A321" s="65"/>
      <c r="B321" s="71"/>
    </row>
    <row r="322" spans="1:2" s="62" customFormat="1" x14ac:dyDescent="0.25">
      <c r="A322" s="65"/>
      <c r="B322" s="71"/>
    </row>
    <row r="323" spans="1:2" s="62" customFormat="1" x14ac:dyDescent="0.25">
      <c r="A323" s="65"/>
      <c r="B323" s="71"/>
    </row>
    <row r="324" spans="1:2" s="62" customFormat="1" x14ac:dyDescent="0.25">
      <c r="A324" s="65"/>
      <c r="B324" s="71"/>
    </row>
    <row r="325" spans="1:2" s="62" customFormat="1" x14ac:dyDescent="0.25">
      <c r="A325" s="65"/>
      <c r="B325" s="71"/>
    </row>
    <row r="326" spans="1:2" s="62" customFormat="1" x14ac:dyDescent="0.25">
      <c r="A326" s="65"/>
      <c r="B326" s="71"/>
    </row>
    <row r="327" spans="1:2" s="62" customFormat="1" x14ac:dyDescent="0.25">
      <c r="A327" s="65"/>
      <c r="B327" s="71"/>
    </row>
    <row r="328" spans="1:2" s="62" customFormat="1" x14ac:dyDescent="0.25">
      <c r="A328" s="65"/>
      <c r="B328" s="71"/>
    </row>
    <row r="329" spans="1:2" s="62" customFormat="1" x14ac:dyDescent="0.25">
      <c r="A329" s="65"/>
      <c r="B329" s="71"/>
    </row>
    <row r="330" spans="1:2" s="62" customFormat="1" x14ac:dyDescent="0.25">
      <c r="A330" s="65"/>
      <c r="B330" s="71"/>
    </row>
    <row r="331" spans="1:2" s="62" customFormat="1" x14ac:dyDescent="0.25">
      <c r="A331" s="65"/>
      <c r="B331" s="71"/>
    </row>
    <row r="332" spans="1:2" s="62" customFormat="1" x14ac:dyDescent="0.25">
      <c r="A332" s="65"/>
      <c r="B332" s="71"/>
    </row>
    <row r="333" spans="1:2" s="62" customFormat="1" x14ac:dyDescent="0.25">
      <c r="A333" s="65"/>
      <c r="B333" s="71"/>
    </row>
    <row r="334" spans="1:2" s="62" customFormat="1" x14ac:dyDescent="0.25">
      <c r="A334" s="65"/>
      <c r="B334" s="71"/>
    </row>
    <row r="335" spans="1:2" s="62" customFormat="1" x14ac:dyDescent="0.25">
      <c r="A335" s="65"/>
      <c r="B335" s="71"/>
    </row>
    <row r="336" spans="1:2" s="62" customFormat="1" x14ac:dyDescent="0.25">
      <c r="A336" s="65"/>
      <c r="B336" s="71"/>
    </row>
    <row r="337" spans="1:2" s="62" customFormat="1" x14ac:dyDescent="0.25">
      <c r="A337" s="65"/>
      <c r="B337" s="71"/>
    </row>
    <row r="338" spans="1:2" s="62" customFormat="1" x14ac:dyDescent="0.25">
      <c r="A338" s="65"/>
      <c r="B338" s="71"/>
    </row>
    <row r="339" spans="1:2" s="62" customFormat="1" x14ac:dyDescent="0.25">
      <c r="A339" s="65"/>
      <c r="B339" s="71"/>
    </row>
    <row r="340" spans="1:2" s="62" customFormat="1" x14ac:dyDescent="0.25">
      <c r="A340" s="65"/>
      <c r="B340" s="71"/>
    </row>
    <row r="341" spans="1:2" s="62" customFormat="1" x14ac:dyDescent="0.25">
      <c r="A341" s="65"/>
      <c r="B341" s="71"/>
    </row>
    <row r="342" spans="1:2" s="62" customFormat="1" x14ac:dyDescent="0.25">
      <c r="A342" s="65"/>
      <c r="B342" s="71"/>
    </row>
    <row r="343" spans="1:2" s="62" customFormat="1" x14ac:dyDescent="0.25">
      <c r="A343" s="65"/>
      <c r="B343" s="71"/>
    </row>
    <row r="344" spans="1:2" s="62" customFormat="1" x14ac:dyDescent="0.25">
      <c r="A344" s="65"/>
      <c r="B344" s="71"/>
    </row>
    <row r="345" spans="1:2" s="62" customFormat="1" x14ac:dyDescent="0.25">
      <c r="A345" s="65"/>
      <c r="B345" s="71"/>
    </row>
    <row r="346" spans="1:2" s="62" customFormat="1" x14ac:dyDescent="0.25">
      <c r="A346" s="65"/>
      <c r="B346" s="71"/>
    </row>
    <row r="347" spans="1:2" s="62" customFormat="1" x14ac:dyDescent="0.25">
      <c r="A347" s="65"/>
      <c r="B347" s="71"/>
    </row>
    <row r="348" spans="1:2" s="62" customFormat="1" x14ac:dyDescent="0.25">
      <c r="A348" s="65"/>
      <c r="B348" s="71"/>
    </row>
    <row r="349" spans="1:2" s="62" customFormat="1" x14ac:dyDescent="0.25">
      <c r="A349" s="65"/>
      <c r="B349" s="71"/>
    </row>
    <row r="350" spans="1:2" s="62" customFormat="1" x14ac:dyDescent="0.25">
      <c r="A350" s="65"/>
      <c r="B350" s="71"/>
    </row>
    <row r="351" spans="1:2" s="62" customFormat="1" x14ac:dyDescent="0.25">
      <c r="A351" s="65"/>
      <c r="B351" s="71"/>
    </row>
    <row r="352" spans="1:2" s="62" customFormat="1" x14ac:dyDescent="0.25">
      <c r="A352" s="65"/>
      <c r="B352" s="71"/>
    </row>
    <row r="353" spans="1:2" s="62" customFormat="1" x14ac:dyDescent="0.25">
      <c r="A353" s="65"/>
      <c r="B353" s="71"/>
    </row>
    <row r="354" spans="1:2" s="62" customFormat="1" x14ac:dyDescent="0.25">
      <c r="A354" s="65"/>
      <c r="B354" s="71"/>
    </row>
    <row r="355" spans="1:2" s="62" customFormat="1" x14ac:dyDescent="0.25">
      <c r="A355" s="65"/>
      <c r="B355" s="71"/>
    </row>
    <row r="356" spans="1:2" s="62" customFormat="1" x14ac:dyDescent="0.25">
      <c r="A356" s="65"/>
      <c r="B356" s="71"/>
    </row>
    <row r="357" spans="1:2" s="62" customFormat="1" x14ac:dyDescent="0.25">
      <c r="A357" s="65"/>
      <c r="B357" s="71"/>
    </row>
    <row r="358" spans="1:2" s="62" customFormat="1" x14ac:dyDescent="0.25">
      <c r="A358" s="65"/>
      <c r="B358" s="71"/>
    </row>
    <row r="359" spans="1:2" s="62" customFormat="1" x14ac:dyDescent="0.25">
      <c r="A359" s="65"/>
      <c r="B359" s="71"/>
    </row>
    <row r="360" spans="1:2" s="62" customFormat="1" x14ac:dyDescent="0.25">
      <c r="A360" s="65"/>
      <c r="B360" s="71"/>
    </row>
    <row r="361" spans="1:2" s="62" customFormat="1" x14ac:dyDescent="0.25">
      <c r="A361" s="65"/>
      <c r="B361" s="71"/>
    </row>
    <row r="362" spans="1:2" s="62" customFormat="1" x14ac:dyDescent="0.25">
      <c r="A362" s="65"/>
      <c r="B362" s="71"/>
    </row>
    <row r="363" spans="1:2" s="62" customFormat="1" x14ac:dyDescent="0.25">
      <c r="A363" s="65"/>
      <c r="B363" s="71"/>
    </row>
    <row r="364" spans="1:2" s="62" customFormat="1" x14ac:dyDescent="0.25">
      <c r="A364" s="65"/>
      <c r="B364" s="71"/>
    </row>
    <row r="365" spans="1:2" s="62" customFormat="1" x14ac:dyDescent="0.25">
      <c r="A365" s="65"/>
      <c r="B365" s="71"/>
    </row>
    <row r="366" spans="1:2" s="62" customFormat="1" x14ac:dyDescent="0.25">
      <c r="A366" s="65"/>
      <c r="B366" s="71"/>
    </row>
    <row r="367" spans="1:2" s="62" customFormat="1" x14ac:dyDescent="0.25">
      <c r="A367" s="65"/>
      <c r="B367" s="71"/>
    </row>
    <row r="368" spans="1:2" s="62" customFormat="1" x14ac:dyDescent="0.25">
      <c r="A368" s="65"/>
      <c r="B368" s="71"/>
    </row>
    <row r="369" spans="1:2" s="62" customFormat="1" x14ac:dyDescent="0.25">
      <c r="A369" s="65"/>
      <c r="B369" s="71"/>
    </row>
    <row r="370" spans="1:2" s="62" customFormat="1" x14ac:dyDescent="0.25">
      <c r="A370" s="65"/>
      <c r="B370" s="71"/>
    </row>
    <row r="371" spans="1:2" s="62" customFormat="1" x14ac:dyDescent="0.25">
      <c r="A371" s="65"/>
      <c r="B371" s="71"/>
    </row>
    <row r="372" spans="1:2" s="62" customFormat="1" x14ac:dyDescent="0.25">
      <c r="A372" s="65"/>
      <c r="B372" s="71"/>
    </row>
    <row r="373" spans="1:2" s="62" customFormat="1" x14ac:dyDescent="0.25">
      <c r="A373" s="65"/>
      <c r="B373" s="71"/>
    </row>
    <row r="374" spans="1:2" s="62" customFormat="1" x14ac:dyDescent="0.25">
      <c r="A374" s="65"/>
      <c r="B374" s="71"/>
    </row>
    <row r="375" spans="1:2" s="62" customFormat="1" x14ac:dyDescent="0.25">
      <c r="A375" s="65"/>
      <c r="B375" s="71"/>
    </row>
    <row r="376" spans="1:2" s="62" customFormat="1" x14ac:dyDescent="0.25">
      <c r="A376" s="65"/>
      <c r="B376" s="71"/>
    </row>
    <row r="377" spans="1:2" s="62" customFormat="1" x14ac:dyDescent="0.25">
      <c r="A377" s="65"/>
      <c r="B377" s="71"/>
    </row>
  </sheetData>
  <hyperlinks>
    <hyperlink ref="H3" r:id="rId1"/>
    <hyperlink ref="H2" r:id="rId2"/>
    <hyperlink ref="H4" r:id="rId3"/>
    <hyperlink ref="H10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PROD. TEC. Y ART. - TECNOPOLIS</vt:lpstr>
      <vt:lpstr>TÉCNICA</vt:lpstr>
      <vt:lpstr>Proveedores Técnica</vt:lpstr>
      <vt:lpstr>Contactos Técnica</vt:lpstr>
      <vt:lpstr>Estado Artística</vt:lpstr>
      <vt:lpstr>'Proveedores Técnica'!Área_de_impresión</vt:lpstr>
      <vt:lpstr>TÉCNICA!Área_de_impresión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Marcelo Javier Restuccio</cp:lastModifiedBy>
  <cp:lastPrinted>2016-07-26T19:56:46Z</cp:lastPrinted>
  <dcterms:created xsi:type="dcterms:W3CDTF">2016-07-02T19:21:32Z</dcterms:created>
  <dcterms:modified xsi:type="dcterms:W3CDTF">2016-08-09T15:15:47Z</dcterms:modified>
</cp:coreProperties>
</file>