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8400" windowHeight="23960" tabRatio="500"/>
  </bookViews>
  <sheets>
    <sheet name="Sheet1" sheetId="1" r:id="rId1"/>
    <sheet name="Sheet2" sheetId="2" r:id="rId2"/>
  </sheets>
  <calcPr calcId="140000" iterate="1" iterateCount="1000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F4" i="2"/>
  <c r="B9" i="2"/>
  <c r="B4" i="2"/>
  <c r="F2" i="2"/>
  <c r="A2" i="2"/>
  <c r="E182" i="1"/>
  <c r="H182" i="1"/>
  <c r="K182" i="1"/>
  <c r="E183" i="1"/>
  <c r="H183" i="1"/>
  <c r="K183" i="1"/>
  <c r="E184" i="1"/>
  <c r="H184" i="1"/>
  <c r="K184" i="1"/>
  <c r="E185" i="1"/>
  <c r="H185" i="1"/>
  <c r="K185" i="1"/>
  <c r="E186" i="1"/>
  <c r="H186" i="1"/>
  <c r="K186" i="1"/>
  <c r="E187" i="1"/>
  <c r="H187" i="1"/>
  <c r="K187" i="1"/>
  <c r="E188" i="1"/>
  <c r="H188" i="1"/>
  <c r="K188" i="1"/>
  <c r="E181" i="1"/>
  <c r="H181" i="1"/>
  <c r="K181" i="1"/>
  <c r="E130" i="1"/>
  <c r="K130" i="1"/>
  <c r="E131" i="1"/>
  <c r="K131" i="1"/>
  <c r="E132" i="1"/>
  <c r="K132" i="1"/>
  <c r="E133" i="1"/>
  <c r="K133" i="1"/>
  <c r="E134" i="1"/>
  <c r="K134" i="1"/>
  <c r="E135" i="1"/>
  <c r="K135" i="1"/>
  <c r="E136" i="1"/>
  <c r="K136" i="1"/>
  <c r="E129" i="1"/>
  <c r="K129" i="1"/>
  <c r="E77" i="1"/>
  <c r="H77" i="1"/>
  <c r="K77" i="1"/>
  <c r="E79" i="1"/>
  <c r="H79" i="1"/>
  <c r="K79" i="1"/>
  <c r="E80" i="1"/>
  <c r="H80" i="1"/>
  <c r="K80" i="1"/>
  <c r="E81" i="1"/>
  <c r="H81" i="1"/>
  <c r="K81" i="1"/>
  <c r="E82" i="1"/>
  <c r="H82" i="1"/>
  <c r="K82" i="1"/>
  <c r="E83" i="1"/>
  <c r="H83" i="1"/>
  <c r="K83" i="1"/>
  <c r="E84" i="1"/>
  <c r="H84" i="1"/>
  <c r="K84" i="1"/>
  <c r="E76" i="1"/>
  <c r="H76" i="1"/>
  <c r="K76" i="1"/>
  <c r="E28" i="1"/>
  <c r="H28" i="1"/>
  <c r="K28" i="1"/>
  <c r="E29" i="1"/>
  <c r="H29" i="1"/>
  <c r="K29" i="1"/>
  <c r="E30" i="1"/>
  <c r="H30" i="1"/>
  <c r="K30" i="1"/>
  <c r="E31" i="1"/>
  <c r="H31" i="1"/>
  <c r="K31" i="1"/>
  <c r="E32" i="1"/>
  <c r="H32" i="1"/>
  <c r="K32" i="1"/>
  <c r="E33" i="1"/>
  <c r="H33" i="1"/>
  <c r="K33" i="1"/>
  <c r="E34" i="1"/>
  <c r="H34" i="1"/>
  <c r="K34" i="1"/>
  <c r="E27" i="1"/>
  <c r="H27" i="1"/>
  <c r="K27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G136" i="1"/>
  <c r="G135" i="1"/>
  <c r="G134" i="1"/>
  <c r="G133" i="1"/>
  <c r="G132" i="1"/>
  <c r="G131" i="1"/>
  <c r="G130" i="1"/>
  <c r="G129" i="1"/>
  <c r="F136" i="1"/>
  <c r="F135" i="1"/>
  <c r="F134" i="1"/>
  <c r="F133" i="1"/>
  <c r="F132" i="1"/>
  <c r="F131" i="1"/>
  <c r="F130" i="1"/>
  <c r="F129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63" i="1"/>
  <c r="E54" i="1"/>
  <c r="E53" i="1"/>
  <c r="E51" i="1"/>
  <c r="E50" i="1"/>
  <c r="E48" i="1"/>
  <c r="E47" i="1"/>
  <c r="E45" i="1"/>
  <c r="E44" i="1"/>
  <c r="E42" i="1"/>
  <c r="E41" i="1"/>
  <c r="E39" i="1"/>
  <c r="E38" i="1"/>
  <c r="E56" i="1"/>
  <c r="E57" i="1"/>
  <c r="E59" i="1"/>
  <c r="E60" i="1"/>
  <c r="E62" i="1"/>
  <c r="E63" i="1"/>
  <c r="E65" i="1"/>
  <c r="E66" i="1"/>
  <c r="E68" i="1"/>
  <c r="E69" i="1"/>
  <c r="E71" i="1"/>
  <c r="E72" i="1"/>
  <c r="F38" i="1"/>
  <c r="F41" i="1"/>
  <c r="F44" i="1"/>
  <c r="F47" i="1"/>
  <c r="F50" i="1"/>
  <c r="F53" i="1"/>
  <c r="F56" i="1"/>
  <c r="F59" i="1"/>
  <c r="F62" i="1"/>
  <c r="F65" i="1"/>
  <c r="F68" i="1"/>
  <c r="F71" i="1"/>
  <c r="F39" i="1"/>
  <c r="F42" i="1"/>
  <c r="F45" i="1"/>
  <c r="F48" i="1"/>
  <c r="F51" i="1"/>
  <c r="F54" i="1"/>
  <c r="F57" i="1"/>
  <c r="F60" i="1"/>
  <c r="F63" i="1"/>
  <c r="F66" i="1"/>
  <c r="F69" i="1"/>
  <c r="F72" i="1"/>
  <c r="G38" i="1"/>
  <c r="G56" i="1"/>
  <c r="G39" i="1"/>
  <c r="G57" i="1"/>
  <c r="G41" i="1"/>
  <c r="G59" i="1"/>
  <c r="G42" i="1"/>
  <c r="G60" i="1"/>
  <c r="F140" i="1"/>
  <c r="G140" i="1"/>
  <c r="E140" i="1"/>
  <c r="F141" i="1"/>
  <c r="G141" i="1"/>
  <c r="E141" i="1"/>
  <c r="F142" i="1"/>
  <c r="G142" i="1"/>
  <c r="E142" i="1"/>
  <c r="F143" i="1"/>
  <c r="G143" i="1"/>
  <c r="E143" i="1"/>
  <c r="F144" i="1"/>
  <c r="G144" i="1"/>
  <c r="E144" i="1"/>
  <c r="F145" i="1"/>
  <c r="G145" i="1"/>
  <c r="E145" i="1"/>
  <c r="F147" i="1"/>
  <c r="G147" i="1"/>
  <c r="E147" i="1"/>
  <c r="F148" i="1"/>
  <c r="G148" i="1"/>
  <c r="E148" i="1"/>
  <c r="F149" i="1"/>
  <c r="G149" i="1"/>
  <c r="E149" i="1"/>
  <c r="F150" i="1"/>
  <c r="G150" i="1"/>
  <c r="E150" i="1"/>
  <c r="F151" i="1"/>
  <c r="G151" i="1"/>
  <c r="E151" i="1"/>
  <c r="F152" i="1"/>
  <c r="G152" i="1"/>
  <c r="E152" i="1"/>
  <c r="F154" i="1"/>
  <c r="G154" i="1"/>
  <c r="E154" i="1"/>
  <c r="F155" i="1"/>
  <c r="G155" i="1"/>
  <c r="E155" i="1"/>
  <c r="F156" i="1"/>
  <c r="G156" i="1"/>
  <c r="E156" i="1"/>
  <c r="F157" i="1"/>
  <c r="G157" i="1"/>
  <c r="E157" i="1"/>
  <c r="F158" i="1"/>
  <c r="G158" i="1"/>
  <c r="E158" i="1"/>
  <c r="F159" i="1"/>
  <c r="G159" i="1"/>
  <c r="E159" i="1"/>
  <c r="F87" i="1"/>
  <c r="G87" i="1"/>
  <c r="E87" i="1"/>
  <c r="F88" i="1"/>
  <c r="G88" i="1"/>
  <c r="E88" i="1"/>
  <c r="F89" i="1"/>
  <c r="G89" i="1"/>
  <c r="E89" i="1"/>
  <c r="F90" i="1"/>
  <c r="G90" i="1"/>
  <c r="E90" i="1"/>
  <c r="F92" i="1"/>
  <c r="G92" i="1"/>
  <c r="E92" i="1"/>
  <c r="F93" i="1"/>
  <c r="G93" i="1"/>
  <c r="E93" i="1"/>
  <c r="F94" i="1"/>
  <c r="G94" i="1"/>
  <c r="E94" i="1"/>
  <c r="F95" i="1"/>
  <c r="G95" i="1"/>
  <c r="E95" i="1"/>
  <c r="F97" i="1"/>
  <c r="G97" i="1"/>
  <c r="E97" i="1"/>
  <c r="F98" i="1"/>
  <c r="G98" i="1"/>
  <c r="E98" i="1"/>
  <c r="F99" i="1"/>
  <c r="G99" i="1"/>
  <c r="E99" i="1"/>
  <c r="F100" i="1"/>
  <c r="G100" i="1"/>
  <c r="E100" i="1"/>
  <c r="F102" i="1"/>
  <c r="G102" i="1"/>
  <c r="E102" i="1"/>
  <c r="F103" i="1"/>
  <c r="G103" i="1"/>
  <c r="E103" i="1"/>
  <c r="F104" i="1"/>
  <c r="G104" i="1"/>
  <c r="E104" i="1"/>
  <c r="F105" i="1"/>
  <c r="G105" i="1"/>
  <c r="E105" i="1"/>
  <c r="F107" i="1"/>
  <c r="G107" i="1"/>
  <c r="E107" i="1"/>
  <c r="F108" i="1"/>
  <c r="G108" i="1"/>
  <c r="E108" i="1"/>
  <c r="F109" i="1"/>
  <c r="G109" i="1"/>
  <c r="E109" i="1"/>
  <c r="F110" i="1"/>
  <c r="G110" i="1"/>
  <c r="E110" i="1"/>
  <c r="F112" i="1"/>
  <c r="G112" i="1"/>
  <c r="E112" i="1"/>
  <c r="F113" i="1"/>
  <c r="G113" i="1"/>
  <c r="E113" i="1"/>
  <c r="F114" i="1"/>
  <c r="G114" i="1"/>
  <c r="E114" i="1"/>
  <c r="F115" i="1"/>
  <c r="G115" i="1"/>
  <c r="E115" i="1"/>
  <c r="F117" i="1"/>
  <c r="G117" i="1"/>
  <c r="E117" i="1"/>
  <c r="F118" i="1"/>
  <c r="G118" i="1"/>
  <c r="E118" i="1"/>
  <c r="F119" i="1"/>
  <c r="G119" i="1"/>
  <c r="E119" i="1"/>
  <c r="F120" i="1"/>
  <c r="G120" i="1"/>
  <c r="E120" i="1"/>
  <c r="F122" i="1"/>
  <c r="G122" i="1"/>
  <c r="E122" i="1"/>
  <c r="F123" i="1"/>
  <c r="G123" i="1"/>
  <c r="E123" i="1"/>
  <c r="F124" i="1"/>
  <c r="G124" i="1"/>
  <c r="E124" i="1"/>
  <c r="F125" i="1"/>
  <c r="G125" i="1"/>
  <c r="E125" i="1"/>
  <c r="F79" i="1"/>
  <c r="G79" i="1"/>
  <c r="F76" i="1"/>
  <c r="G76" i="1"/>
  <c r="F77" i="1"/>
  <c r="G77" i="1"/>
  <c r="F80" i="1"/>
  <c r="G80" i="1"/>
  <c r="F81" i="1"/>
  <c r="G81" i="1"/>
  <c r="F82" i="1"/>
  <c r="G82" i="1"/>
  <c r="F83" i="1"/>
  <c r="G83" i="1"/>
  <c r="F84" i="1"/>
  <c r="G84" i="1"/>
  <c r="G44" i="1"/>
  <c r="G45" i="1"/>
  <c r="G47" i="1"/>
  <c r="G48" i="1"/>
  <c r="G50" i="1"/>
  <c r="G51" i="1"/>
  <c r="G53" i="1"/>
  <c r="G54" i="1"/>
  <c r="G62" i="1"/>
  <c r="G63" i="1"/>
  <c r="G65" i="1"/>
  <c r="G66" i="1"/>
  <c r="G68" i="1"/>
  <c r="G69" i="1"/>
  <c r="G71" i="1"/>
  <c r="G72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S6" i="1"/>
  <c r="B4" i="1"/>
  <c r="U21" i="1"/>
  <c r="T22" i="1"/>
  <c r="C5" i="1"/>
  <c r="T20" i="1"/>
  <c r="S21" i="1"/>
  <c r="B5" i="1"/>
  <c r="U20" i="1"/>
  <c r="S22" i="1"/>
  <c r="B6" i="1"/>
  <c r="U19" i="1"/>
  <c r="R22" i="1"/>
  <c r="B7" i="1"/>
  <c r="U18" i="1"/>
  <c r="Q22" i="1"/>
  <c r="B8" i="1"/>
  <c r="U17" i="1"/>
  <c r="P22" i="1"/>
  <c r="B9" i="1"/>
  <c r="U16" i="1"/>
  <c r="O22" i="1"/>
  <c r="B10" i="1"/>
  <c r="U15" i="1"/>
  <c r="N22" i="1"/>
  <c r="B11" i="1"/>
  <c r="U14" i="1"/>
  <c r="M22" i="1"/>
  <c r="B12" i="1"/>
  <c r="U13" i="1"/>
  <c r="L22" i="1"/>
  <c r="U12" i="1"/>
  <c r="K22" i="1"/>
  <c r="U11" i="1"/>
  <c r="J22" i="1"/>
  <c r="U10" i="1"/>
  <c r="I22" i="1"/>
  <c r="U9" i="1"/>
  <c r="H22" i="1"/>
  <c r="U8" i="1"/>
  <c r="G22" i="1"/>
  <c r="U7" i="1"/>
  <c r="F22" i="1"/>
  <c r="U6" i="1"/>
  <c r="E22" i="1"/>
  <c r="U5" i="1"/>
  <c r="D22" i="1"/>
  <c r="C6" i="1"/>
  <c r="T19" i="1"/>
  <c r="R21" i="1"/>
  <c r="C7" i="1"/>
  <c r="T18" i="1"/>
  <c r="Q21" i="1"/>
  <c r="C8" i="1"/>
  <c r="T17" i="1"/>
  <c r="P21" i="1"/>
  <c r="C9" i="1"/>
  <c r="T16" i="1"/>
  <c r="O21" i="1"/>
  <c r="C10" i="1"/>
  <c r="T15" i="1"/>
  <c r="N21" i="1"/>
  <c r="C11" i="1"/>
  <c r="T14" i="1"/>
  <c r="M21" i="1"/>
  <c r="C12" i="1"/>
  <c r="T13" i="1"/>
  <c r="L21" i="1"/>
  <c r="T12" i="1"/>
  <c r="K21" i="1"/>
  <c r="T11" i="1"/>
  <c r="J21" i="1"/>
  <c r="T10" i="1"/>
  <c r="I21" i="1"/>
  <c r="T9" i="1"/>
  <c r="H21" i="1"/>
  <c r="T8" i="1"/>
  <c r="G21" i="1"/>
  <c r="T7" i="1"/>
  <c r="F21" i="1"/>
  <c r="T6" i="1"/>
  <c r="E21" i="1"/>
  <c r="T5" i="1"/>
  <c r="D21" i="1"/>
  <c r="U4" i="1"/>
  <c r="C22" i="1"/>
  <c r="T3" i="1"/>
  <c r="B21" i="1"/>
  <c r="B22" i="1"/>
  <c r="C21" i="1"/>
  <c r="D6" i="1"/>
  <c r="S19" i="1"/>
  <c r="R20" i="1"/>
  <c r="D7" i="1"/>
  <c r="S18" i="1"/>
  <c r="Q20" i="1"/>
  <c r="D8" i="1"/>
  <c r="S17" i="1"/>
  <c r="P20" i="1"/>
  <c r="D9" i="1"/>
  <c r="S16" i="1"/>
  <c r="O20" i="1"/>
  <c r="D10" i="1"/>
  <c r="S15" i="1"/>
  <c r="N20" i="1"/>
  <c r="D11" i="1"/>
  <c r="S14" i="1"/>
  <c r="M20" i="1"/>
  <c r="D12" i="1"/>
  <c r="S13" i="1"/>
  <c r="L20" i="1"/>
  <c r="S12" i="1"/>
  <c r="K20" i="1"/>
  <c r="S11" i="1"/>
  <c r="J20" i="1"/>
  <c r="S10" i="1"/>
  <c r="I20" i="1"/>
  <c r="S9" i="1"/>
  <c r="H20" i="1"/>
  <c r="S8" i="1"/>
  <c r="G20" i="1"/>
  <c r="S7" i="1"/>
  <c r="F20" i="1"/>
  <c r="E20" i="1"/>
  <c r="D20" i="1"/>
  <c r="S4" i="1"/>
  <c r="C20" i="1"/>
  <c r="S3" i="1"/>
  <c r="B20" i="1"/>
  <c r="L3" i="1"/>
  <c r="M3" i="1"/>
  <c r="L4" i="1"/>
  <c r="N3" i="1"/>
  <c r="M4" i="1"/>
  <c r="L5" i="1"/>
  <c r="R5" i="1"/>
  <c r="R4" i="1"/>
  <c r="Q5" i="1"/>
  <c r="R3" i="1"/>
  <c r="Q4" i="1"/>
  <c r="P5" i="1"/>
  <c r="Q3" i="1"/>
  <c r="P4" i="1"/>
  <c r="O5" i="1"/>
  <c r="P3" i="1"/>
  <c r="O4" i="1"/>
  <c r="N5" i="1"/>
  <c r="O3" i="1"/>
  <c r="N4" i="1"/>
  <c r="M5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E19" i="1"/>
  <c r="J14" i="1"/>
  <c r="E14" i="1"/>
  <c r="D14" i="1"/>
  <c r="C14" i="1"/>
  <c r="B14" i="1"/>
  <c r="D13" i="1"/>
  <c r="C13" i="1"/>
  <c r="B13" i="1"/>
  <c r="E7" i="1"/>
  <c r="L7" i="1"/>
  <c r="M7" i="1"/>
  <c r="N7" i="1"/>
  <c r="O7" i="1"/>
  <c r="P7" i="1"/>
  <c r="R7" i="1"/>
  <c r="E8" i="1"/>
  <c r="F8" i="1"/>
  <c r="L8" i="1"/>
  <c r="M8" i="1"/>
  <c r="N8" i="1"/>
  <c r="O8" i="1"/>
  <c r="Q8" i="1"/>
  <c r="R8" i="1"/>
  <c r="E9" i="1"/>
  <c r="F9" i="1"/>
  <c r="G9" i="1"/>
  <c r="L9" i="1"/>
  <c r="M9" i="1"/>
  <c r="N9" i="1"/>
  <c r="P9" i="1"/>
  <c r="Q9" i="1"/>
  <c r="R9" i="1"/>
  <c r="E10" i="1"/>
  <c r="F10" i="1"/>
  <c r="G10" i="1"/>
  <c r="H10" i="1"/>
  <c r="L10" i="1"/>
  <c r="M10" i="1"/>
  <c r="O10" i="1"/>
  <c r="P10" i="1"/>
  <c r="Q10" i="1"/>
  <c r="R10" i="1"/>
  <c r="E11" i="1"/>
  <c r="F11" i="1"/>
  <c r="G11" i="1"/>
  <c r="H11" i="1"/>
  <c r="I11" i="1"/>
  <c r="L11" i="1"/>
  <c r="N11" i="1"/>
  <c r="O11" i="1"/>
  <c r="P11" i="1"/>
  <c r="Q11" i="1"/>
  <c r="R11" i="1"/>
  <c r="E12" i="1"/>
  <c r="F12" i="1"/>
  <c r="G12" i="1"/>
  <c r="H12" i="1"/>
  <c r="I12" i="1"/>
  <c r="J12" i="1"/>
  <c r="M12" i="1"/>
  <c r="N12" i="1"/>
  <c r="O12" i="1"/>
  <c r="P12" i="1"/>
  <c r="Q12" i="1"/>
  <c r="R12" i="1"/>
  <c r="K13" i="1"/>
  <c r="E13" i="1"/>
  <c r="F18" i="1"/>
  <c r="F13" i="1"/>
  <c r="G17" i="1"/>
  <c r="G13" i="1"/>
  <c r="H16" i="1"/>
  <c r="H13" i="1"/>
  <c r="I15" i="1"/>
  <c r="I13" i="1"/>
  <c r="J13" i="1"/>
  <c r="L13" i="1"/>
  <c r="M13" i="1"/>
  <c r="N13" i="1"/>
  <c r="O13" i="1"/>
  <c r="P13" i="1"/>
  <c r="Q13" i="1"/>
  <c r="R13" i="1"/>
  <c r="F14" i="1"/>
  <c r="G14" i="1"/>
  <c r="H14" i="1"/>
  <c r="I14" i="1"/>
  <c r="K14" i="1"/>
  <c r="L14" i="1"/>
  <c r="M14" i="1"/>
  <c r="N14" i="1"/>
  <c r="O14" i="1"/>
  <c r="P14" i="1"/>
  <c r="Q14" i="1"/>
  <c r="R14" i="1"/>
  <c r="E15" i="1"/>
  <c r="F15" i="1"/>
  <c r="G15" i="1"/>
  <c r="H15" i="1"/>
  <c r="J15" i="1"/>
  <c r="K15" i="1"/>
  <c r="L15" i="1"/>
  <c r="M15" i="1"/>
  <c r="N15" i="1"/>
  <c r="O15" i="1"/>
  <c r="P15" i="1"/>
  <c r="Q15" i="1"/>
  <c r="R15" i="1"/>
  <c r="E16" i="1"/>
  <c r="F16" i="1"/>
  <c r="G16" i="1"/>
  <c r="I16" i="1"/>
  <c r="J16" i="1"/>
  <c r="K16" i="1"/>
  <c r="L16" i="1"/>
  <c r="M16" i="1"/>
  <c r="N16" i="1"/>
  <c r="O16" i="1"/>
  <c r="P16" i="1"/>
  <c r="Q16" i="1"/>
  <c r="R16" i="1"/>
  <c r="E17" i="1"/>
  <c r="F17" i="1"/>
  <c r="H17" i="1"/>
  <c r="I17" i="1"/>
  <c r="J17" i="1"/>
  <c r="K17" i="1"/>
  <c r="L17" i="1"/>
  <c r="M17" i="1"/>
  <c r="N17" i="1"/>
  <c r="O17" i="1"/>
  <c r="P17" i="1"/>
  <c r="Q17" i="1"/>
  <c r="R17" i="1"/>
  <c r="E18" i="1"/>
  <c r="G18" i="1"/>
  <c r="H18" i="1"/>
  <c r="I18" i="1"/>
  <c r="J18" i="1"/>
  <c r="K18" i="1"/>
  <c r="L18" i="1"/>
  <c r="M18" i="1"/>
  <c r="N18" i="1"/>
  <c r="O18" i="1"/>
  <c r="P18" i="1"/>
  <c r="Q18" i="1"/>
  <c r="R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L6" i="1"/>
  <c r="M6" i="1"/>
  <c r="N6" i="1"/>
  <c r="O6" i="1"/>
  <c r="P6" i="1"/>
  <c r="Q6" i="1"/>
  <c r="I27" i="1"/>
  <c r="J27" i="1"/>
  <c r="L27" i="1"/>
  <c r="M27" i="1"/>
  <c r="N27" i="1"/>
  <c r="O27" i="1"/>
  <c r="P27" i="1"/>
  <c r="I28" i="1"/>
  <c r="J28" i="1"/>
  <c r="L28" i="1"/>
  <c r="M28" i="1"/>
  <c r="N28" i="1"/>
  <c r="O28" i="1"/>
  <c r="P28" i="1"/>
  <c r="I29" i="1"/>
  <c r="J29" i="1"/>
  <c r="L29" i="1"/>
  <c r="M29" i="1"/>
  <c r="N29" i="1"/>
  <c r="O29" i="1"/>
  <c r="P29" i="1"/>
  <c r="I30" i="1"/>
  <c r="J30" i="1"/>
  <c r="L30" i="1"/>
  <c r="M30" i="1"/>
  <c r="N30" i="1"/>
  <c r="O30" i="1"/>
  <c r="P30" i="1"/>
  <c r="I31" i="1"/>
  <c r="J31" i="1"/>
  <c r="L31" i="1"/>
  <c r="M31" i="1"/>
  <c r="N31" i="1"/>
  <c r="O31" i="1"/>
  <c r="P31" i="1"/>
  <c r="I32" i="1"/>
  <c r="J32" i="1"/>
  <c r="L32" i="1"/>
  <c r="M32" i="1"/>
  <c r="N32" i="1"/>
  <c r="O32" i="1"/>
  <c r="P32" i="1"/>
  <c r="I33" i="1"/>
  <c r="J33" i="1"/>
  <c r="L33" i="1"/>
  <c r="M33" i="1"/>
  <c r="N33" i="1"/>
  <c r="O33" i="1"/>
  <c r="P33" i="1"/>
  <c r="I34" i="1"/>
  <c r="J34" i="1"/>
  <c r="L34" i="1"/>
  <c r="M34" i="1"/>
  <c r="N34" i="1"/>
  <c r="O34" i="1"/>
  <c r="P34" i="1"/>
  <c r="H38" i="1"/>
  <c r="I38" i="1"/>
  <c r="J38" i="1"/>
  <c r="K38" i="1"/>
  <c r="L38" i="1"/>
  <c r="M38" i="1"/>
  <c r="N38" i="1"/>
  <c r="O38" i="1"/>
  <c r="P38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2" i="1"/>
  <c r="I42" i="1"/>
  <c r="J42" i="1"/>
  <c r="K42" i="1"/>
  <c r="L42" i="1"/>
  <c r="M42" i="1"/>
  <c r="N42" i="1"/>
  <c r="O42" i="1"/>
  <c r="P42" i="1"/>
  <c r="H44" i="1"/>
  <c r="I44" i="1"/>
  <c r="J44" i="1"/>
  <c r="K44" i="1"/>
  <c r="L44" i="1"/>
  <c r="M44" i="1"/>
  <c r="N44" i="1"/>
  <c r="O44" i="1"/>
  <c r="P44" i="1"/>
  <c r="H45" i="1"/>
  <c r="I45" i="1"/>
  <c r="J45" i="1"/>
  <c r="K45" i="1"/>
  <c r="L45" i="1"/>
  <c r="M45" i="1"/>
  <c r="N45" i="1"/>
  <c r="O45" i="1"/>
  <c r="P45" i="1"/>
  <c r="H47" i="1"/>
  <c r="I47" i="1"/>
  <c r="J47" i="1"/>
  <c r="K47" i="1"/>
  <c r="L47" i="1"/>
  <c r="M47" i="1"/>
  <c r="N47" i="1"/>
  <c r="O47" i="1"/>
  <c r="P47" i="1"/>
  <c r="H48" i="1"/>
  <c r="I48" i="1"/>
  <c r="J48" i="1"/>
  <c r="K48" i="1"/>
  <c r="L48" i="1"/>
  <c r="M48" i="1"/>
  <c r="N48" i="1"/>
  <c r="O48" i="1"/>
  <c r="P48" i="1"/>
  <c r="H50" i="1"/>
  <c r="I50" i="1"/>
  <c r="J50" i="1"/>
  <c r="K50" i="1"/>
  <c r="L50" i="1"/>
  <c r="M50" i="1"/>
  <c r="N50" i="1"/>
  <c r="O50" i="1"/>
  <c r="P50" i="1"/>
  <c r="H51" i="1"/>
  <c r="I51" i="1"/>
  <c r="J51" i="1"/>
  <c r="K51" i="1"/>
  <c r="L51" i="1"/>
  <c r="M51" i="1"/>
  <c r="N51" i="1"/>
  <c r="O51" i="1"/>
  <c r="P51" i="1"/>
  <c r="H53" i="1"/>
  <c r="I53" i="1"/>
  <c r="J53" i="1"/>
  <c r="K53" i="1"/>
  <c r="L53" i="1"/>
  <c r="M53" i="1"/>
  <c r="N53" i="1"/>
  <c r="O53" i="1"/>
  <c r="P53" i="1"/>
  <c r="H54" i="1"/>
  <c r="I54" i="1"/>
  <c r="J54" i="1"/>
  <c r="K54" i="1"/>
  <c r="L54" i="1"/>
  <c r="M54" i="1"/>
  <c r="N54" i="1"/>
  <c r="O54" i="1"/>
  <c r="P54" i="1"/>
  <c r="H56" i="1"/>
  <c r="I56" i="1"/>
  <c r="J56" i="1"/>
  <c r="K56" i="1"/>
  <c r="L56" i="1"/>
  <c r="M56" i="1"/>
  <c r="N56" i="1"/>
  <c r="O56" i="1"/>
  <c r="P56" i="1"/>
  <c r="H57" i="1"/>
  <c r="I57" i="1"/>
  <c r="J57" i="1"/>
  <c r="K57" i="1"/>
  <c r="L57" i="1"/>
  <c r="M57" i="1"/>
  <c r="N57" i="1"/>
  <c r="O57" i="1"/>
  <c r="P57" i="1"/>
  <c r="H59" i="1"/>
  <c r="I59" i="1"/>
  <c r="J59" i="1"/>
  <c r="K59" i="1"/>
  <c r="L59" i="1"/>
  <c r="M59" i="1"/>
  <c r="N59" i="1"/>
  <c r="O59" i="1"/>
  <c r="P59" i="1"/>
  <c r="H60" i="1"/>
  <c r="I60" i="1"/>
  <c r="J60" i="1"/>
  <c r="K60" i="1"/>
  <c r="L60" i="1"/>
  <c r="M60" i="1"/>
  <c r="N60" i="1"/>
  <c r="O60" i="1"/>
  <c r="P60" i="1"/>
  <c r="H62" i="1"/>
  <c r="I62" i="1"/>
  <c r="J62" i="1"/>
  <c r="K62" i="1"/>
  <c r="L62" i="1"/>
  <c r="M62" i="1"/>
  <c r="N62" i="1"/>
  <c r="O62" i="1"/>
  <c r="P62" i="1"/>
  <c r="H63" i="1"/>
  <c r="I63" i="1"/>
  <c r="J63" i="1"/>
  <c r="K63" i="1"/>
  <c r="L63" i="1"/>
  <c r="M63" i="1"/>
  <c r="N63" i="1"/>
  <c r="O63" i="1"/>
  <c r="P63" i="1"/>
  <c r="H65" i="1"/>
  <c r="I65" i="1"/>
  <c r="J65" i="1"/>
  <c r="K65" i="1"/>
  <c r="L65" i="1"/>
  <c r="M65" i="1"/>
  <c r="N65" i="1"/>
  <c r="O65" i="1"/>
  <c r="P65" i="1"/>
  <c r="H66" i="1"/>
  <c r="I66" i="1"/>
  <c r="J66" i="1"/>
  <c r="K66" i="1"/>
  <c r="L66" i="1"/>
  <c r="M66" i="1"/>
  <c r="N66" i="1"/>
  <c r="O66" i="1"/>
  <c r="P66" i="1"/>
  <c r="H68" i="1"/>
  <c r="I68" i="1"/>
  <c r="J68" i="1"/>
  <c r="K68" i="1"/>
  <c r="L68" i="1"/>
  <c r="M68" i="1"/>
  <c r="N68" i="1"/>
  <c r="O68" i="1"/>
  <c r="P68" i="1"/>
  <c r="H69" i="1"/>
  <c r="I69" i="1"/>
  <c r="J69" i="1"/>
  <c r="K69" i="1"/>
  <c r="L69" i="1"/>
  <c r="M69" i="1"/>
  <c r="N69" i="1"/>
  <c r="O69" i="1"/>
  <c r="P69" i="1"/>
  <c r="H71" i="1"/>
  <c r="I71" i="1"/>
  <c r="J71" i="1"/>
  <c r="K71" i="1"/>
  <c r="L71" i="1"/>
  <c r="M71" i="1"/>
  <c r="N71" i="1"/>
  <c r="O71" i="1"/>
  <c r="P71" i="1"/>
  <c r="H72" i="1"/>
  <c r="I72" i="1"/>
  <c r="J72" i="1"/>
  <c r="K72" i="1"/>
  <c r="L72" i="1"/>
  <c r="M72" i="1"/>
  <c r="N72" i="1"/>
  <c r="O72" i="1"/>
  <c r="P72" i="1"/>
  <c r="I76" i="1"/>
  <c r="J76" i="1"/>
  <c r="L76" i="1"/>
  <c r="M76" i="1"/>
  <c r="N76" i="1"/>
  <c r="O76" i="1"/>
  <c r="P76" i="1"/>
  <c r="I77" i="1"/>
  <c r="J77" i="1"/>
  <c r="L77" i="1"/>
  <c r="M77" i="1"/>
  <c r="N77" i="1"/>
  <c r="O77" i="1"/>
  <c r="P77" i="1"/>
  <c r="I79" i="1"/>
  <c r="J79" i="1"/>
  <c r="L79" i="1"/>
  <c r="M79" i="1"/>
  <c r="N79" i="1"/>
  <c r="O79" i="1"/>
  <c r="P79" i="1"/>
  <c r="I80" i="1"/>
  <c r="J80" i="1"/>
  <c r="L80" i="1"/>
  <c r="M80" i="1"/>
  <c r="N80" i="1"/>
  <c r="O80" i="1"/>
  <c r="P80" i="1"/>
  <c r="I81" i="1"/>
  <c r="J81" i="1"/>
  <c r="L81" i="1"/>
  <c r="M81" i="1"/>
  <c r="N81" i="1"/>
  <c r="O81" i="1"/>
  <c r="P81" i="1"/>
  <c r="I82" i="1"/>
  <c r="J82" i="1"/>
  <c r="L82" i="1"/>
  <c r="M82" i="1"/>
  <c r="N82" i="1"/>
  <c r="O82" i="1"/>
  <c r="P82" i="1"/>
  <c r="I83" i="1"/>
  <c r="J83" i="1"/>
  <c r="L83" i="1"/>
  <c r="M83" i="1"/>
  <c r="N83" i="1"/>
  <c r="O83" i="1"/>
  <c r="P83" i="1"/>
  <c r="I84" i="1"/>
  <c r="J84" i="1"/>
  <c r="L84" i="1"/>
  <c r="M84" i="1"/>
  <c r="N84" i="1"/>
  <c r="O84" i="1"/>
  <c r="P84" i="1"/>
  <c r="H87" i="1"/>
  <c r="I87" i="1"/>
  <c r="J87" i="1"/>
  <c r="K87" i="1"/>
  <c r="L87" i="1"/>
  <c r="M87" i="1"/>
  <c r="N87" i="1"/>
  <c r="O87" i="1"/>
  <c r="P87" i="1"/>
  <c r="H88" i="1"/>
  <c r="I88" i="1"/>
  <c r="J88" i="1"/>
  <c r="K88" i="1"/>
  <c r="L88" i="1"/>
  <c r="M88" i="1"/>
  <c r="N88" i="1"/>
  <c r="O88" i="1"/>
  <c r="P88" i="1"/>
  <c r="H89" i="1"/>
  <c r="I89" i="1"/>
  <c r="J89" i="1"/>
  <c r="K89" i="1"/>
  <c r="L89" i="1"/>
  <c r="M89" i="1"/>
  <c r="N89" i="1"/>
  <c r="O89" i="1"/>
  <c r="P89" i="1"/>
  <c r="H90" i="1"/>
  <c r="I90" i="1"/>
  <c r="J90" i="1"/>
  <c r="K90" i="1"/>
  <c r="L90" i="1"/>
  <c r="M90" i="1"/>
  <c r="N90" i="1"/>
  <c r="O90" i="1"/>
  <c r="P90" i="1"/>
  <c r="H92" i="1"/>
  <c r="I92" i="1"/>
  <c r="J92" i="1"/>
  <c r="K92" i="1"/>
  <c r="L92" i="1"/>
  <c r="M92" i="1"/>
  <c r="N92" i="1"/>
  <c r="O92" i="1"/>
  <c r="P92" i="1"/>
  <c r="H93" i="1"/>
  <c r="I93" i="1"/>
  <c r="J93" i="1"/>
  <c r="K93" i="1"/>
  <c r="L93" i="1"/>
  <c r="M93" i="1"/>
  <c r="N93" i="1"/>
  <c r="O93" i="1"/>
  <c r="P93" i="1"/>
  <c r="H94" i="1"/>
  <c r="I94" i="1"/>
  <c r="J94" i="1"/>
  <c r="K94" i="1"/>
  <c r="L94" i="1"/>
  <c r="M94" i="1"/>
  <c r="N94" i="1"/>
  <c r="O94" i="1"/>
  <c r="P94" i="1"/>
  <c r="H95" i="1"/>
  <c r="I95" i="1"/>
  <c r="J95" i="1"/>
  <c r="K95" i="1"/>
  <c r="L95" i="1"/>
  <c r="M95" i="1"/>
  <c r="N95" i="1"/>
  <c r="O95" i="1"/>
  <c r="P95" i="1"/>
  <c r="H97" i="1"/>
  <c r="I97" i="1"/>
  <c r="J97" i="1"/>
  <c r="K97" i="1"/>
  <c r="L97" i="1"/>
  <c r="M97" i="1"/>
  <c r="N97" i="1"/>
  <c r="O97" i="1"/>
  <c r="P97" i="1"/>
  <c r="H98" i="1"/>
  <c r="I98" i="1"/>
  <c r="J98" i="1"/>
  <c r="K98" i="1"/>
  <c r="L98" i="1"/>
  <c r="M98" i="1"/>
  <c r="N98" i="1"/>
  <c r="O98" i="1"/>
  <c r="P98" i="1"/>
  <c r="H99" i="1"/>
  <c r="I99" i="1"/>
  <c r="J99" i="1"/>
  <c r="K99" i="1"/>
  <c r="L99" i="1"/>
  <c r="M99" i="1"/>
  <c r="N99" i="1"/>
  <c r="O99" i="1"/>
  <c r="P99" i="1"/>
  <c r="H100" i="1"/>
  <c r="I100" i="1"/>
  <c r="J100" i="1"/>
  <c r="K100" i="1"/>
  <c r="L100" i="1"/>
  <c r="M100" i="1"/>
  <c r="N100" i="1"/>
  <c r="O100" i="1"/>
  <c r="P100" i="1"/>
  <c r="H102" i="1"/>
  <c r="I102" i="1"/>
  <c r="J102" i="1"/>
  <c r="K102" i="1"/>
  <c r="L102" i="1"/>
  <c r="M102" i="1"/>
  <c r="N102" i="1"/>
  <c r="O102" i="1"/>
  <c r="P102" i="1"/>
  <c r="H103" i="1"/>
  <c r="I103" i="1"/>
  <c r="J103" i="1"/>
  <c r="K103" i="1"/>
  <c r="L103" i="1"/>
  <c r="M103" i="1"/>
  <c r="N103" i="1"/>
  <c r="O103" i="1"/>
  <c r="P103" i="1"/>
  <c r="H104" i="1"/>
  <c r="I104" i="1"/>
  <c r="J104" i="1"/>
  <c r="K104" i="1"/>
  <c r="L104" i="1"/>
  <c r="M104" i="1"/>
  <c r="N104" i="1"/>
  <c r="O104" i="1"/>
  <c r="P104" i="1"/>
  <c r="H105" i="1"/>
  <c r="I105" i="1"/>
  <c r="J105" i="1"/>
  <c r="K105" i="1"/>
  <c r="L105" i="1"/>
  <c r="M105" i="1"/>
  <c r="N105" i="1"/>
  <c r="O105" i="1"/>
  <c r="P105" i="1"/>
  <c r="H107" i="1"/>
  <c r="I107" i="1"/>
  <c r="J107" i="1"/>
  <c r="K107" i="1"/>
  <c r="L107" i="1"/>
  <c r="M107" i="1"/>
  <c r="N107" i="1"/>
  <c r="O107" i="1"/>
  <c r="P107" i="1"/>
  <c r="H108" i="1"/>
  <c r="I108" i="1"/>
  <c r="J108" i="1"/>
  <c r="K108" i="1"/>
  <c r="L108" i="1"/>
  <c r="M108" i="1"/>
  <c r="N108" i="1"/>
  <c r="O108" i="1"/>
  <c r="P108" i="1"/>
  <c r="H109" i="1"/>
  <c r="I109" i="1"/>
  <c r="J109" i="1"/>
  <c r="K109" i="1"/>
  <c r="L109" i="1"/>
  <c r="M109" i="1"/>
  <c r="N109" i="1"/>
  <c r="O109" i="1"/>
  <c r="P109" i="1"/>
  <c r="H110" i="1"/>
  <c r="I110" i="1"/>
  <c r="J110" i="1"/>
  <c r="K110" i="1"/>
  <c r="L110" i="1"/>
  <c r="M110" i="1"/>
  <c r="N110" i="1"/>
  <c r="O110" i="1"/>
  <c r="P110" i="1"/>
  <c r="H112" i="1"/>
  <c r="I112" i="1"/>
  <c r="J112" i="1"/>
  <c r="K112" i="1"/>
  <c r="L112" i="1"/>
  <c r="M112" i="1"/>
  <c r="N112" i="1"/>
  <c r="O112" i="1"/>
  <c r="P112" i="1"/>
  <c r="H113" i="1"/>
  <c r="I113" i="1"/>
  <c r="J113" i="1"/>
  <c r="K113" i="1"/>
  <c r="L113" i="1"/>
  <c r="M113" i="1"/>
  <c r="N113" i="1"/>
  <c r="O113" i="1"/>
  <c r="P113" i="1"/>
  <c r="H114" i="1"/>
  <c r="I114" i="1"/>
  <c r="J114" i="1"/>
  <c r="K114" i="1"/>
  <c r="L114" i="1"/>
  <c r="M114" i="1"/>
  <c r="N114" i="1"/>
  <c r="O114" i="1"/>
  <c r="P114" i="1"/>
  <c r="H115" i="1"/>
  <c r="I115" i="1"/>
  <c r="J115" i="1"/>
  <c r="K115" i="1"/>
  <c r="L115" i="1"/>
  <c r="M115" i="1"/>
  <c r="N115" i="1"/>
  <c r="O115" i="1"/>
  <c r="P115" i="1"/>
  <c r="H117" i="1"/>
  <c r="I117" i="1"/>
  <c r="J117" i="1"/>
  <c r="K117" i="1"/>
  <c r="L117" i="1"/>
  <c r="M117" i="1"/>
  <c r="N117" i="1"/>
  <c r="O117" i="1"/>
  <c r="P117" i="1"/>
  <c r="H118" i="1"/>
  <c r="I118" i="1"/>
  <c r="J118" i="1"/>
  <c r="K118" i="1"/>
  <c r="L118" i="1"/>
  <c r="M118" i="1"/>
  <c r="N118" i="1"/>
  <c r="O118" i="1"/>
  <c r="P118" i="1"/>
  <c r="H119" i="1"/>
  <c r="I119" i="1"/>
  <c r="J119" i="1"/>
  <c r="K119" i="1"/>
  <c r="L119" i="1"/>
  <c r="M119" i="1"/>
  <c r="N119" i="1"/>
  <c r="O119" i="1"/>
  <c r="P119" i="1"/>
  <c r="H120" i="1"/>
  <c r="I120" i="1"/>
  <c r="J120" i="1"/>
  <c r="K120" i="1"/>
  <c r="L120" i="1"/>
  <c r="M120" i="1"/>
  <c r="N120" i="1"/>
  <c r="O120" i="1"/>
  <c r="P120" i="1"/>
  <c r="H122" i="1"/>
  <c r="I122" i="1"/>
  <c r="J122" i="1"/>
  <c r="K122" i="1"/>
  <c r="L122" i="1"/>
  <c r="M122" i="1"/>
  <c r="N122" i="1"/>
  <c r="O122" i="1"/>
  <c r="P122" i="1"/>
  <c r="H123" i="1"/>
  <c r="I123" i="1"/>
  <c r="J123" i="1"/>
  <c r="K123" i="1"/>
  <c r="L123" i="1"/>
  <c r="M123" i="1"/>
  <c r="N123" i="1"/>
  <c r="O123" i="1"/>
  <c r="P123" i="1"/>
  <c r="H124" i="1"/>
  <c r="I124" i="1"/>
  <c r="J124" i="1"/>
  <c r="K124" i="1"/>
  <c r="L124" i="1"/>
  <c r="M124" i="1"/>
  <c r="N124" i="1"/>
  <c r="O124" i="1"/>
  <c r="P124" i="1"/>
  <c r="H125" i="1"/>
  <c r="I125" i="1"/>
  <c r="J125" i="1"/>
  <c r="K125" i="1"/>
  <c r="L125" i="1"/>
  <c r="M125" i="1"/>
  <c r="N125" i="1"/>
  <c r="O125" i="1"/>
  <c r="P125" i="1"/>
  <c r="I129" i="1"/>
  <c r="J129" i="1"/>
  <c r="L129" i="1"/>
  <c r="M129" i="1"/>
  <c r="N129" i="1"/>
  <c r="O129" i="1"/>
  <c r="P129" i="1"/>
  <c r="I130" i="1"/>
  <c r="J130" i="1"/>
  <c r="L130" i="1"/>
  <c r="M130" i="1"/>
  <c r="N130" i="1"/>
  <c r="O130" i="1"/>
  <c r="P130" i="1"/>
  <c r="I131" i="1"/>
  <c r="J131" i="1"/>
  <c r="L131" i="1"/>
  <c r="M131" i="1"/>
  <c r="N131" i="1"/>
  <c r="O131" i="1"/>
  <c r="P131" i="1"/>
  <c r="I132" i="1"/>
  <c r="J132" i="1"/>
  <c r="L132" i="1"/>
  <c r="M132" i="1"/>
  <c r="N132" i="1"/>
  <c r="O132" i="1"/>
  <c r="P132" i="1"/>
  <c r="I133" i="1"/>
  <c r="J133" i="1"/>
  <c r="L133" i="1"/>
  <c r="M133" i="1"/>
  <c r="N133" i="1"/>
  <c r="O133" i="1"/>
  <c r="P133" i="1"/>
  <c r="I134" i="1"/>
  <c r="J134" i="1"/>
  <c r="L134" i="1"/>
  <c r="M134" i="1"/>
  <c r="N134" i="1"/>
  <c r="O134" i="1"/>
  <c r="P134" i="1"/>
  <c r="I135" i="1"/>
  <c r="J135" i="1"/>
  <c r="L135" i="1"/>
  <c r="M135" i="1"/>
  <c r="N135" i="1"/>
  <c r="O135" i="1"/>
  <c r="P135" i="1"/>
  <c r="I136" i="1"/>
  <c r="J136" i="1"/>
  <c r="L136" i="1"/>
  <c r="M136" i="1"/>
  <c r="N136" i="1"/>
  <c r="O136" i="1"/>
  <c r="P136" i="1"/>
  <c r="H140" i="1"/>
  <c r="I140" i="1"/>
  <c r="J140" i="1"/>
  <c r="K140" i="1"/>
  <c r="L140" i="1"/>
  <c r="M140" i="1"/>
  <c r="N140" i="1"/>
  <c r="O140" i="1"/>
  <c r="P140" i="1"/>
  <c r="H141" i="1"/>
  <c r="I141" i="1"/>
  <c r="J141" i="1"/>
  <c r="K141" i="1"/>
  <c r="L141" i="1"/>
  <c r="M141" i="1"/>
  <c r="N141" i="1"/>
  <c r="O141" i="1"/>
  <c r="P141" i="1"/>
  <c r="H142" i="1"/>
  <c r="I142" i="1"/>
  <c r="J142" i="1"/>
  <c r="K142" i="1"/>
  <c r="L142" i="1"/>
  <c r="M142" i="1"/>
  <c r="N142" i="1"/>
  <c r="O142" i="1"/>
  <c r="P142" i="1"/>
  <c r="H143" i="1"/>
  <c r="I143" i="1"/>
  <c r="J143" i="1"/>
  <c r="K143" i="1"/>
  <c r="L143" i="1"/>
  <c r="M143" i="1"/>
  <c r="N143" i="1"/>
  <c r="O143" i="1"/>
  <c r="P143" i="1"/>
  <c r="H144" i="1"/>
  <c r="I144" i="1"/>
  <c r="J144" i="1"/>
  <c r="K144" i="1"/>
  <c r="L144" i="1"/>
  <c r="M144" i="1"/>
  <c r="N144" i="1"/>
  <c r="O144" i="1"/>
  <c r="P144" i="1"/>
  <c r="H145" i="1"/>
  <c r="I145" i="1"/>
  <c r="J145" i="1"/>
  <c r="K145" i="1"/>
  <c r="L145" i="1"/>
  <c r="M145" i="1"/>
  <c r="N145" i="1"/>
  <c r="O145" i="1"/>
  <c r="P145" i="1"/>
  <c r="H147" i="1"/>
  <c r="I147" i="1"/>
  <c r="J147" i="1"/>
  <c r="K147" i="1"/>
  <c r="L147" i="1"/>
  <c r="M147" i="1"/>
  <c r="N147" i="1"/>
  <c r="O147" i="1"/>
  <c r="P147" i="1"/>
  <c r="H148" i="1"/>
  <c r="I148" i="1"/>
  <c r="J148" i="1"/>
  <c r="K148" i="1"/>
  <c r="L148" i="1"/>
  <c r="M148" i="1"/>
  <c r="N148" i="1"/>
  <c r="O148" i="1"/>
  <c r="P148" i="1"/>
  <c r="H149" i="1"/>
  <c r="I149" i="1"/>
  <c r="J149" i="1"/>
  <c r="K149" i="1"/>
  <c r="L149" i="1"/>
  <c r="M149" i="1"/>
  <c r="N149" i="1"/>
  <c r="O149" i="1"/>
  <c r="P149" i="1"/>
  <c r="H150" i="1"/>
  <c r="I150" i="1"/>
  <c r="J150" i="1"/>
  <c r="K150" i="1"/>
  <c r="L150" i="1"/>
  <c r="M150" i="1"/>
  <c r="N150" i="1"/>
  <c r="O150" i="1"/>
  <c r="P150" i="1"/>
  <c r="H151" i="1"/>
  <c r="I151" i="1"/>
  <c r="J151" i="1"/>
  <c r="K151" i="1"/>
  <c r="L151" i="1"/>
  <c r="M151" i="1"/>
  <c r="N151" i="1"/>
  <c r="O151" i="1"/>
  <c r="P151" i="1"/>
  <c r="H152" i="1"/>
  <c r="I152" i="1"/>
  <c r="J152" i="1"/>
  <c r="K152" i="1"/>
  <c r="L152" i="1"/>
  <c r="M152" i="1"/>
  <c r="N152" i="1"/>
  <c r="O152" i="1"/>
  <c r="P152" i="1"/>
  <c r="H154" i="1"/>
  <c r="I154" i="1"/>
  <c r="J154" i="1"/>
  <c r="K154" i="1"/>
  <c r="L154" i="1"/>
  <c r="M154" i="1"/>
  <c r="N154" i="1"/>
  <c r="O154" i="1"/>
  <c r="P154" i="1"/>
  <c r="H155" i="1"/>
  <c r="I155" i="1"/>
  <c r="J155" i="1"/>
  <c r="K155" i="1"/>
  <c r="L155" i="1"/>
  <c r="M155" i="1"/>
  <c r="N155" i="1"/>
  <c r="O155" i="1"/>
  <c r="P155" i="1"/>
  <c r="H156" i="1"/>
  <c r="I156" i="1"/>
  <c r="J156" i="1"/>
  <c r="K156" i="1"/>
  <c r="L156" i="1"/>
  <c r="M156" i="1"/>
  <c r="N156" i="1"/>
  <c r="O156" i="1"/>
  <c r="P156" i="1"/>
  <c r="H157" i="1"/>
  <c r="I157" i="1"/>
  <c r="J157" i="1"/>
  <c r="K157" i="1"/>
  <c r="L157" i="1"/>
  <c r="M157" i="1"/>
  <c r="N157" i="1"/>
  <c r="O157" i="1"/>
  <c r="P157" i="1"/>
  <c r="H158" i="1"/>
  <c r="I158" i="1"/>
  <c r="J158" i="1"/>
  <c r="K158" i="1"/>
  <c r="L158" i="1"/>
  <c r="M158" i="1"/>
  <c r="N158" i="1"/>
  <c r="O158" i="1"/>
  <c r="P158" i="1"/>
  <c r="H159" i="1"/>
  <c r="I159" i="1"/>
  <c r="J159" i="1"/>
  <c r="K159" i="1"/>
  <c r="L159" i="1"/>
  <c r="M159" i="1"/>
  <c r="N159" i="1"/>
  <c r="O159" i="1"/>
  <c r="P159" i="1"/>
  <c r="H163" i="1"/>
  <c r="I163" i="1"/>
  <c r="J163" i="1"/>
  <c r="K163" i="1"/>
  <c r="L163" i="1"/>
  <c r="M163" i="1"/>
  <c r="N163" i="1"/>
  <c r="O163" i="1"/>
  <c r="P163" i="1"/>
  <c r="H164" i="1"/>
  <c r="I164" i="1"/>
  <c r="J164" i="1"/>
  <c r="K164" i="1"/>
  <c r="L164" i="1"/>
  <c r="M164" i="1"/>
  <c r="N164" i="1"/>
  <c r="O164" i="1"/>
  <c r="P164" i="1"/>
  <c r="H165" i="1"/>
  <c r="I165" i="1"/>
  <c r="J165" i="1"/>
  <c r="K165" i="1"/>
  <c r="L165" i="1"/>
  <c r="M165" i="1"/>
  <c r="N165" i="1"/>
  <c r="O165" i="1"/>
  <c r="P165" i="1"/>
  <c r="H166" i="1"/>
  <c r="I166" i="1"/>
  <c r="J166" i="1"/>
  <c r="K166" i="1"/>
  <c r="L166" i="1"/>
  <c r="M166" i="1"/>
  <c r="N166" i="1"/>
  <c r="O166" i="1"/>
  <c r="P166" i="1"/>
  <c r="H167" i="1"/>
  <c r="I167" i="1"/>
  <c r="J167" i="1"/>
  <c r="K167" i="1"/>
  <c r="L167" i="1"/>
  <c r="M167" i="1"/>
  <c r="N167" i="1"/>
  <c r="O167" i="1"/>
  <c r="P167" i="1"/>
  <c r="H168" i="1"/>
  <c r="I168" i="1"/>
  <c r="J168" i="1"/>
  <c r="K168" i="1"/>
  <c r="L168" i="1"/>
  <c r="M168" i="1"/>
  <c r="N168" i="1"/>
  <c r="O168" i="1"/>
  <c r="P168" i="1"/>
  <c r="H169" i="1"/>
  <c r="I169" i="1"/>
  <c r="J169" i="1"/>
  <c r="K169" i="1"/>
  <c r="L169" i="1"/>
  <c r="M169" i="1"/>
  <c r="N169" i="1"/>
  <c r="O169" i="1"/>
  <c r="P169" i="1"/>
  <c r="H171" i="1"/>
  <c r="I171" i="1"/>
  <c r="J171" i="1"/>
  <c r="K171" i="1"/>
  <c r="L171" i="1"/>
  <c r="M171" i="1"/>
  <c r="N171" i="1"/>
  <c r="O171" i="1"/>
  <c r="P171" i="1"/>
  <c r="H172" i="1"/>
  <c r="I172" i="1"/>
  <c r="J172" i="1"/>
  <c r="K172" i="1"/>
  <c r="L172" i="1"/>
  <c r="M172" i="1"/>
  <c r="N172" i="1"/>
  <c r="O172" i="1"/>
  <c r="P172" i="1"/>
  <c r="H173" i="1"/>
  <c r="I173" i="1"/>
  <c r="J173" i="1"/>
  <c r="K173" i="1"/>
  <c r="L173" i="1"/>
  <c r="M173" i="1"/>
  <c r="N173" i="1"/>
  <c r="O173" i="1"/>
  <c r="P173" i="1"/>
  <c r="H174" i="1"/>
  <c r="I174" i="1"/>
  <c r="J174" i="1"/>
  <c r="K174" i="1"/>
  <c r="L174" i="1"/>
  <c r="M174" i="1"/>
  <c r="N174" i="1"/>
  <c r="O174" i="1"/>
  <c r="P174" i="1"/>
  <c r="H175" i="1"/>
  <c r="I175" i="1"/>
  <c r="J175" i="1"/>
  <c r="K175" i="1"/>
  <c r="L175" i="1"/>
  <c r="M175" i="1"/>
  <c r="N175" i="1"/>
  <c r="O175" i="1"/>
  <c r="P175" i="1"/>
  <c r="H176" i="1"/>
  <c r="I176" i="1"/>
  <c r="J176" i="1"/>
  <c r="K176" i="1"/>
  <c r="L176" i="1"/>
  <c r="M176" i="1"/>
  <c r="N176" i="1"/>
  <c r="O176" i="1"/>
  <c r="P176" i="1"/>
  <c r="H177" i="1"/>
  <c r="I177" i="1"/>
  <c r="J177" i="1"/>
  <c r="K177" i="1"/>
  <c r="L177" i="1"/>
  <c r="M177" i="1"/>
  <c r="N177" i="1"/>
  <c r="O177" i="1"/>
  <c r="P177" i="1"/>
  <c r="I181" i="1"/>
  <c r="J181" i="1"/>
  <c r="L181" i="1"/>
  <c r="M181" i="1"/>
  <c r="N181" i="1"/>
  <c r="O181" i="1"/>
  <c r="P181" i="1"/>
  <c r="I182" i="1"/>
  <c r="J182" i="1"/>
  <c r="L182" i="1"/>
  <c r="M182" i="1"/>
  <c r="N182" i="1"/>
  <c r="O182" i="1"/>
  <c r="P182" i="1"/>
  <c r="I183" i="1"/>
  <c r="J183" i="1"/>
  <c r="L183" i="1"/>
  <c r="M183" i="1"/>
  <c r="N183" i="1"/>
  <c r="O183" i="1"/>
  <c r="P183" i="1"/>
  <c r="I184" i="1"/>
  <c r="J184" i="1"/>
  <c r="L184" i="1"/>
  <c r="M184" i="1"/>
  <c r="N184" i="1"/>
  <c r="O184" i="1"/>
  <c r="P184" i="1"/>
  <c r="I185" i="1"/>
  <c r="J185" i="1"/>
  <c r="L185" i="1"/>
  <c r="M185" i="1"/>
  <c r="N185" i="1"/>
  <c r="O185" i="1"/>
  <c r="P185" i="1"/>
  <c r="I186" i="1"/>
  <c r="J186" i="1"/>
  <c r="L186" i="1"/>
  <c r="M186" i="1"/>
  <c r="N186" i="1"/>
  <c r="O186" i="1"/>
  <c r="P186" i="1"/>
  <c r="I187" i="1"/>
  <c r="J187" i="1"/>
  <c r="L187" i="1"/>
  <c r="M187" i="1"/>
  <c r="N187" i="1"/>
  <c r="O187" i="1"/>
  <c r="P187" i="1"/>
  <c r="I188" i="1"/>
  <c r="J188" i="1"/>
  <c r="L188" i="1"/>
  <c r="M188" i="1"/>
  <c r="N188" i="1"/>
  <c r="O188" i="1"/>
  <c r="P188" i="1"/>
  <c r="R190" i="1"/>
  <c r="S190" i="1"/>
  <c r="V190" i="1"/>
  <c r="Y190" i="1"/>
  <c r="R191" i="1"/>
  <c r="S191" i="1"/>
  <c r="T191" i="1"/>
  <c r="Y191" i="1"/>
  <c r="R192" i="1"/>
  <c r="S192" i="1"/>
  <c r="T192" i="1"/>
  <c r="Y192" i="1"/>
  <c r="R193" i="1"/>
  <c r="S193" i="1"/>
  <c r="U193" i="1"/>
  <c r="Y193" i="1"/>
  <c r="R194" i="1"/>
  <c r="S194" i="1"/>
  <c r="T194" i="1"/>
  <c r="Y194" i="1"/>
  <c r="R195" i="1"/>
  <c r="S195" i="1"/>
  <c r="T195" i="1"/>
  <c r="Y195" i="1"/>
  <c r="R196" i="1"/>
  <c r="S196" i="1"/>
  <c r="V196" i="1"/>
  <c r="Y196" i="1"/>
  <c r="R197" i="1"/>
  <c r="S197" i="1"/>
  <c r="U197" i="1"/>
  <c r="Y197" i="1"/>
  <c r="R198" i="1"/>
  <c r="S198" i="1"/>
  <c r="T198" i="1"/>
  <c r="Y198" i="1"/>
  <c r="R199" i="1"/>
  <c r="S199" i="1"/>
  <c r="T199" i="1"/>
  <c r="Y199" i="1"/>
  <c r="R200" i="1"/>
  <c r="S200" i="1"/>
  <c r="V200" i="1"/>
  <c r="Y200" i="1"/>
  <c r="R201" i="1"/>
  <c r="S201" i="1"/>
  <c r="T201" i="1"/>
  <c r="Y201" i="1"/>
  <c r="S202" i="1"/>
  <c r="V202" i="1"/>
  <c r="Y202" i="1"/>
  <c r="R203" i="1"/>
  <c r="S203" i="1"/>
  <c r="V203" i="1"/>
  <c r="Y203" i="1"/>
  <c r="R204" i="1"/>
  <c r="S204" i="1"/>
  <c r="T204" i="1"/>
  <c r="Y204" i="1"/>
  <c r="R205" i="1"/>
  <c r="S205" i="1"/>
  <c r="T205" i="1"/>
  <c r="Y205" i="1"/>
  <c r="R206" i="1"/>
  <c r="S206" i="1"/>
  <c r="T206" i="1"/>
  <c r="Y206" i="1"/>
  <c r="B2" i="2"/>
  <c r="C2" i="2"/>
  <c r="D2" i="2"/>
  <c r="E2" i="2"/>
  <c r="B5" i="2"/>
  <c r="F5" i="2"/>
  <c r="G5" i="2"/>
  <c r="B6" i="2"/>
  <c r="F6" i="2"/>
  <c r="G6" i="2"/>
  <c r="B7" i="2"/>
  <c r="B8" i="2"/>
</calcChain>
</file>

<file path=xl/sharedStrings.xml><?xml version="1.0" encoding="utf-8"?>
<sst xmlns="http://schemas.openxmlformats.org/spreadsheetml/2006/main" count="364" uniqueCount="225">
  <si>
    <t xml:space="preserve">Cicar1                 </t>
  </si>
  <si>
    <t xml:space="preserve">Glyma1                 </t>
  </si>
  <si>
    <t xml:space="preserve">Phavu1                 </t>
  </si>
  <si>
    <t xml:space="preserve">Tripr1                  </t>
  </si>
  <si>
    <t xml:space="preserve">Tripr2                 </t>
  </si>
  <si>
    <t xml:space="preserve">Phavu2                  </t>
  </si>
  <si>
    <t xml:space="preserve">Glyma2                  </t>
  </si>
  <si>
    <t xml:space="preserve">Cicar2                  </t>
  </si>
  <si>
    <t>GPT</t>
  </si>
  <si>
    <t>b</t>
  </si>
  <si>
    <t>c</t>
  </si>
  <si>
    <t>12 = AB</t>
  </si>
  <si>
    <t>123 = ABC</t>
  </si>
  <si>
    <t>13 = AC</t>
  </si>
  <si>
    <t>23 = BC</t>
  </si>
  <si>
    <t>= raw data</t>
  </si>
  <si>
    <t>B</t>
  </si>
  <si>
    <t>C</t>
  </si>
  <si>
    <t>G</t>
  </si>
  <si>
    <t>P</t>
  </si>
  <si>
    <t>T</t>
  </si>
  <si>
    <t>i+</t>
  </si>
  <si>
    <t>l+</t>
  </si>
  <si>
    <t>m</t>
  </si>
  <si>
    <t>j</t>
  </si>
  <si>
    <t>k</t>
  </si>
  <si>
    <t>l</t>
  </si>
  <si>
    <t>i</t>
  </si>
  <si>
    <t>IGC</t>
  </si>
  <si>
    <t>IPC</t>
  </si>
  <si>
    <t>GPC</t>
  </si>
  <si>
    <t>e</t>
  </si>
  <si>
    <t>h</t>
  </si>
  <si>
    <t>g</t>
  </si>
  <si>
    <t>f</t>
  </si>
  <si>
    <t>GPI</t>
  </si>
  <si>
    <t>Cerca1</t>
  </si>
  <si>
    <t>Bauto1</t>
  </si>
  <si>
    <t>Aradu1</t>
  </si>
  <si>
    <t>Araip1</t>
  </si>
  <si>
    <t>Vigan1</t>
  </si>
  <si>
    <t>Vigra1</t>
  </si>
  <si>
    <t>Vigra2</t>
  </si>
  <si>
    <t>Vigan2</t>
  </si>
  <si>
    <t>Araip2</t>
  </si>
  <si>
    <t>Aradu2</t>
  </si>
  <si>
    <t>Bauto2</t>
  </si>
  <si>
    <t>Cerca2</t>
  </si>
  <si>
    <t>q</t>
  </si>
  <si>
    <t>Nodes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</si>
  <si>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</si>
  <si>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</si>
  <si>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</si>
  <si>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</si>
  <si>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</si>
  <si>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</si>
  <si>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</si>
  <si>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</si>
  <si>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</si>
  <si>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wgd,cercid,otr</t>
  </si>
  <si>
    <t>basal,dalberg,otr</t>
  </si>
  <si>
    <t>basal,cold,otr</t>
  </si>
  <si>
    <t>basal,glyma,otr</t>
  </si>
  <si>
    <t>basal,phavu,otr</t>
  </si>
  <si>
    <t>basal,vigra,vigan</t>
  </si>
  <si>
    <t>basal,cicar,tripr</t>
  </si>
  <si>
    <t>basal,aradu,araip</t>
  </si>
  <si>
    <t>basal,cerca,bauto</t>
  </si>
  <si>
    <t>n</t>
  </si>
  <si>
    <t>o</t>
  </si>
  <si>
    <t>p</t>
  </si>
  <si>
    <t>r</t>
  </si>
  <si>
    <t>Organisms</t>
  </si>
  <si>
    <t>A</t>
  </si>
  <si>
    <t>D</t>
  </si>
  <si>
    <t>I</t>
  </si>
  <si>
    <t>E</t>
  </si>
  <si>
    <t>R</t>
  </si>
  <si>
    <t>Bauhinia tomentosa</t>
  </si>
  <si>
    <t>arachis Duranensis</t>
  </si>
  <si>
    <t>arachis Ipaensis</t>
  </si>
  <si>
    <t>cicEr ariEtinum</t>
  </si>
  <si>
    <t>Trifolium pratense</t>
  </si>
  <si>
    <t>Glycine max</t>
  </si>
  <si>
    <t>Phaseolus vulgaris</t>
  </si>
  <si>
    <t>Cercis Canadensis</t>
  </si>
  <si>
    <t>vigna Angulata</t>
  </si>
  <si>
    <t>vigna Radiata</t>
  </si>
  <si>
    <t>CBD</t>
  </si>
  <si>
    <t>CBI</t>
  </si>
  <si>
    <t>CBE</t>
  </si>
  <si>
    <t>CBT</t>
  </si>
  <si>
    <t>CBG</t>
  </si>
  <si>
    <t>CBP</t>
  </si>
  <si>
    <t>CBA</t>
  </si>
  <si>
    <t>CBR</t>
  </si>
  <si>
    <t>DEC</t>
  </si>
  <si>
    <t>DEB</t>
  </si>
  <si>
    <t>DTC</t>
  </si>
  <si>
    <t>DTB</t>
  </si>
  <si>
    <t>DGC</t>
  </si>
  <si>
    <t>DGB</t>
  </si>
  <si>
    <t>DPC</t>
  </si>
  <si>
    <t>DPB</t>
  </si>
  <si>
    <t>DAC</t>
  </si>
  <si>
    <t>DAB</t>
  </si>
  <si>
    <t>DRB</t>
  </si>
  <si>
    <t>DRC</t>
  </si>
  <si>
    <t>IEC</t>
  </si>
  <si>
    <t>IEB</t>
  </si>
  <si>
    <t>ITC</t>
  </si>
  <si>
    <t>ITB</t>
  </si>
  <si>
    <t>IGB</t>
  </si>
  <si>
    <t>IPB</t>
  </si>
  <si>
    <t>IAC</t>
  </si>
  <si>
    <t>IAB</t>
  </si>
  <si>
    <t>IRC</t>
  </si>
  <si>
    <t>IRB</t>
  </si>
  <si>
    <t>DIC</t>
  </si>
  <si>
    <t>DIB</t>
  </si>
  <si>
    <t>DIE</t>
  </si>
  <si>
    <t>DIT</t>
  </si>
  <si>
    <t>DIG</t>
  </si>
  <si>
    <t>DIP</t>
  </si>
  <si>
    <t>DIA</t>
  </si>
  <si>
    <t>DIR</t>
  </si>
  <si>
    <t>EGC</t>
  </si>
  <si>
    <t>EGB</t>
  </si>
  <si>
    <t>EGD</t>
  </si>
  <si>
    <t>EGI</t>
  </si>
  <si>
    <t>EPC</t>
  </si>
  <si>
    <t>EPB</t>
  </si>
  <si>
    <t>EPD</t>
  </si>
  <si>
    <t>EPI</t>
  </si>
  <si>
    <t>EAC</t>
  </si>
  <si>
    <t>EAB</t>
  </si>
  <si>
    <t>EAD</t>
  </si>
  <si>
    <t>EAI</t>
  </si>
  <si>
    <t>ERC</t>
  </si>
  <si>
    <t>ERB</t>
  </si>
  <si>
    <t>ERD</t>
  </si>
  <si>
    <t>ERI</t>
  </si>
  <si>
    <t>TGC</t>
  </si>
  <si>
    <t>TGB</t>
  </si>
  <si>
    <t>TGD</t>
  </si>
  <si>
    <t>TGI</t>
  </si>
  <si>
    <t>TPC</t>
  </si>
  <si>
    <t>TPB</t>
  </si>
  <si>
    <t>TPD</t>
  </si>
  <si>
    <t>TPI</t>
  </si>
  <si>
    <t>TAC</t>
  </si>
  <si>
    <t>TAB</t>
  </si>
  <si>
    <t>TAD</t>
  </si>
  <si>
    <t>TAI</t>
  </si>
  <si>
    <t>TRC</t>
  </si>
  <si>
    <t>TRB</t>
  </si>
  <si>
    <t>TRD</t>
  </si>
  <si>
    <t>TRI</t>
  </si>
  <si>
    <t>GPB</t>
  </si>
  <si>
    <t>GPD</t>
  </si>
  <si>
    <t>GPE</t>
  </si>
  <si>
    <t>GAC</t>
  </si>
  <si>
    <t>GAB</t>
  </si>
  <si>
    <t>GAD</t>
  </si>
  <si>
    <t>GAI</t>
  </si>
  <si>
    <t>GAE</t>
  </si>
  <si>
    <t>GAT</t>
  </si>
  <si>
    <t>GRC</t>
  </si>
  <si>
    <t>GRB</t>
  </si>
  <si>
    <t>GRD</t>
  </si>
  <si>
    <t>GRI</t>
  </si>
  <si>
    <t>GRE</t>
  </si>
  <si>
    <t>GRT</t>
  </si>
  <si>
    <t>PAC</t>
  </si>
  <si>
    <t>PAB</t>
  </si>
  <si>
    <t>PAD</t>
  </si>
  <si>
    <t>PAI</t>
  </si>
  <si>
    <t>PAE</t>
  </si>
  <si>
    <t>PAT</t>
  </si>
  <si>
    <t>PAG</t>
  </si>
  <si>
    <t>PRC</t>
  </si>
  <si>
    <t>PRB</t>
  </si>
  <si>
    <t>PRD</t>
  </si>
  <si>
    <t>PRI</t>
  </si>
  <si>
    <t>PRE</t>
  </si>
  <si>
    <t>PRT</t>
  </si>
  <si>
    <t>PRG</t>
  </si>
  <si>
    <t>ARC</t>
  </si>
  <si>
    <t>ARB</t>
  </si>
  <si>
    <t>ARD</t>
  </si>
  <si>
    <t>ARE</t>
  </si>
  <si>
    <t>ARI</t>
  </si>
  <si>
    <t>ART</t>
  </si>
  <si>
    <t>ARG</t>
  </si>
  <si>
    <t>ARP</t>
  </si>
  <si>
    <t>e+</t>
  </si>
  <si>
    <t>h+</t>
  </si>
  <si>
    <t>n+</t>
  </si>
  <si>
    <t>o+</t>
  </si>
  <si>
    <t>modulation factor</t>
  </si>
  <si>
    <t>observations: dalberg, oldworld, base</t>
  </si>
  <si>
    <t>observations: cercis, bauhinia, others</t>
  </si>
  <si>
    <t>observations: aradu, araip, base</t>
  </si>
  <si>
    <t>observations: cold-season, warm-season, base</t>
  </si>
  <si>
    <t>observations: glycine, phaseoleae, base</t>
  </si>
  <si>
    <t>observations: phaseolus, vigna, base</t>
  </si>
  <si>
    <t>observations: vigan, vigra, base</t>
  </si>
  <si>
    <t>observations: cicer, trifolium, other</t>
  </si>
  <si>
    <t>ETC</t>
  </si>
  <si>
    <t>ETB</t>
  </si>
  <si>
    <t>ETD</t>
  </si>
  <si>
    <t>ETI</t>
  </si>
  <si>
    <t>ETG</t>
  </si>
  <si>
    <t>ETP</t>
  </si>
  <si>
    <t>ETA</t>
  </si>
  <si>
    <t>ETR</t>
  </si>
  <si>
    <t>corrected estimate</t>
  </si>
  <si>
    <t>xstart</t>
  </si>
  <si>
    <t>xold</t>
  </si>
  <si>
    <t>xnew</t>
  </si>
  <si>
    <t>f(x)</t>
  </si>
  <si>
    <t>f'(x)</t>
  </si>
  <si>
    <t>f-goal</t>
  </si>
  <si>
    <t>ad</t>
  </si>
  <si>
    <t>ad+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</si>
</sst>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ont="1" applyFill="1"/>
    <xf numFmtId="0" fontId="0" fillId="0" borderId="0" xfId="0" quotePrefix="1"/>
    <xf numFmtId="0" fontId="3" fillId="0" borderId="0" xfId="0" applyFont="1"/>
    <xf numFmtId="164" fontId="3" fillId="0" borderId="0" xfId="0" applyNumberFormat="1" applyFont="1"/>
    <xf numFmtId="0" fontId="0" fillId="0" borderId="0" xfId="0" quotePrefix="1" applyBorder="1"/>
    <xf numFmtId="0" fontId="0" fillId="0" borderId="0" xfId="0" applyBorder="1"/>
    <xf numFmtId="164" fontId="0" fillId="2" borderId="0" xfId="0" applyNumberFormat="1" applyFill="1"/>
    <xf numFmtId="0" fontId="0" fillId="0" borderId="0" xfId="0" applyFill="1" applyBorder="1"/>
  </cellXfs>
  <cellStyles count="2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8"/>
  <sheetViews>
    <sheetView tabSelected="1" topLeftCell="B9" workbookViewId="0">
      <selection activeCell="I33" sqref="I33"/>
    </sheetView>
  </sheetViews>
  <sheetFormatPr baseColWidth="10" defaultRowHeight="15" x14ac:dyDescent="0"/>
  <cols>
    <col min="4" max="4" width="19.5" customWidth="1"/>
    <col min="5" max="7" width="10.83203125" customWidth="1"/>
    <col min="8" max="8" width="18.83203125" customWidth="1"/>
    <col min="9" max="9" width="18.5" customWidth="1"/>
    <col min="10" max="10" width="19" customWidth="1"/>
    <col min="11" max="16" width="10.83203125" customWidth="1"/>
    <col min="19" max="19" width="10.83203125" customWidth="1"/>
    <col min="38" max="38" width="12.1640625" bestFit="1" customWidth="1"/>
  </cols>
  <sheetData>
    <row r="1" spans="1:21">
      <c r="A1" s="4" t="s">
        <v>15</v>
      </c>
    </row>
    <row r="2" spans="1:21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</row>
    <row r="3" spans="1:21">
      <c r="A3" t="s">
        <v>36</v>
      </c>
      <c r="B3" s="1">
        <v>0</v>
      </c>
      <c r="C3" s="9">
        <v>0.155</v>
      </c>
      <c r="D3" s="9">
        <v>0.65500000000000003</v>
      </c>
      <c r="E3" s="9">
        <v>0.70250000000000001</v>
      </c>
      <c r="F3" s="9">
        <v>0.65500000000000003</v>
      </c>
      <c r="G3" s="9">
        <v>0.69499999999999995</v>
      </c>
      <c r="H3" s="9">
        <v>0.59750000000000003</v>
      </c>
      <c r="I3" s="9">
        <v>0.53500000000000003</v>
      </c>
      <c r="J3" s="9">
        <v>0.66</v>
      </c>
      <c r="K3" s="9">
        <v>0.63749999999999996</v>
      </c>
      <c r="L3" s="1">
        <f>AVERAGE(L12,U3)</f>
        <v>1.7374999999999998</v>
      </c>
      <c r="M3" s="1">
        <f>AVERAGE(M11,U3)</f>
        <v>1.75</v>
      </c>
      <c r="N3" s="1">
        <f>AVERAGE(N10,U3)</f>
        <v>1.65</v>
      </c>
      <c r="O3" s="1">
        <f>AVERAGE(O9,U3)</f>
        <v>1.7875000000000001</v>
      </c>
      <c r="P3" s="1">
        <f>AVERAGE(P8,U3)</f>
        <v>1.7875000000000001</v>
      </c>
      <c r="Q3" s="1">
        <f>AVERAGE(Q7,U3)</f>
        <v>1.7875000000000001</v>
      </c>
      <c r="R3" s="1">
        <f>AVERAGE(R6,U3)</f>
        <v>1.6875</v>
      </c>
      <c r="S3" s="1">
        <f>AVERAGE(S5,U3)</f>
        <v>1.7</v>
      </c>
      <c r="T3" s="1">
        <f>AVERAGE(T4,U3)</f>
        <v>1.7749999999999999</v>
      </c>
      <c r="U3" s="9">
        <v>1.7</v>
      </c>
    </row>
    <row r="4" spans="1:21">
      <c r="A4" t="s">
        <v>37</v>
      </c>
      <c r="B4" s="1">
        <f>C3</f>
        <v>0.155</v>
      </c>
      <c r="C4" s="1">
        <v>0</v>
      </c>
      <c r="D4" s="9">
        <v>0.78</v>
      </c>
      <c r="E4" s="9">
        <v>0.74</v>
      </c>
      <c r="F4" s="9">
        <v>0.73750000000000004</v>
      </c>
      <c r="G4" s="9">
        <v>0.72</v>
      </c>
      <c r="H4" s="9">
        <v>0.7</v>
      </c>
      <c r="I4" s="9">
        <v>0.61250000000000004</v>
      </c>
      <c r="J4" s="9">
        <v>0.6875</v>
      </c>
      <c r="K4" s="9">
        <v>0.73750000000000004</v>
      </c>
      <c r="L4" s="1">
        <f>AVERAGE(L12,T4)</f>
        <v>1.8125</v>
      </c>
      <c r="M4" s="1">
        <f>AVERAGE(M11,T4)</f>
        <v>1.8250000000000002</v>
      </c>
      <c r="N4" s="1">
        <f>AVERAGE(N10,T4)</f>
        <v>1.7250000000000001</v>
      </c>
      <c r="O4" s="1">
        <f>AVERAGE(O9,T4)</f>
        <v>1.8625</v>
      </c>
      <c r="P4" s="1">
        <f>AVERAGE(P8,T4)</f>
        <v>1.8625</v>
      </c>
      <c r="Q4" s="1">
        <f>AVERAGE(Q7,T4)</f>
        <v>1.8625</v>
      </c>
      <c r="R4" s="1">
        <f>AVERAGE(R6,T4)</f>
        <v>1.7625000000000002</v>
      </c>
      <c r="S4" s="1">
        <f>AVERAGE(S5,T4)</f>
        <v>1.7749999999999999</v>
      </c>
      <c r="T4" s="9">
        <v>1.85</v>
      </c>
      <c r="U4" s="1">
        <f>AVERAGE(T4,U3)</f>
        <v>1.7749999999999999</v>
      </c>
    </row>
    <row r="5" spans="1:21">
      <c r="A5" t="s">
        <v>38</v>
      </c>
      <c r="B5" s="1">
        <f>D3</f>
        <v>0.65500000000000003</v>
      </c>
      <c r="C5" s="1">
        <f>D4</f>
        <v>0.78</v>
      </c>
      <c r="D5" s="1">
        <v>0</v>
      </c>
      <c r="E5" s="9">
        <v>2.5000000000000001E-2</v>
      </c>
      <c r="F5" s="9">
        <v>0.6925</v>
      </c>
      <c r="G5" s="9">
        <v>0.65249999999999997</v>
      </c>
      <c r="H5" s="9">
        <v>0.67500000000000004</v>
      </c>
      <c r="I5" s="9">
        <v>0.53</v>
      </c>
      <c r="J5" s="9">
        <v>0.61</v>
      </c>
      <c r="K5" s="9">
        <v>0.63</v>
      </c>
      <c r="L5" s="1">
        <f>AVERAGE(L12,S5)</f>
        <v>1.7374999999999998</v>
      </c>
      <c r="M5" s="1">
        <f>AVERAGE(M11,S5)</f>
        <v>1.75</v>
      </c>
      <c r="N5" s="1">
        <f>AVERAGE(N10,S5)</f>
        <v>1.65</v>
      </c>
      <c r="O5" s="1">
        <f>AVERAGE(O9,S5)</f>
        <v>1.7875000000000001</v>
      </c>
      <c r="P5" s="1">
        <f>AVERAGE(P8,S5)</f>
        <v>1.7875000000000001</v>
      </c>
      <c r="Q5" s="1">
        <f>AVERAGE(Q7,S5)</f>
        <v>1.7875000000000001</v>
      </c>
      <c r="R5" s="1">
        <f>AVERAGE(R6,S5)</f>
        <v>1.6875</v>
      </c>
      <c r="S5" s="9">
        <v>1.7</v>
      </c>
      <c r="T5" s="1">
        <f>AVERAGE(S5,T4)</f>
        <v>1.7749999999999999</v>
      </c>
      <c r="U5" s="1">
        <f>AVERAGE(S5,U3)</f>
        <v>1.7</v>
      </c>
    </row>
    <row r="6" spans="1:21">
      <c r="A6" t="s">
        <v>39</v>
      </c>
      <c r="B6" s="1">
        <f>E3</f>
        <v>0.70250000000000001</v>
      </c>
      <c r="C6" s="1">
        <f>E4</f>
        <v>0.74</v>
      </c>
      <c r="D6" s="1">
        <f>E5</f>
        <v>2.5000000000000001E-2</v>
      </c>
      <c r="E6" s="1">
        <v>0</v>
      </c>
      <c r="F6" s="3">
        <v>0.6925</v>
      </c>
      <c r="G6" s="3">
        <v>0.66500000000000004</v>
      </c>
      <c r="H6" s="3">
        <v>0.67</v>
      </c>
      <c r="I6" s="3">
        <v>0.54249999999999998</v>
      </c>
      <c r="J6" s="3">
        <v>0.59</v>
      </c>
      <c r="K6" s="3">
        <v>0.65</v>
      </c>
      <c r="L6" s="1">
        <f>AVERAGE(L12,R6)</f>
        <v>1.7250000000000001</v>
      </c>
      <c r="M6" s="1">
        <f>AVERAGE(M11,R6)</f>
        <v>1.7375</v>
      </c>
      <c r="N6" s="1">
        <f>AVERAGE(N10,R6)</f>
        <v>1.6375000000000002</v>
      </c>
      <c r="O6" s="1">
        <f>AVERAGE(O9,R6)</f>
        <v>1.7749999999999999</v>
      </c>
      <c r="P6" s="1">
        <f>AVERAGE(P8,R6)</f>
        <v>1.7749999999999999</v>
      </c>
      <c r="Q6" s="1">
        <f>AVERAGE(Q7,R6)</f>
        <v>1.7749999999999999</v>
      </c>
      <c r="R6" s="3">
        <v>1.675</v>
      </c>
      <c r="S6" s="1">
        <f>AVERAGE(R6,S5)</f>
        <v>1.6875</v>
      </c>
      <c r="T6" s="1">
        <f>AVERAGE(R6,T4)</f>
        <v>1.7625000000000002</v>
      </c>
      <c r="U6" s="1">
        <f>AVERAGE(R6,U3)</f>
        <v>1.6875</v>
      </c>
    </row>
    <row r="7" spans="1:21">
      <c r="A7" t="s">
        <v>40</v>
      </c>
      <c r="B7" s="1">
        <f>F3</f>
        <v>0.65500000000000003</v>
      </c>
      <c r="C7" s="1">
        <f>F4</f>
        <v>0.73750000000000004</v>
      </c>
      <c r="D7" s="1">
        <f>F5</f>
        <v>0.6925</v>
      </c>
      <c r="E7" s="1">
        <f>F6</f>
        <v>0.6925</v>
      </c>
      <c r="F7" s="1">
        <v>0</v>
      </c>
      <c r="G7" s="3">
        <v>0.04</v>
      </c>
      <c r="H7" s="3">
        <v>0.58250000000000002</v>
      </c>
      <c r="I7" s="3">
        <v>0.27</v>
      </c>
      <c r="J7" s="3">
        <v>0.13750000000000001</v>
      </c>
      <c r="K7" s="3">
        <v>0.58750000000000002</v>
      </c>
      <c r="L7" s="1">
        <f>AVERAGE(L12,Q7)</f>
        <v>1.825</v>
      </c>
      <c r="M7" s="1">
        <f>AVERAGE(M11,Q7)</f>
        <v>1.8374999999999999</v>
      </c>
      <c r="N7" s="1">
        <f>AVERAGE(N10,Q7)</f>
        <v>1.7375</v>
      </c>
      <c r="O7" s="1">
        <f>AVERAGE(O9,Q7)</f>
        <v>1.875</v>
      </c>
      <c r="P7" s="1">
        <f>AVERAGE(P8,Q7)</f>
        <v>1.875</v>
      </c>
      <c r="Q7" s="3">
        <v>1.875</v>
      </c>
      <c r="R7" s="1">
        <f>AVERAGE(Q7,R6)</f>
        <v>1.7749999999999999</v>
      </c>
      <c r="S7" s="1">
        <f>AVERAGE(Q7,S5)</f>
        <v>1.7875000000000001</v>
      </c>
      <c r="T7" s="1">
        <f>AVERAGE(Q7,T4)</f>
        <v>1.8625</v>
      </c>
      <c r="U7" s="1">
        <f>AVERAGE(Q7,U3)</f>
        <v>1.7875000000000001</v>
      </c>
    </row>
    <row r="8" spans="1:21">
      <c r="A8" t="s">
        <v>41</v>
      </c>
      <c r="B8" s="1">
        <f>G3</f>
        <v>0.69499999999999995</v>
      </c>
      <c r="C8" s="1">
        <f>G4</f>
        <v>0.72</v>
      </c>
      <c r="D8" s="1">
        <f>G5</f>
        <v>0.65249999999999997</v>
      </c>
      <c r="E8" s="1">
        <f>G6</f>
        <v>0.66500000000000004</v>
      </c>
      <c r="F8" s="1">
        <f>G7</f>
        <v>0.04</v>
      </c>
      <c r="G8" s="1">
        <v>0</v>
      </c>
      <c r="H8" s="3">
        <v>0.55249999999999999</v>
      </c>
      <c r="I8" s="3">
        <v>0.27250000000000002</v>
      </c>
      <c r="J8" s="3">
        <v>0.14000000000000001</v>
      </c>
      <c r="K8" s="3">
        <v>0.57125000000000004</v>
      </c>
      <c r="L8" s="1">
        <f>AVERAGE(L12,P8)</f>
        <v>1.825</v>
      </c>
      <c r="M8" s="1">
        <f>AVERAGE(M11,P8)</f>
        <v>1.8374999999999999</v>
      </c>
      <c r="N8" s="1">
        <f>AVERAGE(N10,P8)</f>
        <v>1.7375</v>
      </c>
      <c r="O8" s="1">
        <f>AVERAGE(O9,P8)</f>
        <v>1.875</v>
      </c>
      <c r="P8" s="3">
        <v>1.875</v>
      </c>
      <c r="Q8" s="1">
        <f>AVERAGE(P8,Q7)</f>
        <v>1.875</v>
      </c>
      <c r="R8" s="1">
        <f>AVERAGE(P8,R6)</f>
        <v>1.7749999999999999</v>
      </c>
      <c r="S8" s="1">
        <f>AVERAGE(P8,S5)</f>
        <v>1.7875000000000001</v>
      </c>
      <c r="T8" s="1">
        <f>AVERAGE(P8,T4)</f>
        <v>1.8625</v>
      </c>
      <c r="U8" s="1">
        <f>AVERAGE(P8,U3)</f>
        <v>1.7875000000000001</v>
      </c>
    </row>
    <row r="9" spans="1:21">
      <c r="A9" t="s">
        <v>0</v>
      </c>
      <c r="B9" s="1">
        <f>H3</f>
        <v>0.59750000000000003</v>
      </c>
      <c r="C9" s="1">
        <f>H4</f>
        <v>0.7</v>
      </c>
      <c r="D9" s="1">
        <f>H5</f>
        <v>0.67500000000000004</v>
      </c>
      <c r="E9" s="1">
        <f>H6</f>
        <v>0.67</v>
      </c>
      <c r="F9" s="1">
        <f>H7</f>
        <v>0.58250000000000002</v>
      </c>
      <c r="G9" s="1">
        <f>H8</f>
        <v>0.55249999999999999</v>
      </c>
      <c r="H9" s="1">
        <v>0</v>
      </c>
      <c r="I9" s="3">
        <v>0.435</v>
      </c>
      <c r="J9" s="3">
        <v>0.53</v>
      </c>
      <c r="K9" s="3">
        <v>0.28749999999999998</v>
      </c>
      <c r="L9" s="1">
        <f>AVERAGE(L12,O9)</f>
        <v>1.825</v>
      </c>
      <c r="M9" s="1">
        <f>AVERAGE(M11,O9)</f>
        <v>1.8374999999999999</v>
      </c>
      <c r="N9" s="1">
        <f>AVERAGE(N10,O9)</f>
        <v>1.7375</v>
      </c>
      <c r="O9" s="3">
        <v>1.875</v>
      </c>
      <c r="P9" s="2">
        <f>AVERAGE(O9,P8)</f>
        <v>1.875</v>
      </c>
      <c r="Q9" s="1">
        <f>AVERAGE(O9,Q7)</f>
        <v>1.875</v>
      </c>
      <c r="R9" s="1">
        <f>AVERAGE(O9,R6)</f>
        <v>1.7749999999999999</v>
      </c>
      <c r="S9" s="1">
        <f>AVERAGE(O9,S5)</f>
        <v>1.7875000000000001</v>
      </c>
      <c r="T9" s="1">
        <f>AVERAGE(O9,T4)</f>
        <v>1.8625</v>
      </c>
      <c r="U9" s="1">
        <f>AVERAGE(O9,U3)</f>
        <v>1.7875000000000001</v>
      </c>
    </row>
    <row r="10" spans="1:21">
      <c r="A10" t="s">
        <v>1</v>
      </c>
      <c r="B10" s="1">
        <f>I3</f>
        <v>0.53500000000000003</v>
      </c>
      <c r="C10" s="1">
        <f>I4</f>
        <v>0.61250000000000004</v>
      </c>
      <c r="D10" s="1">
        <f>I5</f>
        <v>0.53</v>
      </c>
      <c r="E10" s="1">
        <f>I6</f>
        <v>0.54249999999999998</v>
      </c>
      <c r="F10" s="1">
        <f>I7</f>
        <v>0.27</v>
      </c>
      <c r="G10" s="1">
        <f>I8</f>
        <v>0.27250000000000002</v>
      </c>
      <c r="H10" s="1">
        <f>I9</f>
        <v>0.435</v>
      </c>
      <c r="I10" s="1">
        <v>0</v>
      </c>
      <c r="J10" s="3">
        <v>0.22750000000000001</v>
      </c>
      <c r="K10" s="3">
        <v>0.48</v>
      </c>
      <c r="L10" s="1">
        <f>AVERAGE(L12,N10)</f>
        <v>1.6875</v>
      </c>
      <c r="M10" s="1">
        <f>AVERAGE(M11,N10)</f>
        <v>1.7000000000000002</v>
      </c>
      <c r="N10" s="3">
        <v>1.6</v>
      </c>
      <c r="O10" s="1">
        <f>AVERAGE(N10,O9)</f>
        <v>1.7375</v>
      </c>
      <c r="P10" s="1">
        <f>AVERAGE(N10,P8)</f>
        <v>1.7375</v>
      </c>
      <c r="Q10" s="1">
        <f>AVERAGE(N10,Q7)</f>
        <v>1.7375</v>
      </c>
      <c r="R10" s="1">
        <f>AVERAGE(N10,R6)</f>
        <v>1.6375000000000002</v>
      </c>
      <c r="S10" s="1">
        <f>AVERAGE(N10,S5)</f>
        <v>1.65</v>
      </c>
      <c r="T10" s="1">
        <f>AVERAGE(N10,T4)</f>
        <v>1.7250000000000001</v>
      </c>
      <c r="U10" s="1">
        <f>AVERAGE(N10,U3)</f>
        <v>1.65</v>
      </c>
    </row>
    <row r="11" spans="1:21">
      <c r="A11" t="s">
        <v>2</v>
      </c>
      <c r="B11" s="1">
        <f>J3</f>
        <v>0.66</v>
      </c>
      <c r="C11" s="1">
        <f>J4</f>
        <v>0.6875</v>
      </c>
      <c r="D11" s="1">
        <f>J5</f>
        <v>0.61</v>
      </c>
      <c r="E11" s="1">
        <f>J6</f>
        <v>0.59</v>
      </c>
      <c r="F11" s="1">
        <f>J7</f>
        <v>0.13750000000000001</v>
      </c>
      <c r="G11" s="1">
        <f>J8</f>
        <v>0.14000000000000001</v>
      </c>
      <c r="H11" s="1">
        <f>J9</f>
        <v>0.53</v>
      </c>
      <c r="I11" s="1">
        <f>J10</f>
        <v>0.22750000000000001</v>
      </c>
      <c r="J11" s="1">
        <v>0</v>
      </c>
      <c r="K11" s="3">
        <v>0.55000000000000004</v>
      </c>
      <c r="L11" s="1">
        <f>AVERAGE(L12,M11)</f>
        <v>1.7875000000000001</v>
      </c>
      <c r="M11" s="3">
        <v>1.8</v>
      </c>
      <c r="N11" s="1">
        <f>AVERAGE(M11,N10)</f>
        <v>1.7000000000000002</v>
      </c>
      <c r="O11" s="1">
        <f>AVERAGE(M11,O9)</f>
        <v>1.8374999999999999</v>
      </c>
      <c r="P11" s="1">
        <f>AVERAGE(M11,P8)</f>
        <v>1.8374999999999999</v>
      </c>
      <c r="Q11" s="1">
        <f>AVERAGE(M11,Q7)</f>
        <v>1.8374999999999999</v>
      </c>
      <c r="R11" s="1">
        <f>AVERAGE(M11,R6)</f>
        <v>1.7375</v>
      </c>
      <c r="S11" s="1">
        <f>AVERAGE(M11,S5)</f>
        <v>1.75</v>
      </c>
      <c r="T11" s="1">
        <f>AVERAGE(M11,T4)</f>
        <v>1.8250000000000002</v>
      </c>
      <c r="U11" s="1">
        <f>AVERAGE(M11,U3)</f>
        <v>1.75</v>
      </c>
    </row>
    <row r="12" spans="1:21">
      <c r="A12" t="s">
        <v>3</v>
      </c>
      <c r="B12" s="1">
        <f>K3</f>
        <v>0.63749999999999996</v>
      </c>
      <c r="C12" s="1">
        <f>K4</f>
        <v>0.73750000000000004</v>
      </c>
      <c r="D12" s="1">
        <f>K5</f>
        <v>0.63</v>
      </c>
      <c r="E12" s="1">
        <f>K6</f>
        <v>0.65</v>
      </c>
      <c r="F12" s="1">
        <f>K7</f>
        <v>0.58750000000000002</v>
      </c>
      <c r="G12" s="1">
        <f>K8</f>
        <v>0.57125000000000004</v>
      </c>
      <c r="H12" s="1">
        <f>K9</f>
        <v>0.28749999999999998</v>
      </c>
      <c r="I12" s="1">
        <f>K10</f>
        <v>0.48</v>
      </c>
      <c r="J12" s="1">
        <f>K11</f>
        <v>0.55000000000000004</v>
      </c>
      <c r="K12" s="1">
        <v>0</v>
      </c>
      <c r="L12" s="3">
        <v>1.7749999999999999</v>
      </c>
      <c r="M12" s="1">
        <f>AVERAGE(L12,M11)</f>
        <v>1.7875000000000001</v>
      </c>
      <c r="N12" s="1">
        <f>AVERAGE(L12,N10)</f>
        <v>1.6875</v>
      </c>
      <c r="O12" s="1">
        <f>AVERAGE(L12,O9)</f>
        <v>1.825</v>
      </c>
      <c r="P12" s="1">
        <f>AVERAGE(L12,P8)</f>
        <v>1.825</v>
      </c>
      <c r="Q12" s="1">
        <f>AVERAGE(L12,Q7)</f>
        <v>1.825</v>
      </c>
      <c r="R12" s="1">
        <f>AVERAGE(L12,R6)</f>
        <v>1.7250000000000001</v>
      </c>
      <c r="S12" s="1">
        <f>AVERAGE(L12,S5)</f>
        <v>1.7374999999999998</v>
      </c>
      <c r="T12" s="1">
        <f>AVERAGE(L12,T4)</f>
        <v>1.8125</v>
      </c>
      <c r="U12" s="1">
        <f>AVERAGE(L12,U3)</f>
        <v>1.7374999999999998</v>
      </c>
    </row>
    <row r="13" spans="1:21">
      <c r="A13" t="s">
        <v>4</v>
      </c>
      <c r="B13" s="1">
        <f>L3</f>
        <v>1.7374999999999998</v>
      </c>
      <c r="C13" s="1">
        <f>L4</f>
        <v>1.8125</v>
      </c>
      <c r="D13" s="1">
        <f>L5</f>
        <v>1.7374999999999998</v>
      </c>
      <c r="E13" s="1">
        <f>AVERAGE(E19,K13)</f>
        <v>1.7250000000000001</v>
      </c>
      <c r="F13" s="1">
        <f>AVERAGE(F18,K13)</f>
        <v>1.825</v>
      </c>
      <c r="G13" s="1">
        <f>AVERAGE(G17,K13)</f>
        <v>1.825</v>
      </c>
      <c r="H13" s="1">
        <f>AVERAGE(H16,K13)</f>
        <v>1.825</v>
      </c>
      <c r="I13" s="1">
        <f>AVERAGE(I15,K13)</f>
        <v>1.6875</v>
      </c>
      <c r="J13" s="1">
        <f>AVERAGE(J14,K13)</f>
        <v>1.7875000000000001</v>
      </c>
      <c r="K13" s="1">
        <f>L12</f>
        <v>1.7749999999999999</v>
      </c>
      <c r="L13" s="1">
        <f>K12</f>
        <v>0</v>
      </c>
      <c r="M13" s="1">
        <f>J12</f>
        <v>0.55000000000000004</v>
      </c>
      <c r="N13" s="1">
        <f>I12</f>
        <v>0.48</v>
      </c>
      <c r="O13" s="1">
        <f>H12</f>
        <v>0.28749999999999998</v>
      </c>
      <c r="P13" s="1">
        <f>G12</f>
        <v>0.57125000000000004</v>
      </c>
      <c r="Q13" s="1">
        <f>F12</f>
        <v>0.58750000000000002</v>
      </c>
      <c r="R13" s="1">
        <f>E12</f>
        <v>0.65</v>
      </c>
      <c r="S13" s="1">
        <f>D12</f>
        <v>0.63</v>
      </c>
      <c r="T13" s="1">
        <f>C12</f>
        <v>0.73750000000000004</v>
      </c>
      <c r="U13" s="1">
        <f>B12</f>
        <v>0.63749999999999996</v>
      </c>
    </row>
    <row r="14" spans="1:21">
      <c r="A14" t="s">
        <v>5</v>
      </c>
      <c r="B14" s="1">
        <f>M3</f>
        <v>1.75</v>
      </c>
      <c r="C14" s="1">
        <f>M4</f>
        <v>1.8250000000000002</v>
      </c>
      <c r="D14" s="1">
        <f>M5</f>
        <v>1.75</v>
      </c>
      <c r="E14" s="1">
        <f>AVERAGE(E19,J14)</f>
        <v>1.7375</v>
      </c>
      <c r="F14" s="1">
        <f>AVERAGE(F18,J14)</f>
        <v>1.8374999999999999</v>
      </c>
      <c r="G14" s="1">
        <f>AVERAGE(G17,J14)</f>
        <v>1.8374999999999999</v>
      </c>
      <c r="H14" s="1">
        <f>AVERAGE(H16,J14)</f>
        <v>1.8374999999999999</v>
      </c>
      <c r="I14" s="1">
        <f>AVERAGE(I15,J14)</f>
        <v>1.7000000000000002</v>
      </c>
      <c r="J14" s="1">
        <f>M11</f>
        <v>1.8</v>
      </c>
      <c r="K14" s="1">
        <f>AVERAGE(J14,K13)</f>
        <v>1.7875000000000001</v>
      </c>
      <c r="L14" s="1">
        <f>K11</f>
        <v>0.55000000000000004</v>
      </c>
      <c r="M14" s="1">
        <f>J11</f>
        <v>0</v>
      </c>
      <c r="N14" s="1">
        <f>I11</f>
        <v>0.22750000000000001</v>
      </c>
      <c r="O14" s="1">
        <f>H11</f>
        <v>0.53</v>
      </c>
      <c r="P14" s="1">
        <f>G11</f>
        <v>0.14000000000000001</v>
      </c>
      <c r="Q14" s="1">
        <f>F11</f>
        <v>0.13750000000000001</v>
      </c>
      <c r="R14" s="1">
        <f>E11</f>
        <v>0.59</v>
      </c>
      <c r="S14" s="1">
        <f>D11</f>
        <v>0.61</v>
      </c>
      <c r="T14" s="1">
        <f>C11</f>
        <v>0.6875</v>
      </c>
      <c r="U14" s="1">
        <f>B11</f>
        <v>0.66</v>
      </c>
    </row>
    <row r="15" spans="1:21">
      <c r="A15" t="s">
        <v>6</v>
      </c>
      <c r="B15" s="1">
        <f>N3</f>
        <v>1.65</v>
      </c>
      <c r="C15" s="1">
        <f>N4</f>
        <v>1.7250000000000001</v>
      </c>
      <c r="D15" s="1">
        <f>N5</f>
        <v>1.65</v>
      </c>
      <c r="E15" s="1">
        <f>AVERAGE(E19,I15)</f>
        <v>1.6375000000000002</v>
      </c>
      <c r="F15" s="1">
        <f>AVERAGE(F18,I15)</f>
        <v>1.7375</v>
      </c>
      <c r="G15" s="1">
        <f>AVERAGE(G17,I15)</f>
        <v>1.7375</v>
      </c>
      <c r="H15" s="1">
        <f>AVERAGE(H16,I15)</f>
        <v>1.7375</v>
      </c>
      <c r="I15" s="1">
        <f>N10</f>
        <v>1.6</v>
      </c>
      <c r="J15" s="1">
        <f>AVERAGE(I15,J14)</f>
        <v>1.7000000000000002</v>
      </c>
      <c r="K15" s="1">
        <f>AVERAGE(I15,K13)</f>
        <v>1.6875</v>
      </c>
      <c r="L15" s="1">
        <f>K10</f>
        <v>0.48</v>
      </c>
      <c r="M15" s="1">
        <f>J10</f>
        <v>0.22750000000000001</v>
      </c>
      <c r="N15" s="1">
        <f>I10</f>
        <v>0</v>
      </c>
      <c r="O15" s="1">
        <f>H10</f>
        <v>0.435</v>
      </c>
      <c r="P15" s="1">
        <f>G10</f>
        <v>0.27250000000000002</v>
      </c>
      <c r="Q15" s="1">
        <f>F10</f>
        <v>0.27</v>
      </c>
      <c r="R15" s="1">
        <f>E10</f>
        <v>0.54249999999999998</v>
      </c>
      <c r="S15" s="1">
        <f>D10</f>
        <v>0.53</v>
      </c>
      <c r="T15" s="1">
        <f>C10</f>
        <v>0.61250000000000004</v>
      </c>
      <c r="U15" s="1">
        <f>B10</f>
        <v>0.53500000000000003</v>
      </c>
    </row>
    <row r="16" spans="1:21">
      <c r="A16" t="s">
        <v>7</v>
      </c>
      <c r="B16" s="1">
        <f>O3</f>
        <v>1.7875000000000001</v>
      </c>
      <c r="C16" s="1">
        <f>O4</f>
        <v>1.8625</v>
      </c>
      <c r="D16" s="1">
        <f>O5</f>
        <v>1.7875000000000001</v>
      </c>
      <c r="E16" s="1">
        <f>AVERAGE(E19,H16)</f>
        <v>1.7749999999999999</v>
      </c>
      <c r="F16" s="1">
        <f>AVERAGE(F18,H16)</f>
        <v>1.875</v>
      </c>
      <c r="G16" s="1">
        <f>AVERAGE(G17,H16)</f>
        <v>1.875</v>
      </c>
      <c r="H16" s="1">
        <f>O9</f>
        <v>1.875</v>
      </c>
      <c r="I16" s="1">
        <f>AVERAGE(H16,I15)</f>
        <v>1.7375</v>
      </c>
      <c r="J16" s="1">
        <f>AVERAGE(H16,J14)</f>
        <v>1.8374999999999999</v>
      </c>
      <c r="K16" s="1">
        <f>AVERAGE(H16,K13)</f>
        <v>1.825</v>
      </c>
      <c r="L16" s="1">
        <f>K9</f>
        <v>0.28749999999999998</v>
      </c>
      <c r="M16" s="1">
        <f>J9</f>
        <v>0.53</v>
      </c>
      <c r="N16" s="1">
        <f>I9</f>
        <v>0.435</v>
      </c>
      <c r="O16" s="1">
        <f t="shared" ref="O16" si="0">H9</f>
        <v>0</v>
      </c>
      <c r="P16" s="1">
        <f>G9</f>
        <v>0.55249999999999999</v>
      </c>
      <c r="Q16" s="1">
        <f>F9</f>
        <v>0.58250000000000002</v>
      </c>
      <c r="R16" s="1">
        <f>E9</f>
        <v>0.67</v>
      </c>
      <c r="S16" s="1">
        <f>D9</f>
        <v>0.67500000000000004</v>
      </c>
      <c r="T16" s="1">
        <f>C9</f>
        <v>0.7</v>
      </c>
      <c r="U16" s="1">
        <f>B9</f>
        <v>0.59750000000000003</v>
      </c>
    </row>
    <row r="17" spans="1:31">
      <c r="A17" t="s">
        <v>42</v>
      </c>
      <c r="B17" s="1">
        <f>P3</f>
        <v>1.7875000000000001</v>
      </c>
      <c r="C17" s="1">
        <f>P4</f>
        <v>1.8625</v>
      </c>
      <c r="D17" s="1">
        <f>P5</f>
        <v>1.7875000000000001</v>
      </c>
      <c r="E17" s="1">
        <f>AVERAGE(E19,G17)</f>
        <v>1.7749999999999999</v>
      </c>
      <c r="F17" s="1">
        <f>AVERAGE(F18,G17)</f>
        <v>1.875</v>
      </c>
      <c r="G17" s="1">
        <f>P8</f>
        <v>1.875</v>
      </c>
      <c r="H17" s="1">
        <f>AVERAGE(G17,H16)</f>
        <v>1.875</v>
      </c>
      <c r="I17" s="1">
        <f>AVERAGE(G17,I15)</f>
        <v>1.7375</v>
      </c>
      <c r="J17" s="1">
        <f>AVERAGE(G17,J14)</f>
        <v>1.8374999999999999</v>
      </c>
      <c r="K17" s="1">
        <f>AVERAGE(G17,K13)</f>
        <v>1.825</v>
      </c>
      <c r="L17" s="1">
        <f>K8</f>
        <v>0.57125000000000004</v>
      </c>
      <c r="M17" s="1">
        <f>J8</f>
        <v>0.14000000000000001</v>
      </c>
      <c r="N17" s="1">
        <f>I8</f>
        <v>0.27250000000000002</v>
      </c>
      <c r="O17" s="1">
        <f>H8</f>
        <v>0.55249999999999999</v>
      </c>
      <c r="P17" s="1">
        <f>G8</f>
        <v>0</v>
      </c>
      <c r="Q17" s="1">
        <f>F8</f>
        <v>0.04</v>
      </c>
      <c r="R17" s="1">
        <f>E8</f>
        <v>0.66500000000000004</v>
      </c>
      <c r="S17" s="1">
        <f>D8</f>
        <v>0.65249999999999997</v>
      </c>
      <c r="T17" s="1">
        <f>C8</f>
        <v>0.72</v>
      </c>
      <c r="U17" s="1">
        <f>B8</f>
        <v>0.69499999999999995</v>
      </c>
    </row>
    <row r="18" spans="1:31">
      <c r="A18" t="s">
        <v>43</v>
      </c>
      <c r="B18" s="1">
        <f>Q3</f>
        <v>1.7875000000000001</v>
      </c>
      <c r="C18" s="1">
        <f>Q4</f>
        <v>1.8625</v>
      </c>
      <c r="D18" s="1">
        <f>Q5</f>
        <v>1.7875000000000001</v>
      </c>
      <c r="E18" s="1">
        <f>AVERAGE(E19,F18)</f>
        <v>1.7749999999999999</v>
      </c>
      <c r="F18" s="1">
        <f>Q7</f>
        <v>1.875</v>
      </c>
      <c r="G18" s="1">
        <f>AVERAGE(F18,G17)</f>
        <v>1.875</v>
      </c>
      <c r="H18" s="1">
        <f>AVERAGE(F18,H16)</f>
        <v>1.875</v>
      </c>
      <c r="I18" s="1">
        <f>AVERAGE(F18,I15)</f>
        <v>1.7375</v>
      </c>
      <c r="J18" s="1">
        <f>AVERAGE(F18,J14)</f>
        <v>1.8374999999999999</v>
      </c>
      <c r="K18" s="1">
        <f>AVERAGE(F18,K13)</f>
        <v>1.825</v>
      </c>
      <c r="L18" s="1">
        <f>K7</f>
        <v>0.58750000000000002</v>
      </c>
      <c r="M18" s="1">
        <f>J7</f>
        <v>0.13750000000000001</v>
      </c>
      <c r="N18" s="1">
        <f>I7</f>
        <v>0.27</v>
      </c>
      <c r="O18" s="1">
        <f>H7</f>
        <v>0.58250000000000002</v>
      </c>
      <c r="P18" s="1">
        <f>G7</f>
        <v>0.04</v>
      </c>
      <c r="Q18" s="1">
        <f>F7</f>
        <v>0</v>
      </c>
      <c r="R18" s="1">
        <f>E7</f>
        <v>0.6925</v>
      </c>
      <c r="S18" s="1">
        <f>D7</f>
        <v>0.6925</v>
      </c>
      <c r="T18" s="1">
        <f>C7</f>
        <v>0.73750000000000004</v>
      </c>
      <c r="U18" s="1">
        <f>B7</f>
        <v>0.65500000000000003</v>
      </c>
    </row>
    <row r="19" spans="1:31">
      <c r="A19" t="s">
        <v>44</v>
      </c>
      <c r="B19" s="1">
        <f>R3</f>
        <v>1.6875</v>
      </c>
      <c r="C19" s="1">
        <f>R4</f>
        <v>1.7625000000000002</v>
      </c>
      <c r="D19" s="1">
        <f>R5</f>
        <v>1.6875</v>
      </c>
      <c r="E19" s="1">
        <f>R6</f>
        <v>1.675</v>
      </c>
      <c r="F19" s="1">
        <f>AVERAGE(E19,F18)</f>
        <v>1.7749999999999999</v>
      </c>
      <c r="G19" s="1">
        <f>AVERAGE(E19,G17)</f>
        <v>1.7749999999999999</v>
      </c>
      <c r="H19" s="1">
        <f>AVERAGE(E19,H16)</f>
        <v>1.7749999999999999</v>
      </c>
      <c r="I19" s="1">
        <f>AVERAGE(E19,I15)</f>
        <v>1.6375000000000002</v>
      </c>
      <c r="J19" s="1">
        <f>AVERAGE(E19,J14)</f>
        <v>1.7375</v>
      </c>
      <c r="K19" s="1">
        <f>AVERAGE(E19,K13)</f>
        <v>1.7250000000000001</v>
      </c>
      <c r="L19" s="1">
        <f>K6</f>
        <v>0.65</v>
      </c>
      <c r="M19" s="1">
        <f>J6</f>
        <v>0.59</v>
      </c>
      <c r="N19" s="1">
        <f>I6</f>
        <v>0.54249999999999998</v>
      </c>
      <c r="O19" s="1">
        <f>H6</f>
        <v>0.67</v>
      </c>
      <c r="P19" s="1">
        <f>G6</f>
        <v>0.66500000000000004</v>
      </c>
      <c r="Q19" s="1">
        <f>F6</f>
        <v>0.6925</v>
      </c>
      <c r="R19" s="1">
        <f>E6</f>
        <v>0</v>
      </c>
      <c r="S19" s="1">
        <f>D6</f>
        <v>2.5000000000000001E-2</v>
      </c>
      <c r="T19" s="1">
        <f>C6</f>
        <v>0.74</v>
      </c>
      <c r="U19" s="1">
        <f>B6</f>
        <v>0.70250000000000001</v>
      </c>
    </row>
    <row r="20" spans="1:31">
      <c r="A20" t="s">
        <v>45</v>
      </c>
      <c r="B20" s="1">
        <f>S3</f>
        <v>1.7</v>
      </c>
      <c r="C20" s="1">
        <f>S4</f>
        <v>1.7749999999999999</v>
      </c>
      <c r="D20" s="1">
        <f>S5</f>
        <v>1.7</v>
      </c>
      <c r="E20" s="1">
        <f>S6</f>
        <v>1.6875</v>
      </c>
      <c r="F20" s="1">
        <f>S7</f>
        <v>1.7875000000000001</v>
      </c>
      <c r="G20" s="1">
        <f>S8</f>
        <v>1.7875000000000001</v>
      </c>
      <c r="H20" s="1">
        <f>S9</f>
        <v>1.7875000000000001</v>
      </c>
      <c r="I20" s="1">
        <f>S10</f>
        <v>1.65</v>
      </c>
      <c r="J20" s="1">
        <f>S11</f>
        <v>1.75</v>
      </c>
      <c r="K20" s="1">
        <f>S12</f>
        <v>1.7374999999999998</v>
      </c>
      <c r="L20" s="1">
        <f>S13</f>
        <v>0.63</v>
      </c>
      <c r="M20" s="1">
        <f>S14</f>
        <v>0.61</v>
      </c>
      <c r="N20" s="1">
        <f>S15</f>
        <v>0.53</v>
      </c>
      <c r="O20" s="1">
        <f>S16</f>
        <v>0.67500000000000004</v>
      </c>
      <c r="P20" s="1">
        <f>S17</f>
        <v>0.65249999999999997</v>
      </c>
      <c r="Q20" s="1">
        <f>S18</f>
        <v>0.6925</v>
      </c>
      <c r="R20" s="1">
        <f>S19</f>
        <v>2.5000000000000001E-2</v>
      </c>
      <c r="S20" s="1">
        <v>0</v>
      </c>
      <c r="T20" s="1">
        <f>C5</f>
        <v>0.78</v>
      </c>
      <c r="U20" s="1">
        <f>B5</f>
        <v>0.65500000000000003</v>
      </c>
    </row>
    <row r="21" spans="1:31">
      <c r="A21" t="s">
        <v>46</v>
      </c>
      <c r="B21" s="1">
        <f>T3</f>
        <v>1.7749999999999999</v>
      </c>
      <c r="C21" s="1">
        <f>T4</f>
        <v>1.85</v>
      </c>
      <c r="D21" s="1">
        <f>T5</f>
        <v>1.7749999999999999</v>
      </c>
      <c r="E21" s="1">
        <f>T6</f>
        <v>1.7625000000000002</v>
      </c>
      <c r="F21" s="1">
        <f>T7</f>
        <v>1.8625</v>
      </c>
      <c r="G21" s="1">
        <f>T8</f>
        <v>1.8625</v>
      </c>
      <c r="H21" s="1">
        <f>T9</f>
        <v>1.8625</v>
      </c>
      <c r="I21" s="1">
        <f>T10</f>
        <v>1.7250000000000001</v>
      </c>
      <c r="J21" s="1">
        <f>T11</f>
        <v>1.8250000000000002</v>
      </c>
      <c r="K21" s="1">
        <f>T12</f>
        <v>1.8125</v>
      </c>
      <c r="L21" s="1">
        <f>T13</f>
        <v>0.73750000000000004</v>
      </c>
      <c r="M21" s="1">
        <f>T14</f>
        <v>0.6875</v>
      </c>
      <c r="N21" s="1">
        <f>T15</f>
        <v>0.61250000000000004</v>
      </c>
      <c r="O21" s="1">
        <f>T16</f>
        <v>0.7</v>
      </c>
      <c r="P21" s="1">
        <f>T17</f>
        <v>0.72</v>
      </c>
      <c r="Q21" s="1">
        <f>T18</f>
        <v>0.73750000000000004</v>
      </c>
      <c r="R21" s="1">
        <f>T19</f>
        <v>0.74</v>
      </c>
      <c r="S21" s="1">
        <f>T20</f>
        <v>0.78</v>
      </c>
      <c r="T21" s="1">
        <v>0</v>
      </c>
      <c r="U21" s="1">
        <f>B4</f>
        <v>0.155</v>
      </c>
    </row>
    <row r="22" spans="1:31">
      <c r="A22" t="s">
        <v>47</v>
      </c>
      <c r="B22" s="1">
        <f>U3</f>
        <v>1.7</v>
      </c>
      <c r="C22" s="1">
        <f>U4</f>
        <v>1.7749999999999999</v>
      </c>
      <c r="D22" s="1">
        <f>U5</f>
        <v>1.7</v>
      </c>
      <c r="E22" s="1">
        <f>U6</f>
        <v>1.6875</v>
      </c>
      <c r="F22" s="1">
        <f>U7</f>
        <v>1.7875000000000001</v>
      </c>
      <c r="G22" s="1">
        <f>U8</f>
        <v>1.7875000000000001</v>
      </c>
      <c r="H22" s="1">
        <f>U9</f>
        <v>1.7875000000000001</v>
      </c>
      <c r="I22" s="1">
        <f>U10</f>
        <v>1.65</v>
      </c>
      <c r="J22" s="1">
        <f>U11</f>
        <v>1.75</v>
      </c>
      <c r="K22" s="1">
        <f>U12</f>
        <v>1.7374999999999998</v>
      </c>
      <c r="L22" s="1">
        <f>U13</f>
        <v>0.63749999999999996</v>
      </c>
      <c r="M22" s="1">
        <f>U14</f>
        <v>0.66</v>
      </c>
      <c r="N22" s="1">
        <f>U15</f>
        <v>0.53500000000000003</v>
      </c>
      <c r="O22" s="1">
        <f>U16</f>
        <v>0.59750000000000003</v>
      </c>
      <c r="P22" s="1">
        <f>U17</f>
        <v>0.69499999999999995</v>
      </c>
      <c r="Q22" s="1">
        <f>U18</f>
        <v>0.65500000000000003</v>
      </c>
      <c r="R22" s="1">
        <f>U19</f>
        <v>0.70250000000000001</v>
      </c>
      <c r="S22" s="1">
        <f>U20</f>
        <v>0.65500000000000003</v>
      </c>
      <c r="T22" s="1">
        <f>U21</f>
        <v>0.155</v>
      </c>
      <c r="U22" s="1">
        <v>0</v>
      </c>
    </row>
    <row r="23" spans="1:31">
      <c r="D23" s="1"/>
      <c r="F23" s="1"/>
    </row>
    <row r="24" spans="1:31">
      <c r="A24" t="s">
        <v>49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31">
      <c r="A25" t="s">
        <v>50</v>
      </c>
      <c r="B25" t="s">
        <v>59</v>
      </c>
      <c r="D25" s="4" t="s">
        <v>12</v>
      </c>
      <c r="E25" s="4" t="s">
        <v>11</v>
      </c>
      <c r="F25" s="4" t="s">
        <v>13</v>
      </c>
      <c r="G25" s="4" t="s">
        <v>14</v>
      </c>
      <c r="H25" s="4" t="s">
        <v>11</v>
      </c>
      <c r="I25" s="4" t="s">
        <v>13</v>
      </c>
      <c r="J25" s="4" t="s">
        <v>14</v>
      </c>
      <c r="K25" s="4" t="s">
        <v>11</v>
      </c>
      <c r="L25" s="4" t="s">
        <v>13</v>
      </c>
      <c r="M25" s="4" t="s">
        <v>14</v>
      </c>
      <c r="Q25" s="10"/>
      <c r="AB25" s="1"/>
    </row>
    <row r="26" spans="1:31">
      <c r="A26" t="s">
        <v>51</v>
      </c>
      <c r="B26" t="s">
        <v>67</v>
      </c>
      <c r="D26" t="s">
        <v>201</v>
      </c>
      <c r="E26" s="1"/>
      <c r="F26" s="1"/>
      <c r="G26" s="1"/>
      <c r="H26" t="s">
        <v>199</v>
      </c>
      <c r="K26" s="1" t="s">
        <v>216</v>
      </c>
      <c r="L26" s="1"/>
      <c r="M26" s="1"/>
      <c r="N26" t="s">
        <v>10</v>
      </c>
      <c r="O26" t="s">
        <v>9</v>
      </c>
      <c r="P26" t="s">
        <v>224</v>
      </c>
      <c r="Q26" s="8"/>
    </row>
    <row r="27" spans="1:31">
      <c r="A27" t="s">
        <v>52</v>
      </c>
      <c r="B27" t="s">
        <v>60</v>
      </c>
      <c r="D27" t="s">
        <v>88</v>
      </c>
      <c r="E27" s="1">
        <f t="shared" ref="E27:E35" si="1">$C$3</f>
        <v>0.155</v>
      </c>
      <c r="F27" s="1">
        <f>$D$3</f>
        <v>0.65500000000000003</v>
      </c>
      <c r="G27" s="1">
        <f>$D$4</f>
        <v>0.78</v>
      </c>
      <c r="H27" s="1">
        <f>0</f>
        <v>0</v>
      </c>
      <c r="I27" s="1">
        <f ca="1">$R$193+$R$194</f>
        <v>0.27816636262433486</v>
      </c>
      <c r="J27" s="1">
        <f ca="1">$R$193+$R$194</f>
        <v>0.27816636262433486</v>
      </c>
      <c r="K27" s="1">
        <f t="shared" ref="K27" si="2">E27-H27</f>
        <v>0.155</v>
      </c>
      <c r="L27" s="1">
        <f t="shared" ref="L27" ca="1" si="3">F27-I27</f>
        <v>0.37683363737566516</v>
      </c>
      <c r="M27" s="1">
        <f t="shared" ref="M27" ca="1" si="4">G27-J27</f>
        <v>0.50183363737566511</v>
      </c>
      <c r="N27">
        <f t="shared" ref="N27" ca="1" si="5">(K27+L27-M27)/2</f>
        <v>1.5000000000000013E-2</v>
      </c>
      <c r="O27">
        <f t="shared" ref="O27" ca="1" si="6">(K27+M27-L27)/2</f>
        <v>0.13999999999999999</v>
      </c>
      <c r="P27">
        <f t="shared" ref="P27" ca="1" si="7">(L27+M27-K27)/2</f>
        <v>0.3618336373756651</v>
      </c>
      <c r="Q27" s="8"/>
    </row>
    <row r="28" spans="1:31">
      <c r="A28" t="s">
        <v>53</v>
      </c>
      <c r="B28" t="s">
        <v>66</v>
      </c>
      <c r="D28" t="s">
        <v>89</v>
      </c>
      <c r="E28" s="1">
        <f t="shared" si="1"/>
        <v>0.155</v>
      </c>
      <c r="F28" s="1">
        <f>$E$3</f>
        <v>0.70250000000000001</v>
      </c>
      <c r="G28" s="1">
        <f>$E$4</f>
        <v>0.74</v>
      </c>
      <c r="H28" s="1">
        <f>0</f>
        <v>0</v>
      </c>
      <c r="I28" s="1">
        <f ca="1">$R$193+$R$195</f>
        <v>0.28122191817989045</v>
      </c>
      <c r="J28" s="1">
        <f ca="1">$R$193+$R$195</f>
        <v>0.28122191817989045</v>
      </c>
      <c r="K28" s="1">
        <f t="shared" ref="K28:K35" si="8">E28-H28</f>
        <v>0.155</v>
      </c>
      <c r="L28" s="1">
        <f t="shared" ref="L28:L35" ca="1" si="9">F28-I28</f>
        <v>0.42127808182010956</v>
      </c>
      <c r="M28" s="1">
        <f t="shared" ref="M28:M35" ca="1" si="10">G28-J28</f>
        <v>0.45877808182010954</v>
      </c>
      <c r="N28">
        <f t="shared" ref="N28:N35" ca="1" si="11">(K28+L28-M28)/2</f>
        <v>5.8749999999999997E-2</v>
      </c>
      <c r="O28">
        <f t="shared" ref="O28:O35" ca="1" si="12">(K28+M28-L28)/2</f>
        <v>9.6249999999999974E-2</v>
      </c>
      <c r="P28">
        <f t="shared" ref="P28:P35" ca="1" si="13">(L28+M28-K28)/2</f>
        <v>0.36252808182010954</v>
      </c>
      <c r="Q28" s="8"/>
      <c r="X28" s="4"/>
      <c r="Y28" s="4"/>
      <c r="Z28" s="4"/>
    </row>
    <row r="29" spans="1:31">
      <c r="A29" t="s">
        <v>54</v>
      </c>
      <c r="B29" t="s">
        <v>61</v>
      </c>
      <c r="D29" t="s">
        <v>90</v>
      </c>
      <c r="E29" s="1">
        <f t="shared" si="1"/>
        <v>0.155</v>
      </c>
      <c r="F29" s="1">
        <f>$H$3</f>
        <v>0.59750000000000003</v>
      </c>
      <c r="G29" s="1">
        <f>$H$4</f>
        <v>0.7</v>
      </c>
      <c r="H29" s="1">
        <f>0</f>
        <v>0</v>
      </c>
      <c r="I29" s="1">
        <f ca="1">$R$196+$R$197+$R$198</f>
        <v>0.32935945913594633</v>
      </c>
      <c r="J29" s="1">
        <f ca="1">$R$196+$R$197+$R$198</f>
        <v>0.32935945913594633</v>
      </c>
      <c r="K29" s="1">
        <f t="shared" si="8"/>
        <v>0.155</v>
      </c>
      <c r="L29" s="1">
        <f t="shared" ca="1" si="9"/>
        <v>0.2681405408640537</v>
      </c>
      <c r="M29" s="1">
        <f t="shared" ca="1" si="10"/>
        <v>0.37064054086405362</v>
      </c>
      <c r="N29">
        <f t="shared" ca="1" si="11"/>
        <v>2.6250000000000051E-2</v>
      </c>
      <c r="O29">
        <f t="shared" ca="1" si="12"/>
        <v>0.12874999999999998</v>
      </c>
      <c r="P29">
        <f t="shared" ca="1" si="13"/>
        <v>0.24189054086405365</v>
      </c>
      <c r="Q29" s="8"/>
      <c r="T29" s="1"/>
      <c r="U29" s="1"/>
      <c r="V29" s="1"/>
      <c r="X29" s="4"/>
      <c r="Y29" s="4"/>
      <c r="Z29" s="4"/>
      <c r="AC29" s="1"/>
      <c r="AD29" s="1"/>
      <c r="AE29" s="1"/>
    </row>
    <row r="30" spans="1:31">
      <c r="A30" t="s">
        <v>55</v>
      </c>
      <c r="B30" t="s">
        <v>65</v>
      </c>
      <c r="D30" t="s">
        <v>91</v>
      </c>
      <c r="E30" s="1">
        <f t="shared" si="1"/>
        <v>0.155</v>
      </c>
      <c r="F30" s="1">
        <f>$K$3</f>
        <v>0.63749999999999996</v>
      </c>
      <c r="G30" s="1">
        <f>$K$4</f>
        <v>0.73750000000000004</v>
      </c>
      <c r="H30" s="1">
        <f>0</f>
        <v>0</v>
      </c>
      <c r="I30" s="1">
        <f ca="1">$R$196+$R$197+$R$199</f>
        <v>0.34060945913594631</v>
      </c>
      <c r="J30" s="1">
        <f ca="1">$R$196+$R$197+$R$199</f>
        <v>0.34060945913594631</v>
      </c>
      <c r="K30" s="1">
        <f t="shared" si="8"/>
        <v>0.155</v>
      </c>
      <c r="L30" s="1">
        <f t="shared" ca="1" si="9"/>
        <v>0.29689054086405364</v>
      </c>
      <c r="M30" s="1">
        <f t="shared" ca="1" si="10"/>
        <v>0.39689054086405373</v>
      </c>
      <c r="N30">
        <f t="shared" ca="1" si="11"/>
        <v>2.7499999999999969E-2</v>
      </c>
      <c r="O30">
        <f t="shared" ca="1" si="12"/>
        <v>0.12750000000000006</v>
      </c>
      <c r="P30">
        <f t="shared" ca="1" si="13"/>
        <v>0.26939054086405367</v>
      </c>
      <c r="T30" s="1"/>
      <c r="U30" s="1"/>
      <c r="V30" s="1"/>
      <c r="X30" s="4"/>
      <c r="Y30" s="4"/>
      <c r="Z30" s="4"/>
      <c r="AC30" s="1"/>
      <c r="AD30" s="1"/>
      <c r="AE30" s="1"/>
    </row>
    <row r="31" spans="1:31">
      <c r="A31" t="s">
        <v>56</v>
      </c>
      <c r="B31" t="s">
        <v>62</v>
      </c>
      <c r="D31" t="s">
        <v>92</v>
      </c>
      <c r="E31" s="1">
        <f t="shared" si="1"/>
        <v>0.155</v>
      </c>
      <c r="F31" s="1">
        <f>$I$3</f>
        <v>0.53500000000000003</v>
      </c>
      <c r="G31" s="1">
        <f>$I$4</f>
        <v>0.61250000000000004</v>
      </c>
      <c r="H31" s="1">
        <f>0</f>
        <v>0</v>
      </c>
      <c r="I31" s="1">
        <f ca="1">$R$196+$R$200+$R$201</f>
        <v>0.2557434222092706</v>
      </c>
      <c r="J31" s="1">
        <f ca="1">$R$196+$R$200+$R$201</f>
        <v>0.2557434222092706</v>
      </c>
      <c r="K31" s="1">
        <f t="shared" si="8"/>
        <v>0.155</v>
      </c>
      <c r="L31" s="1">
        <f t="shared" ca="1" si="9"/>
        <v>0.27925657779072943</v>
      </c>
      <c r="M31" s="1">
        <f t="shared" ca="1" si="10"/>
        <v>0.35675657779072945</v>
      </c>
      <c r="N31">
        <f t="shared" ca="1" si="11"/>
        <v>3.8750000000000007E-2</v>
      </c>
      <c r="O31">
        <f t="shared" ca="1" si="12"/>
        <v>0.11625000000000002</v>
      </c>
      <c r="P31">
        <f t="shared" ca="1" si="13"/>
        <v>0.24050657779072943</v>
      </c>
      <c r="T31" s="1"/>
      <c r="U31" s="1"/>
      <c r="V31" s="1"/>
      <c r="X31" s="4"/>
      <c r="Y31" s="4"/>
      <c r="Z31" s="4"/>
      <c r="AC31" s="1"/>
      <c r="AD31" s="1"/>
      <c r="AE31" s="1"/>
    </row>
    <row r="32" spans="1:31">
      <c r="A32" t="s">
        <v>57</v>
      </c>
      <c r="B32" t="s">
        <v>63</v>
      </c>
      <c r="D32" t="s">
        <v>93</v>
      </c>
      <c r="E32" s="1">
        <f t="shared" si="1"/>
        <v>0.155</v>
      </c>
      <c r="F32" s="1">
        <f>$J$3</f>
        <v>0.66</v>
      </c>
      <c r="G32" s="1">
        <f>$J$4</f>
        <v>0.6875</v>
      </c>
      <c r="H32" s="1">
        <f>0</f>
        <v>0</v>
      </c>
      <c r="I32" s="1">
        <f ca="1">$R$196+$R$200+$R$202+$R$204</f>
        <v>0.23480778232831823</v>
      </c>
      <c r="J32" s="1">
        <f ca="1">$R$196+$R$200+$R$202+$R$204</f>
        <v>0.23480778232831823</v>
      </c>
      <c r="K32" s="1">
        <f t="shared" si="8"/>
        <v>0.155</v>
      </c>
      <c r="L32" s="1">
        <f t="shared" ca="1" si="9"/>
        <v>0.4251922176716818</v>
      </c>
      <c r="M32" s="1">
        <f t="shared" ca="1" si="10"/>
        <v>0.45269221767168177</v>
      </c>
      <c r="N32">
        <f t="shared" ca="1" si="11"/>
        <v>6.3750000000000029E-2</v>
      </c>
      <c r="O32">
        <f t="shared" ca="1" si="12"/>
        <v>9.1249999999999998E-2</v>
      </c>
      <c r="P32">
        <f t="shared" ca="1" si="13"/>
        <v>0.36144221767168178</v>
      </c>
      <c r="T32" s="1"/>
      <c r="U32" s="1"/>
      <c r="V32" s="1"/>
      <c r="X32" s="4"/>
      <c r="Y32" s="4"/>
      <c r="Z32" s="4"/>
      <c r="AC32" s="1"/>
      <c r="AD32" s="1"/>
      <c r="AE32" s="1"/>
    </row>
    <row r="33" spans="1:47">
      <c r="A33" t="s">
        <v>58</v>
      </c>
      <c r="B33" t="s">
        <v>64</v>
      </c>
      <c r="D33" t="s">
        <v>94</v>
      </c>
      <c r="E33" s="1">
        <f t="shared" si="1"/>
        <v>0.155</v>
      </c>
      <c r="F33" s="1">
        <f>$F$3</f>
        <v>0.65500000000000003</v>
      </c>
      <c r="G33" s="1">
        <f>$F$4</f>
        <v>0.73750000000000004</v>
      </c>
      <c r="H33" s="1">
        <f>0</f>
        <v>0</v>
      </c>
      <c r="I33" s="1">
        <f ca="1">$R$196+$R$200+$R$202+$R$203+$R$205</f>
        <v>0.32838746680501157</v>
      </c>
      <c r="J33" s="1">
        <f ca="1">$R$196+$R$200+$R$202+$R$203+$R$205</f>
        <v>0.32838746680501157</v>
      </c>
      <c r="K33" s="1">
        <f t="shared" si="8"/>
        <v>0.155</v>
      </c>
      <c r="L33" s="1">
        <f t="shared" ca="1" si="9"/>
        <v>0.32661253319498845</v>
      </c>
      <c r="M33" s="1">
        <f t="shared" ca="1" si="10"/>
        <v>0.40911253319498847</v>
      </c>
      <c r="N33">
        <f t="shared" ca="1" si="11"/>
        <v>3.6249999999999977E-2</v>
      </c>
      <c r="O33">
        <f t="shared" ca="1" si="12"/>
        <v>0.11874999999999999</v>
      </c>
      <c r="P33">
        <f t="shared" ca="1" si="13"/>
        <v>0.29036253319498845</v>
      </c>
      <c r="T33" s="1"/>
      <c r="U33" s="1"/>
      <c r="V33" s="1"/>
      <c r="X33" s="4"/>
      <c r="Y33" s="4"/>
      <c r="Z33" s="4"/>
      <c r="AC33" s="1"/>
      <c r="AD33" s="1"/>
      <c r="AE33" s="1"/>
    </row>
    <row r="34" spans="1:47">
      <c r="D34" s="5" t="s">
        <v>95</v>
      </c>
      <c r="E34" s="1">
        <f t="shared" si="1"/>
        <v>0.155</v>
      </c>
      <c r="F34" s="1">
        <f>$G$3</f>
        <v>0.69499999999999995</v>
      </c>
      <c r="G34" s="1">
        <f>$G$4</f>
        <v>0.72</v>
      </c>
      <c r="H34" s="1">
        <f>0</f>
        <v>0</v>
      </c>
      <c r="I34" s="1">
        <f ca="1">$R$196+$R$200+$R$202+$R$203+$R$206</f>
        <v>0.31880413347167819</v>
      </c>
      <c r="J34" s="1">
        <f ca="1">$R$196+$R$200+$R$202+$R$203+$R$206</f>
        <v>0.31880413347167819</v>
      </c>
      <c r="K34" s="1">
        <f t="shared" si="8"/>
        <v>0.155</v>
      </c>
      <c r="L34" s="1">
        <f t="shared" ca="1" si="9"/>
        <v>0.37619586652832177</v>
      </c>
      <c r="M34" s="1">
        <f t="shared" ca="1" si="10"/>
        <v>0.40119586652832179</v>
      </c>
      <c r="N34">
        <f t="shared" ca="1" si="11"/>
        <v>6.4999999999999974E-2</v>
      </c>
      <c r="O34">
        <f t="shared" ca="1" si="12"/>
        <v>0.09</v>
      </c>
      <c r="P34">
        <f t="shared" ca="1" si="13"/>
        <v>0.31119586652832176</v>
      </c>
      <c r="T34" s="1"/>
      <c r="U34" s="1"/>
      <c r="V34" s="1"/>
      <c r="X34" s="4"/>
      <c r="Y34" s="4"/>
      <c r="Z34" s="4"/>
      <c r="AC34" s="1"/>
      <c r="AD34" s="1"/>
      <c r="AE34" s="1"/>
    </row>
    <row r="35" spans="1:47">
      <c r="A35" t="s">
        <v>72</v>
      </c>
      <c r="E35" s="1"/>
      <c r="F35" s="1"/>
      <c r="G35" s="1"/>
      <c r="H35" s="1"/>
      <c r="I35" s="1"/>
      <c r="J35" s="1"/>
      <c r="K35" s="1"/>
      <c r="L35" s="1"/>
      <c r="M35" s="1"/>
      <c r="T35" s="1"/>
      <c r="U35" s="1"/>
      <c r="V35" s="1"/>
      <c r="X35" s="4"/>
      <c r="Y35" s="4"/>
      <c r="Z35" s="4"/>
      <c r="AC35" s="1"/>
      <c r="AD35" s="1"/>
      <c r="AE35" s="1"/>
    </row>
    <row r="36" spans="1:47">
      <c r="A36" t="s">
        <v>17</v>
      </c>
      <c r="B36" t="s">
        <v>85</v>
      </c>
      <c r="D36" s="4" t="s">
        <v>12</v>
      </c>
      <c r="E36" s="4" t="s">
        <v>11</v>
      </c>
      <c r="F36" s="4" t="s">
        <v>13</v>
      </c>
      <c r="G36" s="4" t="s">
        <v>14</v>
      </c>
      <c r="H36" s="4" t="s">
        <v>11</v>
      </c>
      <c r="I36" s="4" t="s">
        <v>13</v>
      </c>
      <c r="J36" s="4" t="s">
        <v>14</v>
      </c>
      <c r="K36" s="4" t="s">
        <v>11</v>
      </c>
      <c r="L36" s="4" t="s">
        <v>13</v>
      </c>
      <c r="M36" s="4" t="s">
        <v>14</v>
      </c>
      <c r="T36" s="1"/>
      <c r="U36" s="1"/>
      <c r="V36" s="1"/>
      <c r="X36" s="4"/>
      <c r="Y36" s="4"/>
      <c r="Z36" s="4"/>
      <c r="AC36" s="1"/>
      <c r="AD36" s="1"/>
      <c r="AE36" s="1"/>
    </row>
    <row r="37" spans="1:47">
      <c r="A37" t="s">
        <v>16</v>
      </c>
      <c r="B37" t="s">
        <v>78</v>
      </c>
      <c r="D37" t="s">
        <v>200</v>
      </c>
      <c r="E37" s="1"/>
      <c r="F37" s="1"/>
      <c r="G37" s="1"/>
      <c r="H37" t="s">
        <v>199</v>
      </c>
      <c r="K37" s="1" t="s">
        <v>216</v>
      </c>
      <c r="L37" s="1"/>
      <c r="M37" s="1"/>
      <c r="N37" t="s">
        <v>195</v>
      </c>
      <c r="O37" t="s">
        <v>196</v>
      </c>
      <c r="P37" t="s">
        <v>224</v>
      </c>
      <c r="T37" s="6"/>
      <c r="U37" s="1"/>
      <c r="V37" s="1"/>
      <c r="X37" s="4"/>
      <c r="Y37" s="4"/>
      <c r="Z37" s="4"/>
      <c r="AC37" s="1"/>
      <c r="AD37" s="1"/>
      <c r="AE37" s="1"/>
    </row>
    <row r="38" spans="1:47">
      <c r="A38" t="s">
        <v>74</v>
      </c>
      <c r="B38" t="s">
        <v>79</v>
      </c>
      <c r="D38" t="s">
        <v>96</v>
      </c>
      <c r="E38" s="1">
        <f>$H$5</f>
        <v>0.67500000000000004</v>
      </c>
      <c r="F38" s="1">
        <f>$D$3</f>
        <v>0.65500000000000003</v>
      </c>
      <c r="G38" s="1">
        <f>$H$3</f>
        <v>0.59750000000000003</v>
      </c>
      <c r="H38" s="1">
        <f ca="1">$R$194+$R$197+$R$198</f>
        <v>0.27246482396513116</v>
      </c>
      <c r="I38" s="1">
        <f ca="1">$R$190+$R$192+$R$194</f>
        <v>0.22462604150456672</v>
      </c>
      <c r="J38" s="1">
        <f ca="1">$R$190+$R$192+$R$197+$R$198</f>
        <v>0.47792419880303127</v>
      </c>
      <c r="K38" s="1">
        <f t="shared" ref="K38" ca="1" si="14">E38-H38</f>
        <v>0.40253517603486888</v>
      </c>
      <c r="L38" s="1">
        <f t="shared" ref="L38" ca="1" si="15">F38-I38</f>
        <v>0.43037395849543331</v>
      </c>
      <c r="M38" s="1">
        <f t="shared" ref="M38" ca="1" si="16">G38-J38</f>
        <v>0.11957580119696876</v>
      </c>
      <c r="N38">
        <f t="shared" ref="N38" ca="1" si="17">(K38+L38-M38)/2</f>
        <v>0.35666666666666669</v>
      </c>
      <c r="O38">
        <f t="shared" ref="O38" ca="1" si="18">(K38+M38-L38)/2</f>
        <v>4.5868509368202165E-2</v>
      </c>
      <c r="P38">
        <f t="shared" ref="P38" ca="1" si="19">(L38+M38-K38)/2</f>
        <v>7.3707291828766619E-2</v>
      </c>
      <c r="S38" s="4"/>
      <c r="T38" s="6"/>
      <c r="U38" s="1"/>
      <c r="V38" s="1"/>
      <c r="X38" s="4"/>
      <c r="Y38" s="4"/>
      <c r="Z38" s="4"/>
      <c r="AC38" s="1"/>
      <c r="AD38" s="1"/>
      <c r="AE38" s="1"/>
    </row>
    <row r="39" spans="1:47">
      <c r="A39" t="s">
        <v>75</v>
      </c>
      <c r="B39" t="s">
        <v>80</v>
      </c>
      <c r="D39" t="s">
        <v>97</v>
      </c>
      <c r="E39" s="1">
        <f>$H$5</f>
        <v>0.67500000000000004</v>
      </c>
      <c r="F39" s="1">
        <f>$D$4</f>
        <v>0.78</v>
      </c>
      <c r="G39" s="1">
        <f>$H$4</f>
        <v>0.7</v>
      </c>
      <c r="H39" s="1">
        <f ca="1">$R$194+$R$197+$R$198</f>
        <v>0.27246482396513116</v>
      </c>
      <c r="I39" s="1">
        <f ca="1">$R$190+$R$191+$R$194</f>
        <v>0.28879270817123343</v>
      </c>
      <c r="J39" s="1">
        <f ca="1">$R$190+$R$191+$R$197+$R$198</f>
        <v>0.54209086546969798</v>
      </c>
      <c r="K39" s="1">
        <f t="shared" ref="K39:K73" ca="1" si="20">E39-H39</f>
        <v>0.40253517603486888</v>
      </c>
      <c r="L39" s="1">
        <f t="shared" ref="L39:L73" ca="1" si="21">F39-I39</f>
        <v>0.4912072918287666</v>
      </c>
      <c r="M39" s="1">
        <f t="shared" ref="M39:M73" ca="1" si="22">G39-J39</f>
        <v>0.15790913453030198</v>
      </c>
      <c r="N39">
        <f t="shared" ref="N39:N73" ca="1" si="23">(K39+L39-M39)/2</f>
        <v>0.36791666666666673</v>
      </c>
      <c r="O39">
        <f t="shared" ref="O39:O73" ca="1" si="24">(K39+M39-L39)/2</f>
        <v>3.4618509368202127E-2</v>
      </c>
      <c r="P39">
        <f t="shared" ref="P39:P73" ca="1" si="25">(L39+M39-K39)/2</f>
        <v>0.12329062516209982</v>
      </c>
      <c r="R39" s="8"/>
      <c r="X39" s="4"/>
      <c r="Y39" s="4"/>
      <c r="Z39" s="4"/>
      <c r="AC39" s="1"/>
      <c r="AD39" s="1"/>
      <c r="AE39" s="1"/>
    </row>
    <row r="40" spans="1:47">
      <c r="A40" t="s">
        <v>76</v>
      </c>
      <c r="B40" t="s">
        <v>81</v>
      </c>
      <c r="E40" s="1"/>
      <c r="F40" s="1"/>
      <c r="G40" s="1"/>
      <c r="H40" s="1"/>
      <c r="I40" s="1"/>
      <c r="J40" s="1"/>
      <c r="K40" s="1"/>
      <c r="L40" s="1"/>
      <c r="M40" s="1"/>
      <c r="R40" s="10"/>
      <c r="X40" s="4"/>
      <c r="Y40" s="4"/>
      <c r="Z40" s="4"/>
      <c r="AC40" s="1"/>
      <c r="AD40" s="1"/>
      <c r="AE40" s="1"/>
    </row>
    <row r="41" spans="1:47">
      <c r="A41" t="s">
        <v>20</v>
      </c>
      <c r="B41" t="s">
        <v>82</v>
      </c>
      <c r="D41" t="s">
        <v>98</v>
      </c>
      <c r="E41" s="1">
        <f>$K$5</f>
        <v>0.63</v>
      </c>
      <c r="F41" s="1">
        <f>$D$3</f>
        <v>0.65500000000000003</v>
      </c>
      <c r="G41" s="1">
        <f>$K$3</f>
        <v>0.63749999999999996</v>
      </c>
      <c r="H41" s="1">
        <f ca="1">$R$194+$R$197+$R$199</f>
        <v>0.2837148239651312</v>
      </c>
      <c r="I41" s="1">
        <f ca="1">$R$190+$R$192+$R$194</f>
        <v>0.22462604150456672</v>
      </c>
      <c r="J41" s="1">
        <f ca="1">$R$190+$R$192+$R$197+$R$199</f>
        <v>0.48917419880303126</v>
      </c>
      <c r="K41" s="1">
        <f t="shared" ca="1" si="20"/>
        <v>0.3462851760348688</v>
      </c>
      <c r="L41" s="1">
        <f t="shared" ca="1" si="21"/>
        <v>0.43037395849543331</v>
      </c>
      <c r="M41" s="1">
        <f t="shared" ca="1" si="22"/>
        <v>0.1483258011969687</v>
      </c>
      <c r="N41">
        <f t="shared" ca="1" si="23"/>
        <v>0.31416666666666671</v>
      </c>
      <c r="O41">
        <f t="shared" ca="1" si="24"/>
        <v>3.2118509368202097E-2</v>
      </c>
      <c r="P41">
        <f t="shared" ca="1" si="25"/>
        <v>0.11620729182876657</v>
      </c>
      <c r="R41" s="10"/>
      <c r="T41" s="1"/>
      <c r="U41" s="1"/>
      <c r="V41" s="1"/>
      <c r="X41" s="4"/>
      <c r="Y41" s="4"/>
      <c r="Z41" s="4"/>
      <c r="AC41" s="1"/>
      <c r="AD41" s="1"/>
      <c r="AE41" s="1"/>
    </row>
    <row r="42" spans="1:47">
      <c r="A42" t="s">
        <v>18</v>
      </c>
      <c r="B42" t="s">
        <v>83</v>
      </c>
      <c r="D42" t="s">
        <v>99</v>
      </c>
      <c r="E42" s="1">
        <f>$K$5</f>
        <v>0.63</v>
      </c>
      <c r="F42" s="1">
        <f>$D$4</f>
        <v>0.78</v>
      </c>
      <c r="G42" s="1">
        <f>$K$4</f>
        <v>0.73750000000000004</v>
      </c>
      <c r="H42" s="1">
        <f ca="1">$R$194+$R$197+$R$199</f>
        <v>0.2837148239651312</v>
      </c>
      <c r="I42" s="1">
        <f ca="1">$R$190+$R$191+$R$194</f>
        <v>0.28879270817123343</v>
      </c>
      <c r="J42" s="1">
        <f ca="1">$R$190+$R$191+$R$197+$R$199</f>
        <v>0.55334086546969796</v>
      </c>
      <c r="K42" s="1">
        <f t="shared" ca="1" si="20"/>
        <v>0.3462851760348688</v>
      </c>
      <c r="L42" s="1">
        <f t="shared" ca="1" si="21"/>
        <v>0.4912072918287666</v>
      </c>
      <c r="M42" s="1">
        <f t="shared" ca="1" si="22"/>
        <v>0.18415913453030208</v>
      </c>
      <c r="N42">
        <f t="shared" ca="1" si="23"/>
        <v>0.32666666666666666</v>
      </c>
      <c r="O42">
        <f t="shared" ca="1" si="24"/>
        <v>1.9618509368202114E-2</v>
      </c>
      <c r="P42">
        <f t="shared" ca="1" si="25"/>
        <v>0.16454062516209991</v>
      </c>
      <c r="R42" s="10"/>
      <c r="X42" s="4"/>
      <c r="Y42" s="4"/>
      <c r="Z42" s="4"/>
      <c r="AC42" s="1"/>
      <c r="AD42" s="1"/>
      <c r="AE42" s="1"/>
    </row>
    <row r="43" spans="1:47">
      <c r="A43" t="s">
        <v>19</v>
      </c>
      <c r="B43" t="s">
        <v>84</v>
      </c>
      <c r="E43" s="1"/>
      <c r="F43" s="1"/>
      <c r="G43" s="1"/>
      <c r="H43" s="1"/>
      <c r="I43" s="1"/>
      <c r="J43" s="1"/>
      <c r="K43" s="1"/>
      <c r="L43" s="1"/>
      <c r="M43" s="1"/>
      <c r="R43" s="10"/>
      <c r="X43" s="4"/>
      <c r="Y43" s="4"/>
      <c r="Z43" s="4"/>
    </row>
    <row r="44" spans="1:47">
      <c r="A44" t="s">
        <v>73</v>
      </c>
      <c r="B44" t="s">
        <v>86</v>
      </c>
      <c r="D44" t="s">
        <v>100</v>
      </c>
      <c r="E44" s="1">
        <f>$I$5</f>
        <v>0.53</v>
      </c>
      <c r="F44" s="1">
        <f>$D$3</f>
        <v>0.65500000000000003</v>
      </c>
      <c r="G44" s="1">
        <f>$I$3</f>
        <v>0.53500000000000003</v>
      </c>
      <c r="H44" s="1">
        <f ca="1">$R$194+$R$200+$R$201</f>
        <v>0.19884878703845543</v>
      </c>
      <c r="I44" s="1">
        <f ca="1">$R$190+$R$192+$R$194</f>
        <v>0.22462604150456672</v>
      </c>
      <c r="J44" s="1">
        <f ca="1">$R$190+$R$192+$R$200+$R$201</f>
        <v>0.40430816187635549</v>
      </c>
      <c r="K44" s="1">
        <f t="shared" ca="1" si="20"/>
        <v>0.33115121296154459</v>
      </c>
      <c r="L44" s="1">
        <f t="shared" ca="1" si="21"/>
        <v>0.43037395849543331</v>
      </c>
      <c r="M44" s="1">
        <f t="shared" ca="1" si="22"/>
        <v>0.13069183812364454</v>
      </c>
      <c r="N44">
        <f t="shared" ca="1" si="23"/>
        <v>0.31541666666666668</v>
      </c>
      <c r="O44">
        <f t="shared" ca="1" si="24"/>
        <v>1.5734546294877916E-2</v>
      </c>
      <c r="P44">
        <f t="shared" ca="1" si="25"/>
        <v>0.11495729182876663</v>
      </c>
      <c r="R44" s="10"/>
      <c r="T44" s="1"/>
      <c r="U44" s="1"/>
      <c r="V44" s="1"/>
      <c r="X44" s="4"/>
      <c r="Y44" s="4"/>
      <c r="Z44" s="4"/>
      <c r="AP44" s="8"/>
      <c r="AQ44" s="8"/>
      <c r="AR44" s="8"/>
      <c r="AS44" s="8"/>
      <c r="AT44" s="8"/>
      <c r="AU44" s="8"/>
    </row>
    <row r="45" spans="1:47">
      <c r="A45" t="s">
        <v>77</v>
      </c>
      <c r="B45" t="s">
        <v>87</v>
      </c>
      <c r="D45" t="s">
        <v>101</v>
      </c>
      <c r="E45" s="1">
        <f>$I$5</f>
        <v>0.53</v>
      </c>
      <c r="F45" s="1">
        <f>$D$4</f>
        <v>0.78</v>
      </c>
      <c r="G45" s="1">
        <f>$I$4</f>
        <v>0.61250000000000004</v>
      </c>
      <c r="H45" s="1">
        <f ca="1">$R$194+$R$200+$R$201</f>
        <v>0.19884878703845543</v>
      </c>
      <c r="I45" s="1">
        <f ca="1">$R$190+$R$191+$R$194</f>
        <v>0.28879270817123343</v>
      </c>
      <c r="J45" s="1">
        <f ca="1">$R$190+$R$191+$R$200+$R$201</f>
        <v>0.46847482854302219</v>
      </c>
      <c r="K45" s="1">
        <f t="shared" ca="1" si="20"/>
        <v>0.33115121296154459</v>
      </c>
      <c r="L45" s="1">
        <f t="shared" ca="1" si="21"/>
        <v>0.4912072918287666</v>
      </c>
      <c r="M45" s="1">
        <f t="shared" ca="1" si="22"/>
        <v>0.14402517145697785</v>
      </c>
      <c r="N45">
        <f t="shared" ca="1" si="23"/>
        <v>0.33916666666666673</v>
      </c>
      <c r="O45">
        <f t="shared" ca="1" si="24"/>
        <v>-8.0154537051220776E-3</v>
      </c>
      <c r="P45">
        <f t="shared" ca="1" si="25"/>
        <v>0.15204062516209993</v>
      </c>
      <c r="R45" s="10"/>
      <c r="T45" s="1"/>
      <c r="U45" s="1"/>
      <c r="V45" s="1"/>
      <c r="X45" s="4"/>
      <c r="Y45" s="4"/>
      <c r="Z45" s="4"/>
      <c r="AP45" s="8"/>
      <c r="AQ45" s="8"/>
      <c r="AR45" s="8"/>
      <c r="AS45" s="8"/>
      <c r="AT45" s="8"/>
      <c r="AU45" s="8"/>
    </row>
    <row r="46" spans="1:47">
      <c r="E46" s="1"/>
      <c r="F46" s="1"/>
      <c r="G46" s="1"/>
      <c r="H46" s="1"/>
      <c r="I46" s="1"/>
      <c r="J46" s="1"/>
      <c r="K46" s="1"/>
      <c r="L46" s="1"/>
      <c r="M46" s="1"/>
      <c r="T46" s="1"/>
      <c r="U46" s="1"/>
      <c r="V46" s="1"/>
      <c r="AP46" s="8"/>
      <c r="AQ46" s="8"/>
      <c r="AR46" s="8"/>
      <c r="AS46" s="8"/>
      <c r="AT46" s="8"/>
      <c r="AU46" s="8"/>
    </row>
    <row r="47" spans="1:47">
      <c r="D47" t="s">
        <v>102</v>
      </c>
      <c r="E47" s="1">
        <f>$J$5</f>
        <v>0.61</v>
      </c>
      <c r="F47" s="1">
        <f>$D$3</f>
        <v>0.65500000000000003</v>
      </c>
      <c r="G47" s="1">
        <f>$J$3</f>
        <v>0.66</v>
      </c>
      <c r="H47" s="1">
        <f ca="1">$R$194+$R$200+$R$202+$R$204</f>
        <v>0.17791314715750306</v>
      </c>
      <c r="I47" s="1">
        <f ca="1">$R$190+$R$192+$R$194</f>
        <v>0.22462604150456672</v>
      </c>
      <c r="J47" s="1">
        <f ca="1">$R$190+$R$192+$R$200+$R$202+$R$204</f>
        <v>0.38337252199540311</v>
      </c>
      <c r="K47" s="1">
        <f t="shared" ca="1" si="20"/>
        <v>0.43208685284249693</v>
      </c>
      <c r="L47" s="1">
        <f t="shared" ca="1" si="21"/>
        <v>0.43037395849543331</v>
      </c>
      <c r="M47" s="1">
        <f t="shared" ca="1" si="22"/>
        <v>0.27662747800459692</v>
      </c>
      <c r="N47">
        <f t="shared" ca="1" si="23"/>
        <v>0.2929166666666666</v>
      </c>
      <c r="O47">
        <f t="shared" ca="1" si="24"/>
        <v>0.13917018617583024</v>
      </c>
      <c r="P47">
        <f t="shared" ca="1" si="25"/>
        <v>0.13745729182876665</v>
      </c>
      <c r="T47" s="1"/>
      <c r="U47" s="1"/>
      <c r="V47" s="1"/>
      <c r="AP47" s="8"/>
      <c r="AQ47" s="8"/>
      <c r="AR47" s="8"/>
      <c r="AS47" s="8"/>
      <c r="AT47" s="8"/>
      <c r="AU47" s="8"/>
    </row>
    <row r="48" spans="1:47">
      <c r="D48" t="s">
        <v>103</v>
      </c>
      <c r="E48" s="1">
        <f>$J$5</f>
        <v>0.61</v>
      </c>
      <c r="F48" s="1">
        <f>$D$4</f>
        <v>0.78</v>
      </c>
      <c r="G48" s="1">
        <f>$J$4</f>
        <v>0.6875</v>
      </c>
      <c r="H48" s="1">
        <f ca="1">$R$194+$R$200+$R$202+$R$204</f>
        <v>0.17791314715750306</v>
      </c>
      <c r="I48" s="1">
        <f ca="1">$R$190+$R$191+$R$194</f>
        <v>0.28879270817123343</v>
      </c>
      <c r="J48" s="1">
        <f ca="1">$R$190+$R$191+$R$200+$R$202+$R$204</f>
        <v>0.44753918866206982</v>
      </c>
      <c r="K48" s="1">
        <f t="shared" ca="1" si="20"/>
        <v>0.43208685284249693</v>
      </c>
      <c r="L48" s="1">
        <f t="shared" ca="1" si="21"/>
        <v>0.4912072918287666</v>
      </c>
      <c r="M48" s="1">
        <f t="shared" ca="1" si="22"/>
        <v>0.23996081133793018</v>
      </c>
      <c r="N48">
        <f t="shared" ca="1" si="23"/>
        <v>0.34166666666666667</v>
      </c>
      <c r="O48">
        <f t="shared" ca="1" si="24"/>
        <v>9.0420186175830281E-2</v>
      </c>
      <c r="P48">
        <f t="shared" ca="1" si="25"/>
        <v>0.14954062516209993</v>
      </c>
      <c r="T48" s="1"/>
      <c r="U48" s="1"/>
      <c r="V48" s="1"/>
      <c r="AP48" s="8"/>
      <c r="AQ48" s="8"/>
      <c r="AR48" s="8"/>
      <c r="AS48" s="8"/>
      <c r="AT48" s="8"/>
      <c r="AU48" s="8"/>
    </row>
    <row r="49" spans="4:47">
      <c r="E49" s="1"/>
      <c r="F49" s="1"/>
      <c r="G49" s="1"/>
      <c r="H49" s="1"/>
      <c r="I49" s="1"/>
      <c r="J49" s="1"/>
      <c r="K49" s="1"/>
      <c r="L49" s="1"/>
      <c r="M49" s="1"/>
      <c r="T49" s="1"/>
      <c r="U49" s="1"/>
      <c r="V49" s="1"/>
      <c r="AP49" s="8"/>
      <c r="AQ49" s="8"/>
      <c r="AR49" s="8"/>
      <c r="AS49" s="8"/>
      <c r="AT49" s="8"/>
      <c r="AU49" s="8"/>
    </row>
    <row r="50" spans="4:47">
      <c r="D50" t="s">
        <v>104</v>
      </c>
      <c r="E50" s="1">
        <f>$F$5</f>
        <v>0.6925</v>
      </c>
      <c r="F50" s="1">
        <f>$D$3</f>
        <v>0.65500000000000003</v>
      </c>
      <c r="G50" s="1">
        <f>$F$3</f>
        <v>0.65500000000000003</v>
      </c>
      <c r="H50" s="1">
        <f ca="1">$R$194+$R$200+$R$202+$R$203+$R$205</f>
        <v>0.27149283163419641</v>
      </c>
      <c r="I50" s="1">
        <f ca="1">$R$190+$R$192+$R$194</f>
        <v>0.22462604150456672</v>
      </c>
      <c r="J50" s="1">
        <f ca="1">$R$190+$R$192+$R$200+$R$202+$R$203+$R$205</f>
        <v>0.47695220647209646</v>
      </c>
      <c r="K50" s="1">
        <f t="shared" ca="1" si="20"/>
        <v>0.4210071683658036</v>
      </c>
      <c r="L50" s="1">
        <f t="shared" ca="1" si="21"/>
        <v>0.43037395849543331</v>
      </c>
      <c r="M50" s="1">
        <f t="shared" ca="1" si="22"/>
        <v>0.17804779352790356</v>
      </c>
      <c r="N50">
        <f t="shared" ca="1" si="23"/>
        <v>0.33666666666666667</v>
      </c>
      <c r="O50">
        <f t="shared" ca="1" si="24"/>
        <v>8.4340501699136899E-2</v>
      </c>
      <c r="P50">
        <f t="shared" ca="1" si="25"/>
        <v>9.3707291828766609E-2</v>
      </c>
      <c r="AP50" s="8"/>
      <c r="AQ50" s="8"/>
      <c r="AR50" s="8"/>
      <c r="AS50" s="8"/>
      <c r="AT50" s="8"/>
      <c r="AU50" s="8"/>
    </row>
    <row r="51" spans="4:47">
      <c r="D51" t="s">
        <v>105</v>
      </c>
      <c r="E51" s="1">
        <f>$F$5</f>
        <v>0.6925</v>
      </c>
      <c r="F51" s="1">
        <f>$D$4</f>
        <v>0.78</v>
      </c>
      <c r="G51" s="1">
        <f>$F$4</f>
        <v>0.73750000000000004</v>
      </c>
      <c r="H51" s="1">
        <f ca="1">$R$194+$R$200+$R$202+$R$203+$R$205</f>
        <v>0.27149283163419641</v>
      </c>
      <c r="I51" s="1">
        <f ca="1">$R$190+$R$191+$R$194</f>
        <v>0.28879270817123343</v>
      </c>
      <c r="J51" s="1">
        <f ca="1">$R$190+$R$191+$R$200+$R$202+$R$203+$R$205</f>
        <v>0.54111887313876306</v>
      </c>
      <c r="K51" s="1">
        <f t="shared" ca="1" si="20"/>
        <v>0.4210071683658036</v>
      </c>
      <c r="L51" s="1">
        <f t="shared" ca="1" si="21"/>
        <v>0.4912072918287666</v>
      </c>
      <c r="M51" s="1">
        <f t="shared" ca="1" si="22"/>
        <v>0.19638112686123699</v>
      </c>
      <c r="N51">
        <f t="shared" ca="1" si="23"/>
        <v>0.35791666666666661</v>
      </c>
      <c r="O51">
        <f t="shared" ca="1" si="24"/>
        <v>6.3090501699137019E-2</v>
      </c>
      <c r="P51">
        <f t="shared" ca="1" si="25"/>
        <v>0.13329062516210002</v>
      </c>
      <c r="AP51" s="8"/>
      <c r="AQ51" s="8"/>
      <c r="AR51" s="8"/>
      <c r="AS51" s="8"/>
      <c r="AT51" s="8"/>
      <c r="AU51" s="8"/>
    </row>
    <row r="52" spans="4:47">
      <c r="E52" s="1"/>
      <c r="F52" s="1"/>
      <c r="G52" s="1"/>
      <c r="H52" s="1"/>
      <c r="I52" s="1"/>
      <c r="J52" s="1"/>
      <c r="K52" s="1"/>
      <c r="L52" s="1"/>
      <c r="M52" s="1"/>
      <c r="T52" s="1"/>
      <c r="U52" s="1"/>
      <c r="V52" s="1"/>
      <c r="AP52" s="8"/>
      <c r="AQ52" s="8"/>
      <c r="AR52" s="8"/>
      <c r="AS52" s="8"/>
      <c r="AT52" s="8"/>
      <c r="AU52" s="8"/>
    </row>
    <row r="53" spans="4:47">
      <c r="D53" t="s">
        <v>107</v>
      </c>
      <c r="E53" s="1">
        <f>$G$5</f>
        <v>0.65249999999999997</v>
      </c>
      <c r="F53" s="1">
        <f>$D$3</f>
        <v>0.65500000000000003</v>
      </c>
      <c r="G53" s="1">
        <f>$G$3</f>
        <v>0.69499999999999995</v>
      </c>
      <c r="H53" s="1">
        <f ca="1">$R$194+$R$200+$R$202+$R$203+$R$206</f>
        <v>0.26190949830086302</v>
      </c>
      <c r="I53" s="1">
        <f ca="1">$R$190+$R$192+$R$194</f>
        <v>0.22462604150456672</v>
      </c>
      <c r="J53" s="1">
        <f ca="1">$R$190+$R$192+$R$200+$R$202+$R$203+$R$206</f>
        <v>0.46736887313876307</v>
      </c>
      <c r="K53" s="1">
        <f t="shared" ca="1" si="20"/>
        <v>0.39059050169913695</v>
      </c>
      <c r="L53" s="1">
        <f t="shared" ca="1" si="21"/>
        <v>0.43037395849543331</v>
      </c>
      <c r="M53" s="1">
        <f t="shared" ca="1" si="22"/>
        <v>0.22763112686123688</v>
      </c>
      <c r="N53">
        <f t="shared" ca="1" si="23"/>
        <v>0.29666666666666669</v>
      </c>
      <c r="O53">
        <f t="shared" ca="1" si="24"/>
        <v>9.3923835032470288E-2</v>
      </c>
      <c r="P53">
        <f t="shared" ca="1" si="25"/>
        <v>0.13370729182876659</v>
      </c>
      <c r="AO53" s="8"/>
      <c r="AP53" s="8"/>
      <c r="AQ53" s="8"/>
      <c r="AR53" s="7"/>
      <c r="AS53" s="8"/>
      <c r="AT53" s="8"/>
      <c r="AU53" s="8"/>
    </row>
    <row r="54" spans="4:47">
      <c r="D54" t="s">
        <v>106</v>
      </c>
      <c r="E54" s="1">
        <f>$G$5</f>
        <v>0.65249999999999997</v>
      </c>
      <c r="F54" s="1">
        <f>$D$4</f>
        <v>0.78</v>
      </c>
      <c r="G54" s="1">
        <f>$G$4</f>
        <v>0.72</v>
      </c>
      <c r="H54" s="1">
        <f ca="1">$R$194+$R$200+$R$202+$R$203+$R$206</f>
        <v>0.26190949830086302</v>
      </c>
      <c r="I54" s="1">
        <f ca="1">$R$190+$R$191+$R$194</f>
        <v>0.28879270817123343</v>
      </c>
      <c r="J54" s="1">
        <f ca="1">$R$190+$R$191+$R$200+$R$202+$R$203+$R$206</f>
        <v>0.53153553980542978</v>
      </c>
      <c r="K54" s="1">
        <f t="shared" ca="1" si="20"/>
        <v>0.39059050169913695</v>
      </c>
      <c r="L54" s="1">
        <f t="shared" ca="1" si="21"/>
        <v>0.4912072918287666</v>
      </c>
      <c r="M54" s="1">
        <f t="shared" ca="1" si="22"/>
        <v>0.18846446019457019</v>
      </c>
      <c r="N54">
        <f t="shared" ca="1" si="23"/>
        <v>0.34666666666666668</v>
      </c>
      <c r="O54">
        <f t="shared" ca="1" si="24"/>
        <v>4.3923835032470243E-2</v>
      </c>
      <c r="P54">
        <f t="shared" ca="1" si="25"/>
        <v>0.14454062516209995</v>
      </c>
      <c r="T54" s="1"/>
      <c r="U54" s="1"/>
      <c r="V54" s="1"/>
      <c r="AO54" s="8"/>
      <c r="AP54" s="8"/>
      <c r="AQ54" s="8"/>
      <c r="AR54" s="8"/>
      <c r="AS54" s="8"/>
      <c r="AT54" s="8"/>
      <c r="AU54" s="8"/>
    </row>
    <row r="55" spans="4:47">
      <c r="E55" s="1"/>
      <c r="F55" s="1"/>
      <c r="G55" s="1"/>
      <c r="H55" s="1"/>
      <c r="I55" s="1"/>
      <c r="J55" s="1"/>
      <c r="K55" s="1"/>
      <c r="L55" s="1"/>
      <c r="M55" s="1"/>
      <c r="T55" s="1"/>
      <c r="U55" s="1"/>
      <c r="V55" s="1"/>
      <c r="AO55" s="8"/>
      <c r="AP55" s="8"/>
      <c r="AQ55" s="8"/>
      <c r="AR55" s="8"/>
      <c r="AS55" s="8"/>
      <c r="AT55" s="8"/>
      <c r="AU55" s="8"/>
    </row>
    <row r="56" spans="4:47">
      <c r="D56" t="s">
        <v>108</v>
      </c>
      <c r="E56" s="1">
        <f>$H$6</f>
        <v>0.67</v>
      </c>
      <c r="F56" s="1">
        <f>$E$3</f>
        <v>0.70250000000000001</v>
      </c>
      <c r="G56" s="1">
        <f>$H$3</f>
        <v>0.59750000000000003</v>
      </c>
      <c r="H56" s="1">
        <f ca="1">$R$195+$R$197+$R$198</f>
        <v>0.27552037952068675</v>
      </c>
      <c r="I56" s="1">
        <f ca="1">$R$190+$R$192+$R$195</f>
        <v>0.22768159706012228</v>
      </c>
      <c r="J56" s="1">
        <f ca="1">$R$190+$R$192+$R$197+$R$198</f>
        <v>0.47792419880303127</v>
      </c>
      <c r="K56" s="1">
        <f t="shared" ca="1" si="20"/>
        <v>0.39447962047931329</v>
      </c>
      <c r="L56" s="1">
        <f t="shared" ca="1" si="21"/>
        <v>0.47481840293987776</v>
      </c>
      <c r="M56" s="1">
        <f t="shared" ca="1" si="22"/>
        <v>0.11957580119696876</v>
      </c>
      <c r="N56">
        <f t="shared" ca="1" si="23"/>
        <v>0.37486111111111114</v>
      </c>
      <c r="O56">
        <f t="shared" ca="1" si="24"/>
        <v>1.9618509368202142E-2</v>
      </c>
      <c r="P56">
        <f t="shared" ca="1" si="25"/>
        <v>9.9957291828766615E-2</v>
      </c>
      <c r="T56" s="1"/>
      <c r="U56" s="1"/>
      <c r="V56" s="1"/>
      <c r="AO56" s="8"/>
      <c r="AP56" s="8"/>
      <c r="AQ56" s="8"/>
      <c r="AR56" s="8"/>
      <c r="AS56" s="8"/>
      <c r="AT56" s="8"/>
      <c r="AU56" s="8"/>
    </row>
    <row r="57" spans="4:47">
      <c r="D57" t="s">
        <v>109</v>
      </c>
      <c r="E57" s="1">
        <f>$H$6</f>
        <v>0.67</v>
      </c>
      <c r="F57" s="1">
        <f>$E$4</f>
        <v>0.74</v>
      </c>
      <c r="G57" s="1">
        <f>$H$4</f>
        <v>0.7</v>
      </c>
      <c r="H57" s="1">
        <f ca="1">$R$195+$R$197+$R$198</f>
        <v>0.27552037952068675</v>
      </c>
      <c r="I57" s="1">
        <f ca="1">$R$190+$R$191+$R$195</f>
        <v>0.29184826372678901</v>
      </c>
      <c r="J57" s="1">
        <f ca="1">$R$190+$R$191+$R$197+$R$198</f>
        <v>0.54209086546969798</v>
      </c>
      <c r="K57" s="1">
        <f t="shared" ca="1" si="20"/>
        <v>0.39447962047931329</v>
      </c>
      <c r="L57" s="1">
        <f t="shared" ca="1" si="21"/>
        <v>0.44815173627321098</v>
      </c>
      <c r="M57" s="1">
        <f t="shared" ca="1" si="22"/>
        <v>0.15790913453030198</v>
      </c>
      <c r="N57">
        <f t="shared" ca="1" si="23"/>
        <v>0.34236111111111117</v>
      </c>
      <c r="O57">
        <f t="shared" ca="1" si="24"/>
        <v>5.2118509368202143E-2</v>
      </c>
      <c r="P57">
        <f t="shared" ca="1" si="25"/>
        <v>0.10579062516209981</v>
      </c>
      <c r="T57" s="1"/>
      <c r="U57" s="1"/>
      <c r="V57" s="1"/>
      <c r="AO57" s="8"/>
      <c r="AP57" s="8"/>
      <c r="AQ57" s="8"/>
      <c r="AR57" s="8"/>
      <c r="AS57" s="8"/>
      <c r="AT57" s="8"/>
      <c r="AU57" s="8"/>
    </row>
    <row r="58" spans="4:47">
      <c r="E58" s="1"/>
      <c r="F58" s="1"/>
      <c r="G58" s="1"/>
      <c r="H58" s="1"/>
      <c r="I58" s="1"/>
      <c r="J58" s="1"/>
      <c r="K58" s="1"/>
      <c r="L58" s="1"/>
      <c r="M58" s="1"/>
      <c r="T58" s="1"/>
      <c r="U58" s="1"/>
      <c r="V58" s="1"/>
      <c r="AO58" s="8"/>
      <c r="AP58" s="8"/>
      <c r="AQ58" s="8"/>
      <c r="AR58" s="8"/>
      <c r="AS58" s="8"/>
      <c r="AT58" s="8"/>
      <c r="AU58" s="8"/>
    </row>
    <row r="59" spans="4:47">
      <c r="D59" t="s">
        <v>110</v>
      </c>
      <c r="E59" s="1">
        <f>$K$6</f>
        <v>0.65</v>
      </c>
      <c r="F59" s="1">
        <f>$E$3</f>
        <v>0.70250000000000001</v>
      </c>
      <c r="G59" s="1">
        <f>$K$3</f>
        <v>0.63749999999999996</v>
      </c>
      <c r="H59" s="1">
        <f ca="1">$R$195+$R$197+$R$199</f>
        <v>0.28677037952068674</v>
      </c>
      <c r="I59" s="1">
        <f ca="1">$R$190+$R$192+$R$195</f>
        <v>0.22768159706012228</v>
      </c>
      <c r="J59" s="1">
        <f ca="1">$R$190+$R$192+$R$197+$R$199</f>
        <v>0.48917419880303126</v>
      </c>
      <c r="K59" s="1">
        <f t="shared" ca="1" si="20"/>
        <v>0.36322962047931329</v>
      </c>
      <c r="L59" s="1">
        <f t="shared" ca="1" si="21"/>
        <v>0.47481840293987776</v>
      </c>
      <c r="M59" s="1">
        <f t="shared" ca="1" si="22"/>
        <v>0.1483258011969687</v>
      </c>
      <c r="N59">
        <f t="shared" ca="1" si="23"/>
        <v>0.34486111111111117</v>
      </c>
      <c r="O59">
        <f t="shared" ca="1" si="24"/>
        <v>1.8368509368202113E-2</v>
      </c>
      <c r="P59">
        <f t="shared" ca="1" si="25"/>
        <v>0.12995729182876659</v>
      </c>
      <c r="T59" s="1"/>
      <c r="U59" s="1"/>
      <c r="V59" s="1"/>
      <c r="AO59" s="8"/>
    </row>
    <row r="60" spans="4:47">
      <c r="D60" t="s">
        <v>111</v>
      </c>
      <c r="E60" s="1">
        <f>$K$6</f>
        <v>0.65</v>
      </c>
      <c r="F60" s="1">
        <f>$E$4</f>
        <v>0.74</v>
      </c>
      <c r="G60" s="1">
        <f>$K$4</f>
        <v>0.73750000000000004</v>
      </c>
      <c r="H60" s="1">
        <f ca="1">$R$195+$R$197+$R$199</f>
        <v>0.28677037952068674</v>
      </c>
      <c r="I60" s="1">
        <f ca="1">$R$190+$R$191+$R$195</f>
        <v>0.29184826372678901</v>
      </c>
      <c r="J60" s="1">
        <f ca="1">$R$190+$R$191+$R$197+$R$199</f>
        <v>0.55334086546969796</v>
      </c>
      <c r="K60" s="1">
        <f t="shared" ca="1" si="20"/>
        <v>0.36322962047931329</v>
      </c>
      <c r="L60" s="1">
        <f t="shared" ca="1" si="21"/>
        <v>0.44815173627321098</v>
      </c>
      <c r="M60" s="1">
        <f t="shared" ca="1" si="22"/>
        <v>0.18415913453030208</v>
      </c>
      <c r="N60">
        <f t="shared" ca="1" si="23"/>
        <v>0.31361111111111112</v>
      </c>
      <c r="O60">
        <f t="shared" ca="1" si="24"/>
        <v>4.9618509368202196E-2</v>
      </c>
      <c r="P60">
        <f t="shared" ca="1" si="25"/>
        <v>0.13454062516209986</v>
      </c>
      <c r="T60" s="1"/>
      <c r="U60" s="1"/>
      <c r="V60" s="1"/>
      <c r="AO60" s="8"/>
    </row>
    <row r="61" spans="4:47">
      <c r="E61" s="1"/>
      <c r="F61" s="1"/>
      <c r="G61" s="1"/>
      <c r="H61" s="1"/>
      <c r="I61" s="1"/>
      <c r="J61" s="1"/>
      <c r="K61" s="1"/>
      <c r="L61" s="1"/>
      <c r="M61" s="1"/>
      <c r="T61" s="1"/>
      <c r="U61" s="1"/>
      <c r="V61" s="1"/>
      <c r="AO61" s="8"/>
    </row>
    <row r="62" spans="4:47">
      <c r="D62" t="s">
        <v>28</v>
      </c>
      <c r="E62" s="1">
        <f>$I$6</f>
        <v>0.54249999999999998</v>
      </c>
      <c r="F62" s="1">
        <f>$E$3</f>
        <v>0.70250000000000001</v>
      </c>
      <c r="G62" s="1">
        <f>$I$3</f>
        <v>0.53500000000000003</v>
      </c>
      <c r="H62" s="1">
        <f ca="1">$R$195+$R$200+$R$201</f>
        <v>0.20190434259401099</v>
      </c>
      <c r="I62" s="1">
        <f ca="1">$R$190+$R$192+$R$195</f>
        <v>0.22768159706012228</v>
      </c>
      <c r="J62" s="1">
        <f ca="1">$R$190+$R$192+$R$200+$R$201</f>
        <v>0.40430816187635549</v>
      </c>
      <c r="K62" s="1">
        <f t="shared" ca="1" si="20"/>
        <v>0.34059565740598896</v>
      </c>
      <c r="L62" s="1">
        <f t="shared" ca="1" si="21"/>
        <v>0.47481840293987776</v>
      </c>
      <c r="M62" s="1">
        <f t="shared" ca="1" si="22"/>
        <v>0.13069183812364454</v>
      </c>
      <c r="N62">
        <f t="shared" ca="1" si="23"/>
        <v>0.34236111111111112</v>
      </c>
      <c r="O62">
        <f t="shared" ca="1" si="24"/>
        <v>-1.7654537051221275E-3</v>
      </c>
      <c r="P62">
        <f t="shared" ca="1" si="25"/>
        <v>0.13245729182876664</v>
      </c>
      <c r="T62" s="1"/>
      <c r="U62" s="1"/>
      <c r="V62" s="1"/>
      <c r="AO62" s="8"/>
    </row>
    <row r="63" spans="4:47">
      <c r="D63" t="s">
        <v>112</v>
      </c>
      <c r="E63" s="1">
        <f>$I$6</f>
        <v>0.54249999999999998</v>
      </c>
      <c r="F63" s="1">
        <f>$E$4</f>
        <v>0.74</v>
      </c>
      <c r="G63" s="1">
        <f>$I$4</f>
        <v>0.61250000000000004</v>
      </c>
      <c r="H63" s="1">
        <f ca="1">$R$195+$R$200+$R$201</f>
        <v>0.20190434259401099</v>
      </c>
      <c r="I63" s="1">
        <f ca="1">$R$190+$R$191+$R$195</f>
        <v>0.29184826372678901</v>
      </c>
      <c r="J63" s="1">
        <f ca="1">$R$190+$R$191+$R$200+$R$201</f>
        <v>0.46847482854302219</v>
      </c>
      <c r="K63" s="1">
        <f t="shared" ca="1" si="20"/>
        <v>0.34059565740598896</v>
      </c>
      <c r="L63" s="1">
        <f t="shared" ca="1" si="21"/>
        <v>0.44815173627321098</v>
      </c>
      <c r="M63" s="1">
        <f t="shared" ca="1" si="22"/>
        <v>0.14402517145697785</v>
      </c>
      <c r="N63">
        <f t="shared" ca="1" si="23"/>
        <v>0.3223611111111111</v>
      </c>
      <c r="O63">
        <f t="shared" ca="1" si="24"/>
        <v>1.8234546294877918E-2</v>
      </c>
      <c r="P63">
        <f t="shared" ca="1" si="25"/>
        <v>0.12579062516209993</v>
      </c>
      <c r="T63" s="1"/>
      <c r="U63" s="1"/>
      <c r="V63" s="1"/>
      <c r="AO63" s="8"/>
    </row>
    <row r="64" spans="4:47">
      <c r="E64" s="1"/>
      <c r="F64" s="1"/>
      <c r="G64" s="1"/>
      <c r="H64" s="1"/>
      <c r="I64" s="1"/>
      <c r="J64" s="1"/>
      <c r="K64" s="1"/>
      <c r="L64" s="1"/>
      <c r="M64" s="1"/>
      <c r="T64" s="1"/>
      <c r="U64" s="1"/>
      <c r="V64" s="1"/>
      <c r="AO64" s="8"/>
    </row>
    <row r="65" spans="4:41">
      <c r="D65" t="s">
        <v>29</v>
      </c>
      <c r="E65" s="1">
        <f>$J$6</f>
        <v>0.59</v>
      </c>
      <c r="F65" s="1">
        <f>$E$3</f>
        <v>0.70250000000000001</v>
      </c>
      <c r="G65" s="1">
        <f>$J$3</f>
        <v>0.66</v>
      </c>
      <c r="H65" s="1">
        <f ca="1">$R$195+$R$200+$R$202+$R$204</f>
        <v>0.18096870271305862</v>
      </c>
      <c r="I65" s="1">
        <f ca="1">$R$190+$R$192+$R$195</f>
        <v>0.22768159706012228</v>
      </c>
      <c r="J65" s="1">
        <f ca="1">$R$190+$R$192+$R$200+$R$202+$R$204</f>
        <v>0.38337252199540311</v>
      </c>
      <c r="K65" s="1">
        <f t="shared" ca="1" si="20"/>
        <v>0.40903129728694132</v>
      </c>
      <c r="L65" s="1">
        <f t="shared" ca="1" si="21"/>
        <v>0.47481840293987776</v>
      </c>
      <c r="M65" s="1">
        <f t="shared" ca="1" si="22"/>
        <v>0.27662747800459692</v>
      </c>
      <c r="N65">
        <f t="shared" ca="1" si="23"/>
        <v>0.30361111111111105</v>
      </c>
      <c r="O65">
        <f t="shared" ca="1" si="24"/>
        <v>0.10542018617583021</v>
      </c>
      <c r="P65">
        <f t="shared" ca="1" si="25"/>
        <v>0.17120729182876665</v>
      </c>
      <c r="T65" s="1"/>
      <c r="U65" s="1"/>
      <c r="V65" s="1"/>
      <c r="AO65" s="8"/>
    </row>
    <row r="66" spans="4:41">
      <c r="D66" t="s">
        <v>113</v>
      </c>
      <c r="E66" s="1">
        <f>$J$6</f>
        <v>0.59</v>
      </c>
      <c r="F66" s="1">
        <f>$E$4</f>
        <v>0.74</v>
      </c>
      <c r="G66" s="1">
        <f>$J$4</f>
        <v>0.6875</v>
      </c>
      <c r="H66" s="1">
        <f ca="1">$R$195+$R$200+$R$202+$R$204</f>
        <v>0.18096870271305862</v>
      </c>
      <c r="I66" s="1">
        <f ca="1">$R$190+$R$191+$R$195</f>
        <v>0.29184826372678901</v>
      </c>
      <c r="J66" s="1">
        <f ca="1">$R$190+$R$191+$R$200+$R$202+$R$204</f>
        <v>0.44753918866206982</v>
      </c>
      <c r="K66" s="1">
        <f t="shared" ca="1" si="20"/>
        <v>0.40903129728694132</v>
      </c>
      <c r="L66" s="1">
        <f t="shared" ca="1" si="21"/>
        <v>0.44815173627321098</v>
      </c>
      <c r="M66" s="1">
        <f t="shared" ca="1" si="22"/>
        <v>0.23996081133793018</v>
      </c>
      <c r="N66">
        <f t="shared" ca="1" si="23"/>
        <v>0.30861111111111106</v>
      </c>
      <c r="O66">
        <f t="shared" ca="1" si="24"/>
        <v>0.10042018617583029</v>
      </c>
      <c r="P66">
        <f t="shared" ca="1" si="25"/>
        <v>0.13954062516209992</v>
      </c>
      <c r="T66" s="1"/>
      <c r="U66" s="1"/>
      <c r="V66" s="1"/>
      <c r="AO66" s="8"/>
    </row>
    <row r="67" spans="4:41">
      <c r="E67" s="1"/>
      <c r="F67" s="1"/>
      <c r="G67" s="1"/>
      <c r="H67" s="1"/>
      <c r="I67" s="1"/>
      <c r="J67" s="1"/>
      <c r="K67" s="1"/>
      <c r="L67" s="1"/>
      <c r="M67" s="1"/>
      <c r="T67" s="1"/>
      <c r="U67" s="1"/>
      <c r="V67" s="1"/>
      <c r="AO67" s="8"/>
    </row>
    <row r="68" spans="4:41">
      <c r="D68" t="s">
        <v>114</v>
      </c>
      <c r="E68" s="1">
        <f>$F$6</f>
        <v>0.6925</v>
      </c>
      <c r="F68" s="1">
        <f>$E$3</f>
        <v>0.70250000000000001</v>
      </c>
      <c r="G68" s="1">
        <f>$F$3</f>
        <v>0.65500000000000003</v>
      </c>
      <c r="H68" s="1">
        <f ca="1">$R$195+$R$200+$R$202+$R$203+$R$205</f>
        <v>0.274548387189752</v>
      </c>
      <c r="I68" s="1">
        <f ca="1">$R$190+$R$192+$R$195</f>
        <v>0.22768159706012228</v>
      </c>
      <c r="J68" s="1">
        <f ca="1">$R$190+$R$192+$R$200+$R$202+$R$203+$R$205</f>
        <v>0.47695220647209646</v>
      </c>
      <c r="K68" s="1">
        <f t="shared" ca="1" si="20"/>
        <v>0.41795161281024801</v>
      </c>
      <c r="L68" s="1">
        <f t="shared" ca="1" si="21"/>
        <v>0.47481840293987776</v>
      </c>
      <c r="M68" s="1">
        <f t="shared" ca="1" si="22"/>
        <v>0.17804779352790356</v>
      </c>
      <c r="N68">
        <f t="shared" ca="1" si="23"/>
        <v>0.35736111111111107</v>
      </c>
      <c r="O68">
        <f t="shared" ca="1" si="24"/>
        <v>6.0590501699136878E-2</v>
      </c>
      <c r="P68">
        <f t="shared" ca="1" si="25"/>
        <v>0.11745729182876666</v>
      </c>
      <c r="T68" s="1"/>
      <c r="U68" s="1"/>
      <c r="V68" s="1"/>
    </row>
    <row r="69" spans="4:41">
      <c r="D69" t="s">
        <v>115</v>
      </c>
      <c r="E69" s="1">
        <f>$F$6</f>
        <v>0.6925</v>
      </c>
      <c r="F69" s="1">
        <f>$E$4</f>
        <v>0.74</v>
      </c>
      <c r="G69" s="1">
        <f>$F$4</f>
        <v>0.73750000000000004</v>
      </c>
      <c r="H69" s="1">
        <f ca="1">$R$195+$R$200+$R$202+$R$203+$R$205</f>
        <v>0.274548387189752</v>
      </c>
      <c r="I69" s="1">
        <f ca="1">$R$190+$R$191+$R$195</f>
        <v>0.29184826372678901</v>
      </c>
      <c r="J69" s="1">
        <f ca="1">$R$190+$R$191+$R$200+$R$202+$R$203+$R$205</f>
        <v>0.54111887313876306</v>
      </c>
      <c r="K69" s="1">
        <f t="shared" ca="1" si="20"/>
        <v>0.41795161281024801</v>
      </c>
      <c r="L69" s="1">
        <f t="shared" ca="1" si="21"/>
        <v>0.44815173627321098</v>
      </c>
      <c r="M69" s="1">
        <f t="shared" ca="1" si="22"/>
        <v>0.19638112686123699</v>
      </c>
      <c r="N69">
        <f t="shared" ca="1" si="23"/>
        <v>0.334861111111111</v>
      </c>
      <c r="O69">
        <f t="shared" ca="1" si="24"/>
        <v>8.3090501699137037E-2</v>
      </c>
      <c r="P69">
        <f t="shared" ca="1" si="25"/>
        <v>0.11329062516210001</v>
      </c>
      <c r="T69" s="1"/>
      <c r="U69" s="1"/>
      <c r="V69" s="1"/>
    </row>
    <row r="70" spans="4:41">
      <c r="E70" s="1"/>
      <c r="F70" s="1"/>
      <c r="G70" s="1"/>
      <c r="H70" s="1"/>
      <c r="I70" s="1"/>
      <c r="J70" s="1"/>
      <c r="K70" s="1"/>
      <c r="L70" s="1"/>
      <c r="M70" s="1"/>
      <c r="T70" s="1"/>
      <c r="U70" s="1"/>
      <c r="V70" s="1"/>
    </row>
    <row r="71" spans="4:41">
      <c r="D71" t="s">
        <v>116</v>
      </c>
      <c r="E71" s="1">
        <f>$G$6</f>
        <v>0.66500000000000004</v>
      </c>
      <c r="F71" s="1">
        <f>$E$3</f>
        <v>0.70250000000000001</v>
      </c>
      <c r="G71" s="1">
        <f>$G$3</f>
        <v>0.69499999999999995</v>
      </c>
      <c r="H71" s="1">
        <f ca="1">$R$195+$R$200+$R$202+$R$203+$R$206</f>
        <v>0.26496505385641861</v>
      </c>
      <c r="I71" s="1">
        <f ca="1">$R$190+$R$192+$R$195</f>
        <v>0.22768159706012228</v>
      </c>
      <c r="J71" s="1">
        <f ca="1">$R$190+$R$192+$R$200+$R$202+$R$203+$R$206</f>
        <v>0.46736887313876307</v>
      </c>
      <c r="K71" s="1">
        <f t="shared" ca="1" si="20"/>
        <v>0.40003494614358143</v>
      </c>
      <c r="L71" s="1">
        <f t="shared" ca="1" si="21"/>
        <v>0.47481840293987776</v>
      </c>
      <c r="M71" s="1">
        <f t="shared" ca="1" si="22"/>
        <v>0.22763112686123688</v>
      </c>
      <c r="N71">
        <f t="shared" ca="1" si="23"/>
        <v>0.32361111111111113</v>
      </c>
      <c r="O71">
        <f t="shared" ca="1" si="24"/>
        <v>7.6423835032470244E-2</v>
      </c>
      <c r="P71">
        <f t="shared" ca="1" si="25"/>
        <v>0.1512072918287666</v>
      </c>
      <c r="T71" s="1"/>
      <c r="U71" s="1"/>
      <c r="V71" s="1"/>
    </row>
    <row r="72" spans="4:41">
      <c r="D72" t="s">
        <v>117</v>
      </c>
      <c r="E72" s="1">
        <f>$G$6</f>
        <v>0.66500000000000004</v>
      </c>
      <c r="F72" s="1">
        <f>$E$4</f>
        <v>0.74</v>
      </c>
      <c r="G72" s="1">
        <f>$G$4</f>
        <v>0.72</v>
      </c>
      <c r="H72" s="1">
        <f ca="1">$R$195+$R$200+$R$202+$R$203+$R$206</f>
        <v>0.26496505385641861</v>
      </c>
      <c r="I72" s="1">
        <f ca="1">$R$190+$R$191+$R$195</f>
        <v>0.29184826372678901</v>
      </c>
      <c r="J72" s="1">
        <f ca="1">$R$190+$R$191+$R$200+$R$202+$R$203+$R$206</f>
        <v>0.53153553980542978</v>
      </c>
      <c r="K72" s="1">
        <f t="shared" ca="1" si="20"/>
        <v>0.40003494614358143</v>
      </c>
      <c r="L72" s="1">
        <f t="shared" ca="1" si="21"/>
        <v>0.44815173627321098</v>
      </c>
      <c r="M72" s="1">
        <f t="shared" ca="1" si="22"/>
        <v>0.18846446019457019</v>
      </c>
      <c r="N72">
        <f t="shared" ca="1" si="23"/>
        <v>0.3298611111111111</v>
      </c>
      <c r="O72">
        <f t="shared" ca="1" si="24"/>
        <v>7.017383503247035E-2</v>
      </c>
      <c r="P72">
        <f t="shared" ca="1" si="25"/>
        <v>0.1182906251620999</v>
      </c>
      <c r="T72" s="1"/>
      <c r="U72" s="1"/>
      <c r="V72" s="1"/>
    </row>
    <row r="73" spans="4:41">
      <c r="E73" s="1"/>
      <c r="F73" s="1"/>
      <c r="G73" s="1"/>
      <c r="H73" s="1"/>
      <c r="I73" s="1"/>
      <c r="J73" s="1"/>
      <c r="K73" s="1"/>
      <c r="L73" s="1"/>
      <c r="M73" s="1"/>
      <c r="T73" s="1"/>
      <c r="U73" s="1"/>
      <c r="V73" s="1"/>
    </row>
    <row r="74" spans="4:41">
      <c r="D74" s="4" t="s">
        <v>12</v>
      </c>
      <c r="E74" s="4" t="s">
        <v>11</v>
      </c>
      <c r="F74" s="4" t="s">
        <v>13</v>
      </c>
      <c r="G74" s="4" t="s">
        <v>14</v>
      </c>
      <c r="H74" s="4" t="s">
        <v>11</v>
      </c>
      <c r="I74" s="4" t="s">
        <v>13</v>
      </c>
      <c r="J74" s="4" t="s">
        <v>14</v>
      </c>
      <c r="K74" s="4" t="s">
        <v>11</v>
      </c>
      <c r="L74" s="4" t="s">
        <v>13</v>
      </c>
      <c r="M74" s="4" t="s">
        <v>14</v>
      </c>
      <c r="T74" s="1"/>
      <c r="U74" s="1"/>
      <c r="V74" s="1"/>
    </row>
    <row r="75" spans="4:41">
      <c r="D75" t="s">
        <v>202</v>
      </c>
      <c r="E75" s="1"/>
      <c r="F75" s="1"/>
      <c r="G75" s="1"/>
      <c r="H75" t="s">
        <v>199</v>
      </c>
      <c r="K75" s="1" t="s">
        <v>216</v>
      </c>
      <c r="L75" s="1"/>
      <c r="M75" s="1"/>
      <c r="N75" t="s">
        <v>34</v>
      </c>
      <c r="O75" t="s">
        <v>33</v>
      </c>
      <c r="P75" t="s">
        <v>195</v>
      </c>
      <c r="T75" s="1"/>
      <c r="U75" s="1"/>
      <c r="V75" s="1"/>
    </row>
    <row r="76" spans="4:41">
      <c r="D76" t="s">
        <v>118</v>
      </c>
      <c r="E76" s="1">
        <f t="shared" ref="E76:E84" si="26">$E$5</f>
        <v>2.5000000000000001E-2</v>
      </c>
      <c r="F76" s="1">
        <f>$D$3</f>
        <v>0.65500000000000003</v>
      </c>
      <c r="G76" s="1">
        <f>$E$3</f>
        <v>0.70250000000000001</v>
      </c>
      <c r="H76" s="1">
        <f>0</f>
        <v>0</v>
      </c>
      <c r="I76" s="1">
        <f ca="1">$R$190+$R$192</f>
        <v>0.21504270817123339</v>
      </c>
      <c r="J76" s="1">
        <f ca="1">$R$190+$R$192</f>
        <v>0.21504270817123339</v>
      </c>
      <c r="K76" s="1">
        <f t="shared" ref="K76" si="27">E76-H76</f>
        <v>2.5000000000000001E-2</v>
      </c>
      <c r="L76" s="1">
        <f t="shared" ref="L76" ca="1" si="28">F76-I76</f>
        <v>0.43995729182876664</v>
      </c>
      <c r="M76" s="1">
        <f t="shared" ref="M76" ca="1" si="29">G76-J76</f>
        <v>0.48745729182876663</v>
      </c>
      <c r="N76">
        <f t="shared" ref="N76" ca="1" si="30">(K76+L76-M76)/2</f>
        <v>-1.1249999999999982E-2</v>
      </c>
      <c r="O76">
        <f t="shared" ref="O76" ca="1" si="31">(K76+M76-L76)/2</f>
        <v>3.6250000000000004E-2</v>
      </c>
      <c r="P76">
        <f t="shared" ref="P76" ca="1" si="32">(L76+M76-K76)/2</f>
        <v>0.45120729182876662</v>
      </c>
      <c r="T76" s="1"/>
      <c r="U76" s="1"/>
      <c r="V76" s="1"/>
    </row>
    <row r="77" spans="4:41">
      <c r="D77" t="s">
        <v>119</v>
      </c>
      <c r="E77" s="1">
        <f t="shared" si="26"/>
        <v>2.5000000000000001E-2</v>
      </c>
      <c r="F77" s="1">
        <f>$D$4</f>
        <v>0.78</v>
      </c>
      <c r="G77" s="1">
        <f>$E$4</f>
        <v>0.74</v>
      </c>
      <c r="H77" s="1">
        <f>0</f>
        <v>0</v>
      </c>
      <c r="I77" s="1">
        <f ca="1">$R$190+$R$191</f>
        <v>0.27920937483790009</v>
      </c>
      <c r="J77" s="1">
        <f ca="1">$R$190+$R$191</f>
        <v>0.27920937483790009</v>
      </c>
      <c r="K77" s="1">
        <f t="shared" ref="K77:K84" si="33">E77-H77</f>
        <v>2.5000000000000001E-2</v>
      </c>
      <c r="L77" s="1">
        <f t="shared" ref="L77:L84" ca="1" si="34">F77-I77</f>
        <v>0.50079062516209993</v>
      </c>
      <c r="M77" s="1">
        <f t="shared" ref="M77:M84" ca="1" si="35">G77-J77</f>
        <v>0.4607906251620999</v>
      </c>
      <c r="N77">
        <f t="shared" ref="N77:N84" ca="1" si="36">(K77+L77-M77)/2</f>
        <v>3.2500000000000029E-2</v>
      </c>
      <c r="O77">
        <f t="shared" ref="O77:O84" ca="1" si="37">(K77+M77-L77)/2</f>
        <v>-7.5000000000000067E-3</v>
      </c>
      <c r="P77">
        <f t="shared" ref="P77:P84" ca="1" si="38">(L77+M77-K77)/2</f>
        <v>0.4682906251620999</v>
      </c>
      <c r="T77" s="1"/>
      <c r="U77" s="1"/>
      <c r="V77" s="1"/>
    </row>
    <row r="78" spans="4:41">
      <c r="E78" s="1"/>
      <c r="F78" s="1"/>
      <c r="G78" s="1"/>
      <c r="H78" s="1"/>
      <c r="I78" s="1"/>
      <c r="J78" s="1"/>
      <c r="K78" s="1"/>
      <c r="L78" s="1"/>
      <c r="M78" s="1"/>
      <c r="T78" s="1"/>
      <c r="U78" s="1"/>
      <c r="V78" s="1"/>
    </row>
    <row r="79" spans="4:41">
      <c r="D79" t="s">
        <v>120</v>
      </c>
      <c r="E79" s="1">
        <f t="shared" si="26"/>
        <v>2.5000000000000001E-2</v>
      </c>
      <c r="F79" s="1">
        <f>$H$5</f>
        <v>0.67500000000000004</v>
      </c>
      <c r="G79" s="1">
        <f>$H$6</f>
        <v>0.67</v>
      </c>
      <c r="H79" s="1">
        <f>0</f>
        <v>0</v>
      </c>
      <c r="I79" s="1">
        <f ca="1">$R$196+$R$197+$R$198</f>
        <v>0.32935945913594633</v>
      </c>
      <c r="J79" s="1">
        <f ca="1">$R$196+$R$197+$R$198</f>
        <v>0.32935945913594633</v>
      </c>
      <c r="K79" s="1">
        <f t="shared" si="33"/>
        <v>2.5000000000000001E-2</v>
      </c>
      <c r="L79" s="1">
        <f t="shared" ca="1" si="34"/>
        <v>0.34564054086405371</v>
      </c>
      <c r="M79" s="1">
        <f t="shared" ca="1" si="35"/>
        <v>0.34064054086405371</v>
      </c>
      <c r="N79">
        <f t="shared" ca="1" si="36"/>
        <v>1.5000000000000013E-2</v>
      </c>
      <c r="O79">
        <f t="shared" ca="1" si="37"/>
        <v>1.0000000000000009E-2</v>
      </c>
      <c r="P79">
        <f t="shared" ca="1" si="38"/>
        <v>0.3306405408640537</v>
      </c>
      <c r="T79" s="1"/>
      <c r="U79" s="1"/>
      <c r="V79" s="1"/>
    </row>
    <row r="80" spans="4:41">
      <c r="D80" t="s">
        <v>121</v>
      </c>
      <c r="E80" s="1">
        <f t="shared" si="26"/>
        <v>2.5000000000000001E-2</v>
      </c>
      <c r="F80" s="1">
        <f>$K$5</f>
        <v>0.63</v>
      </c>
      <c r="G80" s="1">
        <f>$K$6</f>
        <v>0.65</v>
      </c>
      <c r="H80" s="1">
        <f>0</f>
        <v>0</v>
      </c>
      <c r="I80" s="1">
        <f ca="1">$R$196+$R$197+$R$199</f>
        <v>0.34060945913594631</v>
      </c>
      <c r="J80" s="1">
        <f ca="1">$R$196+$R$197+$R$199</f>
        <v>0.34060945913594631</v>
      </c>
      <c r="K80" s="1">
        <f t="shared" si="33"/>
        <v>2.5000000000000001E-2</v>
      </c>
      <c r="L80" s="1">
        <f t="shared" ca="1" si="34"/>
        <v>0.28939054086405369</v>
      </c>
      <c r="M80" s="1">
        <f t="shared" ca="1" si="35"/>
        <v>0.30939054086405371</v>
      </c>
      <c r="N80">
        <f t="shared" ca="1" si="36"/>
        <v>2.5000000000000022E-3</v>
      </c>
      <c r="O80">
        <f t="shared" ca="1" si="37"/>
        <v>2.250000000000002E-2</v>
      </c>
      <c r="P80">
        <f t="shared" ca="1" si="38"/>
        <v>0.28689054086405369</v>
      </c>
      <c r="T80" s="1"/>
      <c r="U80" s="1"/>
      <c r="V80" s="1"/>
    </row>
    <row r="81" spans="4:22">
      <c r="D81" s="5" t="s">
        <v>122</v>
      </c>
      <c r="E81" s="1">
        <f t="shared" si="26"/>
        <v>2.5000000000000001E-2</v>
      </c>
      <c r="F81" s="1">
        <f>$I$5</f>
        <v>0.53</v>
      </c>
      <c r="G81" s="1">
        <f>$I$6</f>
        <v>0.54249999999999998</v>
      </c>
      <c r="H81" s="1">
        <f>0</f>
        <v>0</v>
      </c>
      <c r="I81" s="1">
        <f ca="1">$R$196+$R$200+$R$201</f>
        <v>0.2557434222092706</v>
      </c>
      <c r="J81" s="1">
        <f ca="1">$R$196+$R$200+$R$201</f>
        <v>0.2557434222092706</v>
      </c>
      <c r="K81" s="1">
        <f t="shared" si="33"/>
        <v>2.5000000000000001E-2</v>
      </c>
      <c r="L81" s="1">
        <f t="shared" ca="1" si="34"/>
        <v>0.27425657779072943</v>
      </c>
      <c r="M81" s="1">
        <f t="shared" ca="1" si="35"/>
        <v>0.28675657779072938</v>
      </c>
      <c r="N81">
        <f t="shared" ca="1" si="36"/>
        <v>6.2500000000000333E-3</v>
      </c>
      <c r="O81">
        <f t="shared" ca="1" si="37"/>
        <v>1.8749999999999989E-2</v>
      </c>
      <c r="P81">
        <f t="shared" ca="1" si="38"/>
        <v>0.26800657779072939</v>
      </c>
      <c r="T81" s="1"/>
      <c r="U81" s="1"/>
      <c r="V81" s="1"/>
    </row>
    <row r="82" spans="4:22">
      <c r="D82" t="s">
        <v>123</v>
      </c>
      <c r="E82" s="1">
        <f t="shared" si="26"/>
        <v>2.5000000000000001E-2</v>
      </c>
      <c r="F82" s="1">
        <f>$J$5</f>
        <v>0.61</v>
      </c>
      <c r="G82" s="1">
        <f>$J$6</f>
        <v>0.59</v>
      </c>
      <c r="H82" s="1">
        <f>0</f>
        <v>0</v>
      </c>
      <c r="I82" s="1">
        <f ca="1">$R$196+$R$200+$R$202+$R$204</f>
        <v>0.23480778232831823</v>
      </c>
      <c r="J82" s="1">
        <f ca="1">$R$196+$R$200+$R$202+$R$204</f>
        <v>0.23480778232831823</v>
      </c>
      <c r="K82" s="1">
        <f t="shared" si="33"/>
        <v>2.5000000000000001E-2</v>
      </c>
      <c r="L82" s="1">
        <f t="shared" ca="1" si="34"/>
        <v>0.37519221767168176</v>
      </c>
      <c r="M82" s="1">
        <f t="shared" ca="1" si="35"/>
        <v>0.35519221767168174</v>
      </c>
      <c r="N82">
        <f t="shared" ca="1" si="36"/>
        <v>2.250000000000002E-2</v>
      </c>
      <c r="O82">
        <f t="shared" ca="1" si="37"/>
        <v>2.5000000000000022E-3</v>
      </c>
      <c r="P82">
        <f t="shared" ca="1" si="38"/>
        <v>0.35269221767168174</v>
      </c>
      <c r="T82" s="1"/>
      <c r="U82" s="1"/>
      <c r="V82" s="1"/>
    </row>
    <row r="83" spans="4:22">
      <c r="D83" t="s">
        <v>124</v>
      </c>
      <c r="E83" s="1">
        <f t="shared" si="26"/>
        <v>2.5000000000000001E-2</v>
      </c>
      <c r="F83" s="1">
        <f>$F$5</f>
        <v>0.6925</v>
      </c>
      <c r="G83" s="1">
        <f>$F$6</f>
        <v>0.6925</v>
      </c>
      <c r="H83" s="1">
        <f>0</f>
        <v>0</v>
      </c>
      <c r="I83" s="1">
        <f ca="1">$R$196+$R$200+$R$202+$R$203+$R$205</f>
        <v>0.32838746680501157</v>
      </c>
      <c r="J83" s="1">
        <f ca="1">$R$196+$R$200+$R$202+$R$203+$R$205</f>
        <v>0.32838746680501157</v>
      </c>
      <c r="K83" s="1">
        <f t="shared" si="33"/>
        <v>2.5000000000000001E-2</v>
      </c>
      <c r="L83" s="1">
        <f t="shared" ca="1" si="34"/>
        <v>0.36411253319498843</v>
      </c>
      <c r="M83" s="1">
        <f t="shared" ca="1" si="35"/>
        <v>0.36411253319498843</v>
      </c>
      <c r="N83">
        <f t="shared" ca="1" si="36"/>
        <v>1.2500000000000011E-2</v>
      </c>
      <c r="O83">
        <f t="shared" ca="1" si="37"/>
        <v>1.2500000000000011E-2</v>
      </c>
      <c r="P83">
        <f t="shared" ca="1" si="38"/>
        <v>0.35161253319498842</v>
      </c>
      <c r="T83" s="1"/>
      <c r="U83" s="1"/>
      <c r="V83" s="1"/>
    </row>
    <row r="84" spans="4:22">
      <c r="D84" s="4" t="s">
        <v>125</v>
      </c>
      <c r="E84" s="1">
        <f t="shared" si="26"/>
        <v>2.5000000000000001E-2</v>
      </c>
      <c r="F84" s="1">
        <f>$G$5</f>
        <v>0.65249999999999997</v>
      </c>
      <c r="G84" s="1">
        <f>$G$6</f>
        <v>0.66500000000000004</v>
      </c>
      <c r="H84" s="1">
        <f>0</f>
        <v>0</v>
      </c>
      <c r="I84" s="1">
        <f ca="1">$R$196+$R$200+$R$202+$R$203+$R$206</f>
        <v>0.31880413347167819</v>
      </c>
      <c r="J84" s="1">
        <f ca="1">$R$196+$R$200+$R$202+$R$203+$R$206</f>
        <v>0.31880413347167819</v>
      </c>
      <c r="K84" s="1">
        <f t="shared" si="33"/>
        <v>2.5000000000000001E-2</v>
      </c>
      <c r="L84" s="1">
        <f t="shared" ca="1" si="34"/>
        <v>0.33369586652832178</v>
      </c>
      <c r="M84" s="1">
        <f t="shared" ca="1" si="35"/>
        <v>0.34619586652832185</v>
      </c>
      <c r="N84">
        <f t="shared" ca="1" si="36"/>
        <v>6.2499999999999778E-3</v>
      </c>
      <c r="O84">
        <f t="shared" ca="1" si="37"/>
        <v>1.8750000000000044E-2</v>
      </c>
      <c r="P84">
        <f t="shared" ca="1" si="38"/>
        <v>0.32744586652832181</v>
      </c>
      <c r="T84" s="1"/>
      <c r="U84" s="1"/>
      <c r="V84" s="1"/>
    </row>
    <row r="85" spans="4:22">
      <c r="D85" s="4" t="s">
        <v>12</v>
      </c>
      <c r="E85" s="4" t="s">
        <v>11</v>
      </c>
      <c r="F85" s="4" t="s">
        <v>13</v>
      </c>
      <c r="G85" s="4" t="s">
        <v>14</v>
      </c>
      <c r="H85" s="4" t="s">
        <v>11</v>
      </c>
      <c r="I85" s="4" t="s">
        <v>13</v>
      </c>
      <c r="J85" s="4" t="s">
        <v>14</v>
      </c>
      <c r="K85" s="4" t="s">
        <v>11</v>
      </c>
      <c r="L85" s="4" t="s">
        <v>13</v>
      </c>
      <c r="M85" s="4" t="s">
        <v>14</v>
      </c>
      <c r="T85" s="1"/>
      <c r="U85" s="1"/>
      <c r="V85" s="1"/>
    </row>
    <row r="86" spans="4:22">
      <c r="D86" t="s">
        <v>203</v>
      </c>
      <c r="H86" t="s">
        <v>199</v>
      </c>
      <c r="K86" s="1" t="s">
        <v>216</v>
      </c>
      <c r="L86" s="1"/>
      <c r="M86" s="1"/>
      <c r="N86" t="s">
        <v>21</v>
      </c>
      <c r="O86" t="s">
        <v>22</v>
      </c>
      <c r="P86" t="s">
        <v>196</v>
      </c>
      <c r="T86" s="1"/>
      <c r="U86" s="1"/>
      <c r="V86" s="1"/>
    </row>
    <row r="87" spans="4:22">
      <c r="D87" t="s">
        <v>126</v>
      </c>
      <c r="E87" s="1">
        <f>$I$9</f>
        <v>0.435</v>
      </c>
      <c r="F87" s="1">
        <f>$H$3</f>
        <v>0.59750000000000003</v>
      </c>
      <c r="G87" s="1">
        <f>$I$3</f>
        <v>0.53500000000000003</v>
      </c>
      <c r="H87" s="1">
        <f ca="1">$R$198+$R$201</f>
        <v>0.18390873015873016</v>
      </c>
      <c r="I87" s="1">
        <f ca="1">$R$190+R$192+R$198</f>
        <v>0.33719548594901116</v>
      </c>
      <c r="J87" s="1">
        <f ca="1">$R$190+$R$192+$R$201</f>
        <v>0.27679866055218577</v>
      </c>
      <c r="K87" s="1">
        <f t="shared" ref="K87" ca="1" si="39">E87-H87</f>
        <v>0.25109126984126984</v>
      </c>
      <c r="L87" s="1">
        <f t="shared" ref="L87" ca="1" si="40">F87-I87</f>
        <v>0.26030451405098887</v>
      </c>
      <c r="M87" s="1">
        <f t="shared" ref="M87" ca="1" si="41">G87-J87</f>
        <v>0.25820133944781426</v>
      </c>
      <c r="N87">
        <f t="shared" ref="N87" ca="1" si="42">(K87+L87-M87)/2</f>
        <v>0.12659722222222222</v>
      </c>
      <c r="O87">
        <f t="shared" ref="O87" ca="1" si="43">(K87+M87-L87)/2</f>
        <v>0.12449404761904764</v>
      </c>
      <c r="P87">
        <f t="shared" ref="P87" ca="1" si="44">(L87+M87-K87)/2</f>
        <v>0.13370729182876667</v>
      </c>
      <c r="T87" s="1"/>
      <c r="U87" s="1"/>
      <c r="V87" s="1"/>
    </row>
    <row r="88" spans="4:22">
      <c r="D88" t="s">
        <v>127</v>
      </c>
      <c r="E88" s="1">
        <f>$I$9</f>
        <v>0.435</v>
      </c>
      <c r="F88" s="1">
        <f>$H$4</f>
        <v>0.7</v>
      </c>
      <c r="G88" s="1">
        <f>$I$4</f>
        <v>0.61250000000000004</v>
      </c>
      <c r="H88" s="1">
        <f ca="1">$R$198+$R$201</f>
        <v>0.18390873015873016</v>
      </c>
      <c r="I88" s="1">
        <f ca="1">$R$190+R$191+R$198</f>
        <v>0.40136215261567787</v>
      </c>
      <c r="J88" s="1">
        <f ca="1">$R$190+$R$191+$R$201</f>
        <v>0.34096532721885248</v>
      </c>
      <c r="K88" s="1">
        <f t="shared" ref="K88:K126" ca="1" si="45">E88-H88</f>
        <v>0.25109126984126984</v>
      </c>
      <c r="L88" s="1">
        <f t="shared" ref="L88:L126" ca="1" si="46">F88-I88</f>
        <v>0.29863784738432209</v>
      </c>
      <c r="M88" s="1">
        <f t="shared" ref="M88:M126" ca="1" si="47">G88-J88</f>
        <v>0.27153467278114757</v>
      </c>
      <c r="N88">
        <f t="shared" ref="N88:N126" ca="1" si="48">(K88+L88-M88)/2</f>
        <v>0.13909722222222218</v>
      </c>
      <c r="O88">
        <f t="shared" ref="O88:O126" ca="1" si="49">(K88+M88-L88)/2</f>
        <v>0.11199404761904763</v>
      </c>
      <c r="P88">
        <f t="shared" ref="P88:P126" ca="1" si="50">(L88+M88-K88)/2</f>
        <v>0.15954062516209994</v>
      </c>
      <c r="T88" s="1"/>
      <c r="U88" s="1"/>
      <c r="V88" s="1"/>
    </row>
    <row r="89" spans="4:22">
      <c r="D89" t="s">
        <v>128</v>
      </c>
      <c r="E89" s="1">
        <f>$I$9</f>
        <v>0.435</v>
      </c>
      <c r="F89" s="1">
        <f>$H$5</f>
        <v>0.67500000000000004</v>
      </c>
      <c r="G89" s="1">
        <f>$I$5</f>
        <v>0.53</v>
      </c>
      <c r="H89" s="1">
        <f ca="1">$R$198+$R$201</f>
        <v>0.18390873015873016</v>
      </c>
      <c r="I89" s="1">
        <f ca="1">$R$193+$R$194+$R$198</f>
        <v>0.40031914040211264</v>
      </c>
      <c r="J89" s="1">
        <f ca="1">$R$193+$R$194+$R$201</f>
        <v>0.33992231500528725</v>
      </c>
      <c r="K89" s="1">
        <f t="shared" ca="1" si="45"/>
        <v>0.25109126984126984</v>
      </c>
      <c r="L89" s="1">
        <f t="shared" ca="1" si="46"/>
        <v>0.27468085959788741</v>
      </c>
      <c r="M89" s="1">
        <f t="shared" ca="1" si="47"/>
        <v>0.19007768499471278</v>
      </c>
      <c r="N89">
        <f t="shared" ca="1" si="48"/>
        <v>0.16784722222222226</v>
      </c>
      <c r="O89">
        <f t="shared" ca="1" si="49"/>
        <v>8.3244047619047606E-2</v>
      </c>
      <c r="P89">
        <f t="shared" ca="1" si="50"/>
        <v>0.10683363737566517</v>
      </c>
      <c r="T89" s="1"/>
      <c r="U89" s="1"/>
      <c r="V89" s="1"/>
    </row>
    <row r="90" spans="4:22">
      <c r="D90" t="s">
        <v>129</v>
      </c>
      <c r="E90" s="1">
        <f>$I$9</f>
        <v>0.435</v>
      </c>
      <c r="F90" s="1">
        <f>$H$6</f>
        <v>0.67</v>
      </c>
      <c r="G90" s="1">
        <f>$I$6</f>
        <v>0.54249999999999998</v>
      </c>
      <c r="H90" s="1">
        <f ca="1">$R$198+$R$201</f>
        <v>0.18390873015873016</v>
      </c>
      <c r="I90" s="1">
        <f ca="1">$R$193+$R$195+$R$198</f>
        <v>0.40337469595766823</v>
      </c>
      <c r="J90" s="1">
        <f ca="1">$R$193+$R$195+$R$201</f>
        <v>0.34297787056084283</v>
      </c>
      <c r="K90" s="1">
        <f t="shared" ca="1" si="45"/>
        <v>0.25109126984126984</v>
      </c>
      <c r="L90" s="1">
        <f t="shared" ca="1" si="46"/>
        <v>0.26662530404233181</v>
      </c>
      <c r="M90" s="1">
        <f t="shared" ca="1" si="47"/>
        <v>0.19952212943915715</v>
      </c>
      <c r="N90">
        <f t="shared" ca="1" si="48"/>
        <v>0.15909722222222222</v>
      </c>
      <c r="O90">
        <f t="shared" ca="1" si="49"/>
        <v>9.1994047619047586E-2</v>
      </c>
      <c r="P90">
        <f t="shared" ca="1" si="50"/>
        <v>0.10752808182010956</v>
      </c>
      <c r="S90" s="5"/>
      <c r="T90" s="6"/>
      <c r="U90" s="6"/>
      <c r="V90" s="6"/>
    </row>
    <row r="91" spans="4:22">
      <c r="E91" s="1"/>
      <c r="F91" s="1"/>
      <c r="G91" s="1"/>
      <c r="H91" s="1"/>
      <c r="I91" s="1"/>
      <c r="J91" s="1"/>
      <c r="K91" s="1"/>
      <c r="L91" s="1"/>
      <c r="M91" s="1"/>
      <c r="T91" s="6"/>
      <c r="U91" s="1"/>
      <c r="V91" s="1"/>
    </row>
    <row r="92" spans="4:22">
      <c r="D92" t="s">
        <v>130</v>
      </c>
      <c r="E92" s="1">
        <f>$J$9</f>
        <v>0.53</v>
      </c>
      <c r="F92" s="1">
        <f>$H$3</f>
        <v>0.59750000000000003</v>
      </c>
      <c r="G92" s="1">
        <f>$J$3</f>
        <v>0.66</v>
      </c>
      <c r="H92" s="1">
        <f ca="1">$R$198+$R$202+$R$204</f>
        <v>0.16297309027777779</v>
      </c>
      <c r="I92" s="1">
        <f ca="1">$R$190+R$192+R$198</f>
        <v>0.33719548594901116</v>
      </c>
      <c r="J92" s="1">
        <f ca="1">$R$190+$R$192+$R$202+$R$204</f>
        <v>0.2558630206712334</v>
      </c>
      <c r="K92" s="1">
        <f t="shared" ca="1" si="45"/>
        <v>0.36702690972222224</v>
      </c>
      <c r="L92" s="1">
        <f t="shared" ca="1" si="46"/>
        <v>0.26030451405098887</v>
      </c>
      <c r="M92" s="1">
        <f t="shared" ca="1" si="47"/>
        <v>0.40413697932876663</v>
      </c>
      <c r="N92">
        <f t="shared" ca="1" si="48"/>
        <v>0.11159722222222221</v>
      </c>
      <c r="O92">
        <f t="shared" ca="1" si="49"/>
        <v>0.2554296875</v>
      </c>
      <c r="P92">
        <f t="shared" ca="1" si="50"/>
        <v>0.14870729182876666</v>
      </c>
      <c r="Q92" s="1"/>
    </row>
    <row r="93" spans="4:22">
      <c r="D93" t="s">
        <v>131</v>
      </c>
      <c r="E93" s="1">
        <f>$J$9</f>
        <v>0.53</v>
      </c>
      <c r="F93" s="1">
        <f>$H$4</f>
        <v>0.7</v>
      </c>
      <c r="G93" s="1">
        <f>$J$4</f>
        <v>0.6875</v>
      </c>
      <c r="H93" s="1">
        <f ca="1">$R$198+$R$202+$R$204</f>
        <v>0.16297309027777779</v>
      </c>
      <c r="I93" s="1">
        <f ca="1">$R$190+R$191+R$198</f>
        <v>0.40136215261567787</v>
      </c>
      <c r="J93" s="1">
        <f ca="1">$R$190+$R$191+$R$202+$R$204</f>
        <v>0.3200296873379001</v>
      </c>
      <c r="K93" s="1">
        <f t="shared" ca="1" si="45"/>
        <v>0.36702690972222224</v>
      </c>
      <c r="L93" s="1">
        <f t="shared" ca="1" si="46"/>
        <v>0.29863784738432209</v>
      </c>
      <c r="M93" s="1">
        <f t="shared" ca="1" si="47"/>
        <v>0.3674703126620999</v>
      </c>
      <c r="N93">
        <f t="shared" ca="1" si="48"/>
        <v>0.14909722222222224</v>
      </c>
      <c r="O93">
        <f t="shared" ca="1" si="49"/>
        <v>0.21792968750000002</v>
      </c>
      <c r="P93">
        <f t="shared" ca="1" si="50"/>
        <v>0.1495406251620999</v>
      </c>
    </row>
    <row r="94" spans="4:22">
      <c r="D94" t="s">
        <v>132</v>
      </c>
      <c r="E94" s="1">
        <f>$J$9</f>
        <v>0.53</v>
      </c>
      <c r="F94" s="1">
        <f>$H$5</f>
        <v>0.67500000000000004</v>
      </c>
      <c r="G94" s="1">
        <f>$J$5</f>
        <v>0.61</v>
      </c>
      <c r="H94" s="1">
        <f ca="1">$R$198+$R$202+$R$204</f>
        <v>0.16297309027777779</v>
      </c>
      <c r="I94" s="1">
        <f ca="1">$R$193+$R$194+$R$198</f>
        <v>0.40031914040211264</v>
      </c>
      <c r="J94" s="1">
        <f ca="1">$R$193+$R$194+$R$202+$R$204</f>
        <v>0.31898667512433487</v>
      </c>
      <c r="K94" s="1">
        <f t="shared" ca="1" si="45"/>
        <v>0.36702690972222224</v>
      </c>
      <c r="L94" s="1">
        <f t="shared" ca="1" si="46"/>
        <v>0.27468085959788741</v>
      </c>
      <c r="M94" s="1">
        <f t="shared" ca="1" si="47"/>
        <v>0.29101332487566511</v>
      </c>
      <c r="N94">
        <f t="shared" ca="1" si="48"/>
        <v>0.17534722222222227</v>
      </c>
      <c r="O94">
        <f t="shared" ca="1" si="49"/>
        <v>0.19167968749999995</v>
      </c>
      <c r="P94">
        <f t="shared" ca="1" si="50"/>
        <v>9.9333637375665168E-2</v>
      </c>
    </row>
    <row r="95" spans="4:22">
      <c r="D95" t="s">
        <v>133</v>
      </c>
      <c r="E95" s="1">
        <f>$J$9</f>
        <v>0.53</v>
      </c>
      <c r="F95" s="1">
        <f>$H$6</f>
        <v>0.67</v>
      </c>
      <c r="G95" s="1">
        <f>$J$6</f>
        <v>0.59</v>
      </c>
      <c r="H95" s="1">
        <f ca="1">$R$198+$R$202+$R$204</f>
        <v>0.16297309027777779</v>
      </c>
      <c r="I95" s="1">
        <f ca="1">$R$193+$R$195+$R$198</f>
        <v>0.40337469595766823</v>
      </c>
      <c r="J95" s="1">
        <f ca="1">$R$193+$R$195+$R$202+$R$204</f>
        <v>0.32204223067989046</v>
      </c>
      <c r="K95" s="1">
        <f t="shared" ca="1" si="45"/>
        <v>0.36702690972222224</v>
      </c>
      <c r="L95" s="1">
        <f t="shared" ca="1" si="46"/>
        <v>0.26662530404233181</v>
      </c>
      <c r="M95" s="1">
        <f t="shared" ca="1" si="47"/>
        <v>0.26795776932010951</v>
      </c>
      <c r="N95">
        <f t="shared" ca="1" si="48"/>
        <v>0.18284722222222227</v>
      </c>
      <c r="O95">
        <f t="shared" ca="1" si="49"/>
        <v>0.18417968749999994</v>
      </c>
      <c r="P95">
        <f t="shared" ca="1" si="50"/>
        <v>8.3778081820109512E-2</v>
      </c>
    </row>
    <row r="96" spans="4:22">
      <c r="E96" s="1"/>
      <c r="F96" s="1"/>
      <c r="G96" s="1"/>
      <c r="H96" s="1"/>
      <c r="I96" s="1"/>
      <c r="J96" s="1"/>
      <c r="K96" s="1"/>
      <c r="L96" s="1"/>
      <c r="M96" s="1"/>
    </row>
    <row r="97" spans="4:17">
      <c r="D97" t="s">
        <v>134</v>
      </c>
      <c r="E97" s="1">
        <f>$H$7</f>
        <v>0.58250000000000002</v>
      </c>
      <c r="F97" s="1">
        <f>$H$3</f>
        <v>0.59750000000000003</v>
      </c>
      <c r="G97" s="1">
        <f>$F$3</f>
        <v>0.65500000000000003</v>
      </c>
      <c r="H97" s="1">
        <f ca="1">$R$198+$R$202+$R$203+$R$205</f>
        <v>0.25655277475447114</v>
      </c>
      <c r="I97" s="1">
        <f ca="1">$R$190+R$192+R$198</f>
        <v>0.33719548594901116</v>
      </c>
      <c r="J97" s="1">
        <f ca="1">$R$190+$R$192+$R$202+$R$203+$R$205</f>
        <v>0.34944270514792675</v>
      </c>
      <c r="K97" s="1">
        <f t="shared" ca="1" si="45"/>
        <v>0.32594722524552888</v>
      </c>
      <c r="L97" s="1">
        <f t="shared" ca="1" si="46"/>
        <v>0.26030451405098887</v>
      </c>
      <c r="M97" s="1">
        <f t="shared" ca="1" si="47"/>
        <v>0.30555729485207328</v>
      </c>
      <c r="N97">
        <f t="shared" ca="1" si="48"/>
        <v>0.14034722222222223</v>
      </c>
      <c r="O97">
        <f t="shared" ca="1" si="49"/>
        <v>0.18560000302330665</v>
      </c>
      <c r="P97">
        <f t="shared" ca="1" si="50"/>
        <v>0.11995729182876663</v>
      </c>
      <c r="Q97" s="1"/>
    </row>
    <row r="98" spans="4:17">
      <c r="D98" t="s">
        <v>135</v>
      </c>
      <c r="E98" s="1">
        <f>$H$7</f>
        <v>0.58250000000000002</v>
      </c>
      <c r="F98" s="1">
        <f>$H$4</f>
        <v>0.7</v>
      </c>
      <c r="G98" s="1">
        <f>$F$4</f>
        <v>0.73750000000000004</v>
      </c>
      <c r="H98" s="1">
        <f ca="1">$R$198+$R$202+$R$203+$R$205</f>
        <v>0.25655277475447114</v>
      </c>
      <c r="I98" s="1">
        <f ca="1">$R$190+R$191+R$198</f>
        <v>0.40136215261567787</v>
      </c>
      <c r="J98" s="1">
        <f ca="1">$R$190+$R$191+$R$202+$R$203+$R$205</f>
        <v>0.41360937181459345</v>
      </c>
      <c r="K98" s="1">
        <f t="shared" ca="1" si="45"/>
        <v>0.32594722524552888</v>
      </c>
      <c r="L98" s="1">
        <f t="shared" ca="1" si="46"/>
        <v>0.29863784738432209</v>
      </c>
      <c r="M98" s="1">
        <f t="shared" ca="1" si="47"/>
        <v>0.32389062818540659</v>
      </c>
      <c r="N98">
        <f t="shared" ca="1" si="48"/>
        <v>0.15034722222222219</v>
      </c>
      <c r="O98">
        <f t="shared" ca="1" si="49"/>
        <v>0.17560000302330669</v>
      </c>
      <c r="P98">
        <f t="shared" ca="1" si="50"/>
        <v>0.1482906251620999</v>
      </c>
    </row>
    <row r="99" spans="4:17">
      <c r="D99" t="s">
        <v>136</v>
      </c>
      <c r="E99" s="1">
        <f>$H$7</f>
        <v>0.58250000000000002</v>
      </c>
      <c r="F99" s="1">
        <f>$H$5</f>
        <v>0.67500000000000004</v>
      </c>
      <c r="G99" s="1">
        <f>$F$5</f>
        <v>0.6925</v>
      </c>
      <c r="H99" s="1">
        <f ca="1">$R$198+$R$202+$R$203+$R$205</f>
        <v>0.25655277475447114</v>
      </c>
      <c r="I99" s="1">
        <f ca="1">$R$193+$R$194+$R$198</f>
        <v>0.40031914040211264</v>
      </c>
      <c r="J99" s="1">
        <f ca="1">$R$193+$R$194+$R$202+$R$203+$R$205</f>
        <v>0.41256635960102822</v>
      </c>
      <c r="K99" s="1">
        <f t="shared" ca="1" si="45"/>
        <v>0.32594722524552888</v>
      </c>
      <c r="L99" s="1">
        <f t="shared" ca="1" si="46"/>
        <v>0.27468085959788741</v>
      </c>
      <c r="M99" s="1">
        <f t="shared" ca="1" si="47"/>
        <v>0.27993364039897178</v>
      </c>
      <c r="N99">
        <f t="shared" ca="1" si="48"/>
        <v>0.16034722222222222</v>
      </c>
      <c r="O99">
        <f t="shared" ca="1" si="49"/>
        <v>0.16560000302330666</v>
      </c>
      <c r="P99">
        <f t="shared" ca="1" si="50"/>
        <v>0.11433363737566515</v>
      </c>
    </row>
    <row r="100" spans="4:17">
      <c r="D100" t="s">
        <v>137</v>
      </c>
      <c r="E100" s="1">
        <f>$H$7</f>
        <v>0.58250000000000002</v>
      </c>
      <c r="F100" s="1">
        <f>$H$6</f>
        <v>0.67</v>
      </c>
      <c r="G100" s="1">
        <f>$F$6</f>
        <v>0.6925</v>
      </c>
      <c r="H100" s="1">
        <f ca="1">$R$198+$R$202+$R$203+$R$205</f>
        <v>0.25655277475447114</v>
      </c>
      <c r="I100" s="1">
        <f ca="1">$R$193+$R$195+$R$198</f>
        <v>0.40337469595766823</v>
      </c>
      <c r="J100" s="1">
        <f ca="1">$R$193+$R$195+$R$202+$R$203+$R$205</f>
        <v>0.41562191515658381</v>
      </c>
      <c r="K100" s="1">
        <f t="shared" ca="1" si="45"/>
        <v>0.32594722524552888</v>
      </c>
      <c r="L100" s="1">
        <f t="shared" ca="1" si="46"/>
        <v>0.26662530404233181</v>
      </c>
      <c r="M100" s="1">
        <f t="shared" ca="1" si="47"/>
        <v>0.27687808484341619</v>
      </c>
      <c r="N100">
        <f t="shared" ca="1" si="48"/>
        <v>0.15784722222222228</v>
      </c>
      <c r="O100">
        <f t="shared" ca="1" si="49"/>
        <v>0.16810000302330666</v>
      </c>
      <c r="P100">
        <f t="shared" ca="1" si="50"/>
        <v>0.10877808182010956</v>
      </c>
    </row>
    <row r="101" spans="4:17">
      <c r="E101" s="1"/>
      <c r="F101" s="1"/>
      <c r="G101" s="1"/>
      <c r="H101" s="1"/>
      <c r="I101" s="1"/>
      <c r="J101" s="1"/>
      <c r="K101" s="1"/>
      <c r="L101" s="1"/>
      <c r="M101" s="1"/>
    </row>
    <row r="102" spans="4:17">
      <c r="D102" t="s">
        <v>138</v>
      </c>
      <c r="E102" s="1">
        <f>$H$8</f>
        <v>0.55249999999999999</v>
      </c>
      <c r="F102" s="1">
        <f>$H$3</f>
        <v>0.59750000000000003</v>
      </c>
      <c r="G102" s="1">
        <f>$G$3</f>
        <v>0.69499999999999995</v>
      </c>
      <c r="H102" s="1">
        <f ca="1">$R$198+$R$202+$R$203+$R$206</f>
        <v>0.24696944142113775</v>
      </c>
      <c r="I102" s="1">
        <f ca="1">$R$190+R$192+R$198</f>
        <v>0.33719548594901116</v>
      </c>
      <c r="J102" s="1">
        <f ca="1">$R$190+$R$192+$R$202+$R$203+$R$206</f>
        <v>0.33985937181459336</v>
      </c>
      <c r="K102" s="1">
        <f t="shared" ca="1" si="45"/>
        <v>0.30553055857886224</v>
      </c>
      <c r="L102" s="1">
        <f t="shared" ca="1" si="46"/>
        <v>0.26030451405098887</v>
      </c>
      <c r="M102" s="1">
        <f t="shared" ca="1" si="47"/>
        <v>0.35514062818540659</v>
      </c>
      <c r="N102">
        <f t="shared" ca="1" si="48"/>
        <v>0.10534722222222226</v>
      </c>
      <c r="O102">
        <f t="shared" ca="1" si="49"/>
        <v>0.20018333635663998</v>
      </c>
      <c r="P102">
        <f t="shared" ca="1" si="50"/>
        <v>0.15495729182876661</v>
      </c>
    </row>
    <row r="103" spans="4:17">
      <c r="D103" t="s">
        <v>139</v>
      </c>
      <c r="E103" s="1">
        <f>$H$8</f>
        <v>0.55249999999999999</v>
      </c>
      <c r="F103" s="1">
        <f>$H$4</f>
        <v>0.7</v>
      </c>
      <c r="G103" s="1">
        <f>$G$4</f>
        <v>0.72</v>
      </c>
      <c r="H103" s="1">
        <f ca="1">$R$198+$R$202+$R$203+$R$206</f>
        <v>0.24696944142113775</v>
      </c>
      <c r="I103" s="1">
        <f ca="1">$R$190+R$191+R$198</f>
        <v>0.40136215261567787</v>
      </c>
      <c r="J103" s="1">
        <f ca="1">$R$190+$R$191+$R$202+$R$203+$R$206</f>
        <v>0.40402603848126006</v>
      </c>
      <c r="K103" s="1">
        <f t="shared" ca="1" si="45"/>
        <v>0.30553055857886224</v>
      </c>
      <c r="L103" s="1">
        <f t="shared" ca="1" si="46"/>
        <v>0.29863784738432209</v>
      </c>
      <c r="M103" s="1">
        <f t="shared" ca="1" si="47"/>
        <v>0.31597396151873991</v>
      </c>
      <c r="N103">
        <f t="shared" ca="1" si="48"/>
        <v>0.14409722222222221</v>
      </c>
      <c r="O103">
        <f t="shared" ca="1" si="49"/>
        <v>0.16143333635664003</v>
      </c>
      <c r="P103">
        <f t="shared" ca="1" si="50"/>
        <v>0.15454062516209988</v>
      </c>
    </row>
    <row r="104" spans="4:17">
      <c r="D104" t="s">
        <v>140</v>
      </c>
      <c r="E104" s="1">
        <f>$H$8</f>
        <v>0.55249999999999999</v>
      </c>
      <c r="F104" s="1">
        <f>$H$5</f>
        <v>0.67500000000000004</v>
      </c>
      <c r="G104" s="1">
        <f>$G$5</f>
        <v>0.65249999999999997</v>
      </c>
      <c r="H104" s="1">
        <f ca="1">$R$198+$R$202+$R$203+$R$206</f>
        <v>0.24696944142113775</v>
      </c>
      <c r="I104" s="1">
        <f ca="1">$R$193+$R$194+$R$198</f>
        <v>0.40031914040211264</v>
      </c>
      <c r="J104" s="1">
        <f ca="1">$R$193+$R$194+$R$202+$R$203+$R$206</f>
        <v>0.40298302626769483</v>
      </c>
      <c r="K104" s="1">
        <f t="shared" ca="1" si="45"/>
        <v>0.30553055857886224</v>
      </c>
      <c r="L104" s="1">
        <f t="shared" ca="1" si="46"/>
        <v>0.27468085959788741</v>
      </c>
      <c r="M104" s="1">
        <f t="shared" ca="1" si="47"/>
        <v>0.24951697373230514</v>
      </c>
      <c r="N104">
        <f t="shared" ca="1" si="48"/>
        <v>0.16534722222222228</v>
      </c>
      <c r="O104">
        <f t="shared" ca="1" si="49"/>
        <v>0.14018333635664001</v>
      </c>
      <c r="P104">
        <f t="shared" ca="1" si="50"/>
        <v>0.10933363737566515</v>
      </c>
    </row>
    <row r="105" spans="4:17">
      <c r="D105" t="s">
        <v>141</v>
      </c>
      <c r="E105" s="1">
        <f>$H$8</f>
        <v>0.55249999999999999</v>
      </c>
      <c r="F105" s="1">
        <f>$H$6</f>
        <v>0.67</v>
      </c>
      <c r="G105" s="1">
        <f>$G$6</f>
        <v>0.66500000000000004</v>
      </c>
      <c r="H105" s="1">
        <f ca="1">$R$198+$R$202+$R$203+$R$206</f>
        <v>0.24696944142113775</v>
      </c>
      <c r="I105" s="1">
        <f ca="1">$R$193+$R$195+$R$198</f>
        <v>0.40337469595766823</v>
      </c>
      <c r="J105" s="1">
        <f ca="1">$R$193+$R$195+$R$202+$R$203+$R$206</f>
        <v>0.40603858182325042</v>
      </c>
      <c r="K105" s="1">
        <f t="shared" ca="1" si="45"/>
        <v>0.30553055857886224</v>
      </c>
      <c r="L105" s="1">
        <f t="shared" ca="1" si="46"/>
        <v>0.26662530404233181</v>
      </c>
      <c r="M105" s="1">
        <f t="shared" ca="1" si="47"/>
        <v>0.25896141817674961</v>
      </c>
      <c r="N105">
        <f t="shared" ca="1" si="48"/>
        <v>0.15659722222222219</v>
      </c>
      <c r="O105">
        <f t="shared" ca="1" si="49"/>
        <v>0.14893333635663999</v>
      </c>
      <c r="P105">
        <f t="shared" ca="1" si="50"/>
        <v>0.11002808182010959</v>
      </c>
    </row>
    <row r="106" spans="4:17">
      <c r="E106" s="1"/>
      <c r="F106" s="1"/>
      <c r="G106" s="1"/>
      <c r="H106" s="1"/>
      <c r="I106" s="1"/>
      <c r="J106" s="1"/>
      <c r="K106" s="1"/>
      <c r="L106" s="1"/>
      <c r="M106" s="1"/>
    </row>
    <row r="107" spans="4:17">
      <c r="D107" t="s">
        <v>142</v>
      </c>
      <c r="E107" s="1">
        <f>$K$10</f>
        <v>0.48</v>
      </c>
      <c r="F107" s="1">
        <f>$K$3</f>
        <v>0.63749999999999996</v>
      </c>
      <c r="G107" s="1">
        <f>$I$3</f>
        <v>0.53500000000000003</v>
      </c>
      <c r="H107" s="1">
        <f ca="1">$R$199+$R$201</f>
        <v>0.19515873015873017</v>
      </c>
      <c r="I107" s="1">
        <f ca="1">$R$190+R$192+R$199</f>
        <v>0.34844548594901115</v>
      </c>
      <c r="J107" s="1">
        <f ca="1">$R$190+$R$192+$R$201</f>
        <v>0.27679866055218577</v>
      </c>
      <c r="K107" s="1">
        <f t="shared" ca="1" si="45"/>
        <v>0.28484126984126978</v>
      </c>
      <c r="L107" s="1">
        <f t="shared" ca="1" si="46"/>
        <v>0.28905451405098881</v>
      </c>
      <c r="M107" s="1">
        <f t="shared" ca="1" si="47"/>
        <v>0.25820133944781426</v>
      </c>
      <c r="N107">
        <f t="shared" ca="1" si="48"/>
        <v>0.15784722222222217</v>
      </c>
      <c r="O107">
        <f t="shared" ca="1" si="49"/>
        <v>0.12699404761904765</v>
      </c>
      <c r="P107">
        <f t="shared" ca="1" si="50"/>
        <v>0.13120729182876661</v>
      </c>
    </row>
    <row r="108" spans="4:17">
      <c r="D108" t="s">
        <v>143</v>
      </c>
      <c r="E108" s="1">
        <f>$K$10</f>
        <v>0.48</v>
      </c>
      <c r="F108" s="1">
        <f>$K$4</f>
        <v>0.73750000000000004</v>
      </c>
      <c r="G108" s="1">
        <f>$I$4</f>
        <v>0.61250000000000004</v>
      </c>
      <c r="H108" s="1">
        <f ca="1">$R$199+$R$201</f>
        <v>0.19515873015873017</v>
      </c>
      <c r="I108" s="1">
        <f ca="1">$R$190+R$191+R$199</f>
        <v>0.41261215261567785</v>
      </c>
      <c r="J108" s="1">
        <f ca="1">$R$190+$R$191+$R$201</f>
        <v>0.34096532721885248</v>
      </c>
      <c r="K108" s="1">
        <f t="shared" ca="1" si="45"/>
        <v>0.28484126984126978</v>
      </c>
      <c r="L108" s="1">
        <f t="shared" ca="1" si="46"/>
        <v>0.32488784738432219</v>
      </c>
      <c r="M108" s="1">
        <f t="shared" ca="1" si="47"/>
        <v>0.27153467278114757</v>
      </c>
      <c r="N108">
        <f t="shared" ca="1" si="48"/>
        <v>0.1690972222222222</v>
      </c>
      <c r="O108">
        <f t="shared" ca="1" si="49"/>
        <v>0.11574404761904755</v>
      </c>
      <c r="P108">
        <f t="shared" ca="1" si="50"/>
        <v>0.15579062516210002</v>
      </c>
    </row>
    <row r="109" spans="4:17">
      <c r="D109" t="s">
        <v>144</v>
      </c>
      <c r="E109" s="1">
        <f>$K$10</f>
        <v>0.48</v>
      </c>
      <c r="F109" s="1">
        <f>$K$5</f>
        <v>0.63</v>
      </c>
      <c r="G109" s="1">
        <f>$I$5</f>
        <v>0.53</v>
      </c>
      <c r="H109" s="1">
        <f ca="1">$R$199+$R$201</f>
        <v>0.19515873015873017</v>
      </c>
      <c r="I109" s="1">
        <f ca="1">$R$193+$R$194+$R$199</f>
        <v>0.41156914040211268</v>
      </c>
      <c r="J109" s="1">
        <f ca="1">$R$193+$R$194+$R$201</f>
        <v>0.33992231500528725</v>
      </c>
      <c r="K109" s="1">
        <f t="shared" ca="1" si="45"/>
        <v>0.28484126984126978</v>
      </c>
      <c r="L109" s="1">
        <f t="shared" ca="1" si="46"/>
        <v>0.21843085959788733</v>
      </c>
      <c r="M109" s="1">
        <f t="shared" ca="1" si="47"/>
        <v>0.19007768499471278</v>
      </c>
      <c r="N109">
        <f t="shared" ca="1" si="48"/>
        <v>0.15659722222222217</v>
      </c>
      <c r="O109">
        <f t="shared" ca="1" si="49"/>
        <v>0.12824404761904762</v>
      </c>
      <c r="P109">
        <f t="shared" ca="1" si="50"/>
        <v>6.1833637375665162E-2</v>
      </c>
    </row>
    <row r="110" spans="4:17">
      <c r="D110" t="s">
        <v>145</v>
      </c>
      <c r="E110" s="1">
        <f>$K$10</f>
        <v>0.48</v>
      </c>
      <c r="F110" s="1">
        <f>$K$6</f>
        <v>0.65</v>
      </c>
      <c r="G110" s="1">
        <f>$I$6</f>
        <v>0.54249999999999998</v>
      </c>
      <c r="H110" s="1">
        <f ca="1">$R$199+$R$201</f>
        <v>0.19515873015873017</v>
      </c>
      <c r="I110" s="1">
        <f ca="1">$R$193+$R$195+$R$199</f>
        <v>0.41462469595766827</v>
      </c>
      <c r="J110" s="1">
        <f ca="1">$R$193+$R$195+$R$201</f>
        <v>0.34297787056084283</v>
      </c>
      <c r="K110" s="1">
        <f t="shared" ca="1" si="45"/>
        <v>0.28484126984126978</v>
      </c>
      <c r="L110" s="1">
        <f t="shared" ca="1" si="46"/>
        <v>0.23537530404233176</v>
      </c>
      <c r="M110" s="1">
        <f t="shared" ca="1" si="47"/>
        <v>0.19952212943915715</v>
      </c>
      <c r="N110">
        <f t="shared" ca="1" si="48"/>
        <v>0.1603472222222222</v>
      </c>
      <c r="O110">
        <f t="shared" ca="1" si="49"/>
        <v>0.12449404761904759</v>
      </c>
      <c r="P110">
        <f t="shared" ca="1" si="50"/>
        <v>7.502808182010956E-2</v>
      </c>
    </row>
    <row r="111" spans="4:17">
      <c r="E111" s="1"/>
      <c r="F111" s="1"/>
      <c r="G111" s="1"/>
      <c r="H111" s="1"/>
      <c r="I111" s="1"/>
      <c r="J111" s="1"/>
      <c r="K111" s="1"/>
      <c r="L111" s="1"/>
      <c r="M111" s="1"/>
    </row>
    <row r="112" spans="4:17">
      <c r="D112" t="s">
        <v>146</v>
      </c>
      <c r="E112" s="1">
        <f>$K$11</f>
        <v>0.55000000000000004</v>
      </c>
      <c r="F112" s="1">
        <f>$K$3</f>
        <v>0.63749999999999996</v>
      </c>
      <c r="G112" s="1">
        <f>$J$3</f>
        <v>0.66</v>
      </c>
      <c r="H112" s="1">
        <f ca="1">$R$199+$R$202+$R$204</f>
        <v>0.1742230902777778</v>
      </c>
      <c r="I112" s="1">
        <f ca="1">$R$190+R$192+R$199</f>
        <v>0.34844548594901115</v>
      </c>
      <c r="J112" s="1">
        <f ca="1">$R$190+$R$192+$R$202+$R$204</f>
        <v>0.2558630206712334</v>
      </c>
      <c r="K112" s="1">
        <f t="shared" ca="1" si="45"/>
        <v>0.37577690972222222</v>
      </c>
      <c r="L112" s="1">
        <f t="shared" ca="1" si="46"/>
        <v>0.28905451405098881</v>
      </c>
      <c r="M112" s="1">
        <f t="shared" ca="1" si="47"/>
        <v>0.40413697932876663</v>
      </c>
      <c r="N112">
        <f t="shared" ca="1" si="48"/>
        <v>0.1303472222222222</v>
      </c>
      <c r="O112">
        <f t="shared" ca="1" si="49"/>
        <v>0.24542968750000005</v>
      </c>
      <c r="P112">
        <f t="shared" ca="1" si="50"/>
        <v>0.15870729182876658</v>
      </c>
    </row>
    <row r="113" spans="4:16">
      <c r="D113" t="s">
        <v>147</v>
      </c>
      <c r="E113" s="1">
        <f>$K$11</f>
        <v>0.55000000000000004</v>
      </c>
      <c r="F113" s="1">
        <f>$K$4</f>
        <v>0.73750000000000004</v>
      </c>
      <c r="G113" s="1">
        <f>$J$4</f>
        <v>0.6875</v>
      </c>
      <c r="H113" s="1">
        <f ca="1">$R$199+$R$202+$R$204</f>
        <v>0.1742230902777778</v>
      </c>
      <c r="I113" s="1">
        <f ca="1">$R$190+R$191+R$199</f>
        <v>0.41261215261567785</v>
      </c>
      <c r="J113" s="1">
        <f ca="1">$R$190+$R$191+$R$202+$R$204</f>
        <v>0.3200296873379001</v>
      </c>
      <c r="K113" s="1">
        <f t="shared" ca="1" si="45"/>
        <v>0.37577690972222222</v>
      </c>
      <c r="L113" s="1">
        <f t="shared" ca="1" si="46"/>
        <v>0.32488784738432219</v>
      </c>
      <c r="M113" s="1">
        <f t="shared" ca="1" si="47"/>
        <v>0.3674703126620999</v>
      </c>
      <c r="N113">
        <f t="shared" ca="1" si="48"/>
        <v>0.16659722222222226</v>
      </c>
      <c r="O113">
        <f t="shared" ca="1" si="49"/>
        <v>0.20917968749999993</v>
      </c>
      <c r="P113">
        <f t="shared" ca="1" si="50"/>
        <v>0.15829062516209996</v>
      </c>
    </row>
    <row r="114" spans="4:16">
      <c r="D114" t="s">
        <v>148</v>
      </c>
      <c r="E114" s="1">
        <f>$K$11</f>
        <v>0.55000000000000004</v>
      </c>
      <c r="F114" s="1">
        <f>$K$5</f>
        <v>0.63</v>
      </c>
      <c r="G114" s="1">
        <f>$J$5</f>
        <v>0.61</v>
      </c>
      <c r="H114" s="1">
        <f ca="1">$R$199+$R$202+$R$204</f>
        <v>0.1742230902777778</v>
      </c>
      <c r="I114" s="1">
        <f ca="1">$R$193+$R$194+$R$199</f>
        <v>0.41156914040211268</v>
      </c>
      <c r="J114" s="1">
        <f ca="1">$R$193+$R$194+$R$202+$R$204</f>
        <v>0.31898667512433487</v>
      </c>
      <c r="K114" s="1">
        <f t="shared" ca="1" si="45"/>
        <v>0.37577690972222222</v>
      </c>
      <c r="L114" s="1">
        <f t="shared" ca="1" si="46"/>
        <v>0.21843085959788733</v>
      </c>
      <c r="M114" s="1">
        <f t="shared" ca="1" si="47"/>
        <v>0.29101332487566511</v>
      </c>
      <c r="N114">
        <f t="shared" ca="1" si="48"/>
        <v>0.15159722222222222</v>
      </c>
      <c r="O114">
        <f t="shared" ca="1" si="49"/>
        <v>0.2241796875</v>
      </c>
      <c r="P114">
        <f t="shared" ca="1" si="50"/>
        <v>6.6833637375665111E-2</v>
      </c>
    </row>
    <row r="115" spans="4:16">
      <c r="D115" t="s">
        <v>149</v>
      </c>
      <c r="E115" s="1">
        <f>$K$11</f>
        <v>0.55000000000000004</v>
      </c>
      <c r="F115" s="1">
        <f>$K$6</f>
        <v>0.65</v>
      </c>
      <c r="G115" s="1">
        <f>$J$6</f>
        <v>0.59</v>
      </c>
      <c r="H115" s="1">
        <f ca="1">$R$199+$R$202+$R$204</f>
        <v>0.1742230902777778</v>
      </c>
      <c r="I115" s="1">
        <f ca="1">$R$193+$R$195+$R$199</f>
        <v>0.41462469595766827</v>
      </c>
      <c r="J115" s="1">
        <f ca="1">$R$193+$R$195+$R$202+$R$204</f>
        <v>0.32204223067989046</v>
      </c>
      <c r="K115" s="1">
        <f t="shared" ca="1" si="45"/>
        <v>0.37577690972222222</v>
      </c>
      <c r="L115" s="1">
        <f t="shared" ca="1" si="46"/>
        <v>0.23537530404233176</v>
      </c>
      <c r="M115" s="1">
        <f t="shared" ca="1" si="47"/>
        <v>0.26795776932010951</v>
      </c>
      <c r="N115">
        <f t="shared" ca="1" si="48"/>
        <v>0.17159722222222223</v>
      </c>
      <c r="O115">
        <f t="shared" ca="1" si="49"/>
        <v>0.20417968749999998</v>
      </c>
      <c r="P115">
        <f t="shared" ca="1" si="50"/>
        <v>6.3778081820109522E-2</v>
      </c>
    </row>
    <row r="116" spans="4:16">
      <c r="E116" s="1"/>
      <c r="F116" s="1"/>
      <c r="G116" s="1"/>
      <c r="H116" s="1"/>
      <c r="I116" s="1"/>
      <c r="J116" s="1"/>
      <c r="K116" s="1"/>
      <c r="L116" s="1"/>
      <c r="M116" s="1"/>
    </row>
    <row r="117" spans="4:16">
      <c r="D117" t="s">
        <v>150</v>
      </c>
      <c r="E117" s="1">
        <f>$K$7</f>
        <v>0.58750000000000002</v>
      </c>
      <c r="F117" s="1">
        <f>$K$3</f>
        <v>0.63749999999999996</v>
      </c>
      <c r="G117" s="1">
        <f>$F$3</f>
        <v>0.65500000000000003</v>
      </c>
      <c r="H117" s="1">
        <f ca="1">$R$199+$R$202+$R$203+$R$205</f>
        <v>0.26780277475447112</v>
      </c>
      <c r="I117" s="1">
        <f ca="1">$R$190+R$192+R$199</f>
        <v>0.34844548594901115</v>
      </c>
      <c r="J117" s="1">
        <f ca="1">$R$190+$R$192+$R$202+$R$203+$R$205</f>
        <v>0.34944270514792675</v>
      </c>
      <c r="K117" s="1">
        <f t="shared" ca="1" si="45"/>
        <v>0.3196972252455289</v>
      </c>
      <c r="L117" s="1">
        <f t="shared" ca="1" si="46"/>
        <v>0.28905451405098881</v>
      </c>
      <c r="M117" s="1">
        <f t="shared" ca="1" si="47"/>
        <v>0.30555729485207328</v>
      </c>
      <c r="N117">
        <f t="shared" ca="1" si="48"/>
        <v>0.15159722222222222</v>
      </c>
      <c r="O117">
        <f t="shared" ca="1" si="49"/>
        <v>0.16810000302330669</v>
      </c>
      <c r="P117">
        <f t="shared" ca="1" si="50"/>
        <v>0.13745729182876659</v>
      </c>
    </row>
    <row r="118" spans="4:16">
      <c r="D118" t="s">
        <v>151</v>
      </c>
      <c r="E118" s="1">
        <f>$K$7</f>
        <v>0.58750000000000002</v>
      </c>
      <c r="F118" s="1">
        <f>$K$4</f>
        <v>0.73750000000000004</v>
      </c>
      <c r="G118" s="1">
        <f>$F$4</f>
        <v>0.73750000000000004</v>
      </c>
      <c r="H118" s="1">
        <f ca="1">$R$199+$R$202+$R$203+$R$205</f>
        <v>0.26780277475447112</v>
      </c>
      <c r="I118" s="1">
        <f ca="1">$R$190+R$191+R$199</f>
        <v>0.41261215261567785</v>
      </c>
      <c r="J118" s="1">
        <f ca="1">$R$190+$R$191+$R$202+$R$203+$R$205</f>
        <v>0.41360937181459345</v>
      </c>
      <c r="K118" s="1">
        <f t="shared" ca="1" si="45"/>
        <v>0.3196972252455289</v>
      </c>
      <c r="L118" s="1">
        <f t="shared" ca="1" si="46"/>
        <v>0.32488784738432219</v>
      </c>
      <c r="M118" s="1">
        <f t="shared" ca="1" si="47"/>
        <v>0.32389062818540659</v>
      </c>
      <c r="N118">
        <f t="shared" ca="1" si="48"/>
        <v>0.16034722222222225</v>
      </c>
      <c r="O118">
        <f t="shared" ca="1" si="49"/>
        <v>0.15935000302330665</v>
      </c>
      <c r="P118">
        <f t="shared" ca="1" si="50"/>
        <v>0.16454062516209994</v>
      </c>
    </row>
    <row r="119" spans="4:16">
      <c r="D119" t="s">
        <v>152</v>
      </c>
      <c r="E119" s="1">
        <f>$K$7</f>
        <v>0.58750000000000002</v>
      </c>
      <c r="F119" s="1">
        <f>$K$5</f>
        <v>0.63</v>
      </c>
      <c r="G119" s="1">
        <f>$F$5</f>
        <v>0.6925</v>
      </c>
      <c r="H119" s="1">
        <f ca="1">$R$199+$R$202+$R$203+$R$205</f>
        <v>0.26780277475447112</v>
      </c>
      <c r="I119" s="1">
        <f ca="1">$R$193+$R$194+$R$199</f>
        <v>0.41156914040211268</v>
      </c>
      <c r="J119" s="1">
        <f ca="1">$R$193+$R$194+$R$202+$R$203+$R$205</f>
        <v>0.41256635960102822</v>
      </c>
      <c r="K119" s="1">
        <f t="shared" ca="1" si="45"/>
        <v>0.3196972252455289</v>
      </c>
      <c r="L119" s="1">
        <f t="shared" ca="1" si="46"/>
        <v>0.21843085959788733</v>
      </c>
      <c r="M119" s="1">
        <f t="shared" ca="1" si="47"/>
        <v>0.27993364039897178</v>
      </c>
      <c r="N119">
        <f t="shared" ca="1" si="48"/>
        <v>0.12909722222222222</v>
      </c>
      <c r="O119">
        <f t="shared" ca="1" si="49"/>
        <v>0.19060000302330665</v>
      </c>
      <c r="P119">
        <f t="shared" ca="1" si="50"/>
        <v>8.9333637375665104E-2</v>
      </c>
    </row>
    <row r="120" spans="4:16">
      <c r="D120" t="s">
        <v>153</v>
      </c>
      <c r="E120" s="1">
        <f>$K$7</f>
        <v>0.58750000000000002</v>
      </c>
      <c r="F120" s="1">
        <f>$K$6</f>
        <v>0.65</v>
      </c>
      <c r="G120" s="1">
        <f>$F$6</f>
        <v>0.6925</v>
      </c>
      <c r="H120" s="1">
        <f ca="1">$R$199+$R$202+$R$203+$R$205</f>
        <v>0.26780277475447112</v>
      </c>
      <c r="I120" s="1">
        <f ca="1">$R$193+$R$195+$R$199</f>
        <v>0.41462469595766827</v>
      </c>
      <c r="J120" s="1">
        <f ca="1">$R$193+$R$195+$R$202+$R$203+$R$205</f>
        <v>0.41562191515658381</v>
      </c>
      <c r="K120" s="1">
        <f t="shared" ca="1" si="45"/>
        <v>0.3196972252455289</v>
      </c>
      <c r="L120" s="1">
        <f t="shared" ca="1" si="46"/>
        <v>0.23537530404233176</v>
      </c>
      <c r="M120" s="1">
        <f t="shared" ca="1" si="47"/>
        <v>0.27687808484341619</v>
      </c>
      <c r="N120">
        <f t="shared" ca="1" si="48"/>
        <v>0.13909722222222223</v>
      </c>
      <c r="O120">
        <f t="shared" ca="1" si="49"/>
        <v>0.18060000302330664</v>
      </c>
      <c r="P120">
        <f t="shared" ca="1" si="50"/>
        <v>9.6278081820109496E-2</v>
      </c>
    </row>
    <row r="121" spans="4:16">
      <c r="E121" s="1"/>
      <c r="F121" s="1"/>
      <c r="G121" s="1"/>
      <c r="H121" s="1"/>
      <c r="I121" s="1"/>
      <c r="J121" s="1"/>
      <c r="K121" s="1"/>
      <c r="L121" s="1"/>
      <c r="M121" s="1"/>
    </row>
    <row r="122" spans="4:16">
      <c r="D122" t="s">
        <v>154</v>
      </c>
      <c r="E122" s="1">
        <f>$K$8</f>
        <v>0.57125000000000004</v>
      </c>
      <c r="F122" s="1">
        <f>$K$3</f>
        <v>0.63749999999999996</v>
      </c>
      <c r="G122" s="1">
        <f>$G$3</f>
        <v>0.69499999999999995</v>
      </c>
      <c r="H122" s="1">
        <f ca="1">$R$199+$R$202+$R$203+$R$206</f>
        <v>0.25821944142113779</v>
      </c>
      <c r="I122" s="1">
        <f ca="1">$R$190+R$192+R$199</f>
        <v>0.34844548594901115</v>
      </c>
      <c r="J122" s="1">
        <f ca="1">$R$190+$R$192+$R$202+$R$203+$R$206</f>
        <v>0.33985937181459336</v>
      </c>
      <c r="K122" s="1">
        <f t="shared" ca="1" si="45"/>
        <v>0.31303055857886225</v>
      </c>
      <c r="L122" s="1">
        <f t="shared" ca="1" si="46"/>
        <v>0.28905451405098881</v>
      </c>
      <c r="M122" s="1">
        <f t="shared" ca="1" si="47"/>
        <v>0.35514062818540659</v>
      </c>
      <c r="N122">
        <f t="shared" ca="1" si="48"/>
        <v>0.12347222222222221</v>
      </c>
      <c r="O122">
        <f t="shared" ca="1" si="49"/>
        <v>0.18955833635663999</v>
      </c>
      <c r="P122">
        <f t="shared" ca="1" si="50"/>
        <v>0.16558229182876658</v>
      </c>
    </row>
    <row r="123" spans="4:16">
      <c r="D123" t="s">
        <v>155</v>
      </c>
      <c r="E123" s="1">
        <f>$K$8</f>
        <v>0.57125000000000004</v>
      </c>
      <c r="F123" s="1">
        <f>$K$4</f>
        <v>0.73750000000000004</v>
      </c>
      <c r="G123" s="1">
        <f>$G$4</f>
        <v>0.72</v>
      </c>
      <c r="H123" s="1">
        <f ca="1">$R$199+$R$202+$R$203+$R$206</f>
        <v>0.25821944142113779</v>
      </c>
      <c r="I123" s="1">
        <f ca="1">$R$190+R$191+R$199</f>
        <v>0.41261215261567785</v>
      </c>
      <c r="J123" s="1">
        <f ca="1">$R$190+$R$191+$R$202+$R$203+$R$206</f>
        <v>0.40402603848126006</v>
      </c>
      <c r="K123" s="1">
        <f t="shared" ca="1" si="45"/>
        <v>0.31303055857886225</v>
      </c>
      <c r="L123" s="1">
        <f t="shared" ca="1" si="46"/>
        <v>0.32488784738432219</v>
      </c>
      <c r="M123" s="1">
        <f t="shared" ca="1" si="47"/>
        <v>0.31597396151873991</v>
      </c>
      <c r="N123">
        <f t="shared" ca="1" si="48"/>
        <v>0.16097222222222224</v>
      </c>
      <c r="O123">
        <f t="shared" ca="1" si="49"/>
        <v>0.15205833635664001</v>
      </c>
      <c r="P123">
        <f t="shared" ca="1" si="50"/>
        <v>0.16391562516209993</v>
      </c>
    </row>
    <row r="124" spans="4:16">
      <c r="D124" t="s">
        <v>156</v>
      </c>
      <c r="E124" s="1">
        <f>$K$8</f>
        <v>0.57125000000000004</v>
      </c>
      <c r="F124" s="1">
        <f>$K$5</f>
        <v>0.63</v>
      </c>
      <c r="G124" s="1">
        <f>$G$5</f>
        <v>0.65249999999999997</v>
      </c>
      <c r="H124" s="1">
        <f ca="1">$R$199+$R$202+$R$203+$R$206</f>
        <v>0.25821944142113779</v>
      </c>
      <c r="I124" s="1">
        <f ca="1">$R$193+$R$194+$R$199</f>
        <v>0.41156914040211268</v>
      </c>
      <c r="J124" s="1">
        <f ca="1">$R$193+$R$194+$R$202+$R$203+$R$206</f>
        <v>0.40298302626769483</v>
      </c>
      <c r="K124" s="1">
        <f t="shared" ca="1" si="45"/>
        <v>0.31303055857886225</v>
      </c>
      <c r="L124" s="1">
        <f t="shared" ca="1" si="46"/>
        <v>0.21843085959788733</v>
      </c>
      <c r="M124" s="1">
        <f t="shared" ca="1" si="47"/>
        <v>0.24951697373230514</v>
      </c>
      <c r="N124">
        <f t="shared" ca="1" si="48"/>
        <v>0.14097222222222225</v>
      </c>
      <c r="O124">
        <f t="shared" ca="1" si="49"/>
        <v>0.17205833635664003</v>
      </c>
      <c r="P124">
        <f t="shared" ca="1" si="50"/>
        <v>7.7458637375665107E-2</v>
      </c>
    </row>
    <row r="125" spans="4:16">
      <c r="D125" t="s">
        <v>157</v>
      </c>
      <c r="E125" s="1">
        <f>$K$8</f>
        <v>0.57125000000000004</v>
      </c>
      <c r="F125" s="1">
        <f>$K$6</f>
        <v>0.65</v>
      </c>
      <c r="G125" s="1">
        <f>$G$6</f>
        <v>0.66500000000000004</v>
      </c>
      <c r="H125" s="1">
        <f ca="1">$R$199+$R$202+$R$203+$R$206</f>
        <v>0.25821944142113779</v>
      </c>
      <c r="I125" s="1">
        <f ca="1">$R$193+$R$195+$R$199</f>
        <v>0.41462469595766827</v>
      </c>
      <c r="J125" s="1">
        <f ca="1">$R$193+$R$195+$R$202+$R$203+$R$206</f>
        <v>0.40603858182325042</v>
      </c>
      <c r="K125" s="1">
        <f t="shared" ca="1" si="45"/>
        <v>0.31303055857886225</v>
      </c>
      <c r="L125" s="1">
        <f t="shared" ca="1" si="46"/>
        <v>0.23537530404233176</v>
      </c>
      <c r="M125" s="1">
        <f t="shared" ca="1" si="47"/>
        <v>0.25896141817674961</v>
      </c>
      <c r="N125">
        <f t="shared" ca="1" si="48"/>
        <v>0.14472222222222222</v>
      </c>
      <c r="O125">
        <f t="shared" ca="1" si="49"/>
        <v>0.16830833635664005</v>
      </c>
      <c r="P125">
        <f t="shared" ca="1" si="50"/>
        <v>9.065308182010956E-2</v>
      </c>
    </row>
    <row r="126" spans="4:16">
      <c r="E126" s="1"/>
      <c r="F126" s="1"/>
      <c r="G126" s="1"/>
      <c r="H126" s="1"/>
      <c r="I126" s="1"/>
      <c r="J126" s="1"/>
      <c r="K126" s="1"/>
      <c r="L126" s="1"/>
      <c r="M126" s="1"/>
    </row>
    <row r="127" spans="4:16">
      <c r="D127" s="4" t="s">
        <v>12</v>
      </c>
      <c r="E127" s="4" t="s">
        <v>11</v>
      </c>
      <c r="F127" s="4" t="s">
        <v>13</v>
      </c>
      <c r="G127" s="4" t="s">
        <v>14</v>
      </c>
      <c r="H127" s="4" t="s">
        <v>11</v>
      </c>
      <c r="I127" s="4" t="s">
        <v>13</v>
      </c>
      <c r="J127" s="4" t="s">
        <v>14</v>
      </c>
      <c r="K127" s="4" t="s">
        <v>11</v>
      </c>
      <c r="L127" s="4" t="s">
        <v>13</v>
      </c>
      <c r="M127" s="4" t="s">
        <v>14</v>
      </c>
    </row>
    <row r="128" spans="4:16">
      <c r="D128" t="s">
        <v>207</v>
      </c>
      <c r="H128" t="s">
        <v>199</v>
      </c>
      <c r="K128" s="1" t="s">
        <v>216</v>
      </c>
      <c r="N128" t="s">
        <v>24</v>
      </c>
      <c r="O128" t="s">
        <v>25</v>
      </c>
      <c r="P128" t="s">
        <v>21</v>
      </c>
    </row>
    <row r="129" spans="4:16">
      <c r="D129" t="s">
        <v>208</v>
      </c>
      <c r="E129" s="1">
        <f t="shared" ref="E129:E137" si="51">$K$9</f>
        <v>0.28749999999999998</v>
      </c>
      <c r="F129" s="1">
        <f>$H$3</f>
        <v>0.59750000000000003</v>
      </c>
      <c r="G129" s="1">
        <f>$K$3</f>
        <v>0.63749999999999996</v>
      </c>
      <c r="H129" s="1">
        <v>0</v>
      </c>
      <c r="I129" s="1">
        <f ca="1">$R$190+$R$192+$R$196</f>
        <v>0.28152067667538189</v>
      </c>
      <c r="J129" s="1">
        <f ca="1">$R$190+$R$192+$R$196</f>
        <v>0.28152067667538189</v>
      </c>
      <c r="K129" s="1">
        <f t="shared" ref="K129" si="52">E129-H129</f>
        <v>0.28749999999999998</v>
      </c>
      <c r="L129" s="1">
        <f t="shared" ref="L129" ca="1" si="53">F129-I129</f>
        <v>0.31597932332461814</v>
      </c>
      <c r="M129" s="1">
        <f t="shared" ref="M129" ca="1" si="54">G129-J129</f>
        <v>0.35597932332461807</v>
      </c>
      <c r="N129">
        <f t="shared" ref="N129" ca="1" si="55">(K129+L129-M129)/2</f>
        <v>0.12375</v>
      </c>
      <c r="O129">
        <f t="shared" ref="O129" ca="1" si="56">(K129+M129-L129)/2</f>
        <v>0.16374999999999998</v>
      </c>
      <c r="P129">
        <f t="shared" ref="P129" ca="1" si="57">(L129+M129-K129)/2</f>
        <v>0.19222932332461812</v>
      </c>
    </row>
    <row r="130" spans="4:16">
      <c r="D130" t="s">
        <v>209</v>
      </c>
      <c r="E130" s="1">
        <f t="shared" si="51"/>
        <v>0.28749999999999998</v>
      </c>
      <c r="F130" s="1">
        <f>$H$4</f>
        <v>0.7</v>
      </c>
      <c r="G130" s="1">
        <f>$K$4</f>
        <v>0.73750000000000004</v>
      </c>
      <c r="H130" s="1">
        <v>0</v>
      </c>
      <c r="I130" s="1">
        <f ca="1">$R$190+$R$191+$R$196</f>
        <v>0.34568734334204859</v>
      </c>
      <c r="J130" s="1">
        <f ca="1">$R$190+$R$191+$R$196</f>
        <v>0.34568734334204859</v>
      </c>
      <c r="K130" s="1">
        <f t="shared" ref="K130:K137" si="58">E130-H130</f>
        <v>0.28749999999999998</v>
      </c>
      <c r="L130" s="1">
        <f t="shared" ref="L130:L137" ca="1" si="59">F130-I130</f>
        <v>0.35431265665795136</v>
      </c>
      <c r="M130" s="1">
        <f t="shared" ref="M130:M137" ca="1" si="60">G130-J130</f>
        <v>0.39181265665795145</v>
      </c>
      <c r="N130">
        <f t="shared" ref="N130:N137" ca="1" si="61">(K130+L130-M130)/2</f>
        <v>0.12499999999999997</v>
      </c>
      <c r="O130">
        <f t="shared" ref="O130:O137" ca="1" si="62">(K130+M130-L130)/2</f>
        <v>0.16250000000000006</v>
      </c>
      <c r="P130">
        <f t="shared" ref="P130:P137" ca="1" si="63">(L130+M130-K130)/2</f>
        <v>0.22931265665795142</v>
      </c>
    </row>
    <row r="131" spans="4:16">
      <c r="D131" t="s">
        <v>210</v>
      </c>
      <c r="E131" s="1">
        <f t="shared" si="51"/>
        <v>0.28749999999999998</v>
      </c>
      <c r="F131" s="1">
        <f>$H$5</f>
        <v>0.67500000000000004</v>
      </c>
      <c r="G131" s="1">
        <f>$K$5</f>
        <v>0.63</v>
      </c>
      <c r="H131" s="1">
        <v>0</v>
      </c>
      <c r="I131" s="1">
        <f ca="1">$R$193+$R$194+$R$196</f>
        <v>0.34464433112848336</v>
      </c>
      <c r="J131" s="1">
        <f ca="1">$R$193+$R$194+$R$196</f>
        <v>0.34464433112848336</v>
      </c>
      <c r="K131" s="1">
        <f t="shared" si="58"/>
        <v>0.28749999999999998</v>
      </c>
      <c r="L131" s="1">
        <f t="shared" ca="1" si="59"/>
        <v>0.33035566887151668</v>
      </c>
      <c r="M131" s="1">
        <f t="shared" ca="1" si="60"/>
        <v>0.28535566887151664</v>
      </c>
      <c r="N131">
        <f t="shared" ca="1" si="61"/>
        <v>0.16625000000000001</v>
      </c>
      <c r="O131">
        <f t="shared" ca="1" si="62"/>
        <v>0.12124999999999997</v>
      </c>
      <c r="P131">
        <f t="shared" ca="1" si="63"/>
        <v>0.16410566887151667</v>
      </c>
    </row>
    <row r="132" spans="4:16">
      <c r="D132" t="s">
        <v>211</v>
      </c>
      <c r="E132" s="1">
        <f t="shared" si="51"/>
        <v>0.28749999999999998</v>
      </c>
      <c r="F132" s="1">
        <f>$H$6</f>
        <v>0.67</v>
      </c>
      <c r="G132" s="1">
        <f>$K$6</f>
        <v>0.65</v>
      </c>
      <c r="H132" s="1">
        <v>0</v>
      </c>
      <c r="I132" s="1">
        <f ca="1">$R$193+$R$195+$R$196</f>
        <v>0.34769988668403895</v>
      </c>
      <c r="J132" s="1">
        <f ca="1">$R$193+$R$195+$R$196</f>
        <v>0.34769988668403895</v>
      </c>
      <c r="K132" s="1">
        <f t="shared" si="58"/>
        <v>0.28749999999999998</v>
      </c>
      <c r="L132" s="1">
        <f t="shared" ca="1" si="59"/>
        <v>0.32230011331596109</v>
      </c>
      <c r="M132" s="1">
        <f t="shared" ca="1" si="60"/>
        <v>0.30230011331596107</v>
      </c>
      <c r="N132">
        <f t="shared" ca="1" si="61"/>
        <v>0.15375</v>
      </c>
      <c r="O132">
        <f t="shared" ca="1" si="62"/>
        <v>0.13374999999999998</v>
      </c>
      <c r="P132">
        <f t="shared" ca="1" si="63"/>
        <v>0.16855011331596109</v>
      </c>
    </row>
    <row r="133" spans="4:16">
      <c r="D133" t="s">
        <v>212</v>
      </c>
      <c r="E133" s="1">
        <f t="shared" si="51"/>
        <v>0.28749999999999998</v>
      </c>
      <c r="F133" s="1">
        <f>$I$9</f>
        <v>0.435</v>
      </c>
      <c r="G133" s="1">
        <f>$K$10</f>
        <v>0.48</v>
      </c>
      <c r="H133" s="1">
        <v>0</v>
      </c>
      <c r="I133" s="1">
        <f ca="1">$R$200+$R$201</f>
        <v>0.1892654537051221</v>
      </c>
      <c r="J133" s="1">
        <f ca="1">$R$200+$R$201</f>
        <v>0.1892654537051221</v>
      </c>
      <c r="K133" s="1">
        <f t="shared" si="58"/>
        <v>0.28749999999999998</v>
      </c>
      <c r="L133" s="1">
        <f t="shared" ca="1" si="59"/>
        <v>0.2457345462948779</v>
      </c>
      <c r="M133" s="1">
        <f t="shared" ca="1" si="60"/>
        <v>0.29073454629487788</v>
      </c>
      <c r="N133">
        <f t="shared" ca="1" si="61"/>
        <v>0.12125</v>
      </c>
      <c r="O133">
        <f t="shared" ca="1" si="62"/>
        <v>0.16625000000000001</v>
      </c>
      <c r="P133">
        <f t="shared" ca="1" si="63"/>
        <v>0.12448454629487787</v>
      </c>
    </row>
    <row r="134" spans="4:16">
      <c r="D134" t="s">
        <v>213</v>
      </c>
      <c r="E134" s="1">
        <f t="shared" si="51"/>
        <v>0.28749999999999998</v>
      </c>
      <c r="F134" s="1">
        <f>$J$9</f>
        <v>0.53</v>
      </c>
      <c r="G134" s="1">
        <f>$K$11</f>
        <v>0.55000000000000004</v>
      </c>
      <c r="H134" s="1">
        <v>0</v>
      </c>
      <c r="I134" s="1">
        <f ca="1">$R$200+$R$202+$R$204</f>
        <v>0.16832981382416973</v>
      </c>
      <c r="J134" s="1">
        <f ca="1">$R$200+$R$202+$R$204</f>
        <v>0.16832981382416973</v>
      </c>
      <c r="K134" s="1">
        <f t="shared" si="58"/>
        <v>0.28749999999999998</v>
      </c>
      <c r="L134" s="1">
        <f t="shared" ca="1" si="59"/>
        <v>0.3616701861758303</v>
      </c>
      <c r="M134" s="1">
        <f t="shared" ca="1" si="60"/>
        <v>0.38167018617583032</v>
      </c>
      <c r="N134">
        <f t="shared" ca="1" si="61"/>
        <v>0.13375000000000001</v>
      </c>
      <c r="O134">
        <f t="shared" ca="1" si="62"/>
        <v>0.15375000000000003</v>
      </c>
      <c r="P134">
        <f t="shared" ca="1" si="63"/>
        <v>0.22792018617583032</v>
      </c>
    </row>
    <row r="135" spans="4:16">
      <c r="D135" t="s">
        <v>214</v>
      </c>
      <c r="E135" s="1">
        <f t="shared" si="51"/>
        <v>0.28749999999999998</v>
      </c>
      <c r="F135" s="1">
        <f>$H$7</f>
        <v>0.58250000000000002</v>
      </c>
      <c r="G135" s="1">
        <f>$K$7</f>
        <v>0.58750000000000002</v>
      </c>
      <c r="H135" s="1">
        <v>0</v>
      </c>
      <c r="I135" s="1">
        <f ca="1">$R$200+$R$202+$R$203+$R$205</f>
        <v>0.26190949830086308</v>
      </c>
      <c r="J135" s="1">
        <f ca="1">$R$200+$R$202+$R$203+$R$205</f>
        <v>0.26190949830086308</v>
      </c>
      <c r="K135" s="1">
        <f t="shared" si="58"/>
        <v>0.28749999999999998</v>
      </c>
      <c r="L135" s="1">
        <f t="shared" ca="1" si="59"/>
        <v>0.32059050169913694</v>
      </c>
      <c r="M135" s="1">
        <f t="shared" ca="1" si="60"/>
        <v>0.32559050169913695</v>
      </c>
      <c r="N135">
        <f t="shared" ca="1" si="61"/>
        <v>0.14124999999999999</v>
      </c>
      <c r="O135">
        <f t="shared" ca="1" si="62"/>
        <v>0.14624999999999999</v>
      </c>
      <c r="P135">
        <f t="shared" ca="1" si="63"/>
        <v>0.17934050169913696</v>
      </c>
    </row>
    <row r="136" spans="4:16">
      <c r="D136" t="s">
        <v>215</v>
      </c>
      <c r="E136" s="1">
        <f t="shared" si="51"/>
        <v>0.28749999999999998</v>
      </c>
      <c r="F136" s="1">
        <f>$H$8</f>
        <v>0.55249999999999999</v>
      </c>
      <c r="G136" s="1">
        <f>$K$8</f>
        <v>0.57125000000000004</v>
      </c>
      <c r="H136" s="1">
        <v>0</v>
      </c>
      <c r="I136" s="1">
        <f ca="1">$R$200+$R$202+$R$203+$R$206</f>
        <v>0.25232616496752969</v>
      </c>
      <c r="J136" s="1">
        <f ca="1">$R$200+$R$202+$R$203+$R$206</f>
        <v>0.25232616496752969</v>
      </c>
      <c r="K136" s="1">
        <f t="shared" si="58"/>
        <v>0.28749999999999998</v>
      </c>
      <c r="L136" s="1">
        <f t="shared" ca="1" si="59"/>
        <v>0.3001738350324703</v>
      </c>
      <c r="M136" s="1">
        <f t="shared" ca="1" si="60"/>
        <v>0.31892383503247035</v>
      </c>
      <c r="N136">
        <f t="shared" ca="1" si="61"/>
        <v>0.13437499999999997</v>
      </c>
      <c r="O136">
        <f t="shared" ca="1" si="62"/>
        <v>0.15312500000000001</v>
      </c>
      <c r="P136">
        <f t="shared" ca="1" si="63"/>
        <v>0.16579883503247034</v>
      </c>
    </row>
    <row r="137" spans="4:16">
      <c r="E137" s="1"/>
      <c r="F137" s="1"/>
      <c r="G137" s="1"/>
      <c r="H137" s="1"/>
      <c r="I137" s="1"/>
      <c r="J137" s="1"/>
      <c r="K137" s="1"/>
      <c r="L137" s="1"/>
      <c r="M137" s="1"/>
    </row>
    <row r="138" spans="4:16">
      <c r="D138" s="4" t="s">
        <v>12</v>
      </c>
      <c r="E138" s="4" t="s">
        <v>11</v>
      </c>
      <c r="F138" s="4" t="s">
        <v>13</v>
      </c>
      <c r="G138" s="4" t="s">
        <v>14</v>
      </c>
      <c r="H138" s="4" t="s">
        <v>11</v>
      </c>
      <c r="I138" s="4" t="s">
        <v>13</v>
      </c>
      <c r="J138" s="4" t="s">
        <v>14</v>
      </c>
      <c r="K138" s="4" t="s">
        <v>11</v>
      </c>
      <c r="L138" s="4" t="s">
        <v>13</v>
      </c>
      <c r="M138" s="4" t="s">
        <v>14</v>
      </c>
    </row>
    <row r="139" spans="4:16">
      <c r="D139" t="s">
        <v>204</v>
      </c>
      <c r="H139" t="s">
        <v>199</v>
      </c>
      <c r="K139" s="1" t="s">
        <v>216</v>
      </c>
      <c r="L139" s="1"/>
      <c r="M139" s="1"/>
      <c r="N139" t="s">
        <v>23</v>
      </c>
      <c r="O139" t="s">
        <v>197</v>
      </c>
      <c r="P139" t="s">
        <v>22</v>
      </c>
    </row>
    <row r="140" spans="4:16">
      <c r="D140" t="s">
        <v>30</v>
      </c>
      <c r="E140" s="1">
        <f t="shared" ref="E140:E146" si="64">$J$10</f>
        <v>0.22750000000000001</v>
      </c>
      <c r="F140" s="1">
        <f>$I$3</f>
        <v>0.53500000000000003</v>
      </c>
      <c r="G140" s="1">
        <f>$J$3</f>
        <v>0.66</v>
      </c>
      <c r="H140" s="1">
        <f ca="1">$R$204</f>
        <v>4.0820312500000018E-2</v>
      </c>
      <c r="I140" s="1">
        <f ca="1">$R$190+$R$192+$R$196</f>
        <v>0.28152067667538189</v>
      </c>
      <c r="J140" s="1">
        <f ca="1">$R$190+$R$192+$R$196+$R$204</f>
        <v>0.3223409891753819</v>
      </c>
      <c r="K140" s="1">
        <f t="shared" ref="K140" ca="1" si="65">E140-H140</f>
        <v>0.1866796875</v>
      </c>
      <c r="L140" s="1">
        <f t="shared" ref="L140" ca="1" si="66">F140-I140</f>
        <v>0.25347932332461814</v>
      </c>
      <c r="M140" s="1">
        <f t="shared" ref="M140" ca="1" si="67">G140-J140</f>
        <v>0.33765901082461813</v>
      </c>
      <c r="N140">
        <f t="shared" ref="N140" ca="1" si="68">(K140+L140-M140)/2</f>
        <v>5.1250000000000018E-2</v>
      </c>
      <c r="O140">
        <f t="shared" ref="O140" ca="1" si="69">(K140+M140-L140)/2</f>
        <v>0.13542968749999998</v>
      </c>
      <c r="P140">
        <f t="shared" ref="P140" ca="1" si="70">(L140+M140-K140)/2</f>
        <v>0.20222932332461813</v>
      </c>
    </row>
    <row r="141" spans="4:16">
      <c r="D141" t="s">
        <v>158</v>
      </c>
      <c r="E141" s="1">
        <f t="shared" si="64"/>
        <v>0.22750000000000001</v>
      </c>
      <c r="F141" s="1">
        <f>$I$4</f>
        <v>0.61250000000000004</v>
      </c>
      <c r="G141" s="1">
        <f>$J$4</f>
        <v>0.6875</v>
      </c>
      <c r="H141" s="1">
        <f ca="1">$R$204</f>
        <v>4.0820312500000018E-2</v>
      </c>
      <c r="I141" s="1">
        <f ca="1">$R$190+$R$191+$R$196</f>
        <v>0.34568734334204859</v>
      </c>
      <c r="J141" s="1">
        <f ca="1">$R$190+$R$191+$R$196+$R$204</f>
        <v>0.3865076558420486</v>
      </c>
      <c r="K141" s="1">
        <f t="shared" ref="K141:K160" ca="1" si="71">E141-H141</f>
        <v>0.1866796875</v>
      </c>
      <c r="L141" s="1">
        <f t="shared" ref="L141:L160" ca="1" si="72">F141-I141</f>
        <v>0.26681265665795145</v>
      </c>
      <c r="M141" s="1">
        <f t="shared" ref="M141:M160" ca="1" si="73">G141-J141</f>
        <v>0.3009923441579514</v>
      </c>
      <c r="N141">
        <f t="shared" ref="N141:N160" ca="1" si="74">(K141+L141-M141)/2</f>
        <v>7.625000000000004E-2</v>
      </c>
      <c r="O141">
        <f t="shared" ref="O141:O160" ca="1" si="75">(K141+M141-L141)/2</f>
        <v>0.11042968749999996</v>
      </c>
      <c r="P141">
        <f t="shared" ref="P141:P160" ca="1" si="76">(L141+M141-K141)/2</f>
        <v>0.19056265665795141</v>
      </c>
    </row>
    <row r="142" spans="4:16">
      <c r="D142" t="s">
        <v>159</v>
      </c>
      <c r="E142" s="1">
        <f t="shared" si="64"/>
        <v>0.22750000000000001</v>
      </c>
      <c r="F142" s="1">
        <f>$I$5</f>
        <v>0.53</v>
      </c>
      <c r="G142" s="1">
        <f>$J$5</f>
        <v>0.61</v>
      </c>
      <c r="H142" s="1">
        <f ca="1">$R$204</f>
        <v>4.0820312500000018E-2</v>
      </c>
      <c r="I142" s="1">
        <f ca="1">$R$193+$R$194+$R$196</f>
        <v>0.34464433112848336</v>
      </c>
      <c r="J142" s="1">
        <f ca="1">$R$193+$R$194+$R$196+$R$204</f>
        <v>0.38546464362848337</v>
      </c>
      <c r="K142" s="1">
        <f t="shared" ca="1" si="71"/>
        <v>0.1866796875</v>
      </c>
      <c r="L142" s="1">
        <f t="shared" ca="1" si="72"/>
        <v>0.18535566887151667</v>
      </c>
      <c r="M142" s="1">
        <f t="shared" ca="1" si="73"/>
        <v>0.22453535637151661</v>
      </c>
      <c r="N142">
        <f t="shared" ca="1" si="74"/>
        <v>7.375000000000001E-2</v>
      </c>
      <c r="O142">
        <f t="shared" ca="1" si="75"/>
        <v>0.11292968749999999</v>
      </c>
      <c r="P142">
        <f t="shared" ca="1" si="76"/>
        <v>0.11160566887151664</v>
      </c>
    </row>
    <row r="143" spans="4:16">
      <c r="D143" t="s">
        <v>35</v>
      </c>
      <c r="E143" s="1">
        <f t="shared" si="64"/>
        <v>0.22750000000000001</v>
      </c>
      <c r="F143" s="1">
        <f>$I$6</f>
        <v>0.54249999999999998</v>
      </c>
      <c r="G143" s="1">
        <f>$J$6</f>
        <v>0.59</v>
      </c>
      <c r="H143" s="1">
        <f ca="1">$R$204</f>
        <v>4.0820312500000018E-2</v>
      </c>
      <c r="I143" s="1">
        <f ca="1">$R$193+$R$195+$R$196</f>
        <v>0.34769988668403895</v>
      </c>
      <c r="J143" s="1">
        <f ca="1">$R$193+$R$195+$R$196+$R$204</f>
        <v>0.38852019918403896</v>
      </c>
      <c r="K143" s="1">
        <f t="shared" ca="1" si="71"/>
        <v>0.1866796875</v>
      </c>
      <c r="L143" s="1">
        <f t="shared" ca="1" si="72"/>
        <v>0.19480011331596103</v>
      </c>
      <c r="M143" s="1">
        <f t="shared" ca="1" si="73"/>
        <v>0.20147980081596101</v>
      </c>
      <c r="N143">
        <f t="shared" ca="1" si="74"/>
        <v>0.09</v>
      </c>
      <c r="O143">
        <f t="shared" ca="1" si="75"/>
        <v>9.66796875E-2</v>
      </c>
      <c r="P143">
        <f t="shared" ca="1" si="76"/>
        <v>0.10480011331596102</v>
      </c>
    </row>
    <row r="144" spans="4:16">
      <c r="D144" t="s">
        <v>160</v>
      </c>
      <c r="E144" s="1">
        <f t="shared" si="64"/>
        <v>0.22750000000000001</v>
      </c>
      <c r="F144" s="1">
        <f>$I$9</f>
        <v>0.435</v>
      </c>
      <c r="G144" s="1">
        <f>$J$9</f>
        <v>0.53</v>
      </c>
      <c r="H144" s="1">
        <f ca="1">$R$204</f>
        <v>4.0820312500000018E-2</v>
      </c>
      <c r="I144" s="1">
        <f ca="1">$R$197+$R$198</f>
        <v>0.26288149063179789</v>
      </c>
      <c r="J144" s="1">
        <f ca="1">$R$197+$R$198+$R$204</f>
        <v>0.3037018031317979</v>
      </c>
      <c r="K144" s="1">
        <f t="shared" ca="1" si="71"/>
        <v>0.1866796875</v>
      </c>
      <c r="L144" s="1">
        <f t="shared" ca="1" si="72"/>
        <v>0.17211850936820211</v>
      </c>
      <c r="M144" s="1">
        <f t="shared" ca="1" si="73"/>
        <v>0.22629819686820213</v>
      </c>
      <c r="N144">
        <f t="shared" ca="1" si="74"/>
        <v>6.6250000000000003E-2</v>
      </c>
      <c r="O144">
        <f t="shared" ca="1" si="75"/>
        <v>0.12042968750000002</v>
      </c>
      <c r="P144">
        <f t="shared" ca="1" si="76"/>
        <v>0.10586850936820212</v>
      </c>
    </row>
    <row r="145" spans="4:16">
      <c r="D145" t="s">
        <v>8</v>
      </c>
      <c r="E145" s="1">
        <f t="shared" si="64"/>
        <v>0.22750000000000001</v>
      </c>
      <c r="F145" s="1">
        <f>$K$10</f>
        <v>0.48</v>
      </c>
      <c r="G145" s="1">
        <f>$K$11</f>
        <v>0.55000000000000004</v>
      </c>
      <c r="H145" s="1">
        <f ca="1">$R$204</f>
        <v>4.0820312500000018E-2</v>
      </c>
      <c r="I145" s="1">
        <f ca="1">$R$197+$R$199</f>
        <v>0.27413149063179787</v>
      </c>
      <c r="J145" s="1">
        <f ca="1">$R$197+$R$199+$R$204</f>
        <v>0.31495180313179788</v>
      </c>
      <c r="K145" s="1">
        <f t="shared" ca="1" si="71"/>
        <v>0.1866796875</v>
      </c>
      <c r="L145" s="1">
        <f t="shared" ca="1" si="72"/>
        <v>0.20586850936820211</v>
      </c>
      <c r="M145" s="1">
        <f t="shared" ca="1" si="73"/>
        <v>0.23504819686820216</v>
      </c>
      <c r="N145">
        <f t="shared" ca="1" si="74"/>
        <v>7.8749999999999959E-2</v>
      </c>
      <c r="O145">
        <f t="shared" ca="1" si="75"/>
        <v>0.10792968750000004</v>
      </c>
      <c r="P145">
        <f t="shared" ca="1" si="76"/>
        <v>0.12711850936820213</v>
      </c>
    </row>
    <row r="146" spans="4:16">
      <c r="E146" s="1"/>
      <c r="F146" s="1"/>
      <c r="G146" s="1"/>
      <c r="H146" s="1"/>
      <c r="I146" s="1"/>
      <c r="J146" s="1"/>
      <c r="K146" s="1"/>
      <c r="L146" s="1"/>
      <c r="M146" s="1"/>
    </row>
    <row r="147" spans="4:16">
      <c r="D147" t="s">
        <v>161</v>
      </c>
      <c r="E147" s="1">
        <f t="shared" ref="E147:E153" si="77">$I$7</f>
        <v>0.27</v>
      </c>
      <c r="F147" s="1">
        <f>$I$3</f>
        <v>0.53500000000000003</v>
      </c>
      <c r="G147" s="1">
        <f>$F$3</f>
        <v>0.65500000000000003</v>
      </c>
      <c r="H147" s="1">
        <f ca="1">$R$203+$R$205</f>
        <v>0.13439999697669333</v>
      </c>
      <c r="I147" s="1">
        <f ca="1">$R$190+$R$192+$R$196</f>
        <v>0.28152067667538189</v>
      </c>
      <c r="J147" s="1">
        <f ca="1">$R$190+$R$192+$R$196+$R$203+$R$205</f>
        <v>0.41592067365207525</v>
      </c>
      <c r="K147" s="1">
        <f t="shared" ca="1" si="71"/>
        <v>0.13560000302330669</v>
      </c>
      <c r="L147" s="1">
        <f t="shared" ca="1" si="72"/>
        <v>0.25347932332461814</v>
      </c>
      <c r="M147" s="1">
        <f t="shared" ca="1" si="73"/>
        <v>0.23907932634792478</v>
      </c>
      <c r="N147">
        <f t="shared" ca="1" si="74"/>
        <v>7.5000000000000039E-2</v>
      </c>
      <c r="O147">
        <f t="shared" ca="1" si="75"/>
        <v>6.0600003023306676E-2</v>
      </c>
      <c r="P147">
        <f t="shared" ca="1" si="76"/>
        <v>0.17847932332461813</v>
      </c>
    </row>
    <row r="148" spans="4:16">
      <c r="D148" t="s">
        <v>162</v>
      </c>
      <c r="E148" s="1">
        <f t="shared" si="77"/>
        <v>0.27</v>
      </c>
      <c r="F148" s="1">
        <f>$I$4</f>
        <v>0.61250000000000004</v>
      </c>
      <c r="G148" s="1">
        <f>$F$4</f>
        <v>0.73750000000000004</v>
      </c>
      <c r="H148" s="1">
        <f ca="1">$R$203+$R$205</f>
        <v>0.13439999697669333</v>
      </c>
      <c r="I148" s="1">
        <f ca="1">$R$190+$R$191+$R$196</f>
        <v>0.34568734334204859</v>
      </c>
      <c r="J148" s="1">
        <f ca="1">$R$190+$R$191+$R$196+$R$203+$R$205</f>
        <v>0.48008734031874195</v>
      </c>
      <c r="K148" s="1">
        <f t="shared" ca="1" si="71"/>
        <v>0.13560000302330669</v>
      </c>
      <c r="L148" s="1">
        <f t="shared" ca="1" si="72"/>
        <v>0.26681265665795145</v>
      </c>
      <c r="M148" s="1">
        <f t="shared" ca="1" si="73"/>
        <v>0.25741265968125809</v>
      </c>
      <c r="N148">
        <f t="shared" ca="1" si="74"/>
        <v>7.2500000000000037E-2</v>
      </c>
      <c r="O148">
        <f t="shared" ca="1" si="75"/>
        <v>6.3100003023306678E-2</v>
      </c>
      <c r="P148">
        <f t="shared" ca="1" si="76"/>
        <v>0.19431265665795144</v>
      </c>
    </row>
    <row r="149" spans="4:16">
      <c r="D149" t="s">
        <v>163</v>
      </c>
      <c r="E149" s="1">
        <f t="shared" si="77"/>
        <v>0.27</v>
      </c>
      <c r="F149" s="1">
        <f>$I$5</f>
        <v>0.53</v>
      </c>
      <c r="G149" s="1">
        <f>$F$5</f>
        <v>0.6925</v>
      </c>
      <c r="H149" s="1">
        <f ca="1">$R$203+$R$205</f>
        <v>0.13439999697669333</v>
      </c>
      <c r="I149" s="1">
        <f ca="1">$R$193+$R$194+$R$196</f>
        <v>0.34464433112848336</v>
      </c>
      <c r="J149" s="1">
        <f ca="1">$R$193+$R$194+$R$196+$R$203+$R$205</f>
        <v>0.47904432810517672</v>
      </c>
      <c r="K149" s="1">
        <f t="shared" ca="1" si="71"/>
        <v>0.13560000302330669</v>
      </c>
      <c r="L149" s="1">
        <f t="shared" ca="1" si="72"/>
        <v>0.18535566887151667</v>
      </c>
      <c r="M149" s="1">
        <f t="shared" ca="1" si="73"/>
        <v>0.21345567189482328</v>
      </c>
      <c r="N149">
        <f t="shared" ca="1" si="74"/>
        <v>5.375000000000002E-2</v>
      </c>
      <c r="O149">
        <f t="shared" ca="1" si="75"/>
        <v>8.1850003023306639E-2</v>
      </c>
      <c r="P149">
        <f t="shared" ca="1" si="76"/>
        <v>0.13160566887151665</v>
      </c>
    </row>
    <row r="150" spans="4:16">
      <c r="D150" t="s">
        <v>164</v>
      </c>
      <c r="E150" s="1">
        <f t="shared" si="77"/>
        <v>0.27</v>
      </c>
      <c r="F150" s="1">
        <f>$I$6</f>
        <v>0.54249999999999998</v>
      </c>
      <c r="G150" s="1">
        <f>$F$6</f>
        <v>0.6925</v>
      </c>
      <c r="H150" s="1">
        <f ca="1">$R$203+$R$205</f>
        <v>0.13439999697669333</v>
      </c>
      <c r="I150" s="1">
        <f ca="1">$R$193+$R$195+$R$196</f>
        <v>0.34769988668403895</v>
      </c>
      <c r="J150" s="1">
        <f ca="1">$R$193+$R$195+$R$196+$R$203+$R$205</f>
        <v>0.48209988366073231</v>
      </c>
      <c r="K150" s="1">
        <f t="shared" ca="1" si="71"/>
        <v>0.13560000302330669</v>
      </c>
      <c r="L150" s="1">
        <f t="shared" ca="1" si="72"/>
        <v>0.19480011331596103</v>
      </c>
      <c r="M150" s="1">
        <f t="shared" ca="1" si="73"/>
        <v>0.2104001163392677</v>
      </c>
      <c r="N150">
        <f t="shared" ca="1" si="74"/>
        <v>0.06</v>
      </c>
      <c r="O150">
        <f t="shared" ca="1" si="75"/>
        <v>7.5600003023306661E-2</v>
      </c>
      <c r="P150">
        <f t="shared" ca="1" si="76"/>
        <v>0.13480011331596103</v>
      </c>
    </row>
    <row r="151" spans="4:16">
      <c r="D151" t="s">
        <v>165</v>
      </c>
      <c r="E151" s="1">
        <f t="shared" si="77"/>
        <v>0.27</v>
      </c>
      <c r="F151" s="1">
        <f>$I$9</f>
        <v>0.435</v>
      </c>
      <c r="G151" s="1">
        <f>$H$7</f>
        <v>0.58250000000000002</v>
      </c>
      <c r="H151" s="1">
        <f ca="1">$R$203+$R$205</f>
        <v>0.13439999697669333</v>
      </c>
      <c r="I151" s="1">
        <f ca="1">$R$197+$R$198</f>
        <v>0.26288149063179789</v>
      </c>
      <c r="J151" s="1">
        <f ca="1">$R$197+$R$198+$R$203+$R$205</f>
        <v>0.39728148760849125</v>
      </c>
      <c r="K151" s="1">
        <f t="shared" ca="1" si="71"/>
        <v>0.13560000302330669</v>
      </c>
      <c r="L151" s="1">
        <f t="shared" ca="1" si="72"/>
        <v>0.17211850936820211</v>
      </c>
      <c r="M151" s="1">
        <f t="shared" ca="1" si="73"/>
        <v>0.18521851239150877</v>
      </c>
      <c r="N151">
        <f t="shared" ca="1" si="74"/>
        <v>6.1250000000000027E-2</v>
      </c>
      <c r="O151">
        <f t="shared" ca="1" si="75"/>
        <v>7.435000302330666E-2</v>
      </c>
      <c r="P151">
        <f t="shared" ca="1" si="76"/>
        <v>0.1108685093682021</v>
      </c>
    </row>
    <row r="152" spans="4:16">
      <c r="D152" t="s">
        <v>166</v>
      </c>
      <c r="E152" s="1">
        <f t="shared" si="77"/>
        <v>0.27</v>
      </c>
      <c r="F152" s="1">
        <f>$K$10</f>
        <v>0.48</v>
      </c>
      <c r="G152" s="1">
        <f>$K$7</f>
        <v>0.58750000000000002</v>
      </c>
      <c r="H152" s="1">
        <f ca="1">$R$203+$R$205</f>
        <v>0.13439999697669333</v>
      </c>
      <c r="I152" s="1">
        <f ca="1">$R$197+$R$199</f>
        <v>0.27413149063179787</v>
      </c>
      <c r="J152" s="1">
        <f ca="1">$R$197+$R$199+$R$203+$R$205</f>
        <v>0.40853148760849123</v>
      </c>
      <c r="K152" s="1">
        <f t="shared" ca="1" si="71"/>
        <v>0.13560000302330669</v>
      </c>
      <c r="L152" s="1">
        <f t="shared" ca="1" si="72"/>
        <v>0.20586850936820211</v>
      </c>
      <c r="M152" s="1">
        <f t="shared" ca="1" si="73"/>
        <v>0.17896851239150879</v>
      </c>
      <c r="N152">
        <f t="shared" ca="1" si="74"/>
        <v>8.1249999999999989E-2</v>
      </c>
      <c r="O152">
        <f t="shared" ca="1" si="75"/>
        <v>5.435000302330667E-2</v>
      </c>
      <c r="P152">
        <f t="shared" ca="1" si="76"/>
        <v>0.12461850936820211</v>
      </c>
    </row>
    <row r="153" spans="4:16">
      <c r="E153" s="1"/>
      <c r="F153" s="1"/>
      <c r="G153" s="1"/>
      <c r="H153" s="1"/>
      <c r="I153" s="1"/>
      <c r="J153" s="1"/>
      <c r="K153" s="1"/>
      <c r="L153" s="1"/>
      <c r="M153" s="1"/>
    </row>
    <row r="154" spans="4:16">
      <c r="D154" t="s">
        <v>167</v>
      </c>
      <c r="E154" s="1">
        <f t="shared" ref="E154:E160" si="78">$I$8</f>
        <v>0.27250000000000002</v>
      </c>
      <c r="F154" s="1">
        <f>$I$3</f>
        <v>0.53500000000000003</v>
      </c>
      <c r="G154" s="1">
        <f>$G$3</f>
        <v>0.69499999999999995</v>
      </c>
      <c r="H154" s="1">
        <f ca="1">$R$203+$R$206</f>
        <v>0.12481666364335998</v>
      </c>
      <c r="I154" s="1">
        <f ca="1">$R$190+$R$192+$R$196</f>
        <v>0.28152067667538189</v>
      </c>
      <c r="J154" s="1">
        <f ca="1">$R$190+$R$192+$R$196+$R$203+$R$206</f>
        <v>0.40633734031874186</v>
      </c>
      <c r="K154" s="1">
        <f t="shared" ca="1" si="71"/>
        <v>0.14768333635664005</v>
      </c>
      <c r="L154" s="1">
        <f t="shared" ca="1" si="72"/>
        <v>0.25347932332461814</v>
      </c>
      <c r="M154" s="1">
        <f t="shared" ca="1" si="73"/>
        <v>0.28866265968125809</v>
      </c>
      <c r="N154">
        <f t="shared" ca="1" si="74"/>
        <v>5.625000000000005E-2</v>
      </c>
      <c r="O154">
        <f t="shared" ca="1" si="75"/>
        <v>9.1433336356639999E-2</v>
      </c>
      <c r="P154">
        <f t="shared" ca="1" si="76"/>
        <v>0.19722932332461809</v>
      </c>
    </row>
    <row r="155" spans="4:16">
      <c r="D155" t="s">
        <v>168</v>
      </c>
      <c r="E155" s="1">
        <f t="shared" si="78"/>
        <v>0.27250000000000002</v>
      </c>
      <c r="F155" s="1">
        <f>$I$4</f>
        <v>0.61250000000000004</v>
      </c>
      <c r="G155" s="1">
        <f>$G$4</f>
        <v>0.72</v>
      </c>
      <c r="H155" s="1">
        <f ca="1">$R$203+$R$206</f>
        <v>0.12481666364335998</v>
      </c>
      <c r="I155" s="1">
        <f ca="1">$R$190+$R$191+$R$196</f>
        <v>0.34568734334204859</v>
      </c>
      <c r="J155" s="1">
        <f ca="1">$R$190+$R$191+$R$196+$R$203+$R$206</f>
        <v>0.47050400698540856</v>
      </c>
      <c r="K155" s="1">
        <f t="shared" ca="1" si="71"/>
        <v>0.14768333635664005</v>
      </c>
      <c r="L155" s="1">
        <f t="shared" ca="1" si="72"/>
        <v>0.26681265665795145</v>
      </c>
      <c r="M155" s="1">
        <f t="shared" ca="1" si="73"/>
        <v>0.24949599301459141</v>
      </c>
      <c r="N155">
        <f t="shared" ca="1" si="74"/>
        <v>8.2500000000000046E-2</v>
      </c>
      <c r="O155">
        <f t="shared" ca="1" si="75"/>
        <v>6.5183336356640004E-2</v>
      </c>
      <c r="P155">
        <f t="shared" ca="1" si="76"/>
        <v>0.18431265665795141</v>
      </c>
    </row>
    <row r="156" spans="4:16">
      <c r="D156" t="s">
        <v>169</v>
      </c>
      <c r="E156" s="1">
        <f t="shared" si="78"/>
        <v>0.27250000000000002</v>
      </c>
      <c r="F156" s="1">
        <f>$I$5</f>
        <v>0.53</v>
      </c>
      <c r="G156" s="1">
        <f>$G$5</f>
        <v>0.65249999999999997</v>
      </c>
      <c r="H156" s="1">
        <f ca="1">$R$203+$R$206</f>
        <v>0.12481666364335998</v>
      </c>
      <c r="I156" s="1">
        <f ca="1">$R$193+$R$194+$R$196</f>
        <v>0.34464433112848336</v>
      </c>
      <c r="J156" s="1">
        <f ca="1">$R$193+$R$194+$R$196+$R$203+$R$206</f>
        <v>0.46946099477184333</v>
      </c>
      <c r="K156" s="1">
        <f t="shared" ca="1" si="71"/>
        <v>0.14768333635664005</v>
      </c>
      <c r="L156" s="1">
        <f t="shared" ca="1" si="72"/>
        <v>0.18535566887151667</v>
      </c>
      <c r="M156" s="1">
        <f t="shared" ca="1" si="73"/>
        <v>0.18303900522815664</v>
      </c>
      <c r="N156">
        <f t="shared" ca="1" si="74"/>
        <v>7.5000000000000039E-2</v>
      </c>
      <c r="O156">
        <f t="shared" ca="1" si="75"/>
        <v>7.268333635664001E-2</v>
      </c>
      <c r="P156">
        <f t="shared" ca="1" si="76"/>
        <v>0.11035566887151663</v>
      </c>
    </row>
    <row r="157" spans="4:16">
      <c r="D157" t="s">
        <v>170</v>
      </c>
      <c r="E157" s="1">
        <f t="shared" si="78"/>
        <v>0.27250000000000002</v>
      </c>
      <c r="F157" s="1">
        <f>$I$6</f>
        <v>0.54249999999999998</v>
      </c>
      <c r="G157" s="1">
        <f>$G$6</f>
        <v>0.66500000000000004</v>
      </c>
      <c r="H157" s="1">
        <f ca="1">$R$203+$R$206</f>
        <v>0.12481666364335998</v>
      </c>
      <c r="I157" s="1">
        <f ca="1">$R$193+$R$195+$R$196</f>
        <v>0.34769988668403895</v>
      </c>
      <c r="J157" s="1">
        <f ca="1">$R$193+$R$195+$R$196+$R$203+$R$206</f>
        <v>0.47251655032739892</v>
      </c>
      <c r="K157" s="1">
        <f t="shared" ca="1" si="71"/>
        <v>0.14768333635664005</v>
      </c>
      <c r="L157" s="1">
        <f t="shared" ca="1" si="72"/>
        <v>0.19480011331596103</v>
      </c>
      <c r="M157" s="1">
        <f t="shared" ca="1" si="73"/>
        <v>0.19248344967260111</v>
      </c>
      <c r="N157">
        <f t="shared" ca="1" si="74"/>
        <v>7.4999999999999983E-2</v>
      </c>
      <c r="O157">
        <f t="shared" ca="1" si="75"/>
        <v>7.2683336356640066E-2</v>
      </c>
      <c r="P157">
        <f t="shared" ca="1" si="76"/>
        <v>0.11980011331596105</v>
      </c>
    </row>
    <row r="158" spans="4:16">
      <c r="D158" t="s">
        <v>171</v>
      </c>
      <c r="E158" s="1">
        <f t="shared" si="78"/>
        <v>0.27250000000000002</v>
      </c>
      <c r="F158" s="1">
        <f>$I$9</f>
        <v>0.435</v>
      </c>
      <c r="G158" s="1">
        <f>$H$8</f>
        <v>0.55249999999999999</v>
      </c>
      <c r="H158" s="1">
        <f ca="1">$R$203+$R$206</f>
        <v>0.12481666364335998</v>
      </c>
      <c r="I158" s="1">
        <f ca="1">$R$197+$R$198</f>
        <v>0.26288149063179789</v>
      </c>
      <c r="J158" s="1">
        <f ca="1">$R$197+$R$198+$R$203+$R$206</f>
        <v>0.38769815427515786</v>
      </c>
      <c r="K158" s="1">
        <f t="shared" ca="1" si="71"/>
        <v>0.14768333635664005</v>
      </c>
      <c r="L158" s="1">
        <f t="shared" ca="1" si="72"/>
        <v>0.17211850936820211</v>
      </c>
      <c r="M158" s="1">
        <f t="shared" ca="1" si="73"/>
        <v>0.16480184572484213</v>
      </c>
      <c r="N158">
        <f t="shared" ca="1" si="74"/>
        <v>7.7500000000000013E-2</v>
      </c>
      <c r="O158">
        <f t="shared" ca="1" si="75"/>
        <v>7.0183336356640036E-2</v>
      </c>
      <c r="P158">
        <f t="shared" ca="1" si="76"/>
        <v>9.4618509368202097E-2</v>
      </c>
    </row>
    <row r="159" spans="4:16">
      <c r="D159" t="s">
        <v>172</v>
      </c>
      <c r="E159" s="1">
        <f t="shared" si="78"/>
        <v>0.27250000000000002</v>
      </c>
      <c r="F159" s="1">
        <f>$K$10</f>
        <v>0.48</v>
      </c>
      <c r="G159" s="1">
        <f>$K$8</f>
        <v>0.57125000000000004</v>
      </c>
      <c r="H159" s="1">
        <f ca="1">$R$203+$R$206</f>
        <v>0.12481666364335998</v>
      </c>
      <c r="I159" s="1">
        <f ca="1">$R$197+$R$199</f>
        <v>0.27413149063179787</v>
      </c>
      <c r="J159" s="1">
        <f ca="1">$R$197+$R$199+$R$203+$R$206</f>
        <v>0.39894815427515784</v>
      </c>
      <c r="K159" s="1">
        <f t="shared" ca="1" si="71"/>
        <v>0.14768333635664005</v>
      </c>
      <c r="L159" s="1">
        <f t="shared" ca="1" si="72"/>
        <v>0.20586850936820211</v>
      </c>
      <c r="M159" s="1">
        <f t="shared" ca="1" si="73"/>
        <v>0.1723018457248422</v>
      </c>
      <c r="N159">
        <f t="shared" ca="1" si="74"/>
        <v>9.0624999999999983E-2</v>
      </c>
      <c r="O159">
        <f t="shared" ca="1" si="75"/>
        <v>5.7058336356640066E-2</v>
      </c>
      <c r="P159">
        <f t="shared" ca="1" si="76"/>
        <v>0.11524350936820213</v>
      </c>
    </row>
    <row r="160" spans="4:16">
      <c r="E160" s="1"/>
      <c r="F160" s="1"/>
      <c r="G160" s="1"/>
      <c r="H160" s="1"/>
      <c r="I160" s="1"/>
      <c r="J160" s="1"/>
      <c r="K160" s="1"/>
      <c r="L160" s="1"/>
      <c r="M160" s="1"/>
    </row>
    <row r="161" spans="4:16">
      <c r="D161" s="4" t="s">
        <v>12</v>
      </c>
      <c r="E161" s="4" t="s">
        <v>11</v>
      </c>
      <c r="F161" s="4" t="s">
        <v>13</v>
      </c>
      <c r="G161" s="4" t="s">
        <v>14</v>
      </c>
      <c r="H161" s="4" t="s">
        <v>11</v>
      </c>
      <c r="I161" s="4" t="s">
        <v>13</v>
      </c>
      <c r="J161" s="4" t="s">
        <v>14</v>
      </c>
      <c r="K161" s="4" t="s">
        <v>11</v>
      </c>
      <c r="L161" s="4" t="s">
        <v>13</v>
      </c>
      <c r="M161" s="4" t="s">
        <v>14</v>
      </c>
    </row>
    <row r="162" spans="4:16">
      <c r="D162" t="s">
        <v>205</v>
      </c>
      <c r="H162" t="s">
        <v>199</v>
      </c>
      <c r="K162" s="1" t="s">
        <v>216</v>
      </c>
      <c r="L162" s="1"/>
      <c r="M162" s="1"/>
      <c r="N162" t="s">
        <v>70</v>
      </c>
      <c r="O162" t="s">
        <v>198</v>
      </c>
      <c r="P162" t="s">
        <v>197</v>
      </c>
    </row>
    <row r="163" spans="4:16">
      <c r="D163" t="s">
        <v>173</v>
      </c>
      <c r="E163" s="1">
        <f t="shared" ref="E163:E170" si="79">$J$7</f>
        <v>0.13750000000000001</v>
      </c>
      <c r="F163" s="1">
        <f>$J$3</f>
        <v>0.66</v>
      </c>
      <c r="G163" s="1">
        <f>$F$3</f>
        <v>0.65500000000000003</v>
      </c>
      <c r="H163" s="1">
        <f ca="1">$R$205</f>
        <v>2.2569444444444451E-2</v>
      </c>
      <c r="I163" s="1">
        <f ca="1">$R$190+$R$192+$R$196+$R$200</f>
        <v>0.4090301779995516</v>
      </c>
      <c r="J163" s="1">
        <f ca="1">$R$190+$R$192+$R$196+$R$200+$R$205</f>
        <v>0.43159962244399608</v>
      </c>
      <c r="K163" s="1">
        <f t="shared" ref="K163" ca="1" si="80">E163-H163</f>
        <v>0.11493055555555556</v>
      </c>
      <c r="L163" s="1">
        <f t="shared" ref="L163" ca="1" si="81">F163-I163</f>
        <v>0.25096982200044843</v>
      </c>
      <c r="M163" s="1">
        <f t="shared" ref="M163" ca="1" si="82">G163-J163</f>
        <v>0.22340037755600395</v>
      </c>
      <c r="N163">
        <f t="shared" ref="N163" ca="1" si="83">(K163+L163-M163)/2</f>
        <v>7.1250000000000036E-2</v>
      </c>
      <c r="O163">
        <f t="shared" ref="O163" ca="1" si="84">(K163+M163-L163)/2</f>
        <v>4.3680555555555528E-2</v>
      </c>
      <c r="P163">
        <f t="shared" ref="P163" ca="1" si="85">(L163+M163-K163)/2</f>
        <v>0.17971982200044839</v>
      </c>
    </row>
    <row r="164" spans="4:16">
      <c r="D164" t="s">
        <v>174</v>
      </c>
      <c r="E164" s="1">
        <f t="shared" si="79"/>
        <v>0.13750000000000001</v>
      </c>
      <c r="F164" s="1">
        <f>$J$4</f>
        <v>0.6875</v>
      </c>
      <c r="G164" s="1">
        <f>$F$4</f>
        <v>0.73750000000000004</v>
      </c>
      <c r="H164" s="1">
        <f ca="1">$R$205</f>
        <v>2.2569444444444451E-2</v>
      </c>
      <c r="I164" s="1">
        <f ca="1">$R$190+$R$191+$R$196+$R$200</f>
        <v>0.47319684466621831</v>
      </c>
      <c r="J164" s="1">
        <f ca="1">$R$190+$R$191+$R$196+$R$200+$R$205</f>
        <v>0.49576628911066278</v>
      </c>
      <c r="K164" s="1">
        <f t="shared" ref="K164:K178" ca="1" si="86">E164-H164</f>
        <v>0.11493055555555556</v>
      </c>
      <c r="L164" s="1">
        <f t="shared" ref="L164:L178" ca="1" si="87">F164-I164</f>
        <v>0.21430315533378169</v>
      </c>
      <c r="M164" s="1">
        <f t="shared" ref="M164:M178" ca="1" si="88">G164-J164</f>
        <v>0.24173371088933726</v>
      </c>
      <c r="N164">
        <f t="shared" ref="N164:N178" ca="1" si="89">(K164+L164-M164)/2</f>
        <v>4.3750000000000011E-2</v>
      </c>
      <c r="O164">
        <f t="shared" ref="O164:O178" ca="1" si="90">(K164+M164-L164)/2</f>
        <v>7.1180555555555552E-2</v>
      </c>
      <c r="P164">
        <f t="shared" ref="P164:P178" ca="1" si="91">(L164+M164-K164)/2</f>
        <v>0.17055315533378168</v>
      </c>
    </row>
    <row r="165" spans="4:16">
      <c r="D165" t="s">
        <v>175</v>
      </c>
      <c r="E165" s="1">
        <f t="shared" si="79"/>
        <v>0.13750000000000001</v>
      </c>
      <c r="F165" s="1">
        <f>$J$5</f>
        <v>0.61</v>
      </c>
      <c r="G165" s="1">
        <f>$F$5</f>
        <v>0.6925</v>
      </c>
      <c r="H165" s="1">
        <f ca="1">$R$205</f>
        <v>2.2569444444444451E-2</v>
      </c>
      <c r="I165" s="1">
        <f ca="1">$R$193+$R$194+$R$196+$R$200</f>
        <v>0.47215383245265308</v>
      </c>
      <c r="J165" s="1">
        <f ca="1">$R$193+$R$194+$R$196+$R$200+$R$205</f>
        <v>0.49472327689709755</v>
      </c>
      <c r="K165" s="1">
        <f t="shared" ca="1" si="86"/>
        <v>0.11493055555555556</v>
      </c>
      <c r="L165" s="1">
        <f t="shared" ca="1" si="87"/>
        <v>0.13784616754734691</v>
      </c>
      <c r="M165" s="1">
        <f t="shared" ca="1" si="88"/>
        <v>0.19777672310290245</v>
      </c>
      <c r="N165">
        <f t="shared" ca="1" si="89"/>
        <v>2.7499999999999997E-2</v>
      </c>
      <c r="O165">
        <f t="shared" ca="1" si="90"/>
        <v>8.7430555555555567E-2</v>
      </c>
      <c r="P165">
        <f t="shared" ca="1" si="91"/>
        <v>0.1103461675473469</v>
      </c>
    </row>
    <row r="166" spans="4:16">
      <c r="D166" t="s">
        <v>176</v>
      </c>
      <c r="E166" s="1">
        <f t="shared" si="79"/>
        <v>0.13750000000000001</v>
      </c>
      <c r="F166" s="1">
        <f>$J$6</f>
        <v>0.59</v>
      </c>
      <c r="G166" s="1">
        <f>$F$6</f>
        <v>0.6925</v>
      </c>
      <c r="H166" s="1">
        <f ca="1">$R$205</f>
        <v>2.2569444444444451E-2</v>
      </c>
      <c r="I166" s="1">
        <f ca="1">$R$193+$R$195+$R$196+$R$200</f>
        <v>0.47520938800820867</v>
      </c>
      <c r="J166" s="1">
        <f ca="1">$R$193+$R$195+$R$196+$R$200+$R$205</f>
        <v>0.49777883245265314</v>
      </c>
      <c r="K166" s="1">
        <f t="shared" ca="1" si="86"/>
        <v>0.11493055555555556</v>
      </c>
      <c r="L166" s="1">
        <f t="shared" ca="1" si="87"/>
        <v>0.1147906119917913</v>
      </c>
      <c r="M166" s="1">
        <f t="shared" ca="1" si="88"/>
        <v>0.19472116754734686</v>
      </c>
      <c r="N166">
        <f t="shared" ca="1" si="89"/>
        <v>1.7500000000000002E-2</v>
      </c>
      <c r="O166">
        <f t="shared" ca="1" si="90"/>
        <v>9.7430555555555576E-2</v>
      </c>
      <c r="P166">
        <f t="shared" ca="1" si="91"/>
        <v>9.7290611991791301E-2</v>
      </c>
    </row>
    <row r="167" spans="4:16">
      <c r="D167" t="s">
        <v>177</v>
      </c>
      <c r="E167" s="1">
        <f t="shared" si="79"/>
        <v>0.13750000000000001</v>
      </c>
      <c r="F167" s="1">
        <f>$J$9</f>
        <v>0.53</v>
      </c>
      <c r="G167" s="1">
        <f>$H$7</f>
        <v>0.58250000000000002</v>
      </c>
      <c r="H167" s="1">
        <f ca="1">$R$205</f>
        <v>2.2569444444444451E-2</v>
      </c>
      <c r="I167" s="1">
        <f ca="1">$R$197+$R$198+$R$200</f>
        <v>0.3903909919559676</v>
      </c>
      <c r="J167" s="1">
        <f ca="1">$R$197+$R$198+$R$200+$R$205</f>
        <v>0.41296043640041208</v>
      </c>
      <c r="K167" s="1">
        <f t="shared" ca="1" si="86"/>
        <v>0.11493055555555556</v>
      </c>
      <c r="L167" s="1">
        <f t="shared" ca="1" si="87"/>
        <v>0.13960900804403242</v>
      </c>
      <c r="M167" s="1">
        <f t="shared" ca="1" si="88"/>
        <v>0.16953956359958794</v>
      </c>
      <c r="N167">
        <f t="shared" ca="1" si="89"/>
        <v>4.250000000000001E-2</v>
      </c>
      <c r="O167">
        <f t="shared" ca="1" si="90"/>
        <v>7.2430555555555554E-2</v>
      </c>
      <c r="P167">
        <f t="shared" ca="1" si="91"/>
        <v>9.7109008044032399E-2</v>
      </c>
    </row>
    <row r="168" spans="4:16">
      <c r="D168" t="s">
        <v>178</v>
      </c>
      <c r="E168" s="1">
        <f t="shared" si="79"/>
        <v>0.13750000000000001</v>
      </c>
      <c r="F168" s="1">
        <f>$K$11</f>
        <v>0.55000000000000004</v>
      </c>
      <c r="G168" s="1">
        <f>$K$7</f>
        <v>0.58750000000000002</v>
      </c>
      <c r="H168" s="1">
        <f ca="1">$R$205</f>
        <v>2.2569444444444451E-2</v>
      </c>
      <c r="I168" s="1">
        <f ca="1">$R$197+$R$199+$R$200</f>
        <v>0.40164099195596759</v>
      </c>
      <c r="J168" s="1">
        <f ca="1">$R$197+$R$199+$R$200+$R$205</f>
        <v>0.42421043640041206</v>
      </c>
      <c r="K168" s="1">
        <f t="shared" ca="1" si="86"/>
        <v>0.11493055555555556</v>
      </c>
      <c r="L168" s="1">
        <f t="shared" ca="1" si="87"/>
        <v>0.14835900804403246</v>
      </c>
      <c r="M168" s="1">
        <f t="shared" ca="1" si="88"/>
        <v>0.16328956359958796</v>
      </c>
      <c r="N168">
        <f t="shared" ca="1" si="89"/>
        <v>5.0000000000000017E-2</v>
      </c>
      <c r="O168">
        <f t="shared" ca="1" si="90"/>
        <v>6.4930555555555547E-2</v>
      </c>
      <c r="P168">
        <f t="shared" ca="1" si="91"/>
        <v>9.8359008044032428E-2</v>
      </c>
    </row>
    <row r="169" spans="4:16">
      <c r="D169" t="s">
        <v>179</v>
      </c>
      <c r="E169" s="1">
        <f t="shared" si="79"/>
        <v>0.13750000000000001</v>
      </c>
      <c r="F169" s="1">
        <f>$J$10</f>
        <v>0.22750000000000001</v>
      </c>
      <c r="G169" s="1">
        <f>$I$7</f>
        <v>0.27</v>
      </c>
      <c r="H169" s="1">
        <f ca="1">$R$205</f>
        <v>2.2569444444444451E-2</v>
      </c>
      <c r="I169" s="1">
        <f ca="1">$R$201</f>
        <v>6.1755952380952384E-2</v>
      </c>
      <c r="J169" s="1">
        <f ca="1">$R$201+$R$205</f>
        <v>8.4325396825396831E-2</v>
      </c>
      <c r="K169" s="1">
        <f t="shared" ca="1" si="86"/>
        <v>0.11493055555555556</v>
      </c>
      <c r="L169" s="1">
        <f t="shared" ca="1" si="87"/>
        <v>0.16574404761904762</v>
      </c>
      <c r="M169" s="1">
        <f t="shared" ca="1" si="88"/>
        <v>0.18567460317460319</v>
      </c>
      <c r="N169">
        <f t="shared" ca="1" si="89"/>
        <v>4.7500000000000001E-2</v>
      </c>
      <c r="O169">
        <f t="shared" ca="1" si="90"/>
        <v>6.7430555555555563E-2</v>
      </c>
      <c r="P169">
        <f t="shared" ca="1" si="91"/>
        <v>0.11824404761904762</v>
      </c>
    </row>
    <row r="170" spans="4:16">
      <c r="E170" s="1"/>
      <c r="F170" s="1"/>
      <c r="G170" s="1"/>
      <c r="H170" s="1"/>
      <c r="I170" s="1"/>
      <c r="J170" s="1"/>
      <c r="K170" s="1"/>
      <c r="L170" s="1"/>
      <c r="M170" s="1"/>
    </row>
    <row r="171" spans="4:16">
      <c r="D171" t="s">
        <v>180</v>
      </c>
      <c r="E171" s="1">
        <f t="shared" ref="E171:E178" si="92">$J$8</f>
        <v>0.14000000000000001</v>
      </c>
      <c r="F171" s="1">
        <f>$J$3</f>
        <v>0.66</v>
      </c>
      <c r="G171" s="1">
        <f>$G$3</f>
        <v>0.69499999999999995</v>
      </c>
      <c r="H171" s="1">
        <f ca="1">$R$206</f>
        <v>1.2986111111111101E-2</v>
      </c>
      <c r="I171" s="1">
        <f ca="1">$R$190+$R$192+$R$196+$R$200</f>
        <v>0.4090301779995516</v>
      </c>
      <c r="J171" s="1">
        <f ca="1">$R$190+$R$192+$R$196+$R$200+$R$206</f>
        <v>0.42201628911066269</v>
      </c>
      <c r="K171" s="1">
        <f t="shared" ca="1" si="86"/>
        <v>0.12701388888888893</v>
      </c>
      <c r="L171" s="1">
        <f t="shared" ca="1" si="87"/>
        <v>0.25096982200044843</v>
      </c>
      <c r="M171" s="1">
        <f t="shared" ca="1" si="88"/>
        <v>0.27298371088933726</v>
      </c>
      <c r="N171">
        <f t="shared" ca="1" si="89"/>
        <v>5.2500000000000047E-2</v>
      </c>
      <c r="O171">
        <f t="shared" ca="1" si="90"/>
        <v>7.451388888888888E-2</v>
      </c>
      <c r="P171">
        <f t="shared" ca="1" si="91"/>
        <v>0.19846982200044841</v>
      </c>
    </row>
    <row r="172" spans="4:16">
      <c r="D172" t="s">
        <v>181</v>
      </c>
      <c r="E172" s="1">
        <f t="shared" si="92"/>
        <v>0.14000000000000001</v>
      </c>
      <c r="F172" s="1">
        <f>$J$4</f>
        <v>0.6875</v>
      </c>
      <c r="G172" s="1">
        <f>$G$4</f>
        <v>0.72</v>
      </c>
      <c r="H172" s="1">
        <f ca="1">$R$206</f>
        <v>1.2986111111111101E-2</v>
      </c>
      <c r="I172" s="1">
        <f ca="1">$R$190+$R$191+$R$196+$R$200</f>
        <v>0.47319684466621831</v>
      </c>
      <c r="J172" s="1">
        <f ca="1">$R$190+$R$191+$R$196+$R$200+$R$206</f>
        <v>0.4861829557773294</v>
      </c>
      <c r="K172" s="1">
        <f t="shared" ca="1" si="86"/>
        <v>0.12701388888888893</v>
      </c>
      <c r="L172" s="1">
        <f t="shared" ca="1" si="87"/>
        <v>0.21430315533378169</v>
      </c>
      <c r="M172" s="1">
        <f t="shared" ca="1" si="88"/>
        <v>0.23381704422267058</v>
      </c>
      <c r="N172">
        <f t="shared" ca="1" si="89"/>
        <v>5.375000000000002E-2</v>
      </c>
      <c r="O172">
        <f t="shared" ca="1" si="90"/>
        <v>7.3263888888888906E-2</v>
      </c>
      <c r="P172">
        <f t="shared" ca="1" si="91"/>
        <v>0.16055315533378167</v>
      </c>
    </row>
    <row r="173" spans="4:16">
      <c r="D173" t="s">
        <v>182</v>
      </c>
      <c r="E173" s="1">
        <f t="shared" si="92"/>
        <v>0.14000000000000001</v>
      </c>
      <c r="F173" s="1">
        <f>$J$5</f>
        <v>0.61</v>
      </c>
      <c r="G173" s="1">
        <f>$G$5</f>
        <v>0.65249999999999997</v>
      </c>
      <c r="H173" s="1">
        <f ca="1">$R$206</f>
        <v>1.2986111111111101E-2</v>
      </c>
      <c r="I173" s="1">
        <f ca="1">$R$193+$R$194+$R$196+$R$200</f>
        <v>0.47215383245265308</v>
      </c>
      <c r="J173" s="1">
        <f ca="1">$R$193+$R$194+$R$196+$R$200+$R$206</f>
        <v>0.48513994356376416</v>
      </c>
      <c r="K173" s="1">
        <f t="shared" ca="1" si="86"/>
        <v>0.12701388888888893</v>
      </c>
      <c r="L173" s="1">
        <f t="shared" ca="1" si="87"/>
        <v>0.13784616754734691</v>
      </c>
      <c r="M173" s="1">
        <f t="shared" ca="1" si="88"/>
        <v>0.1673600564362358</v>
      </c>
      <c r="N173">
        <f t="shared" ca="1" si="89"/>
        <v>4.8750000000000016E-2</v>
      </c>
      <c r="O173">
        <f t="shared" ca="1" si="90"/>
        <v>7.8263888888888911E-2</v>
      </c>
      <c r="P173">
        <f t="shared" ca="1" si="91"/>
        <v>8.9096167547346894E-2</v>
      </c>
    </row>
    <row r="174" spans="4:16">
      <c r="D174" t="s">
        <v>183</v>
      </c>
      <c r="E174" s="1">
        <f t="shared" si="92"/>
        <v>0.14000000000000001</v>
      </c>
      <c r="F174" s="1">
        <f>$J$6</f>
        <v>0.59</v>
      </c>
      <c r="G174" s="1">
        <f>$G$6</f>
        <v>0.66500000000000004</v>
      </c>
      <c r="H174" s="1">
        <f ca="1">$R$206</f>
        <v>1.2986111111111101E-2</v>
      </c>
      <c r="I174" s="1">
        <f ca="1">$R$193+$R$195+$R$196+$R$200</f>
        <v>0.47520938800820867</v>
      </c>
      <c r="J174" s="1">
        <f ca="1">$R$193+$R$195+$R$196+$R$200+$R$206</f>
        <v>0.48819549911931975</v>
      </c>
      <c r="K174" s="1">
        <f t="shared" ca="1" si="86"/>
        <v>0.12701388888888893</v>
      </c>
      <c r="L174" s="1">
        <f t="shared" ca="1" si="87"/>
        <v>0.1147906119917913</v>
      </c>
      <c r="M174" s="1">
        <f t="shared" ca="1" si="88"/>
        <v>0.17680450088068028</v>
      </c>
      <c r="N174">
        <f t="shared" ca="1" si="89"/>
        <v>3.2499999999999973E-2</v>
      </c>
      <c r="O174">
        <f t="shared" ca="1" si="90"/>
        <v>9.4513888888888953E-2</v>
      </c>
      <c r="P174">
        <f t="shared" ca="1" si="91"/>
        <v>8.2290611991791329E-2</v>
      </c>
    </row>
    <row r="175" spans="4:16">
      <c r="D175" t="s">
        <v>184</v>
      </c>
      <c r="E175" s="1">
        <f t="shared" si="92"/>
        <v>0.14000000000000001</v>
      </c>
      <c r="F175" s="1">
        <f>$J$9</f>
        <v>0.53</v>
      </c>
      <c r="G175" s="1">
        <f>$H$8</f>
        <v>0.55249999999999999</v>
      </c>
      <c r="H175" s="1">
        <f ca="1">$R$206</f>
        <v>1.2986111111111101E-2</v>
      </c>
      <c r="I175" s="1">
        <f ca="1">$R$197+$R$198+$R$200</f>
        <v>0.3903909919559676</v>
      </c>
      <c r="J175" s="1">
        <f ca="1">$R$197+$R$198+$R$200+$R$206</f>
        <v>0.40337710306707869</v>
      </c>
      <c r="K175" s="1">
        <f t="shared" ca="1" si="86"/>
        <v>0.12701388888888893</v>
      </c>
      <c r="L175" s="1">
        <f t="shared" ca="1" si="87"/>
        <v>0.13960900804403242</v>
      </c>
      <c r="M175" s="1">
        <f t="shared" ca="1" si="88"/>
        <v>0.1491228969329213</v>
      </c>
      <c r="N175">
        <f t="shared" ca="1" si="89"/>
        <v>5.8750000000000024E-2</v>
      </c>
      <c r="O175">
        <f t="shared" ca="1" si="90"/>
        <v>6.8263888888888902E-2</v>
      </c>
      <c r="P175">
        <f t="shared" ca="1" si="91"/>
        <v>8.0859008044032399E-2</v>
      </c>
    </row>
    <row r="176" spans="4:16">
      <c r="D176" t="s">
        <v>185</v>
      </c>
      <c r="E176" s="1">
        <f t="shared" si="92"/>
        <v>0.14000000000000001</v>
      </c>
      <c r="F176" s="1">
        <f>$K$11</f>
        <v>0.55000000000000004</v>
      </c>
      <c r="G176" s="1">
        <f>$K$8</f>
        <v>0.57125000000000004</v>
      </c>
      <c r="H176" s="1">
        <f ca="1">$R$206</f>
        <v>1.2986111111111101E-2</v>
      </c>
      <c r="I176" s="1">
        <f ca="1">$R$197+$R$199+$R$200</f>
        <v>0.40164099195596759</v>
      </c>
      <c r="J176" s="1">
        <f ca="1">$R$197+$R$199+$R$200+$R$206</f>
        <v>0.41462710306707867</v>
      </c>
      <c r="K176" s="1">
        <f t="shared" ca="1" si="86"/>
        <v>0.12701388888888893</v>
      </c>
      <c r="L176" s="1">
        <f t="shared" ca="1" si="87"/>
        <v>0.14835900804403246</v>
      </c>
      <c r="M176" s="1">
        <f t="shared" ca="1" si="88"/>
        <v>0.15662289693292136</v>
      </c>
      <c r="N176">
        <f t="shared" ca="1" si="89"/>
        <v>5.9375000000000011E-2</v>
      </c>
      <c r="O176">
        <f t="shared" ca="1" si="90"/>
        <v>6.7638888888888915E-2</v>
      </c>
      <c r="P176">
        <f t="shared" ca="1" si="91"/>
        <v>8.8984008044032448E-2</v>
      </c>
    </row>
    <row r="177" spans="4:25">
      <c r="D177" t="s">
        <v>186</v>
      </c>
      <c r="E177" s="1">
        <f t="shared" si="92"/>
        <v>0.14000000000000001</v>
      </c>
      <c r="F177" s="1">
        <f>$J$10</f>
        <v>0.22750000000000001</v>
      </c>
      <c r="G177" s="1">
        <f>$I$8</f>
        <v>0.27250000000000002</v>
      </c>
      <c r="H177" s="1">
        <f ca="1">$R$206</f>
        <v>1.2986111111111101E-2</v>
      </c>
      <c r="I177" s="1">
        <f ca="1">$R$201</f>
        <v>6.1755952380952384E-2</v>
      </c>
      <c r="J177" s="1">
        <f ca="1">$R$201+$R$206</f>
        <v>7.4742063492063485E-2</v>
      </c>
      <c r="K177" s="1">
        <f t="shared" ca="1" si="86"/>
        <v>0.12701388888888893</v>
      </c>
      <c r="L177" s="1">
        <f t="shared" ca="1" si="87"/>
        <v>0.16574404761904762</v>
      </c>
      <c r="M177" s="1">
        <f t="shared" ca="1" si="88"/>
        <v>0.19775793650793655</v>
      </c>
      <c r="N177">
        <f t="shared" ca="1" si="89"/>
        <v>4.7500000000000014E-2</v>
      </c>
      <c r="O177">
        <f t="shared" ca="1" si="90"/>
        <v>7.9513888888888926E-2</v>
      </c>
      <c r="P177">
        <f t="shared" ca="1" si="91"/>
        <v>0.11824404761904764</v>
      </c>
    </row>
    <row r="178" spans="4:25">
      <c r="E178" s="1"/>
      <c r="F178" s="1"/>
      <c r="G178" s="1"/>
      <c r="H178" s="1"/>
      <c r="I178" s="1"/>
      <c r="J178" s="1"/>
      <c r="K178" s="1"/>
      <c r="L178" s="1"/>
      <c r="M178" s="1"/>
    </row>
    <row r="179" spans="4:25">
      <c r="D179" s="4" t="s">
        <v>12</v>
      </c>
      <c r="E179" s="4" t="s">
        <v>11</v>
      </c>
      <c r="F179" s="4" t="s">
        <v>13</v>
      </c>
      <c r="G179" s="4" t="s">
        <v>14</v>
      </c>
      <c r="H179" s="4" t="s">
        <v>11</v>
      </c>
      <c r="I179" s="4" t="s">
        <v>13</v>
      </c>
      <c r="J179" s="4" t="s">
        <v>14</v>
      </c>
      <c r="K179" s="4" t="s">
        <v>11</v>
      </c>
      <c r="L179" s="4" t="s">
        <v>13</v>
      </c>
      <c r="M179" s="4" t="s">
        <v>14</v>
      </c>
    </row>
    <row r="180" spans="4:25">
      <c r="D180" t="s">
        <v>206</v>
      </c>
      <c r="H180" t="s">
        <v>199</v>
      </c>
      <c r="K180" s="1" t="s">
        <v>216</v>
      </c>
      <c r="L180" s="1"/>
      <c r="M180" s="1"/>
      <c r="N180" t="s">
        <v>48</v>
      </c>
      <c r="O180" t="s">
        <v>71</v>
      </c>
      <c r="P180" t="s">
        <v>198</v>
      </c>
    </row>
    <row r="181" spans="4:25">
      <c r="D181" t="s">
        <v>187</v>
      </c>
      <c r="E181" s="1">
        <f t="shared" ref="E181:E189" si="93">$G$7</f>
        <v>0.04</v>
      </c>
      <c r="F181" s="1">
        <f>$F$3</f>
        <v>0.65500000000000003</v>
      </c>
      <c r="G181" s="1">
        <f>$G$3</f>
        <v>0.69499999999999995</v>
      </c>
      <c r="H181" s="1">
        <f>0</f>
        <v>0</v>
      </c>
      <c r="I181" s="1">
        <f ca="1">$R$190+$R$192+$R$196+$R$200+$R$202</f>
        <v>0.4090301779995516</v>
      </c>
      <c r="J181" s="1">
        <f ca="1">$R$190+$R$192+$R$196+$R$200+$R$202</f>
        <v>0.4090301779995516</v>
      </c>
      <c r="K181" s="1">
        <f t="shared" ref="K181" si="94">E181-H181</f>
        <v>0.04</v>
      </c>
      <c r="L181" s="1">
        <f t="shared" ref="L181" ca="1" si="95">F181-I181</f>
        <v>0.24596982200044842</v>
      </c>
      <c r="M181" s="1">
        <f t="shared" ref="M181" ca="1" si="96">G181-J181</f>
        <v>0.28596982200044835</v>
      </c>
      <c r="N181">
        <f t="shared" ref="N181" ca="1" si="97">(K181+L181-M181)/2</f>
        <v>2.7755575615628914E-17</v>
      </c>
      <c r="O181">
        <f ca="1">(K181+M181-L181)/2</f>
        <v>3.9999999999999952E-2</v>
      </c>
      <c r="P181">
        <f t="shared" ref="P181" ca="1" si="98">(L181+M181-K181)/2</f>
        <v>0.2459698220004484</v>
      </c>
    </row>
    <row r="182" spans="4:25">
      <c r="D182" t="s">
        <v>188</v>
      </c>
      <c r="E182" s="1">
        <f t="shared" si="93"/>
        <v>0.04</v>
      </c>
      <c r="F182" s="1">
        <f>$F$4</f>
        <v>0.73750000000000004</v>
      </c>
      <c r="G182" s="1">
        <f>$G$4</f>
        <v>0.72</v>
      </c>
      <c r="H182" s="1">
        <f>0</f>
        <v>0</v>
      </c>
      <c r="I182" s="1">
        <f ca="1">$R$191+$R$190+$R$196+$R$200+$R$202</f>
        <v>0.47319684466621831</v>
      </c>
      <c r="J182" s="1">
        <f ca="1">$R$191+$R$190+$R$196+$R$200+$R$202</f>
        <v>0.47319684466621831</v>
      </c>
      <c r="K182" s="1">
        <f t="shared" ref="K182:K189" si="99">E182-H182</f>
        <v>0.04</v>
      </c>
      <c r="L182" s="1">
        <f t="shared" ref="L182:L189" ca="1" si="100">F182-I182</f>
        <v>0.26430315533378174</v>
      </c>
      <c r="M182" s="1">
        <f t="shared" ref="M182:M189" ca="1" si="101">G182-J182</f>
        <v>0.24680315533378167</v>
      </c>
      <c r="N182">
        <f t="shared" ref="N182:N189" ca="1" si="102">(K182+L182-M182)/2</f>
        <v>2.8750000000000026E-2</v>
      </c>
      <c r="O182">
        <f t="shared" ref="O182:O189" ca="1" si="103">(K182+M182-L182)/2</f>
        <v>1.1249999999999954E-2</v>
      </c>
      <c r="P182">
        <f t="shared" ref="P182:P189" ca="1" si="104">(L182+M182-K182)/2</f>
        <v>0.23555315533378171</v>
      </c>
    </row>
    <row r="183" spans="4:25">
      <c r="D183" t="s">
        <v>189</v>
      </c>
      <c r="E183" s="1">
        <f t="shared" si="93"/>
        <v>0.04</v>
      </c>
      <c r="F183" s="1">
        <f>$F$5</f>
        <v>0.6925</v>
      </c>
      <c r="G183" s="1">
        <f>$G$5</f>
        <v>0.65249999999999997</v>
      </c>
      <c r="H183" s="1">
        <f>0</f>
        <v>0</v>
      </c>
      <c r="I183" s="1">
        <f ca="1">$R$193+$R$194+$R$196+$R$200+$R$202</f>
        <v>0.47215383245265308</v>
      </c>
      <c r="J183" s="1">
        <f ca="1">$R$193+$R$194+$R$196+$R$200+$R$202</f>
        <v>0.47215383245265308</v>
      </c>
      <c r="K183" s="1">
        <f t="shared" si="99"/>
        <v>0.04</v>
      </c>
      <c r="L183" s="1">
        <f t="shared" ca="1" si="100"/>
        <v>0.22034616754734693</v>
      </c>
      <c r="M183" s="1">
        <f t="shared" ca="1" si="101"/>
        <v>0.18034616754734689</v>
      </c>
      <c r="N183">
        <f t="shared" ca="1" si="102"/>
        <v>4.0000000000000008E-2</v>
      </c>
      <c r="O183">
        <f t="shared" ca="1" si="103"/>
        <v>-1.3877787807814457E-17</v>
      </c>
      <c r="P183">
        <f t="shared" ca="1" si="104"/>
        <v>0.18034616754734692</v>
      </c>
    </row>
    <row r="184" spans="4:25">
      <c r="D184" t="s">
        <v>191</v>
      </c>
      <c r="E184" s="1">
        <f t="shared" si="93"/>
        <v>0.04</v>
      </c>
      <c r="F184" s="1">
        <f>$F$6</f>
        <v>0.6925</v>
      </c>
      <c r="G184" s="1">
        <f>$G$6</f>
        <v>0.66500000000000004</v>
      </c>
      <c r="H184" s="1">
        <f>0</f>
        <v>0</v>
      </c>
      <c r="I184" s="1">
        <f ca="1">$R$193+$R$195+$R$196+$R$200+$R$202</f>
        <v>0.47520938800820867</v>
      </c>
      <c r="J184" s="1">
        <f ca="1">$R$193+$R$195+$R$196+$R$200+$R$202</f>
        <v>0.47520938800820867</v>
      </c>
      <c r="K184" s="1">
        <f t="shared" si="99"/>
        <v>0.04</v>
      </c>
      <c r="L184" s="1">
        <f t="shared" ca="1" si="100"/>
        <v>0.21729061199179134</v>
      </c>
      <c r="M184" s="1">
        <f t="shared" ca="1" si="101"/>
        <v>0.18979061199179137</v>
      </c>
      <c r="N184">
        <f t="shared" ca="1" si="102"/>
        <v>3.3749999999999974E-2</v>
      </c>
      <c r="O184">
        <f t="shared" ca="1" si="103"/>
        <v>6.2500000000000194E-3</v>
      </c>
      <c r="P184">
        <f t="shared" ca="1" si="104"/>
        <v>0.18354061199179136</v>
      </c>
    </row>
    <row r="185" spans="4:25">
      <c r="D185" t="s">
        <v>190</v>
      </c>
      <c r="E185" s="1">
        <f t="shared" si="93"/>
        <v>0.04</v>
      </c>
      <c r="F185" s="1">
        <f>$H$7</f>
        <v>0.58250000000000002</v>
      </c>
      <c r="G185" s="1">
        <f>$H$8</f>
        <v>0.55249999999999999</v>
      </c>
      <c r="H185" s="1">
        <f>0</f>
        <v>0</v>
      </c>
      <c r="I185" s="1">
        <f ca="1">$R$197+$R$198+$R$200+$R$202</f>
        <v>0.3903909919559676</v>
      </c>
      <c r="J185" s="1">
        <f ca="1">$R$197+$R$198+$R$200+$R$202</f>
        <v>0.3903909919559676</v>
      </c>
      <c r="K185" s="1">
        <f t="shared" si="99"/>
        <v>0.04</v>
      </c>
      <c r="L185" s="1">
        <f t="shared" ca="1" si="100"/>
        <v>0.19210900804403241</v>
      </c>
      <c r="M185" s="1">
        <f t="shared" ca="1" si="101"/>
        <v>0.16210900804403239</v>
      </c>
      <c r="N185">
        <f t="shared" ca="1" si="102"/>
        <v>3.5000000000000017E-2</v>
      </c>
      <c r="O185">
        <f t="shared" ca="1" si="103"/>
        <v>4.9999999999999906E-3</v>
      </c>
      <c r="P185">
        <f t="shared" ca="1" si="104"/>
        <v>0.15710900804403241</v>
      </c>
    </row>
    <row r="186" spans="4:25">
      <c r="D186" t="s">
        <v>192</v>
      </c>
      <c r="E186" s="1">
        <f t="shared" si="93"/>
        <v>0.04</v>
      </c>
      <c r="F186" s="1">
        <f>$K$7</f>
        <v>0.58750000000000002</v>
      </c>
      <c r="G186" s="1">
        <f>$K$8</f>
        <v>0.57125000000000004</v>
      </c>
      <c r="H186" s="1">
        <f>0</f>
        <v>0</v>
      </c>
      <c r="I186" s="1">
        <f ca="1">$R$197+$R$199+$R$200+$R$202</f>
        <v>0.40164099195596759</v>
      </c>
      <c r="J186" s="1">
        <f ca="1">$R$197+$R$199+$R$200+$R$202</f>
        <v>0.40164099195596759</v>
      </c>
      <c r="K186" s="1">
        <f t="shared" si="99"/>
        <v>0.04</v>
      </c>
      <c r="L186" s="1">
        <f t="shared" ca="1" si="100"/>
        <v>0.18585900804403244</v>
      </c>
      <c r="M186" s="1">
        <f t="shared" ca="1" si="101"/>
        <v>0.16960900804403245</v>
      </c>
      <c r="N186">
        <f t="shared" ca="1" si="102"/>
        <v>2.8124999999999997E-2</v>
      </c>
      <c r="O186">
        <f t="shared" ca="1" si="103"/>
        <v>1.1875000000000011E-2</v>
      </c>
      <c r="P186">
        <f t="shared" ca="1" si="104"/>
        <v>0.15773400804403245</v>
      </c>
    </row>
    <row r="187" spans="4:25">
      <c r="D187" t="s">
        <v>193</v>
      </c>
      <c r="E187" s="1">
        <f t="shared" si="93"/>
        <v>0.04</v>
      </c>
      <c r="F187" s="1">
        <f>$I$7</f>
        <v>0.27</v>
      </c>
      <c r="G187" s="1">
        <f>$I$8</f>
        <v>0.27250000000000002</v>
      </c>
      <c r="H187" s="1">
        <f>0</f>
        <v>0</v>
      </c>
      <c r="I187" s="1">
        <f ca="1">$R$201+$R$202</f>
        <v>6.1755952380952384E-2</v>
      </c>
      <c r="J187" s="1">
        <f ca="1">$R$201+$R$202</f>
        <v>6.1755952380952384E-2</v>
      </c>
      <c r="K187" s="1">
        <f t="shared" si="99"/>
        <v>0.04</v>
      </c>
      <c r="L187" s="1">
        <f t="shared" ca="1" si="100"/>
        <v>0.20824404761904763</v>
      </c>
      <c r="M187" s="1">
        <f t="shared" ca="1" si="101"/>
        <v>0.21074404761904764</v>
      </c>
      <c r="N187">
        <f t="shared" ca="1" si="102"/>
        <v>1.8750000000000003E-2</v>
      </c>
      <c r="O187">
        <f t="shared" ca="1" si="103"/>
        <v>2.1249999999999991E-2</v>
      </c>
      <c r="P187">
        <f t="shared" ca="1" si="104"/>
        <v>0.18949404761904765</v>
      </c>
    </row>
    <row r="188" spans="4:25">
      <c r="D188" t="s">
        <v>194</v>
      </c>
      <c r="E188" s="1">
        <f t="shared" si="93"/>
        <v>0.04</v>
      </c>
      <c r="F188" s="1">
        <f>$J$7</f>
        <v>0.13750000000000001</v>
      </c>
      <c r="G188" s="1">
        <f>$J$8</f>
        <v>0.14000000000000001</v>
      </c>
      <c r="H188" s="1">
        <f>0</f>
        <v>0</v>
      </c>
      <c r="I188" s="1">
        <f ca="1">$R$204</f>
        <v>4.0820312500000018E-2</v>
      </c>
      <c r="J188" s="1">
        <f ca="1">$R$204</f>
        <v>4.0820312500000018E-2</v>
      </c>
      <c r="K188" s="1">
        <f t="shared" si="99"/>
        <v>0.04</v>
      </c>
      <c r="L188" s="1">
        <f t="shared" ca="1" si="100"/>
        <v>9.66796875E-2</v>
      </c>
      <c r="M188" s="1">
        <f t="shared" ca="1" si="101"/>
        <v>9.9179687500000002E-2</v>
      </c>
      <c r="N188">
        <f t="shared" ca="1" si="102"/>
        <v>1.8750000000000003E-2</v>
      </c>
      <c r="O188">
        <f t="shared" ca="1" si="103"/>
        <v>2.1250000000000005E-2</v>
      </c>
      <c r="P188">
        <f t="shared" ca="1" si="104"/>
        <v>7.7929687499999997E-2</v>
      </c>
    </row>
    <row r="189" spans="4:25">
      <c r="E189" s="1"/>
      <c r="F189" s="1"/>
      <c r="G189" s="1"/>
      <c r="H189" s="1"/>
      <c r="I189" s="1"/>
      <c r="J189" s="1"/>
      <c r="K189" s="1"/>
      <c r="L189" s="1"/>
      <c r="M189" s="1"/>
    </row>
    <row r="190" spans="4:25">
      <c r="Q190" t="s">
        <v>223</v>
      </c>
      <c r="R190">
        <f ca="1">(($P$27+$P$28+$P$29+$P$30+$P$31+$P$32+$P$33+$P$34+$P$35)/9+($P$38+$P$39+$P$40+$P$41+$P$42+$P$43+$P$44+$P$45+$P$47+$P$46+$P$48+$P$49+$P$50+$P$51+$P$52+$P$53+$P$54+$P$55+$P$56+$P$57+$P$58+$P$59+$P$60+$P$61+$P$62+$P$63+$P$64+$P$65+$P$66+$P$68+$P$67+$P$69+$P$70+$P$71+$P$72+$P$73)/36)/2</f>
        <v>0.17823715261567794</v>
      </c>
      <c r="S190">
        <f ca="1">(($P$27+$P$28+$P$29+$P$30+$P$31+$P$32+$P$33+$P$34+$P$35)/9+($P$38+$P$39+$P$40+$P$41+$P$42+$P$43+$P$44+$P$45+$P$47+$P$46+$P$48+$P$49+$P$50+$P$51+$P$52+$P$53+$P$54+$P$55+$P$56+$P$57+$P$58+$P$59+$P$60+$P$61+$P$62+$P$63+$P$64+$P$65+$P$66+$P$68+$P$67+$P$69+$P$70+$P$71+$P$72+$P$73)/36)/2</f>
        <v>0.17823715261567794</v>
      </c>
      <c r="V190">
        <f ca="1">(($P$27+$P$28+$P$29+$P$30+$P$31+$P$32+$P$33+$P$34+$P$35)/9+($P$38+$P$39+$P$40+$P$41+$P$42+$P$43+$P$44+$P$45+$P$47+$P$46+$P$48+$P$49+$P$50+$P$51+$P$52+$P$53+$P$54+$P$55+$P$56+$P$57+$P$58+$P$59+$P$60+$P$61+$P$62+$P$63+$P$64+$P$65+$P$66+$P$68+$P$67+$P$69+$P$70+$P$71+$P$72+$P$73)/36)/2</f>
        <v>0.17823715261567794</v>
      </c>
      <c r="X190">
        <v>0.39211805555555557</v>
      </c>
      <c r="Y190">
        <f ca="1">S190-X190</f>
        <v>-0.21388090293987763</v>
      </c>
    </row>
    <row r="191" spans="4:25">
      <c r="Q191" t="s">
        <v>9</v>
      </c>
      <c r="R191">
        <f ca="1">($O$27+$O$28+$O$29+$O$30+$O$31+$O$32+$O$33+$O$34+$O$35)/9</f>
        <v>0.10097222222222221</v>
      </c>
      <c r="S191">
        <f ca="1">($O$27+$O$28+$O$29+$O$30+$O$31+$O$32+$O$33+$O$34+$O$35)/9</f>
        <v>0.10097222222222221</v>
      </c>
      <c r="T191">
        <f ca="1">($O$27+$O$28+$O$29+$O$30+$O$31+$O$32+$O$33+$O$34+$O$35)/9</f>
        <v>0.10097222222222221</v>
      </c>
      <c r="X191">
        <v>0.10097222222222224</v>
      </c>
      <c r="Y191">
        <f ca="1">S191-X191</f>
        <v>0</v>
      </c>
    </row>
    <row r="192" spans="4:25">
      <c r="Q192" t="s">
        <v>10</v>
      </c>
      <c r="R192">
        <f ca="1">($N$27+$N$28+$N$29+$N$30+$N$31+$N$32+$N$33+$N$34+$N$35)/9</f>
        <v>3.6805555555555564E-2</v>
      </c>
      <c r="S192">
        <f ca="1">($N$27+$N$28+$N$29+$N$30+$N$31+$N$32+$N$33+$N$34+$N$35)/9</f>
        <v>3.6805555555555564E-2</v>
      </c>
      <c r="T192">
        <f ca="1">($N$27+$N$28+$N$29+$N$30+$N$31+$N$32+$N$33+$N$34+$N$35)/9</f>
        <v>3.6805555555555564E-2</v>
      </c>
      <c r="X192">
        <v>3.6805555555555564E-2</v>
      </c>
      <c r="Y192">
        <f ca="1">S192-X192</f>
        <v>0</v>
      </c>
    </row>
    <row r="193" spans="17:27">
      <c r="Q193" t="s">
        <v>31</v>
      </c>
      <c r="R193">
        <f ca="1">(($N$38+$N$39+$N$40+$N$41+$N$42+$N$43+$N$44+$N$45+$N$46+$N$47+$N$48+$N$49+$N$50+$N$51+$N$52+$N$53+$N$54+$N$55+$N$56+$N$57+$N$58+$N$59+$N$60+$N$61+$N$62+$N$63+$N$64+$N$65+$N$66+$N$67+$N$68+$N$69+$N$70+$N$71+$N$72+$N$73)/36+($P$76+$P$77+$P$78+$P$79+$P$80+$P$81+$P$82+$P$83+$P$84)/9)/2</f>
        <v>0.26858302929100158</v>
      </c>
      <c r="S193">
        <f ca="1">(($N$38+$N$39+$N$40+$N$41+$N$42+$N$43+$N$44+$N$45+$N$46+$N$47+$N$48+$N$49+$N$50+$N$51+$N$52+$N$53+$N$54+$N$55+$N$56+$N$57+$N$58+$N$59+$N$60+$N$61+$N$62+$N$63+$N$64+$N$65+$N$66+$N$67+$N$68+$N$69+$N$70+$N$71+$N$72+$N$73)/36+($P$76+$P$77+$P$78+$P$79+$P$80+$P$81+$P$82+$P$83+$P$84)/9)/2</f>
        <v>0.26858302929100158</v>
      </c>
      <c r="U193">
        <f ca="1">(($N$38+$N$39+$N$40+$N$41+$N$42+$N$43+$N$44+$N$45+$N$46+$N$47+$N$48+$N$49+$N$50+$N$51+$N$52+$N$53+$N$54+$N$55+$N$56+$N$57+$N$58+$N$59+$N$60+$N$61+$N$62+$N$63+$N$64+$N$65+$N$66+$N$67+$N$68+$N$69+$N$70+$N$71+$N$72+$N$73)/36+($P$76+$P$77+$P$78+$P$79+$P$80+$P$81+$P$82+$P$83+$P$84)/9)/2</f>
        <v>0.26858302929100158</v>
      </c>
      <c r="X193">
        <v>0.40017361111111116</v>
      </c>
      <c r="Y193">
        <f ca="1">S193-X193</f>
        <v>-0.13159058182010958</v>
      </c>
    </row>
    <row r="194" spans="17:27">
      <c r="Q194" t="s">
        <v>34</v>
      </c>
      <c r="R194" s="1">
        <f ca="1">($N$76+$N$77+$N$78+$N$79+$N$80+$N$81+$N$82+$N$83+$N$84)/9</f>
        <v>9.5833333333333447E-3</v>
      </c>
      <c r="S194" s="1">
        <f ca="1">($N$76+$N$77+$N$78+$N$79+$N$80+$N$81+$N$82+$N$83+$N$84)/9</f>
        <v>9.5833333333333447E-3</v>
      </c>
      <c r="T194" s="1">
        <f ca="1">($N$76+$N$77+$N$78+$N$79+$N$80+$N$81+$N$82+$N$83+$N$84)/9</f>
        <v>9.5833333333333447E-3</v>
      </c>
      <c r="V194" s="1"/>
      <c r="W194" s="1"/>
      <c r="X194" s="1">
        <v>9.5833333333333447E-3</v>
      </c>
      <c r="Y194">
        <f ca="1">S194-X194</f>
        <v>0</v>
      </c>
    </row>
    <row r="195" spans="17:27">
      <c r="Q195" t="s">
        <v>33</v>
      </c>
      <c r="R195" s="1">
        <f ca="1">($O$76+$O$77+$O$78+$O$79+$O$80+$O$81+$O$82+$O$83+$O$84)/9</f>
        <v>1.2638888888888897E-2</v>
      </c>
      <c r="S195" s="1">
        <f ca="1">($O$76+$O$77+$O$78+$O$79+$O$80+$O$81+$O$82+$O$83+$O$84)/9</f>
        <v>1.2638888888888897E-2</v>
      </c>
      <c r="T195" s="1">
        <f ca="1">($O$76+$O$77+$O$78+$O$79+$O$80+$O$81+$O$82+$O$83+$O$84)/9</f>
        <v>1.2638888888888897E-2</v>
      </c>
      <c r="V195" s="1"/>
      <c r="W195" s="1"/>
      <c r="X195" s="1">
        <v>1.2638888888888897E-2</v>
      </c>
      <c r="Y195">
        <f ca="1">S195-X195</f>
        <v>0</v>
      </c>
    </row>
    <row r="196" spans="17:27">
      <c r="Q196" t="s">
        <v>32</v>
      </c>
      <c r="R196" s="1">
        <f ca="1">(($O$38+$O$39+$O$40+$O$41+$O$42+$O$43+$O$44+$O$45+$O$46+$O$47+$O$48+$O$49+$O$50+$O$51+$O$52+$O$53+$O$54+$O$55+$O$56+$O$57+$O$58+$O$59+$O$60+$O$61+$O$62+$O$63+$O$64+$O$65+$O$66+$O$67+$O$68+$O$69+$O$70+$O$71+$O$72+$O$73)/36+($P$87+$P$88+$P$89+$P$90+$P$91+$P$92+$P$93+$P$94+$P$95+$P$96+$P$97+$P$98+$P$99+$P$100+$P$101+$P$102+$P$103+$P$104+$P$105+$P$106+$P$107+$P$108+$P$109+$P$110+$P$111+$P$112+$P$113+$P$114+$P$115+$P$117+$P$116+$P$118+$P$119+$P$120+$P$121+$P$122+$P$123+$P$124+$P$125+$P$126)/40)/2</f>
        <v>6.6477968504148541E-2</v>
      </c>
      <c r="S196" s="1">
        <f ca="1">(($O$38+$O$39+$O$40+$O$41+$O$42+$O$43+$O$44+$O$45+$O$46+$O$47+$O$48+$O$49+$O$50+$O$51+$O$52+$O$53+$O$54+$O$55+$O$56+$O$57+$O$58+$O$59+$O$60+$O$61+$O$62+$O$63+$O$64+$O$65+$O$66+$O$67+$O$68+$O$69+$O$70+$O$71+$O$72+$O$73)/36+($P$87+$P$88+$P$89+$P$90+$P$91+$P$92+$P$93+$P$94+$P$95+$P$96+$P$97+$P$98+$P$99+$P$100+$P$101+$P$102+$P$103+$P$104+$P$105+$P$106+$P$107+$P$108+$P$109+$P$110+$P$111+$P$112+$P$113+$P$114+$P$115+$P$117+$P$116+$P$118+$P$119+$P$120+$P$121+$P$122+$P$123+$P$124+$P$125+$P$126)/40)/2</f>
        <v>6.6477968504148541E-2</v>
      </c>
      <c r="T196" s="1"/>
      <c r="V196" s="1">
        <f ca="1">(($O$38+$O$39+$O$40+$O$41+$O$42+$O$43+$O$44+$O$45+$O$46+$O$47+$O$48+$O$49+$O$50+$O$51+$O$52+$O$53+$O$54+$O$55+$O$56+$O$57+$O$58+$O$59+$O$60+$O$61+$O$62+$O$63+$O$64+$O$65+$O$66+$O$67+$O$68+$O$69+$O$70+$O$71+$O$72+$O$73)/36+($P$87+$P$88+$P$89+$P$90+$P$91+$P$92+$P$93+$P$94+$P$95+$P$96+$P$97+$P$98+$P$99+$P$100+$P$101+$P$102+$P$103+$P$104+$P$105+$P$106+$P$107+$P$108+$P$109+$P$110+$P$111+$P$112+$P$113+$P$114+$P$115+$P$117+$P$116+$P$118+$P$119+$P$120+$P$121+$P$122+$P$123+$P$124+$P$125+$P$126)/40)/2</f>
        <v>6.6477968504148541E-2</v>
      </c>
      <c r="W196" s="1"/>
      <c r="X196" s="1">
        <v>0.25011111111111112</v>
      </c>
      <c r="Y196">
        <f ca="1">S196-X196</f>
        <v>-0.18363314260696256</v>
      </c>
      <c r="Z196" s="1"/>
    </row>
    <row r="197" spans="17:27">
      <c r="Q197" t="s">
        <v>27</v>
      </c>
      <c r="R197" s="1">
        <f ca="1">(($N$87+$N$88+$N$89+$N$90+$N$91+$N$92+$N$93+$N$94+$N$95+$N$96+$N$97+$N$98+$N$99+$N$100+$N$101+$N$102+$N$103+$N$104+$N$105+$N$106+$N$107+$N$108+$N$109+$N$110+$N$111+$N$112+$N$113+$N$114+$N$115+$N$116+$N$117+$N$118+$N$119+$N$120+$N$121+$N$122+$N$123+$N$124+$N$125+$N$126)/40+($P$129+$P$130+$P$131+$P$132+$P$133+$P$134+$P$135+$P$136+$P$137)/9)/2</f>
        <v>0.14072871285402017</v>
      </c>
      <c r="S197" s="1">
        <f ca="1">(($N$87+$N$88+$N$89+$N$90+$N$91+$N$92+$N$93+$N$94+$N$95+$N$96+$N$97+$N$98+$N$99+$N$100+$N$101+$N$102+$N$103+$N$104+$N$105+$N$106+$N$107+$N$108+$N$109+$N$110+$N$111+$N$112+$N$113+$N$114+$N$115+$N$116+$N$117+$N$118+$N$119+$N$120+$N$121+$N$122+$N$123+$N$124+$N$125+$N$126)/40+($P$129+$P$130+$P$131+$P$132+$P$133+$P$134+$P$135+$P$136+$P$137)/9)/2</f>
        <v>0.14072871285402017</v>
      </c>
      <c r="T197" s="1"/>
      <c r="U197" s="1">
        <f ca="1">(($N$87+$N$88+$N$89+$N$90+$N$91+$N$92+$N$93+$N$94+$N$95+$N$96+$N$97+$N$98+$N$99+$N$100+$N$101+$N$102+$N$103+$N$104+$N$105+$N$106+$N$107+$N$108+$N$109+$N$110+$N$111+$N$112+$N$113+$N$114+$N$115+$N$116+$N$117+$N$118+$N$119+$N$120+$N$121+$N$122+$N$123+$N$124+$N$125+$N$126)/40+($P$129+$P$130+$P$131+$P$132+$P$133+$P$134+$P$135+$P$136+$P$137)/9)/2</f>
        <v>0.14072871285402017</v>
      </c>
      <c r="W197" s="1"/>
      <c r="X197" s="1">
        <v>0.31358333333333333</v>
      </c>
      <c r="Y197">
        <f ca="1">S197-X197</f>
        <v>-0.17285462047931316</v>
      </c>
      <c r="Z197" s="1"/>
    </row>
    <row r="198" spans="17:27">
      <c r="Q198" t="s">
        <v>24</v>
      </c>
      <c r="R198" s="1">
        <f ca="1">($N$129+$N$130+$N$131+$N$132+$N$133+$N$134+$N$135+$N$136+$N$137)/9</f>
        <v>0.12215277777777778</v>
      </c>
      <c r="S198" s="1">
        <f ca="1">($N$129+$N$130+$N$131+$N$132+$N$133+$N$134+$N$135+$N$136+$N$137)/9</f>
        <v>0.12215277777777778</v>
      </c>
      <c r="T198" s="1">
        <f ca="1">($N$129+$N$130+$N$131+$N$132+$N$133+$N$134+$N$135+$N$136+$N$137)/9</f>
        <v>0.12215277777777778</v>
      </c>
      <c r="V198" s="1"/>
      <c r="W198" s="1"/>
      <c r="X198" s="1">
        <v>0.12215277777777778</v>
      </c>
      <c r="Y198">
        <f ca="1">S198-X198</f>
        <v>0</v>
      </c>
      <c r="Z198" s="1"/>
    </row>
    <row r="199" spans="17:27">
      <c r="Q199" t="s">
        <v>25</v>
      </c>
      <c r="R199" s="1">
        <f ca="1">($O$129+$O$130+$O$131+$O$132+$O$133+$O$134+$O$135+$O$136+$O$137)/9</f>
        <v>0.13340277777777779</v>
      </c>
      <c r="S199" s="1">
        <f ca="1">($O$129+$O$130+$O$131+$O$132+$O$133+$O$134+$O$135+$O$136+$O$137)/9</f>
        <v>0.13340277777777779</v>
      </c>
      <c r="T199" s="1">
        <f ca="1">($O$129+$O$130+$O$131+$O$132+$O$133+$O$134+$O$135+$O$136+$O$137)/9</f>
        <v>0.13340277777777779</v>
      </c>
      <c r="V199" s="1"/>
      <c r="W199" s="1"/>
      <c r="X199" s="1">
        <v>0.13340277777777776</v>
      </c>
      <c r="Y199">
        <f ca="1">S199-X199</f>
        <v>0</v>
      </c>
      <c r="Z199" s="1"/>
    </row>
    <row r="200" spans="17:27">
      <c r="Q200" t="s">
        <v>26</v>
      </c>
      <c r="R200" s="1">
        <f ca="1">(($O$87+$O$88+$O$89+$O$90+$O$91+$O$92+$O$93+$O$94+$O$95+$O$96+$O$97+$O$98+$O$99+$O$100+$O$101+$O$102+$O$103+$O$104+$O$105+$O$106+$O$107+$O$108+$O$109+$O$110+$O$111+$O$112+$O$113+$O$114+$O$115+$O$116+$O$117+$O$118+$O$119+$O$120+$O$121+$O$122+$O$123+$O$124+$O$125+$O$126)/40+($P$140+$P$141+$P$142+$P$143+$P$144+$P$145+$P$146+$P$147+$P$148+$P$149+$P$151+$P$150+$P$152+$P$153+$P$154+$P$155+$P$156+$P$157+$P$158+$P$159+$P$160)/21)/2</f>
        <v>0.12750950132416977</v>
      </c>
      <c r="S200" s="1">
        <f ca="1">(($O$87+$O$88+$O$89+$O$90+$O$91+$O$92+$O$93+$O$94+$O$95+$O$96+$O$97+$O$98+$O$99+$O$100+$O$101+$O$102+$O$103+$O$104+$O$105+$O$106+$O$107+$O$108+$O$109+$O$110+$O$111+$O$112+$O$113+$O$114+$O$115+$O$116+$O$117+$O$118+$O$119+$O$120+$O$121+$O$122+$O$123+$O$124+$O$125+$O$126)/40+($P$140+$P$141+$P$142+$P$143+$P$144+$P$145+$P$146+$P$147+$P$148+$P$149+$P$151+$P$150+$P$152+$P$153+$P$154+$P$155+$P$156+$P$157+$P$158+$P$159+$P$160)/21)/2</f>
        <v>0.12750950132416977</v>
      </c>
      <c r="T200" s="1"/>
      <c r="V200" s="1">
        <f ca="1">(($O$87+$O$88+$O$89+$O$90+$O$91+$O$92+$O$93+$O$94+$O$95+$O$96+$O$97+$O$98+$O$99+$O$100+$O$101+$O$102+$O$103+$O$104+$O$105+$O$106+$O$107+$O$108+$O$109+$O$110+$O$111+$O$112+$O$113+$O$114+$O$115+$O$116+$O$117+$O$118+$O$119+$O$120+$O$121+$O$122+$O$123+$O$124+$O$125+$O$126)/40+($P$140+$P$141+$P$142+$P$143+$P$144+$P$145+$P$146+$P$147+$P$148+$P$149+$P$151+$P$150+$P$152+$P$153+$P$154+$P$155+$P$156+$P$157+$P$158+$P$159+$P$160)/21)/2</f>
        <v>0.12750950132416977</v>
      </c>
      <c r="W200" s="1"/>
      <c r="X200" s="1">
        <v>0.29630059523809527</v>
      </c>
      <c r="Y200">
        <f ca="1">S200-X200</f>
        <v>-0.16879109391392549</v>
      </c>
      <c r="Z200" s="1"/>
    </row>
    <row r="201" spans="17:27">
      <c r="Q201" s="8" t="s">
        <v>23</v>
      </c>
      <c r="R201" s="1">
        <f ca="1">($N$140+$N$141+$N$143+$N$142+$N$144+$N$145+$N$146+$N$147+$N$148+$N$149+$N$150+$N$151+$N$153+$N$152+$N$154+$N$155+$N$156+$N$157+$N$158+$N$159+$N$160)/21</f>
        <v>6.1755952380952391E-2</v>
      </c>
      <c r="S201" s="1">
        <f ca="1">($N$140+$N$141+$N$143+$N$142+$N$144+$N$145+$N$146+$N$147+$N$148+$N$149+$N$150+$N$151+$N$153+$N$152+$N$154+$N$155+$N$156+$N$157+$N$158+$N$159+$N$160)/21</f>
        <v>6.1755952380952391E-2</v>
      </c>
      <c r="T201" s="1">
        <f ca="1">($N$140+$N$141+$N$143+$N$142+$N$144+$N$145+$N$146+$N$147+$N$148+$N$149+$N$150+$N$151+$N$153+$N$152+$N$154+$N$155+$N$156+$N$157+$N$158+$N$159+$N$160)/21</f>
        <v>6.1755952380952391E-2</v>
      </c>
      <c r="V201" s="1"/>
      <c r="W201" s="1"/>
      <c r="X201" s="1">
        <v>6.1755952380952391E-2</v>
      </c>
      <c r="Y201">
        <f ca="1">S201-X201</f>
        <v>0</v>
      </c>
      <c r="Z201" s="1"/>
    </row>
    <row r="202" spans="17:27">
      <c r="Q202" s="10" t="s">
        <v>68</v>
      </c>
      <c r="R202" s="1"/>
      <c r="S202" s="1">
        <f ca="1">(($O$140+$O$141+$O$142+$O$143+$O$144+$O$145+$O$146+$O$147+$O$148+$O$149+$O$150+$O$151+$O$152+$O$153+$O$154+$O$155+$O$156+$O$157+$O$158+$O$159+$O$160)/21+($P$163+$P$164+$P$165+$P$166+$P$167+$P$168+$P$169+$P$170+$P$171+$P$172+$P$173+$P$174+$P$175+$P$176+$P$177+$P$178)/16)/2</f>
        <v>8.9075806614367675E-2</v>
      </c>
      <c r="T202" s="1"/>
      <c r="V202" s="1">
        <f ca="1">(($O$140+$O$141+$O$142+$O$143+$O$144+$O$145+$O$146+$O$147+$O$148+$O$149+$O$150+$O$151+$O$152+$O$153+$O$154+$O$155+$O$156+$O$157+$O$158+$O$159+$O$160)/21+($P$163+$P$164+$P$165+$P$166+$P$167+$P$168+$P$169+$P$170+$P$171+$P$172+$P$173+$P$174+$P$175+$P$176+$P$177+$P$178)/16)/2</f>
        <v>8.9075806614367675E-2</v>
      </c>
      <c r="W202" s="1"/>
      <c r="X202" s="1">
        <v>0.29964936755952382</v>
      </c>
      <c r="Y202">
        <f ca="1">S202-X202</f>
        <v>-0.21057356094515614</v>
      </c>
      <c r="Z202" s="1"/>
    </row>
    <row r="203" spans="17:27">
      <c r="Q203" s="10" t="s">
        <v>69</v>
      </c>
      <c r="R203" s="1">
        <f ca="1">(($O$163+$O$164+$O$165+$O$166+$O$167+$O$168+$O$169+$O$170+$O$171+$O$172+$O$173+$O$174+$O$175+$O$176+$O$177+$O$178)/16+($P$181+$P$182+$P$183+$P$184+$P$185+$P$186+$P$187+$P$188+$P$189)/9)/2</f>
        <v>0.11183055253224894</v>
      </c>
      <c r="S203" s="1">
        <f ca="1">(($O$163+$O$164+$O$165+$O$166+$O$167+$O$168+$O$169+$O$170+$O$171+$O$172+$O$173+$O$174+$O$175+$O$176+$O$177+$O$178)/16+($P$181+$P$182+$P$183+$P$184+$P$185+$P$186+$P$187+$P$188+$P$189)/9)/2</f>
        <v>0.11183055253224894</v>
      </c>
      <c r="T203" s="1"/>
      <c r="V203" s="1">
        <f ca="1">(($O$163+$O$164+$O$165+$O$166+$O$167+$O$168+$O$169+$O$170+$O$171+$O$172+$O$173+$O$174+$O$175+$O$176+$O$177+$O$178)/16+($P$181+$P$182+$P$183+$P$184+$P$185+$P$186+$P$187+$P$188+$P$189)/9)/2</f>
        <v>0.11183055253224894</v>
      </c>
      <c r="W203" s="1"/>
      <c r="X203" s="1">
        <v>0.27095269097222219</v>
      </c>
      <c r="Y203">
        <f ca="1">S203-X203</f>
        <v>-0.15912213843997325</v>
      </c>
      <c r="Z203" s="1"/>
    </row>
    <row r="204" spans="17:27">
      <c r="Q204" s="10" t="s">
        <v>70</v>
      </c>
      <c r="R204" s="1">
        <f ca="1">($N$163+$N$164+$N$165+$N$166+$N$167+$N$168+$N$169+$N$170+$N$171+$N$172+$N$173+$N$174+$N$175+$N$176+$N$177+$N$178)/16</f>
        <v>4.0820312500000004E-2</v>
      </c>
      <c r="S204" s="1">
        <f ca="1">($N$163+$N$164+$N$165+$N$166+$N$167+$N$168+$N$169+$N$170+$N$171+$N$172+$N$173+$N$174+$N$175+$N$176+$N$177+$N$178)/16</f>
        <v>4.0820312500000004E-2</v>
      </c>
      <c r="T204" s="1">
        <f ca="1">($N$163+$N$164+$N$165+$N$166+$N$167+$N$168+$N$169+$N$170+$N$171+$N$172+$N$173+$N$174+$N$175+$N$176+$N$177+$N$178)/16</f>
        <v>4.0820312500000004E-2</v>
      </c>
      <c r="V204" s="1"/>
      <c r="W204" s="1"/>
      <c r="X204" s="1">
        <v>4.0820312500000004E-2</v>
      </c>
      <c r="Y204">
        <f ca="1">S204-X204</f>
        <v>0</v>
      </c>
      <c r="Z204" s="1"/>
    </row>
    <row r="205" spans="17:27">
      <c r="Q205" s="10" t="s">
        <v>48</v>
      </c>
      <c r="R205" s="1">
        <f ca="1">($N$181+$N$182+$N$183+$N$184+$N$185+$N$186+$N$187+$N$188+$N$189)/9</f>
        <v>2.2569444444444451E-2</v>
      </c>
      <c r="S205" s="1">
        <f ca="1">($N$181+$N$182+$N$183+$N$184+$N$185+$N$186+$N$187+$N$188+$N$189)/9</f>
        <v>2.2569444444444451E-2</v>
      </c>
      <c r="T205" s="1">
        <f ca="1">($N$181+$N$182+$N$183+$N$184+$N$185+$N$186+$N$187+$N$188+$N$189)/9</f>
        <v>2.2569444444444451E-2</v>
      </c>
      <c r="V205" s="1"/>
      <c r="W205" s="1"/>
      <c r="X205" s="1">
        <v>2.2569444444444461E-2</v>
      </c>
      <c r="Y205">
        <f ca="1">S205-X205</f>
        <v>0</v>
      </c>
      <c r="Z205" s="1"/>
    </row>
    <row r="206" spans="17:27">
      <c r="Q206" s="10" t="s">
        <v>71</v>
      </c>
      <c r="R206" s="1">
        <f ca="1">($O$181+$O$182+$O$183+$O$184+$O$185+$O$186+$O$187+$O$188+$O$189)/9</f>
        <v>1.2986111111111101E-2</v>
      </c>
      <c r="S206" s="1">
        <f ca="1">($O$181+$O$182+$O$183+$O$184+$O$185+$O$186+$O$187+$O$188+$O$189)/9</f>
        <v>1.2986111111111101E-2</v>
      </c>
      <c r="T206" s="1">
        <f ca="1">($O$181+$O$182+$O$183+$O$184+$O$185+$O$186+$O$187+$O$188+$O$189)/9</f>
        <v>1.2986111111111101E-2</v>
      </c>
      <c r="V206" s="1"/>
      <c r="W206" s="1"/>
      <c r="X206" s="1">
        <v>1.2986111111111113E-2</v>
      </c>
      <c r="Y206">
        <f ca="1">S206-X206</f>
        <v>0</v>
      </c>
      <c r="Z206" s="1"/>
    </row>
    <row r="207" spans="17:27">
      <c r="Z207" s="1"/>
    </row>
    <row r="208" spans="17:27">
      <c r="Q208" s="10"/>
      <c r="R208" s="1"/>
      <c r="S208" s="1"/>
      <c r="T208" s="1"/>
      <c r="V208" s="1"/>
      <c r="W208" s="1"/>
      <c r="Z208" s="1"/>
      <c r="AA20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6" sqref="F6"/>
    </sheetView>
  </sheetViews>
  <sheetFormatPr baseColWidth="10" defaultRowHeight="15" x14ac:dyDescent="0"/>
  <sheetData>
    <row r="1" spans="1:8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</row>
    <row r="2" spans="1:8">
      <c r="A2">
        <f>4</f>
        <v>4</v>
      </c>
      <c r="B2">
        <f ca="1">IFERROR(C2,A2)</f>
        <v>5.2407156951443561</v>
      </c>
      <c r="C2">
        <f ca="1">B2-D2/E2</f>
        <v>3.0414545657609144</v>
      </c>
      <c r="D2">
        <f ca="1">B2*LN(B2)-F2</f>
        <v>-1.3189741834634479</v>
      </c>
      <c r="E2">
        <f ca="1">LN(B2)+1</f>
        <v>2.6564580720491522</v>
      </c>
      <c r="F2">
        <f>10</f>
        <v>10</v>
      </c>
    </row>
    <row r="4" spans="1:8">
      <c r="A4" t="s">
        <v>217</v>
      </c>
      <c r="B4">
        <f>4</f>
        <v>4</v>
      </c>
      <c r="E4" t="s">
        <v>217</v>
      </c>
      <c r="F4">
        <f>4</f>
        <v>4</v>
      </c>
      <c r="G4">
        <f>10</f>
        <v>10</v>
      </c>
      <c r="H4" t="s">
        <v>222</v>
      </c>
    </row>
    <row r="5" spans="1:8">
      <c r="A5" t="s">
        <v>218</v>
      </c>
      <c r="B5">
        <f ca="1">IFERROR(B6,B4)</f>
        <v>4</v>
      </c>
      <c r="E5" t="s">
        <v>218</v>
      </c>
      <c r="F5">
        <f ca="1">IFERROR(F6,F4)</f>
        <v>5.728925565386942</v>
      </c>
      <c r="G5">
        <f ca="1">F5*LN(F5)-G4</f>
        <v>0</v>
      </c>
      <c r="H5" t="s">
        <v>220</v>
      </c>
    </row>
    <row r="6" spans="1:8">
      <c r="A6" t="s">
        <v>219</v>
      </c>
      <c r="B6">
        <f ca="1">B5-B7/B8</f>
        <v>-7.5321966973725409</v>
      </c>
      <c r="E6" t="s">
        <v>219</v>
      </c>
      <c r="F6">
        <f ca="1">F5-G5/G6</f>
        <v>5.728925565386942</v>
      </c>
      <c r="G6">
        <f ca="1">LN(F5)+1</f>
        <v>2.7455280027406994</v>
      </c>
      <c r="H6" t="s">
        <v>221</v>
      </c>
    </row>
    <row r="7" spans="1:8">
      <c r="A7" t="s">
        <v>220</v>
      </c>
      <c r="B7">
        <f ca="1">B5*LN(B5)-B9</f>
        <v>-4.4548225555204377</v>
      </c>
    </row>
    <row r="8" spans="1:8">
      <c r="A8" t="s">
        <v>221</v>
      </c>
      <c r="B8">
        <f ca="1">-LN(B5)+1</f>
        <v>-0.38629436111989057</v>
      </c>
    </row>
    <row r="9" spans="1:8">
      <c r="A9" t="s">
        <v>222</v>
      </c>
      <c r="B9">
        <f>10</f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2017-10-02T19:23:27Z</dcterms:created>
  <dcterms:modified xsi:type="dcterms:W3CDTF">2018-02-19T20:50:58Z</dcterms:modified>
</cp:coreProperties>
</file>