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23540" tabRatio="500"/>
  </bookViews>
  <sheets>
    <sheet name="FRD data" sheetId="1" r:id="rId1"/>
    <sheet name="sample of 10, stripped" sheetId="2" r:id="rId2"/>
    <sheet name="sample of 10, buffer-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O4" i="2"/>
  <c r="N5" i="2"/>
  <c r="O5" i="2"/>
  <c r="N6" i="2"/>
  <c r="O6" i="2"/>
  <c r="N7" i="2"/>
  <c r="O7" i="2"/>
  <c r="N8" i="2"/>
  <c r="O8" i="2"/>
  <c r="N9" i="2"/>
  <c r="O9" i="2"/>
  <c r="N4" i="3"/>
  <c r="O4" i="3"/>
  <c r="N5" i="3"/>
  <c r="O5" i="3"/>
  <c r="N6" i="3"/>
  <c r="O6" i="3"/>
  <c r="N7" i="3"/>
  <c r="O7" i="3"/>
  <c r="N8" i="3"/>
  <c r="O8" i="3"/>
  <c r="N9" i="3"/>
  <c r="O9" i="3"/>
  <c r="O3" i="3"/>
  <c r="N3" i="3"/>
  <c r="N3" i="2"/>
  <c r="O3" i="2"/>
  <c r="L16" i="3"/>
  <c r="C16" i="3"/>
  <c r="D16" i="3"/>
  <c r="E16" i="3"/>
  <c r="F16" i="3"/>
  <c r="G16" i="3"/>
  <c r="H16" i="3"/>
  <c r="I16" i="3"/>
  <c r="J16" i="3"/>
  <c r="K16" i="3"/>
  <c r="O16" i="3"/>
  <c r="N16" i="3"/>
  <c r="M16" i="3"/>
  <c r="L15" i="3"/>
  <c r="C15" i="3"/>
  <c r="D15" i="3"/>
  <c r="E15" i="3"/>
  <c r="F15" i="3"/>
  <c r="G15" i="3"/>
  <c r="H15" i="3"/>
  <c r="I15" i="3"/>
  <c r="J15" i="3"/>
  <c r="K15" i="3"/>
  <c r="O15" i="3"/>
  <c r="N15" i="3"/>
  <c r="M15" i="3"/>
  <c r="L14" i="3"/>
  <c r="C14" i="3"/>
  <c r="D14" i="3"/>
  <c r="E14" i="3"/>
  <c r="F14" i="3"/>
  <c r="G14" i="3"/>
  <c r="H14" i="3"/>
  <c r="I14" i="3"/>
  <c r="J14" i="3"/>
  <c r="K14" i="3"/>
  <c r="O14" i="3"/>
  <c r="N14" i="3"/>
  <c r="M14" i="3"/>
  <c r="L13" i="3"/>
  <c r="C13" i="3"/>
  <c r="D13" i="3"/>
  <c r="E13" i="3"/>
  <c r="F13" i="3"/>
  <c r="G13" i="3"/>
  <c r="H13" i="3"/>
  <c r="I13" i="3"/>
  <c r="J13" i="3"/>
  <c r="K13" i="3"/>
  <c r="O13" i="3"/>
  <c r="N13" i="3"/>
  <c r="M13" i="3"/>
  <c r="L12" i="3"/>
  <c r="C12" i="3"/>
  <c r="D12" i="3"/>
  <c r="E12" i="3"/>
  <c r="F12" i="3"/>
  <c r="G12" i="3"/>
  <c r="H12" i="3"/>
  <c r="I12" i="3"/>
  <c r="J12" i="3"/>
  <c r="K12" i="3"/>
  <c r="O12" i="3"/>
  <c r="N12" i="3"/>
  <c r="M12" i="3"/>
  <c r="L11" i="3"/>
  <c r="C11" i="3"/>
  <c r="D11" i="3"/>
  <c r="E11" i="3"/>
  <c r="F11" i="3"/>
  <c r="G11" i="3"/>
  <c r="H11" i="3"/>
  <c r="I11" i="3"/>
  <c r="J11" i="3"/>
  <c r="K11" i="3"/>
  <c r="O11" i="3"/>
  <c r="N11" i="3"/>
  <c r="M11" i="3"/>
  <c r="R4" i="2"/>
  <c r="R5" i="2"/>
  <c r="R6" i="2"/>
  <c r="R7" i="2"/>
  <c r="R8" i="2"/>
  <c r="R9" i="2"/>
  <c r="R3" i="2"/>
  <c r="R12" i="2"/>
  <c r="R13" i="2"/>
  <c r="R14" i="2"/>
  <c r="R15" i="2"/>
  <c r="R16" i="2"/>
  <c r="R11" i="2"/>
  <c r="Q14" i="2"/>
  <c r="Q15" i="2"/>
  <c r="Q16" i="2"/>
  <c r="Q11" i="2"/>
  <c r="Q12" i="2"/>
  <c r="Q13" i="2"/>
  <c r="C12" i="2"/>
  <c r="D12" i="2"/>
  <c r="E12" i="2"/>
  <c r="F12" i="2"/>
  <c r="G12" i="2"/>
  <c r="H12" i="2"/>
  <c r="I12" i="2"/>
  <c r="J12" i="2"/>
  <c r="K12" i="2"/>
  <c r="L12" i="2"/>
  <c r="O12" i="2"/>
  <c r="C13" i="2"/>
  <c r="D13" i="2"/>
  <c r="E13" i="2"/>
  <c r="F13" i="2"/>
  <c r="G13" i="2"/>
  <c r="H13" i="2"/>
  <c r="I13" i="2"/>
  <c r="J13" i="2"/>
  <c r="K13" i="2"/>
  <c r="L13" i="2"/>
  <c r="O13" i="2"/>
  <c r="C14" i="2"/>
  <c r="D14" i="2"/>
  <c r="E14" i="2"/>
  <c r="F14" i="2"/>
  <c r="G14" i="2"/>
  <c r="H14" i="2"/>
  <c r="I14" i="2"/>
  <c r="J14" i="2"/>
  <c r="K14" i="2"/>
  <c r="L14" i="2"/>
  <c r="O14" i="2"/>
  <c r="C15" i="2"/>
  <c r="D15" i="2"/>
  <c r="E15" i="2"/>
  <c r="F15" i="2"/>
  <c r="G15" i="2"/>
  <c r="H15" i="2"/>
  <c r="I15" i="2"/>
  <c r="J15" i="2"/>
  <c r="K15" i="2"/>
  <c r="L15" i="2"/>
  <c r="O15" i="2"/>
  <c r="C16" i="2"/>
  <c r="D16" i="2"/>
  <c r="E16" i="2"/>
  <c r="F16" i="2"/>
  <c r="G16" i="2"/>
  <c r="H16" i="2"/>
  <c r="I16" i="2"/>
  <c r="J16" i="2"/>
  <c r="K16" i="2"/>
  <c r="L16" i="2"/>
  <c r="O16" i="2"/>
  <c r="C11" i="2"/>
  <c r="D11" i="2"/>
  <c r="E11" i="2"/>
  <c r="F11" i="2"/>
  <c r="G11" i="2"/>
  <c r="H11" i="2"/>
  <c r="I11" i="2"/>
  <c r="J11" i="2"/>
  <c r="K11" i="2"/>
  <c r="L11" i="2"/>
  <c r="O11" i="2"/>
  <c r="N12" i="2"/>
  <c r="N13" i="2"/>
  <c r="N14" i="2"/>
  <c r="N15" i="2"/>
  <c r="N16" i="2"/>
  <c r="N11" i="2"/>
  <c r="M12" i="2"/>
  <c r="M13" i="2"/>
  <c r="M14" i="2"/>
  <c r="M15" i="2"/>
  <c r="M16" i="2"/>
  <c r="M11" i="2"/>
  <c r="D54" i="1"/>
  <c r="D55" i="1"/>
  <c r="D56" i="1"/>
  <c r="D57" i="1"/>
  <c r="D58" i="1"/>
  <c r="D59" i="1"/>
  <c r="D53" i="1"/>
  <c r="E54" i="1"/>
  <c r="E55" i="1"/>
  <c r="E56" i="1"/>
  <c r="E57" i="1"/>
  <c r="E58" i="1"/>
  <c r="E59" i="1"/>
  <c r="E53" i="1"/>
  <c r="E24" i="1"/>
  <c r="E25" i="1"/>
  <c r="E26" i="1"/>
  <c r="E27" i="1"/>
  <c r="E28" i="1"/>
  <c r="E29" i="1"/>
  <c r="E23" i="1"/>
  <c r="D24" i="1"/>
  <c r="D25" i="1"/>
  <c r="D26" i="1"/>
  <c r="D27" i="1"/>
  <c r="D28" i="1"/>
  <c r="D29" i="1"/>
  <c r="D23" i="1"/>
</calcChain>
</file>

<file path=xl/sharedStrings.xml><?xml version="1.0" encoding="utf-8"?>
<sst xmlns="http://schemas.openxmlformats.org/spreadsheetml/2006/main" count="86" uniqueCount="51">
  <si>
    <t>diameter</t>
  </si>
  <si>
    <t>buffer</t>
  </si>
  <si>
    <t>polyamide</t>
  </si>
  <si>
    <t>geometry</t>
  </si>
  <si>
    <t>round</t>
  </si>
  <si>
    <t>length</t>
  </si>
  <si>
    <t>manufacturer</t>
  </si>
  <si>
    <t>Polymicro</t>
  </si>
  <si>
    <t>end processing</t>
  </si>
  <si>
    <t>pinhole</t>
  </si>
  <si>
    <t>holder</t>
  </si>
  <si>
    <t>notes</t>
  </si>
  <si>
    <t>measured power</t>
  </si>
  <si>
    <t>throughput</t>
  </si>
  <si>
    <t>wavelength</t>
  </si>
  <si>
    <t>unit</t>
  </si>
  <si>
    <t>uW</t>
  </si>
  <si>
    <t>%</t>
  </si>
  <si>
    <t>baseline</t>
  </si>
  <si>
    <t>background</t>
  </si>
  <si>
    <t>110 / 154 / 170</t>
  </si>
  <si>
    <t>3.0m</t>
  </si>
  <si>
    <t>100 um, 50um</t>
  </si>
  <si>
    <t>input: bonded in 500um hole with 6 support fibers, using Norland 65;    output: bare fiber in V-groove, hold with magnetic blocks</t>
  </si>
  <si>
    <t>F/4.4 INPUT</t>
  </si>
  <si>
    <t>A</t>
  </si>
  <si>
    <t>B</t>
  </si>
  <si>
    <t>F # OUTPUT</t>
  </si>
  <si>
    <t>50um pinhole, centered</t>
  </si>
  <si>
    <t>100um pinhole, centered</t>
  </si>
  <si>
    <t xml:space="preserve"> </t>
  </si>
  <si>
    <t>Reference FRD test data:   average of 100 fibers measured in a free-free setting (magnetic hold-down onto V-blocks, both end were floating over edge of V-blocks) and using the older version of the fiber with only 11um thick buffer (110/132/150)</t>
  </si>
  <si>
    <t>AVE</t>
  </si>
  <si>
    <t>MEDIAN</t>
  </si>
  <si>
    <t>AVERAGE</t>
  </si>
  <si>
    <t>bckgr [uW]</t>
  </si>
  <si>
    <t>Input f-number</t>
  </si>
  <si>
    <t>SCATTER</t>
  </si>
  <si>
    <t>Notes:</t>
  </si>
  <si>
    <t>#8 had a bad, highly structured and diffuse edged farf-field pattern</t>
  </si>
  <si>
    <t>#1 @ 260g</t>
  </si>
  <si>
    <t>diff [uW]</t>
  </si>
  <si>
    <t>redo at higher tension</t>
  </si>
  <si>
    <t>STDEV</t>
  </si>
  <si>
    <t>diff in FRD</t>
  </si>
  <si>
    <t>STRIPPED, CLEAVED AT 210G -- free-free measurements</t>
  </si>
  <si>
    <t>BUFFER-ON, CLEAVED AT 210G  -- free-free measurements</t>
  </si>
  <si>
    <t>much more consistent bare throughput/efficiency values (see f/2 AVE and STDEV)</t>
  </si>
  <si>
    <t>LLAMAS Polymicro round fiber FRD test bonded to fiber plug plate with buffer-on cleaving</t>
  </si>
  <si>
    <t>cleave, both ends - for fiber "A" input end was stripped then cleaved, other end -as both ends of fiber "Bx"- were cleaved through buffer</t>
  </si>
  <si>
    <t>cleaved at 210g 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</si>
</sst>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%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u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9" fontId="1" fillId="0" borderId="0" xfId="1"/>
    <xf numFmtId="2" fontId="0" fillId="0" borderId="0" xfId="0" applyNumberFormat="1"/>
    <xf numFmtId="0" fontId="4" fillId="0" borderId="0" xfId="0" applyFont="1"/>
    <xf numFmtId="0" fontId="7" fillId="0" borderId="0" xfId="0" applyFont="1"/>
    <xf numFmtId="9" fontId="1" fillId="2" borderId="16" xfId="1" applyFill="1" applyBorder="1"/>
    <xf numFmtId="9" fontId="1" fillId="2" borderId="17" xfId="1" applyFill="1" applyBorder="1"/>
    <xf numFmtId="0" fontId="3" fillId="3" borderId="0" xfId="0" applyFont="1" applyFill="1"/>
    <xf numFmtId="0" fontId="3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3" fillId="0" borderId="13" xfId="0" applyNumberFormat="1" applyFont="1" applyBorder="1" applyAlignment="1">
      <alignment horizontal="left" vertical="top"/>
    </xf>
    <xf numFmtId="49" fontId="3" fillId="0" borderId="14" xfId="0" applyNumberFormat="1" applyFon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2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center" wrapText="1"/>
    </xf>
    <xf numFmtId="169" fontId="0" fillId="0" borderId="0" xfId="1" applyNumberFormat="1" applyFont="1"/>
    <xf numFmtId="169" fontId="0" fillId="0" borderId="0" xfId="0" applyNumberFormat="1"/>
    <xf numFmtId="0" fontId="0" fillId="2" borderId="0" xfId="0" applyFill="1"/>
    <xf numFmtId="169" fontId="3" fillId="0" borderId="16" xfId="0" applyNumberFormat="1" applyFont="1" applyBorder="1" applyAlignment="1">
      <alignment horizontal="center"/>
    </xf>
    <xf numFmtId="169" fontId="3" fillId="0" borderId="19" xfId="0" applyNumberFormat="1" applyFont="1" applyBorder="1" applyAlignment="1">
      <alignment horizontal="center"/>
    </xf>
    <xf numFmtId="169" fontId="3" fillId="0" borderId="17" xfId="1" applyNumberFormat="1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2" fontId="0" fillId="0" borderId="0" xfId="1" applyNumberFormat="1" applyFont="1"/>
    <xf numFmtId="0" fontId="3" fillId="0" borderId="0" xfId="0" applyFont="1" applyAlignment="1">
      <alignment vertical="center"/>
    </xf>
    <xf numFmtId="0" fontId="0" fillId="0" borderId="0" xfId="0" applyFill="1"/>
    <xf numFmtId="2" fontId="0" fillId="0" borderId="0" xfId="0" applyNumberFormat="1" applyFont="1" applyAlignment="1">
      <alignment horizontal="center"/>
    </xf>
    <xf numFmtId="2" fontId="1" fillId="0" borderId="0" xfId="1" applyNumberFormat="1" applyFont="1" applyAlignment="1">
      <alignment horizontal="center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FRD @ f/4.4 input,</a:t>
            </a:r>
            <a:r>
              <a:rPr lang="en-US" baseline="0"/>
              <a:t> 100um pinhole</a:t>
            </a:r>
            <a:endParaRPr lang="en-US"/>
          </a:p>
        </c:rich>
      </c:tx>
      <c:layout>
        <c:manualLayout>
          <c:xMode val="edge"/>
          <c:yMode val="edge"/>
          <c:x val="0.0944637518038785"/>
          <c:y val="0.017777739572946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78142457373"/>
          <c:y val="0.111111231674514"/>
          <c:w val="0.848781245934087"/>
          <c:h val="0.751111926119711"/>
        </c:manualLayout>
      </c:layout>
      <c:scatterChart>
        <c:scatterStyle val="smoothMarker"/>
        <c:varyColors val="0"/>
        <c:ser>
          <c:idx val="0"/>
          <c:order val="0"/>
          <c:tx>
            <c:v>A - stripped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'FRD data'!$A$53:$A$59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3.5</c:v>
                </c:pt>
                <c:pt idx="3">
                  <c:v>4.0</c:v>
                </c:pt>
                <c:pt idx="4">
                  <c:v>4.5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'FRD data'!$D$53:$D$59</c:f>
              <c:numCache>
                <c:formatCode>0%</c:formatCode>
                <c:ptCount val="7"/>
                <c:pt idx="0">
                  <c:v>1.0</c:v>
                </c:pt>
                <c:pt idx="1">
                  <c:v>0.999000043998064</c:v>
                </c:pt>
                <c:pt idx="2">
                  <c:v>0.974501121950634</c:v>
                </c:pt>
                <c:pt idx="3">
                  <c:v>0.917003651839319</c:v>
                </c:pt>
                <c:pt idx="4">
                  <c:v>0.810508337633144</c:v>
                </c:pt>
                <c:pt idx="5">
                  <c:v>0.676014255372763</c:v>
                </c:pt>
                <c:pt idx="6">
                  <c:v>0.500021999032042</c:v>
                </c:pt>
              </c:numCache>
            </c:numRef>
          </c:yVal>
          <c:smooth val="1"/>
        </c:ser>
        <c:ser>
          <c:idx val="1"/>
          <c:order val="1"/>
          <c:tx>
            <c:v>B - through buffer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3399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'FRD data'!$A$53:$A$59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3.5</c:v>
                </c:pt>
                <c:pt idx="3">
                  <c:v>4.0</c:v>
                </c:pt>
                <c:pt idx="4">
                  <c:v>4.5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'FRD data'!$E$53:$E$59</c:f>
              <c:numCache>
                <c:formatCode>0%</c:formatCode>
                <c:ptCount val="7"/>
                <c:pt idx="0">
                  <c:v>1.0</c:v>
                </c:pt>
                <c:pt idx="1">
                  <c:v>0.99850160852325</c:v>
                </c:pt>
                <c:pt idx="2">
                  <c:v>0.963539140732424</c:v>
                </c:pt>
                <c:pt idx="3">
                  <c:v>0.89511259662752</c:v>
                </c:pt>
                <c:pt idx="4">
                  <c:v>0.800713933592289</c:v>
                </c:pt>
                <c:pt idx="5">
                  <c:v>0.692330283440726</c:v>
                </c:pt>
                <c:pt idx="6">
                  <c:v>0.520514727440093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12712"/>
        <c:axId val="2120820776"/>
      </c:scatterChart>
      <c:valAx>
        <c:axId val="2120812712"/>
        <c:scaling>
          <c:orientation val="minMax"/>
          <c:max val="6.2"/>
          <c:min val="3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F-ratio</a:t>
                </a:r>
              </a:p>
            </c:rich>
          </c:tx>
          <c:layout>
            <c:manualLayout>
              <c:xMode val="edge"/>
              <c:yMode val="edge"/>
              <c:x val="0.460975993854427"/>
              <c:y val="0.924445494313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20776"/>
        <c:crosses val="autoZero"/>
        <c:crossBetween val="midCat"/>
        <c:minorUnit val="0.2"/>
      </c:valAx>
      <c:valAx>
        <c:axId val="2120820776"/>
        <c:scaling>
          <c:orientation val="minMax"/>
          <c:max val="1.02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8222257217847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12712"/>
        <c:crosses val="autoZero"/>
        <c:crossBetween val="midCat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23069690008828"/>
          <c:y val="0.0222222604270536"/>
          <c:w val="0.425877085524229"/>
          <c:h val="0.06222222222222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FRD @ f/4.4 input. 50um pinhole</a:t>
            </a:r>
          </a:p>
        </c:rich>
      </c:tx>
      <c:layout>
        <c:manualLayout>
          <c:xMode val="edge"/>
          <c:yMode val="edge"/>
          <c:x val="0.0967166685748456"/>
          <c:y val="0.017699075659020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89659617288"/>
          <c:y val="0.110619708024466"/>
          <c:w val="0.854013583944476"/>
          <c:h val="0.752214014566369"/>
        </c:manualLayout>
      </c:layout>
      <c:scatterChart>
        <c:scatterStyle val="smoothMarker"/>
        <c:varyColors val="0"/>
        <c:ser>
          <c:idx val="0"/>
          <c:order val="0"/>
          <c:tx>
            <c:v>A - stripped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'FRD data'!$A$23:$A$29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3.5</c:v>
                </c:pt>
                <c:pt idx="3">
                  <c:v>4.0</c:v>
                </c:pt>
                <c:pt idx="4">
                  <c:v>4.5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'FRD data'!$D$23:$D$29</c:f>
              <c:numCache>
                <c:formatCode>0%</c:formatCode>
                <c:ptCount val="7"/>
                <c:pt idx="0">
                  <c:v>1.0</c:v>
                </c:pt>
                <c:pt idx="1">
                  <c:v>0.998396536518881</c:v>
                </c:pt>
                <c:pt idx="2">
                  <c:v>0.971137657339854</c:v>
                </c:pt>
                <c:pt idx="3">
                  <c:v>0.904193057003127</c:v>
                </c:pt>
                <c:pt idx="4">
                  <c:v>0.784133728854325</c:v>
                </c:pt>
                <c:pt idx="5">
                  <c:v>0.666279162992063</c:v>
                </c:pt>
                <c:pt idx="6">
                  <c:v>0.503527619658462</c:v>
                </c:pt>
              </c:numCache>
            </c:numRef>
          </c:yVal>
          <c:smooth val="1"/>
        </c:ser>
        <c:ser>
          <c:idx val="1"/>
          <c:order val="1"/>
          <c:tx>
            <c:v>B - through buffer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33996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'FRD data'!$A$23:$A$29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3.5</c:v>
                </c:pt>
                <c:pt idx="3">
                  <c:v>4.0</c:v>
                </c:pt>
                <c:pt idx="4">
                  <c:v>4.5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'FRD data'!$E$23:$E$29</c:f>
              <c:numCache>
                <c:formatCode>0%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0.953394780215384</c:v>
                </c:pt>
                <c:pt idx="3">
                  <c:v>0.885387163362297</c:v>
                </c:pt>
                <c:pt idx="4">
                  <c:v>0.782175603667611</c:v>
                </c:pt>
                <c:pt idx="5">
                  <c:v>0.665762565407326</c:v>
                </c:pt>
                <c:pt idx="6">
                  <c:v>0.509345046645224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63896"/>
        <c:axId val="2121671816"/>
      </c:scatterChart>
      <c:valAx>
        <c:axId val="2121663896"/>
        <c:scaling>
          <c:orientation val="minMax"/>
          <c:max val="6.2"/>
          <c:min val="3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output F-ratio</a:t>
                </a:r>
              </a:p>
            </c:rich>
          </c:tx>
          <c:layout>
            <c:manualLayout>
              <c:xMode val="edge"/>
              <c:yMode val="edge"/>
              <c:x val="0.459853439852865"/>
              <c:y val="0.9247808515086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671816"/>
        <c:crosses val="autoZero"/>
        <c:crossBetween val="midCat"/>
        <c:minorUnit val="0.2"/>
      </c:valAx>
      <c:valAx>
        <c:axId val="2121671816"/>
        <c:scaling>
          <c:orientation val="minMax"/>
          <c:max val="1.02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</a:t>
                </a:r>
              </a:p>
            </c:rich>
          </c:tx>
          <c:layout>
            <c:manualLayout>
              <c:xMode val="edge"/>
              <c:yMode val="edge"/>
              <c:x val="0.0097323600973236"/>
              <c:y val="0.38495644902794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663896"/>
        <c:crosses val="autoZero"/>
        <c:crossBetween val="midCat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504885096830397"/>
          <c:y val="0.0221239301609038"/>
          <c:w val="0.456294352063395"/>
          <c:h val="0.06194690265486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40</xdr:row>
      <xdr:rowOff>8466</xdr:rowOff>
    </xdr:from>
    <xdr:to>
      <xdr:col>13</xdr:col>
      <xdr:colOff>575733</xdr:colOff>
      <xdr:row>59</xdr:row>
      <xdr:rowOff>16933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660401</xdr:colOff>
      <xdr:row>14</xdr:row>
      <xdr:rowOff>135465</xdr:rowOff>
    </xdr:from>
    <xdr:to>
      <xdr:col>13</xdr:col>
      <xdr:colOff>575733</xdr:colOff>
      <xdr:row>34</xdr:row>
      <xdr:rowOff>16932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15"/>
  <sheetViews>
    <sheetView tabSelected="1" zoomScale="150" zoomScaleNormal="150" zoomScalePageLayoutView="150" workbookViewId="0">
      <selection activeCell="E15" sqref="E15"/>
    </sheetView>
  </sheetViews>
  <sheetFormatPr baseColWidth="10" defaultColWidth="8.83203125" defaultRowHeight="12" x14ac:dyDescent="0"/>
  <cols>
    <col min="1" max="1" width="11.6640625" customWidth="1"/>
  </cols>
  <sheetData>
    <row r="1" spans="1:15">
      <c r="A1" s="33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3" thickBot="1"/>
    <row r="4" spans="1:15">
      <c r="A4" s="36" t="s">
        <v>0</v>
      </c>
      <c r="B4" s="37"/>
      <c r="C4" s="37"/>
      <c r="D4" s="38" t="s">
        <v>20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5">
      <c r="A5" s="25" t="s">
        <v>1</v>
      </c>
      <c r="B5" s="26"/>
      <c r="C5" s="26"/>
      <c r="D5" s="27" t="s">
        <v>2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8"/>
    </row>
    <row r="6" spans="1:15">
      <c r="A6" s="25" t="s">
        <v>3</v>
      </c>
      <c r="B6" s="26"/>
      <c r="C6" s="26"/>
      <c r="D6" s="27" t="s">
        <v>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8"/>
    </row>
    <row r="7" spans="1:15">
      <c r="A7" s="25" t="s">
        <v>5</v>
      </c>
      <c r="B7" s="26"/>
      <c r="C7" s="26"/>
      <c r="D7" s="27" t="s">
        <v>21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5">
      <c r="A8" s="25" t="s">
        <v>6</v>
      </c>
      <c r="B8" s="26"/>
      <c r="C8" s="26"/>
      <c r="D8" s="27" t="s">
        <v>7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</row>
    <row r="9" spans="1:15">
      <c r="A9" s="25" t="s">
        <v>8</v>
      </c>
      <c r="B9" s="26"/>
      <c r="C9" s="26"/>
      <c r="D9" s="27" t="s">
        <v>49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8"/>
    </row>
    <row r="10" spans="1:15">
      <c r="A10" s="19" t="s">
        <v>9</v>
      </c>
      <c r="B10" s="20"/>
      <c r="C10" s="21"/>
      <c r="D10" s="22" t="s">
        <v>22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1:15">
      <c r="A11" s="25" t="s">
        <v>10</v>
      </c>
      <c r="B11" s="26"/>
      <c r="C11" s="26"/>
      <c r="D11" s="27" t="s">
        <v>23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</row>
    <row r="12" spans="1:15">
      <c r="A12" s="25" t="s">
        <v>11</v>
      </c>
      <c r="B12" s="26"/>
      <c r="C12" s="26"/>
      <c r="D12" s="27" t="s">
        <v>50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8"/>
    </row>
    <row r="13" spans="1:15" ht="13" thickBot="1">
      <c r="A13" s="29"/>
      <c r="B13" s="30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1:15">
      <c r="A14" s="17"/>
      <c r="B14" s="1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6" spans="1:15" ht="13" thickBot="1">
      <c r="A16" s="15" t="s">
        <v>28</v>
      </c>
      <c r="B16" s="15"/>
      <c r="C16" s="15"/>
      <c r="D16" s="15"/>
      <c r="E16" s="15"/>
    </row>
    <row r="17" spans="1:5">
      <c r="A17" s="13" t="s">
        <v>24</v>
      </c>
      <c r="B17" s="14" t="s">
        <v>12</v>
      </c>
      <c r="C17" s="14"/>
      <c r="D17" s="14" t="s">
        <v>13</v>
      </c>
      <c r="E17" s="14"/>
    </row>
    <row r="18" spans="1:5">
      <c r="A18" s="1" t="s">
        <v>14</v>
      </c>
      <c r="B18" s="2" t="s">
        <v>25</v>
      </c>
      <c r="C18" s="2" t="s">
        <v>26</v>
      </c>
      <c r="D18" s="2" t="s">
        <v>25</v>
      </c>
      <c r="E18" s="2" t="s">
        <v>26</v>
      </c>
    </row>
    <row r="19" spans="1:5">
      <c r="A19" s="1" t="s">
        <v>15</v>
      </c>
      <c r="B19" s="3" t="s">
        <v>16</v>
      </c>
      <c r="C19" s="3" t="s">
        <v>16</v>
      </c>
      <c r="D19" s="3" t="s">
        <v>17</v>
      </c>
      <c r="E19" s="3" t="s">
        <v>17</v>
      </c>
    </row>
    <row r="20" spans="1:5">
      <c r="A20" s="1" t="s">
        <v>18</v>
      </c>
      <c r="B20" s="4">
        <v>5.0190000000000001</v>
      </c>
      <c r="C20" s="4">
        <v>5.0279999999999996</v>
      </c>
      <c r="D20" s="5"/>
      <c r="E20" s="5"/>
    </row>
    <row r="21" spans="1:5">
      <c r="A21" s="1" t="s">
        <v>19</v>
      </c>
      <c r="B21" s="4">
        <v>2.98E-2</v>
      </c>
      <c r="C21" s="4">
        <v>2.8559999999999999E-2</v>
      </c>
      <c r="D21" s="5"/>
      <c r="E21" s="5"/>
    </row>
    <row r="22" spans="1:5">
      <c r="A22" s="1" t="s">
        <v>27</v>
      </c>
      <c r="B22" s="6"/>
      <c r="C22" s="6"/>
    </row>
    <row r="23" spans="1:5">
      <c r="A23">
        <v>2</v>
      </c>
      <c r="B23" s="6">
        <v>5.0190000000000001</v>
      </c>
      <c r="C23" s="6">
        <v>5.0279999999999996</v>
      </c>
      <c r="D23" s="7">
        <f>(B23-$B$21)/($B$20-$B$21)</f>
        <v>1</v>
      </c>
      <c r="E23" s="7">
        <f>(C23-$C$21)/($C$20-$C$21)</f>
        <v>1</v>
      </c>
    </row>
    <row r="24" spans="1:5">
      <c r="A24">
        <v>3</v>
      </c>
      <c r="B24" s="10">
        <v>5.0110000000000001</v>
      </c>
      <c r="C24" s="6">
        <v>5.0279999999999996</v>
      </c>
      <c r="D24" s="7">
        <f t="shared" ref="D24:D29" si="0">(B24-$B$21)/($B$20-$B$21)</f>
        <v>0.99839653651888083</v>
      </c>
      <c r="E24" s="7">
        <f t="shared" ref="E24:E29" si="1">(C24-$C$21)/($C$20-$C$21)</f>
        <v>1</v>
      </c>
    </row>
    <row r="25" spans="1:5" ht="13" thickBot="1">
      <c r="A25">
        <v>3.5</v>
      </c>
      <c r="B25" s="10">
        <v>4.875</v>
      </c>
      <c r="C25" s="6">
        <v>4.7949999999999999</v>
      </c>
      <c r="D25" s="7">
        <f t="shared" si="0"/>
        <v>0.97113765733985402</v>
      </c>
      <c r="E25" s="7">
        <f t="shared" si="1"/>
        <v>0.95339478021538415</v>
      </c>
    </row>
    <row r="26" spans="1:5" ht="13" thickBot="1">
      <c r="A26">
        <v>4</v>
      </c>
      <c r="B26" s="10">
        <v>4.5410000000000004</v>
      </c>
      <c r="C26" s="6">
        <v>4.4550000000000001</v>
      </c>
      <c r="D26" s="11">
        <f t="shared" si="0"/>
        <v>0.9041930570031268</v>
      </c>
      <c r="E26" s="12">
        <f t="shared" si="1"/>
        <v>0.88538716336229673</v>
      </c>
    </row>
    <row r="27" spans="1:5">
      <c r="A27">
        <v>4.5</v>
      </c>
      <c r="B27" s="10">
        <v>3.9420000000000002</v>
      </c>
      <c r="C27" s="6">
        <v>3.9390000000000001</v>
      </c>
      <c r="D27" s="7">
        <f t="shared" si="0"/>
        <v>0.78413372885432542</v>
      </c>
      <c r="E27" s="7">
        <f t="shared" si="1"/>
        <v>0.78217560366761074</v>
      </c>
    </row>
    <row r="28" spans="1:5">
      <c r="A28">
        <v>5</v>
      </c>
      <c r="B28" s="10">
        <v>3.3540000000000001</v>
      </c>
      <c r="C28" s="6">
        <v>3.3570000000000002</v>
      </c>
      <c r="D28" s="7">
        <f t="shared" si="0"/>
        <v>0.66627916299206291</v>
      </c>
      <c r="E28" s="7">
        <f t="shared" si="1"/>
        <v>0.6657625654073257</v>
      </c>
    </row>
    <row r="29" spans="1:5">
      <c r="A29">
        <v>6</v>
      </c>
      <c r="B29" s="10">
        <v>2.5419999999999998</v>
      </c>
      <c r="C29" s="6">
        <v>2.5750000000000002</v>
      </c>
      <c r="D29" s="7">
        <f t="shared" si="0"/>
        <v>0.50352761965846227</v>
      </c>
      <c r="E29" s="7">
        <f t="shared" si="1"/>
        <v>0.50934504664522429</v>
      </c>
    </row>
    <row r="30" spans="1:5">
      <c r="B30" s="8"/>
      <c r="D30" s="7"/>
      <c r="E30" s="7"/>
    </row>
    <row r="31" spans="1:5">
      <c r="A31" s="42"/>
      <c r="B31" s="8"/>
      <c r="D31" s="7"/>
      <c r="E31" s="7"/>
    </row>
    <row r="32" spans="1:5">
      <c r="A32" s="42"/>
      <c r="B32" s="8"/>
      <c r="D32" s="7"/>
      <c r="E32" s="7"/>
    </row>
    <row r="33" spans="1:5">
      <c r="A33" s="42"/>
      <c r="B33" s="8"/>
      <c r="D33" s="7"/>
      <c r="E33" s="7"/>
    </row>
    <row r="34" spans="1:5">
      <c r="A34" s="42"/>
      <c r="B34" s="8"/>
      <c r="D34" s="7"/>
      <c r="E34" s="7"/>
    </row>
    <row r="35" spans="1:5">
      <c r="A35" s="42"/>
      <c r="B35" s="8"/>
      <c r="D35" s="7"/>
      <c r="E35" s="7"/>
    </row>
    <row r="36" spans="1:5">
      <c r="A36" s="42"/>
      <c r="B36" s="8"/>
      <c r="D36" s="7"/>
      <c r="E36" s="7"/>
    </row>
    <row r="37" spans="1:5">
      <c r="A37" s="42"/>
      <c r="B37" s="8"/>
      <c r="D37" s="7"/>
      <c r="E37" s="7"/>
    </row>
    <row r="38" spans="1:5">
      <c r="A38" s="42"/>
      <c r="B38" s="8"/>
      <c r="D38" s="7"/>
      <c r="E38" s="7"/>
    </row>
    <row r="39" spans="1:5">
      <c r="A39" s="42"/>
      <c r="B39" s="8"/>
      <c r="D39" s="7"/>
      <c r="E39" s="7"/>
    </row>
    <row r="40" spans="1:5">
      <c r="A40" s="42"/>
      <c r="B40" s="8"/>
      <c r="D40" s="7"/>
      <c r="E40" s="7"/>
    </row>
    <row r="41" spans="1:5">
      <c r="A41" s="42"/>
      <c r="B41" s="8"/>
      <c r="D41" s="7"/>
      <c r="E41" s="7"/>
    </row>
    <row r="42" spans="1:5">
      <c r="A42" s="42"/>
      <c r="B42" s="8"/>
      <c r="D42" s="7"/>
      <c r="E42" s="7"/>
    </row>
    <row r="43" spans="1:5">
      <c r="A43" s="42"/>
      <c r="B43" s="8"/>
      <c r="D43" s="7"/>
      <c r="E43" s="7"/>
    </row>
    <row r="44" spans="1:5">
      <c r="A44" s="42"/>
    </row>
    <row r="46" spans="1:5" ht="13" thickBot="1">
      <c r="A46" s="15" t="s">
        <v>29</v>
      </c>
      <c r="B46" s="15"/>
      <c r="C46" s="15"/>
      <c r="D46" s="15"/>
      <c r="E46" s="15"/>
    </row>
    <row r="47" spans="1:5">
      <c r="A47" s="13" t="s">
        <v>24</v>
      </c>
      <c r="B47" s="14" t="s">
        <v>12</v>
      </c>
      <c r="C47" s="14"/>
      <c r="D47" s="14" t="s">
        <v>13</v>
      </c>
      <c r="E47" s="14"/>
    </row>
    <row r="48" spans="1:5">
      <c r="A48" s="1" t="s">
        <v>14</v>
      </c>
      <c r="B48" s="2" t="s">
        <v>25</v>
      </c>
      <c r="C48" s="2" t="s">
        <v>26</v>
      </c>
      <c r="D48" s="2" t="s">
        <v>25</v>
      </c>
      <c r="E48" s="2" t="s">
        <v>26</v>
      </c>
    </row>
    <row r="49" spans="1:9">
      <c r="A49" s="1" t="s">
        <v>15</v>
      </c>
      <c r="B49" s="3" t="s">
        <v>16</v>
      </c>
      <c r="C49" s="3" t="s">
        <v>16</v>
      </c>
      <c r="D49" s="3" t="s">
        <v>17</v>
      </c>
      <c r="E49" s="3" t="s">
        <v>17</v>
      </c>
    </row>
    <row r="50" spans="1:9">
      <c r="A50" s="1" t="s">
        <v>18</v>
      </c>
      <c r="B50" s="4">
        <v>20.03</v>
      </c>
      <c r="C50" s="4">
        <v>20.05</v>
      </c>
      <c r="D50" s="5"/>
      <c r="E50" s="5"/>
    </row>
    <row r="51" spans="1:9">
      <c r="A51" s="1" t="s">
        <v>19</v>
      </c>
      <c r="B51" s="4">
        <v>2.912E-2</v>
      </c>
      <c r="C51" s="4">
        <v>2.853E-2</v>
      </c>
      <c r="D51" s="5"/>
      <c r="E51" s="5"/>
    </row>
    <row r="52" spans="1:9">
      <c r="A52" s="1" t="s">
        <v>27</v>
      </c>
      <c r="B52" s="6"/>
      <c r="C52" s="6"/>
    </row>
    <row r="53" spans="1:9">
      <c r="A53">
        <v>2</v>
      </c>
      <c r="B53" s="6">
        <v>20.03</v>
      </c>
      <c r="C53" s="6">
        <v>20.05</v>
      </c>
      <c r="D53" s="7">
        <f>(B53-$B$51)/($B$50-$B$51)</f>
        <v>1</v>
      </c>
      <c r="E53" s="7">
        <f>(C53-$C$51)/($C$50-$C$51)</f>
        <v>1</v>
      </c>
    </row>
    <row r="54" spans="1:9">
      <c r="A54">
        <v>3</v>
      </c>
      <c r="B54" s="6">
        <v>20.010000000000002</v>
      </c>
      <c r="C54" s="6">
        <v>20.02</v>
      </c>
      <c r="D54" s="7">
        <f t="shared" ref="D54:D59" si="2">(B54-$B$51)/($B$50-$B$51)</f>
        <v>0.99900004399806408</v>
      </c>
      <c r="E54" s="7">
        <f t="shared" ref="E54:E59" si="3">(C54-$C$51)/($C$50-$C$51)</f>
        <v>0.99850160852325021</v>
      </c>
    </row>
    <row r="55" spans="1:9" ht="13" thickBot="1">
      <c r="A55">
        <v>3.5</v>
      </c>
      <c r="B55" s="6">
        <v>19.52</v>
      </c>
      <c r="C55" s="6">
        <v>19.32</v>
      </c>
      <c r="D55" s="7">
        <f t="shared" si="2"/>
        <v>0.9745011219506341</v>
      </c>
      <c r="E55" s="7">
        <f t="shared" si="3"/>
        <v>0.96353914073242375</v>
      </c>
    </row>
    <row r="56" spans="1:9" ht="13" thickBot="1">
      <c r="A56">
        <v>4</v>
      </c>
      <c r="B56" s="6">
        <v>18.37</v>
      </c>
      <c r="C56" s="6">
        <v>17.95</v>
      </c>
      <c r="D56" s="11">
        <f t="shared" si="2"/>
        <v>0.91700365183931909</v>
      </c>
      <c r="E56" s="12">
        <f t="shared" si="3"/>
        <v>0.8951125966275203</v>
      </c>
    </row>
    <row r="57" spans="1:9">
      <c r="A57">
        <v>4.5</v>
      </c>
      <c r="B57" s="6">
        <v>16.239999999999998</v>
      </c>
      <c r="C57" s="6">
        <v>16.059999999999999</v>
      </c>
      <c r="D57" s="7">
        <f t="shared" si="2"/>
        <v>0.810508337633144</v>
      </c>
      <c r="E57" s="7">
        <f t="shared" si="3"/>
        <v>0.8007139335922886</v>
      </c>
    </row>
    <row r="58" spans="1:9">
      <c r="A58">
        <v>5</v>
      </c>
      <c r="B58" s="6">
        <v>13.55</v>
      </c>
      <c r="C58" s="6">
        <v>13.89</v>
      </c>
      <c r="D58" s="7">
        <f t="shared" si="2"/>
        <v>0.6760142553727635</v>
      </c>
      <c r="E58" s="7">
        <f t="shared" si="3"/>
        <v>0.69233028344072634</v>
      </c>
    </row>
    <row r="59" spans="1:9">
      <c r="A59">
        <v>6</v>
      </c>
      <c r="B59" s="6">
        <v>10.029999999999999</v>
      </c>
      <c r="C59" s="6">
        <v>10.45</v>
      </c>
      <c r="D59" s="7">
        <f t="shared" si="2"/>
        <v>0.50002199903204247</v>
      </c>
      <c r="E59" s="7">
        <f t="shared" si="3"/>
        <v>0.52051472744009297</v>
      </c>
    </row>
    <row r="64" spans="1:9">
      <c r="A64" s="16" t="s">
        <v>31</v>
      </c>
      <c r="B64" s="16"/>
      <c r="C64" s="16"/>
      <c r="D64" s="16"/>
      <c r="E64" s="16"/>
      <c r="I64" t="s">
        <v>30</v>
      </c>
    </row>
    <row r="65" spans="1:5">
      <c r="A65" s="16"/>
      <c r="B65" s="16"/>
      <c r="C65" s="16"/>
      <c r="D65" s="16"/>
      <c r="E65" s="16"/>
    </row>
    <row r="66" spans="1:5">
      <c r="A66" s="16"/>
      <c r="B66" s="16"/>
      <c r="C66" s="16"/>
      <c r="D66" s="16"/>
      <c r="E66" s="16"/>
    </row>
    <row r="67" spans="1:5">
      <c r="A67" s="16"/>
      <c r="B67" s="16"/>
      <c r="C67" s="16"/>
      <c r="D67" s="16"/>
      <c r="E67" s="16"/>
    </row>
    <row r="68" spans="1:5">
      <c r="A68" s="16"/>
      <c r="B68" s="16"/>
      <c r="C68" s="16"/>
      <c r="D68" s="16"/>
      <c r="E68" s="16"/>
    </row>
    <row r="69" spans="1:5">
      <c r="A69" s="16"/>
      <c r="B69" s="16"/>
      <c r="C69" s="16"/>
      <c r="D69" s="16"/>
      <c r="E69" s="16"/>
    </row>
    <row r="70" spans="1:5">
      <c r="A70" s="16"/>
      <c r="B70" s="16"/>
      <c r="C70" s="16"/>
      <c r="D70" s="16"/>
      <c r="E70" s="16"/>
    </row>
    <row r="71" spans="1:5">
      <c r="A71" s="16"/>
      <c r="B71" s="16"/>
      <c r="C71" s="16"/>
      <c r="D71" s="16"/>
      <c r="E71" s="16"/>
    </row>
    <row r="72" spans="1:5">
      <c r="A72" s="16"/>
      <c r="B72" s="16"/>
      <c r="C72" s="16"/>
      <c r="D72" s="16"/>
      <c r="E72" s="16"/>
    </row>
    <row r="73" spans="1:5">
      <c r="A73" s="16"/>
      <c r="B73" s="16"/>
      <c r="C73" s="16"/>
      <c r="D73" s="16"/>
      <c r="E73" s="16"/>
    </row>
    <row r="74" spans="1:5">
      <c r="A74" s="16"/>
      <c r="B74" s="16"/>
      <c r="C74" s="16"/>
      <c r="D74" s="16"/>
      <c r="E74" s="16"/>
    </row>
    <row r="75" spans="1:5">
      <c r="A75" s="16"/>
      <c r="B75" s="16"/>
      <c r="C75" s="16"/>
      <c r="D75" s="16"/>
      <c r="E75" s="16"/>
    </row>
    <row r="90" spans="1:1">
      <c r="A90" t="s">
        <v>30</v>
      </c>
    </row>
    <row r="114" spans="1:3">
      <c r="A114" t="s">
        <v>30</v>
      </c>
    </row>
    <row r="115" spans="1:3">
      <c r="C115" s="9"/>
    </row>
  </sheetData>
  <mergeCells count="28">
    <mergeCell ref="A6:C6"/>
    <mergeCell ref="D6:O6"/>
    <mergeCell ref="A1:O2"/>
    <mergeCell ref="A4:C4"/>
    <mergeCell ref="D4:O4"/>
    <mergeCell ref="A5:C5"/>
    <mergeCell ref="D5:O5"/>
    <mergeCell ref="A7:C7"/>
    <mergeCell ref="D7:O7"/>
    <mergeCell ref="A8:C8"/>
    <mergeCell ref="D8:O8"/>
    <mergeCell ref="A9:C9"/>
    <mergeCell ref="D9:O9"/>
    <mergeCell ref="A14:C14"/>
    <mergeCell ref="D14:O14"/>
    <mergeCell ref="A10:C10"/>
    <mergeCell ref="D10:O10"/>
    <mergeCell ref="A11:C11"/>
    <mergeCell ref="D11:O11"/>
    <mergeCell ref="A12:C13"/>
    <mergeCell ref="D12:O13"/>
    <mergeCell ref="B47:C47"/>
    <mergeCell ref="D47:E47"/>
    <mergeCell ref="A16:E16"/>
    <mergeCell ref="A46:E46"/>
    <mergeCell ref="A64:E75"/>
    <mergeCell ref="B17:C17"/>
    <mergeCell ref="D17:E17"/>
  </mergeCells>
  <phoneticPr fontId="8" type="noConversion"/>
  <pageMargins left="0.75" right="0.75" top="1" bottom="1" header="0.5" footer="0.5"/>
  <pageSetup scale="92" fitToWidth="0" fitToHeight="2" orientation="portrait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zoomScale="150" zoomScaleNormal="150" zoomScalePageLayoutView="150" workbookViewId="0">
      <selection activeCell="H6" sqref="H6"/>
    </sheetView>
  </sheetViews>
  <sheetFormatPr baseColWidth="10" defaultRowHeight="12" x14ac:dyDescent="0"/>
  <cols>
    <col min="2" max="2" width="12.5" customWidth="1"/>
    <col min="3" max="12" width="8.6640625" customWidth="1"/>
    <col min="21" max="21" width="12.33203125" bestFit="1" customWidth="1"/>
  </cols>
  <sheetData>
    <row r="1" spans="1:18" ht="17" customHeight="1">
      <c r="A1" s="40" t="s">
        <v>45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Q1" s="40" t="s">
        <v>42</v>
      </c>
      <c r="R1" s="40"/>
    </row>
    <row r="2" spans="1:18">
      <c r="A2" t="s">
        <v>35</v>
      </c>
      <c r="B2" t="s">
        <v>36</v>
      </c>
      <c r="C2">
        <v>10</v>
      </c>
      <c r="D2">
        <v>9</v>
      </c>
      <c r="E2" s="45">
        <v>8</v>
      </c>
      <c r="F2">
        <v>7</v>
      </c>
      <c r="G2">
        <v>6</v>
      </c>
      <c r="H2">
        <v>5</v>
      </c>
      <c r="I2">
        <v>4</v>
      </c>
      <c r="J2">
        <v>3</v>
      </c>
      <c r="K2">
        <v>2</v>
      </c>
      <c r="L2">
        <v>1</v>
      </c>
      <c r="N2" s="3" t="s">
        <v>32</v>
      </c>
      <c r="O2" s="3" t="s">
        <v>43</v>
      </c>
      <c r="Q2" t="s">
        <v>40</v>
      </c>
      <c r="R2" t="s">
        <v>41</v>
      </c>
    </row>
    <row r="3" spans="1:18">
      <c r="A3">
        <v>3.6999999999999998E-2</v>
      </c>
      <c r="B3">
        <v>2</v>
      </c>
      <c r="C3">
        <v>39.479999999999997</v>
      </c>
      <c r="D3">
        <v>39.049999999999997</v>
      </c>
      <c r="E3">
        <v>38.979999999999997</v>
      </c>
      <c r="F3">
        <v>39.81</v>
      </c>
      <c r="G3">
        <v>40.119999999999997</v>
      </c>
      <c r="H3">
        <v>37.68</v>
      </c>
      <c r="I3">
        <v>39.909999999999997</v>
      </c>
      <c r="J3">
        <v>39.75</v>
      </c>
      <c r="K3">
        <v>38.15</v>
      </c>
      <c r="L3">
        <v>40.299999999999997</v>
      </c>
      <c r="M3" s="8" t="s">
        <v>30</v>
      </c>
      <c r="N3" s="53">
        <f>AVERAGE(C3:L3)</f>
        <v>39.322999999999993</v>
      </c>
      <c r="O3" s="54">
        <f>STDEV(C3:L3)</f>
        <v>0.85932854924967728</v>
      </c>
      <c r="Q3">
        <v>39.619999999999997</v>
      </c>
      <c r="R3" s="50">
        <f>(Q3-L3)</f>
        <v>-0.67999999999999972</v>
      </c>
    </row>
    <row r="4" spans="1:18">
      <c r="A4" t="s">
        <v>30</v>
      </c>
      <c r="B4">
        <v>3</v>
      </c>
      <c r="C4">
        <v>39.380000000000003</v>
      </c>
      <c r="D4">
        <v>38.99</v>
      </c>
      <c r="E4">
        <v>38.93</v>
      </c>
      <c r="F4">
        <v>39.69</v>
      </c>
      <c r="G4">
        <v>40.049999999999997</v>
      </c>
      <c r="H4">
        <v>37.61</v>
      </c>
      <c r="I4">
        <v>39.86</v>
      </c>
      <c r="J4">
        <v>39.69</v>
      </c>
      <c r="K4">
        <v>38.04</v>
      </c>
      <c r="L4">
        <v>40.25</v>
      </c>
      <c r="N4" s="53">
        <f t="shared" ref="N4:N9" si="0">AVERAGE(C4:L4)</f>
        <v>39.249000000000009</v>
      </c>
      <c r="O4" s="54">
        <f t="shared" ref="O4:O9" si="1">STDEV(C4:L4)</f>
        <v>0.86537660395152005</v>
      </c>
      <c r="Q4">
        <v>39.520000000000003</v>
      </c>
      <c r="R4" s="50">
        <f t="shared" ref="R4:R9" si="2">(Q4-L4)</f>
        <v>-0.72999999999999687</v>
      </c>
    </row>
    <row r="5" spans="1:18">
      <c r="A5" t="s">
        <v>30</v>
      </c>
      <c r="B5">
        <v>3.5</v>
      </c>
      <c r="C5">
        <v>38.89</v>
      </c>
      <c r="D5">
        <v>38.26</v>
      </c>
      <c r="E5">
        <v>36.83</v>
      </c>
      <c r="F5">
        <v>39.11</v>
      </c>
      <c r="G5">
        <v>39.22</v>
      </c>
      <c r="H5">
        <v>36.799999999999997</v>
      </c>
      <c r="I5">
        <v>38.96</v>
      </c>
      <c r="J5">
        <v>38.86</v>
      </c>
      <c r="K5">
        <v>36.909999999999997</v>
      </c>
      <c r="L5">
        <v>39.61</v>
      </c>
      <c r="N5" s="53">
        <f t="shared" si="0"/>
        <v>38.345000000000006</v>
      </c>
      <c r="O5" s="54">
        <f t="shared" si="1"/>
        <v>1.0873132023478802</v>
      </c>
      <c r="Q5">
        <v>38.51</v>
      </c>
      <c r="R5" s="50">
        <f t="shared" si="2"/>
        <v>-1.1000000000000014</v>
      </c>
    </row>
    <row r="6" spans="1:18">
      <c r="B6">
        <v>4</v>
      </c>
      <c r="C6">
        <v>37.229999999999997</v>
      </c>
      <c r="D6">
        <v>36.630000000000003</v>
      </c>
      <c r="E6">
        <v>33.54</v>
      </c>
      <c r="F6">
        <v>37.18</v>
      </c>
      <c r="G6">
        <v>37.1</v>
      </c>
      <c r="H6">
        <v>35.21</v>
      </c>
      <c r="I6">
        <v>36.82</v>
      </c>
      <c r="J6">
        <v>36.409999999999997</v>
      </c>
      <c r="K6">
        <v>34.67</v>
      </c>
      <c r="L6">
        <v>37.79</v>
      </c>
      <c r="N6" s="53">
        <f t="shared" si="0"/>
        <v>36.258000000000003</v>
      </c>
      <c r="O6" s="54">
        <f t="shared" si="1"/>
        <v>1.347250698439026</v>
      </c>
      <c r="Q6">
        <v>36.61</v>
      </c>
      <c r="R6" s="50">
        <f t="shared" si="2"/>
        <v>-1.1799999999999997</v>
      </c>
    </row>
    <row r="7" spans="1:18">
      <c r="B7">
        <v>4.5</v>
      </c>
      <c r="C7">
        <v>33.479999999999997</v>
      </c>
      <c r="D7">
        <v>32.54</v>
      </c>
      <c r="E7">
        <v>29.45</v>
      </c>
      <c r="F7">
        <v>32.979999999999997</v>
      </c>
      <c r="G7">
        <v>23.65</v>
      </c>
      <c r="H7">
        <v>31.82</v>
      </c>
      <c r="I7">
        <v>32.89</v>
      </c>
      <c r="J7">
        <v>32.4</v>
      </c>
      <c r="K7">
        <v>30.41</v>
      </c>
      <c r="L7">
        <v>34.15</v>
      </c>
      <c r="N7" s="53">
        <f t="shared" si="0"/>
        <v>31.376999999999999</v>
      </c>
      <c r="O7" s="54">
        <f t="shared" si="1"/>
        <v>3.0536173448696688</v>
      </c>
      <c r="Q7">
        <v>32.78</v>
      </c>
      <c r="R7" s="50">
        <f t="shared" si="2"/>
        <v>-1.3699999999999974</v>
      </c>
    </row>
    <row r="8" spans="1:18">
      <c r="B8">
        <v>5</v>
      </c>
      <c r="C8">
        <v>28.33</v>
      </c>
      <c r="D8">
        <v>27.27</v>
      </c>
      <c r="E8">
        <v>25.39</v>
      </c>
      <c r="F8">
        <v>27.55</v>
      </c>
      <c r="G8">
        <v>27.87</v>
      </c>
      <c r="H8">
        <v>26.9</v>
      </c>
      <c r="I8">
        <v>27.77</v>
      </c>
      <c r="J8">
        <v>28.34</v>
      </c>
      <c r="K8">
        <v>26.13</v>
      </c>
      <c r="L8">
        <v>28.9</v>
      </c>
      <c r="N8" s="53">
        <f t="shared" si="0"/>
        <v>27.445</v>
      </c>
      <c r="O8" s="54">
        <f t="shared" si="1"/>
        <v>1.0686673944684564</v>
      </c>
      <c r="Q8">
        <v>27.78</v>
      </c>
      <c r="R8" s="50">
        <f t="shared" si="2"/>
        <v>-1.1199999999999974</v>
      </c>
    </row>
    <row r="9" spans="1:18">
      <c r="B9">
        <v>6</v>
      </c>
      <c r="C9">
        <v>20.47</v>
      </c>
      <c r="D9">
        <v>20.12</v>
      </c>
      <c r="E9">
        <v>19.579999999999998</v>
      </c>
      <c r="F9">
        <v>20.420000000000002</v>
      </c>
      <c r="G9">
        <v>20.52</v>
      </c>
      <c r="H9">
        <v>20.52</v>
      </c>
      <c r="I9">
        <v>20.77</v>
      </c>
      <c r="J9">
        <v>21.63</v>
      </c>
      <c r="K9">
        <v>19.07</v>
      </c>
      <c r="L9">
        <v>21.87</v>
      </c>
      <c r="N9" s="53">
        <f t="shared" si="0"/>
        <v>20.497</v>
      </c>
      <c r="O9" s="54">
        <f t="shared" si="1"/>
        <v>0.83469289096183297</v>
      </c>
      <c r="Q9">
        <v>20.61</v>
      </c>
      <c r="R9" s="50">
        <f t="shared" si="2"/>
        <v>-1.2600000000000016</v>
      </c>
    </row>
    <row r="10" spans="1:18" ht="23" customHeight="1">
      <c r="M10" s="3" t="s">
        <v>33</v>
      </c>
      <c r="N10" s="3" t="s">
        <v>34</v>
      </c>
      <c r="O10" s="3" t="s">
        <v>37</v>
      </c>
      <c r="R10" s="3" t="s">
        <v>44</v>
      </c>
    </row>
    <row r="11" spans="1:18">
      <c r="B11">
        <v>3</v>
      </c>
      <c r="C11" s="43">
        <f>C4/(C$3-$A$3)</f>
        <v>0.99840275841087145</v>
      </c>
      <c r="D11" s="43">
        <f>D4/(D$3-$A$3)</f>
        <v>0.99941045292594788</v>
      </c>
      <c r="E11" s="43">
        <f t="shared" ref="E11:L11" si="3">E4/(E$3-$A$3)</f>
        <v>0.9996661787741058</v>
      </c>
      <c r="F11" s="43">
        <f t="shared" si="3"/>
        <v>0.99791315716692219</v>
      </c>
      <c r="G11" s="43">
        <f t="shared" si="3"/>
        <v>0.99917670833021477</v>
      </c>
      <c r="H11" s="43">
        <f t="shared" si="3"/>
        <v>0.99912334298541561</v>
      </c>
      <c r="I11" s="43">
        <f t="shared" si="3"/>
        <v>0.99967396483836179</v>
      </c>
      <c r="J11" s="43">
        <f t="shared" si="3"/>
        <v>0.99942084455971592</v>
      </c>
      <c r="K11" s="43">
        <f t="shared" si="3"/>
        <v>0.99808464303518485</v>
      </c>
      <c r="L11" s="43">
        <f t="shared" si="3"/>
        <v>0.99967712291682198</v>
      </c>
      <c r="M11" s="44">
        <f>MEDIAN(C11:L11)</f>
        <v>0.99929358062808138</v>
      </c>
      <c r="N11" s="44">
        <f>AVERAGE(C11:L11)</f>
        <v>0.99905491739435637</v>
      </c>
      <c r="O11" s="43">
        <f>STDEV(C11:L11)</f>
        <v>6.7446961148800782E-4</v>
      </c>
      <c r="Q11" s="43">
        <f t="shared" ref="Q11:Q16" si="4">Q4/(Q$3-$A$3)</f>
        <v>0.9984084076497487</v>
      </c>
      <c r="R11" s="43">
        <f t="shared" ref="R4:R16" si="5">(Q11-L11)/Q11</f>
        <v>-1.2707377635769682E-3</v>
      </c>
    </row>
    <row r="12" spans="1:18" ht="13" thickBot="1">
      <c r="B12">
        <v>3.5</v>
      </c>
      <c r="C12" s="43">
        <f t="shared" ref="C12:C16" si="6">C5/($C$3-$A$3)</f>
        <v>0.98597976827320444</v>
      </c>
      <c r="D12" s="43">
        <f t="shared" ref="D12:L12" si="7">D5/(D$3-$A$3)</f>
        <v>0.98069874144515934</v>
      </c>
      <c r="E12" s="43">
        <f t="shared" si="7"/>
        <v>0.94574121151426449</v>
      </c>
      <c r="F12" s="43">
        <f t="shared" si="7"/>
        <v>0.98333040002011407</v>
      </c>
      <c r="G12" s="43">
        <f t="shared" si="7"/>
        <v>0.97846967542349628</v>
      </c>
      <c r="H12" s="43">
        <f t="shared" si="7"/>
        <v>0.97760539808198066</v>
      </c>
      <c r="I12" s="43">
        <f t="shared" si="7"/>
        <v>0.97710229980187102</v>
      </c>
      <c r="J12" s="43">
        <f t="shared" si="7"/>
        <v>0.97852088736685716</v>
      </c>
      <c r="K12" s="43">
        <f t="shared" si="7"/>
        <v>0.9684359667305118</v>
      </c>
      <c r="L12" s="43">
        <f t="shared" si="7"/>
        <v>0.98378163574497679</v>
      </c>
      <c r="M12" s="44">
        <f t="shared" ref="M12:M16" si="8">MEDIAN(C12:L12)</f>
        <v>0.97849528139517672</v>
      </c>
      <c r="N12" s="44">
        <f t="shared" ref="N12:N16" si="9">AVERAGE(C12:L12)</f>
        <v>0.97596659844024347</v>
      </c>
      <c r="O12" s="43">
        <f t="shared" ref="O12:O16" si="10">STDEV(C12:L12)</f>
        <v>1.166669917248234E-2</v>
      </c>
      <c r="Q12" s="43">
        <f t="shared" si="4"/>
        <v>0.97289240330444882</v>
      </c>
      <c r="R12" s="43">
        <f t="shared" si="5"/>
        <v>-1.1192637956204073E-2</v>
      </c>
    </row>
    <row r="13" spans="1:18" ht="13" thickBot="1">
      <c r="B13" s="2">
        <v>4</v>
      </c>
      <c r="C13" s="43">
        <f t="shared" si="6"/>
        <v>0.94389372005172023</v>
      </c>
      <c r="D13" s="43">
        <f t="shared" ref="D13:L13" si="11">D6/(D$3-$A$3)</f>
        <v>0.93891779663189201</v>
      </c>
      <c r="E13" s="43">
        <f t="shared" si="11"/>
        <v>0.86125876280717972</v>
      </c>
      <c r="F13" s="43">
        <f t="shared" si="11"/>
        <v>0.93480501847987318</v>
      </c>
      <c r="G13" s="43">
        <f t="shared" si="11"/>
        <v>0.92557942269790194</v>
      </c>
      <c r="H13" s="43">
        <f t="shared" si="11"/>
        <v>0.93536646919746036</v>
      </c>
      <c r="I13" s="43">
        <f t="shared" si="11"/>
        <v>0.92343189627065936</v>
      </c>
      <c r="J13" s="43">
        <f t="shared" si="11"/>
        <v>0.91682824264094875</v>
      </c>
      <c r="K13" s="43">
        <f t="shared" si="11"/>
        <v>0.90966336945399218</v>
      </c>
      <c r="L13" s="43">
        <f t="shared" si="11"/>
        <v>0.93857884410004222</v>
      </c>
      <c r="M13" s="46">
        <f t="shared" si="8"/>
        <v>0.93019222058888751</v>
      </c>
      <c r="N13" s="47">
        <f t="shared" si="9"/>
        <v>0.92283235423316712</v>
      </c>
      <c r="O13" s="48">
        <f t="shared" si="10"/>
        <v>2.4173924819387817E-2</v>
      </c>
      <c r="Q13" s="49">
        <f t="shared" si="4"/>
        <v>0.92489199909051867</v>
      </c>
      <c r="R13" s="49">
        <f t="shared" si="5"/>
        <v>-1.4798317017535393E-2</v>
      </c>
    </row>
    <row r="14" spans="1:18">
      <c r="B14">
        <v>4.5</v>
      </c>
      <c r="C14" s="43">
        <f t="shared" si="6"/>
        <v>0.84881981593692157</v>
      </c>
      <c r="D14" s="43">
        <f t="shared" ref="D14:L14" si="12">D7/(D$3-$A$3)</f>
        <v>0.8340809473765155</v>
      </c>
      <c r="E14" s="43">
        <f t="shared" si="12"/>
        <v>0.75623346942967928</v>
      </c>
      <c r="F14" s="43">
        <f t="shared" si="12"/>
        <v>0.82920574258919355</v>
      </c>
      <c r="G14" s="43">
        <f t="shared" si="12"/>
        <v>0.5900256966793902</v>
      </c>
      <c r="H14" s="43">
        <f t="shared" si="12"/>
        <v>0.84530988497197357</v>
      </c>
      <c r="I14" s="43">
        <f t="shared" si="12"/>
        <v>0.82486895894464929</v>
      </c>
      <c r="J14" s="43">
        <f t="shared" si="12"/>
        <v>0.81585375066099253</v>
      </c>
      <c r="K14" s="43">
        <f t="shared" si="12"/>
        <v>0.79789048356203918</v>
      </c>
      <c r="L14" s="43">
        <f t="shared" si="12"/>
        <v>0.84817326081017308</v>
      </c>
      <c r="M14" s="44">
        <f t="shared" si="8"/>
        <v>0.82703735076692142</v>
      </c>
      <c r="N14" s="44">
        <f t="shared" si="9"/>
        <v>0.79904620109615276</v>
      </c>
      <c r="O14" s="43">
        <f t="shared" si="10"/>
        <v>7.8628088036091684E-2</v>
      </c>
      <c r="Q14" s="43">
        <f t="shared" si="4"/>
        <v>0.82813328954349097</v>
      </c>
      <c r="R14" s="43">
        <f t="shared" si="5"/>
        <v>-2.4198968354151248E-2</v>
      </c>
    </row>
    <row r="15" spans="1:18">
      <c r="B15">
        <v>5</v>
      </c>
      <c r="C15" s="43">
        <f t="shared" si="6"/>
        <v>0.71825165428593163</v>
      </c>
      <c r="D15" s="43">
        <f t="shared" ref="D15:L15" si="13">D8/(D$3-$A$3)</f>
        <v>0.69899776997411123</v>
      </c>
      <c r="E15" s="43">
        <f t="shared" si="13"/>
        <v>0.65197853272731943</v>
      </c>
      <c r="F15" s="43">
        <f t="shared" si="13"/>
        <v>0.69268096447338645</v>
      </c>
      <c r="G15" s="43">
        <f t="shared" si="13"/>
        <v>0.69530723748222445</v>
      </c>
      <c r="H15" s="43">
        <f t="shared" si="13"/>
        <v>0.71460829370666523</v>
      </c>
      <c r="I15" s="43">
        <f t="shared" si="13"/>
        <v>0.69646126451483459</v>
      </c>
      <c r="J15" s="43">
        <f t="shared" si="13"/>
        <v>0.71362022511520151</v>
      </c>
      <c r="K15" s="43">
        <f t="shared" si="13"/>
        <v>0.68559284233726026</v>
      </c>
      <c r="L15" s="43">
        <f t="shared" si="13"/>
        <v>0.71778059260363114</v>
      </c>
      <c r="M15" s="44">
        <f t="shared" si="8"/>
        <v>0.69772951724447285</v>
      </c>
      <c r="N15" s="44">
        <f t="shared" si="9"/>
        <v>0.69852793772205657</v>
      </c>
      <c r="O15" s="43">
        <f t="shared" si="10"/>
        <v>2.0081114364563189E-2</v>
      </c>
      <c r="Q15" s="43">
        <f t="shared" si="4"/>
        <v>0.70181643634893776</v>
      </c>
      <c r="R15" s="43">
        <f t="shared" si="5"/>
        <v>-2.2746911340155801E-2</v>
      </c>
    </row>
    <row r="16" spans="1:18">
      <c r="B16">
        <v>6</v>
      </c>
      <c r="C16" s="43">
        <f t="shared" si="6"/>
        <v>0.51897675126131382</v>
      </c>
      <c r="D16" s="43">
        <f t="shared" ref="D16:L16" si="14">D9/(D$3-$A$3)</f>
        <v>0.51572552738830646</v>
      </c>
      <c r="E16" s="43">
        <f t="shared" si="14"/>
        <v>0.50278612330842509</v>
      </c>
      <c r="F16" s="43">
        <f t="shared" si="14"/>
        <v>0.51341362230658993</v>
      </c>
      <c r="G16" s="43">
        <f t="shared" si="14"/>
        <v>0.5119377292118853</v>
      </c>
      <c r="H16" s="43">
        <f t="shared" si="14"/>
        <v>0.54512127088701745</v>
      </c>
      <c r="I16" s="43">
        <f t="shared" si="14"/>
        <v>0.52090386978657244</v>
      </c>
      <c r="J16" s="43">
        <f t="shared" si="14"/>
        <v>0.5446579205801626</v>
      </c>
      <c r="K16" s="43">
        <f t="shared" si="14"/>
        <v>0.50035420984965762</v>
      </c>
      <c r="L16" s="43">
        <f t="shared" si="14"/>
        <v>0.54317860070039492</v>
      </c>
      <c r="M16" s="44">
        <f t="shared" si="8"/>
        <v>0.51735113932481014</v>
      </c>
      <c r="N16" s="44">
        <f t="shared" si="9"/>
        <v>0.52170556252803257</v>
      </c>
      <c r="O16" s="43">
        <f t="shared" si="10"/>
        <v>1.6859022414060565E-2</v>
      </c>
      <c r="Q16" s="43">
        <f t="shared" si="4"/>
        <v>0.52067806886794832</v>
      </c>
      <c r="R16" s="43">
        <f t="shared" si="5"/>
        <v>-4.3213903518861424E-2</v>
      </c>
    </row>
    <row r="17" spans="1:21">
      <c r="U17" s="41"/>
    </row>
    <row r="18" spans="1:21">
      <c r="A18" t="s">
        <v>38</v>
      </c>
      <c r="B18" t="s">
        <v>39</v>
      </c>
      <c r="U18" s="41"/>
    </row>
    <row r="19" spans="1:21">
      <c r="U19" s="41"/>
    </row>
    <row r="20" spans="1:21">
      <c r="U20" s="41"/>
    </row>
    <row r="21" spans="1:21">
      <c r="U21" s="41"/>
    </row>
    <row r="22" spans="1:21">
      <c r="U22" s="41"/>
    </row>
    <row r="23" spans="1:21">
      <c r="U23" s="41"/>
    </row>
    <row r="24" spans="1:21">
      <c r="U24" s="41"/>
    </row>
  </sheetData>
  <mergeCells count="2">
    <mergeCell ref="A1:L1"/>
    <mergeCell ref="Q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zoomScale="150" zoomScaleNormal="150" zoomScalePageLayoutView="150" workbookViewId="0">
      <selection activeCell="B19" sqref="B19"/>
    </sheetView>
  </sheetViews>
  <sheetFormatPr baseColWidth="10" defaultRowHeight="12" x14ac:dyDescent="0"/>
  <cols>
    <col min="2" max="2" width="12.5" customWidth="1"/>
    <col min="3" max="12" width="8.6640625" customWidth="1"/>
    <col min="21" max="21" width="12.33203125" bestFit="1" customWidth="1"/>
  </cols>
  <sheetData>
    <row r="1" spans="1:18" ht="17" customHeight="1">
      <c r="A1" s="40" t="s">
        <v>46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Q1" s="51"/>
      <c r="R1" s="51"/>
    </row>
    <row r="2" spans="1:18">
      <c r="A2" t="s">
        <v>35</v>
      </c>
      <c r="B2" t="s">
        <v>36</v>
      </c>
      <c r="C2">
        <v>10</v>
      </c>
      <c r="D2">
        <v>9</v>
      </c>
      <c r="E2" s="52">
        <v>8</v>
      </c>
      <c r="F2">
        <v>7</v>
      </c>
      <c r="G2">
        <v>6</v>
      </c>
      <c r="H2">
        <v>5</v>
      </c>
      <c r="I2">
        <v>4</v>
      </c>
      <c r="J2">
        <v>3</v>
      </c>
      <c r="K2">
        <v>2</v>
      </c>
      <c r="L2">
        <v>1</v>
      </c>
      <c r="N2" s="3" t="s">
        <v>32</v>
      </c>
      <c r="O2" s="3" t="s">
        <v>43</v>
      </c>
    </row>
    <row r="3" spans="1:18">
      <c r="A3">
        <v>3.7999999999999999E-2</v>
      </c>
      <c r="B3">
        <v>2</v>
      </c>
      <c r="C3">
        <v>41.38</v>
      </c>
      <c r="D3">
        <v>41.26</v>
      </c>
      <c r="E3">
        <v>41.3</v>
      </c>
      <c r="F3">
        <v>41.24</v>
      </c>
      <c r="G3">
        <v>41.1</v>
      </c>
      <c r="H3">
        <v>41.41</v>
      </c>
      <c r="I3">
        <v>41.4</v>
      </c>
      <c r="J3">
        <v>41.27</v>
      </c>
      <c r="K3">
        <v>41.16</v>
      </c>
      <c r="L3">
        <v>41.24</v>
      </c>
      <c r="N3" s="53">
        <f>AVERAGE(C3:L3)</f>
        <v>41.275999999999996</v>
      </c>
      <c r="O3" s="54">
        <f>STDEV(C3:L3)</f>
        <v>0.10112698288125961</v>
      </c>
      <c r="R3" s="50"/>
    </row>
    <row r="4" spans="1:18">
      <c r="A4" t="s">
        <v>30</v>
      </c>
      <c r="B4">
        <v>3</v>
      </c>
      <c r="C4">
        <v>41.36</v>
      </c>
      <c r="D4">
        <v>41.23</v>
      </c>
      <c r="E4">
        <v>41.27</v>
      </c>
      <c r="F4">
        <v>41.21</v>
      </c>
      <c r="G4">
        <v>41.09</v>
      </c>
      <c r="H4">
        <v>41.38</v>
      </c>
      <c r="I4">
        <v>41.36</v>
      </c>
      <c r="J4">
        <v>41.25</v>
      </c>
      <c r="K4">
        <v>41.14</v>
      </c>
      <c r="L4">
        <v>41.23</v>
      </c>
      <c r="N4" s="53">
        <f t="shared" ref="N4:N9" si="0">AVERAGE(C4:L4)</f>
        <v>41.252000000000002</v>
      </c>
      <c r="O4" s="54">
        <f t="shared" ref="O4:O9" si="1">STDEV(C4:L4)</f>
        <v>9.5195704851753493E-2</v>
      </c>
      <c r="R4" s="50"/>
    </row>
    <row r="5" spans="1:18">
      <c r="A5" t="s">
        <v>30</v>
      </c>
      <c r="B5">
        <v>3.5</v>
      </c>
      <c r="C5">
        <v>41.28</v>
      </c>
      <c r="D5">
        <v>41.11</v>
      </c>
      <c r="E5">
        <v>41.17</v>
      </c>
      <c r="F5">
        <v>41.15</v>
      </c>
      <c r="G5">
        <v>40.99</v>
      </c>
      <c r="H5">
        <v>41.28</v>
      </c>
      <c r="I5">
        <v>41.29</v>
      </c>
      <c r="J5">
        <v>41.18</v>
      </c>
      <c r="K5">
        <v>40.99</v>
      </c>
      <c r="L5">
        <v>41.15</v>
      </c>
      <c r="N5" s="53">
        <f t="shared" si="0"/>
        <v>41.159000000000006</v>
      </c>
      <c r="O5" s="54">
        <f t="shared" si="1"/>
        <v>0.10887811738106214</v>
      </c>
      <c r="R5" s="50"/>
    </row>
    <row r="6" spans="1:18">
      <c r="B6">
        <v>4</v>
      </c>
      <c r="C6">
        <v>40.950000000000003</v>
      </c>
      <c r="D6">
        <v>40.549999999999997</v>
      </c>
      <c r="E6">
        <v>40.54</v>
      </c>
      <c r="F6">
        <v>40.81</v>
      </c>
      <c r="G6">
        <v>40.04</v>
      </c>
      <c r="H6">
        <v>40.54</v>
      </c>
      <c r="I6">
        <v>40.75</v>
      </c>
      <c r="J6">
        <v>40.61</v>
      </c>
      <c r="K6">
        <v>39.86</v>
      </c>
      <c r="L6">
        <v>40.56</v>
      </c>
      <c r="N6" s="53">
        <f t="shared" si="0"/>
        <v>40.521000000000001</v>
      </c>
      <c r="O6" s="54">
        <f t="shared" si="1"/>
        <v>0.33321497898837438</v>
      </c>
      <c r="R6" s="50"/>
    </row>
    <row r="7" spans="1:18">
      <c r="B7">
        <v>4.5</v>
      </c>
      <c r="C7">
        <v>37.68</v>
      </c>
      <c r="D7">
        <v>37.130000000000003</v>
      </c>
      <c r="E7">
        <v>37.1</v>
      </c>
      <c r="F7">
        <v>37.799999999999997</v>
      </c>
      <c r="G7">
        <v>36.549999999999997</v>
      </c>
      <c r="H7">
        <v>36.78</v>
      </c>
      <c r="I7">
        <v>37.5</v>
      </c>
      <c r="J7">
        <v>37.57</v>
      </c>
      <c r="K7">
        <v>35.67</v>
      </c>
      <c r="L7">
        <v>37.39</v>
      </c>
      <c r="N7" s="53">
        <f t="shared" si="0"/>
        <v>37.116999999999997</v>
      </c>
      <c r="O7" s="54">
        <f t="shared" si="1"/>
        <v>0.64456790005225761</v>
      </c>
      <c r="R7" s="50"/>
    </row>
    <row r="8" spans="1:18">
      <c r="B8">
        <v>5</v>
      </c>
      <c r="C8">
        <v>31.02</v>
      </c>
      <c r="D8">
        <v>30.78</v>
      </c>
      <c r="E8">
        <v>31.49</v>
      </c>
      <c r="F8">
        <v>30.84</v>
      </c>
      <c r="G8">
        <v>31.03</v>
      </c>
      <c r="H8">
        <v>30.83</v>
      </c>
      <c r="I8">
        <v>30.82</v>
      </c>
      <c r="J8">
        <v>31.6</v>
      </c>
      <c r="K8">
        <v>30.04</v>
      </c>
      <c r="L8">
        <v>31.45</v>
      </c>
      <c r="N8" s="53">
        <f t="shared" si="0"/>
        <v>30.99</v>
      </c>
      <c r="O8" s="54">
        <f t="shared" si="1"/>
        <v>0.454581614723302</v>
      </c>
      <c r="R8" s="50"/>
    </row>
    <row r="9" spans="1:18">
      <c r="B9">
        <v>6</v>
      </c>
      <c r="C9">
        <v>22.22</v>
      </c>
      <c r="D9">
        <v>21.97</v>
      </c>
      <c r="E9">
        <v>23.15</v>
      </c>
      <c r="F9">
        <v>22.38</v>
      </c>
      <c r="G9">
        <v>22.29</v>
      </c>
      <c r="H9">
        <v>22.06</v>
      </c>
      <c r="I9">
        <v>21.48</v>
      </c>
      <c r="J9">
        <v>22.54</v>
      </c>
      <c r="K9">
        <v>21.86</v>
      </c>
      <c r="L9">
        <v>22.95</v>
      </c>
      <c r="N9" s="53">
        <f t="shared" si="0"/>
        <v>22.29</v>
      </c>
      <c r="O9" s="54">
        <f t="shared" si="1"/>
        <v>0.49966655548141942</v>
      </c>
      <c r="R9" s="50"/>
    </row>
    <row r="10" spans="1:18" ht="24" customHeight="1">
      <c r="M10" s="3" t="s">
        <v>33</v>
      </c>
      <c r="N10" t="s">
        <v>34</v>
      </c>
      <c r="O10" t="s">
        <v>37</v>
      </c>
    </row>
    <row r="11" spans="1:18">
      <c r="B11">
        <v>3</v>
      </c>
      <c r="C11" s="43">
        <f>C4/(C$3-$A$3)</f>
        <v>1.0004353925789753</v>
      </c>
      <c r="D11" s="43">
        <f>D4/(D$3-$A$3)</f>
        <v>1.000194071127068</v>
      </c>
      <c r="E11" s="43">
        <f t="shared" ref="E11:L11" si="2">E4/(E$3-$A$3)</f>
        <v>1.0001938829916146</v>
      </c>
      <c r="F11" s="43">
        <f t="shared" si="2"/>
        <v>1.0001941653317798</v>
      </c>
      <c r="G11" s="43">
        <f t="shared" si="2"/>
        <v>1.0006818956699626</v>
      </c>
      <c r="H11" s="43">
        <f t="shared" si="2"/>
        <v>1.0001933674949242</v>
      </c>
      <c r="I11" s="43">
        <f t="shared" si="2"/>
        <v>0.99995164643876011</v>
      </c>
      <c r="J11" s="43">
        <f t="shared" si="2"/>
        <v>1.0004365541327123</v>
      </c>
      <c r="K11" s="43">
        <f t="shared" si="2"/>
        <v>1.0004377219006857</v>
      </c>
      <c r="L11" s="43">
        <f t="shared" si="2"/>
        <v>1.0006795786612299</v>
      </c>
      <c r="M11" s="44">
        <f>MEDIAN(C11:L11)</f>
        <v>1.0003147789553775</v>
      </c>
      <c r="N11" s="44">
        <f>AVERAGE(C11:L11)</f>
        <v>1.0003398276327711</v>
      </c>
      <c r="O11" s="43">
        <f>STDEV(C11:L11)</f>
        <v>2.3485474952270134E-4</v>
      </c>
      <c r="Q11" s="43"/>
      <c r="R11" s="43"/>
    </row>
    <row r="12" spans="1:18" ht="13" thickBot="1">
      <c r="B12">
        <v>3.5</v>
      </c>
      <c r="C12" s="43">
        <f t="shared" ref="C12:C16" si="3">C5/($C$3-$A$3)</f>
        <v>0.99850031445019582</v>
      </c>
      <c r="D12" s="43">
        <f t="shared" ref="D12:L16" si="4">D5/(D$3-$A$3)</f>
        <v>0.99728300422104699</v>
      </c>
      <c r="E12" s="43">
        <f t="shared" si="4"/>
        <v>0.99777034559643263</v>
      </c>
      <c r="F12" s="43">
        <f t="shared" si="4"/>
        <v>0.99873792534342976</v>
      </c>
      <c r="G12" s="43">
        <f t="shared" si="4"/>
        <v>0.99824655399152495</v>
      </c>
      <c r="H12" s="43">
        <f t="shared" si="4"/>
        <v>0.99777627380837286</v>
      </c>
      <c r="I12" s="43">
        <f t="shared" si="4"/>
        <v>0.99825927179536766</v>
      </c>
      <c r="J12" s="43">
        <f t="shared" si="4"/>
        <v>0.99873884361660825</v>
      </c>
      <c r="K12" s="43">
        <f t="shared" si="4"/>
        <v>0.99679003939497113</v>
      </c>
      <c r="L12" s="43">
        <f t="shared" si="4"/>
        <v>0.99873792534342976</v>
      </c>
      <c r="M12" s="44">
        <f t="shared" ref="M12:M16" si="5">MEDIAN(C12:L12)</f>
        <v>0.99825291289344631</v>
      </c>
      <c r="N12" s="44">
        <f t="shared" ref="N12:N16" si="6">AVERAGE(C12:L12)</f>
        <v>0.99808404975613796</v>
      </c>
      <c r="O12" s="43">
        <f t="shared" ref="O12:O16" si="7">STDEV(C12:L12)</f>
        <v>6.6862390607932921E-4</v>
      </c>
      <c r="Q12" s="43"/>
      <c r="R12" s="43"/>
    </row>
    <row r="13" spans="1:18" ht="13" thickBot="1">
      <c r="B13" s="2">
        <v>4</v>
      </c>
      <c r="C13" s="43">
        <f t="shared" si="3"/>
        <v>0.99051811716898064</v>
      </c>
      <c r="D13" s="43">
        <f t="shared" si="4"/>
        <v>0.98369802532628203</v>
      </c>
      <c r="E13" s="43">
        <f t="shared" si="4"/>
        <v>0.98250206000678586</v>
      </c>
      <c r="F13" s="43">
        <f t="shared" si="4"/>
        <v>0.99048589874277937</v>
      </c>
      <c r="G13" s="43">
        <f t="shared" si="4"/>
        <v>0.97511080804636874</v>
      </c>
      <c r="H13" s="43">
        <f t="shared" si="4"/>
        <v>0.97988978052789322</v>
      </c>
      <c r="I13" s="43">
        <f t="shared" si="4"/>
        <v>0.98520381026062565</v>
      </c>
      <c r="J13" s="43">
        <f t="shared" si="4"/>
        <v>0.98491462941404717</v>
      </c>
      <c r="K13" s="43">
        <f t="shared" si="4"/>
        <v>0.96931083118525363</v>
      </c>
      <c r="L13" s="43">
        <f t="shared" si="4"/>
        <v>0.98441823212465407</v>
      </c>
      <c r="M13" s="46">
        <f t="shared" si="5"/>
        <v>0.98405812872546805</v>
      </c>
      <c r="N13" s="47">
        <f t="shared" si="6"/>
        <v>0.98260521928036693</v>
      </c>
      <c r="O13" s="48">
        <f t="shared" si="7"/>
        <v>6.5113367520093796E-3</v>
      </c>
      <c r="Q13" s="49"/>
      <c r="R13" s="49"/>
    </row>
    <row r="14" spans="1:18">
      <c r="B14">
        <v>4.5</v>
      </c>
      <c r="C14" s="43">
        <f t="shared" si="3"/>
        <v>0.91142179865512052</v>
      </c>
      <c r="D14" s="43">
        <f t="shared" si="4"/>
        <v>0.900732618504682</v>
      </c>
      <c r="E14" s="43">
        <f t="shared" si="4"/>
        <v>0.89913237361252485</v>
      </c>
      <c r="F14" s="43">
        <f t="shared" si="4"/>
        <v>0.91743119266055029</v>
      </c>
      <c r="G14" s="43">
        <f t="shared" si="4"/>
        <v>0.89011738346890057</v>
      </c>
      <c r="H14" s="43">
        <f t="shared" si="4"/>
        <v>0.88900705791356471</v>
      </c>
      <c r="I14" s="43">
        <f t="shared" si="4"/>
        <v>0.90662927324597453</v>
      </c>
      <c r="J14" s="43">
        <f t="shared" si="4"/>
        <v>0.91118548700038793</v>
      </c>
      <c r="K14" s="43">
        <f t="shared" si="4"/>
        <v>0.86741889985895637</v>
      </c>
      <c r="L14" s="43">
        <f t="shared" si="4"/>
        <v>0.90748021940682477</v>
      </c>
      <c r="M14" s="44">
        <f t="shared" si="5"/>
        <v>0.90368094587532832</v>
      </c>
      <c r="N14" s="44">
        <f t="shared" si="6"/>
        <v>0.90005563043274872</v>
      </c>
      <c r="O14" s="43">
        <f t="shared" si="7"/>
        <v>1.468414699696231E-2</v>
      </c>
      <c r="Q14" s="43"/>
      <c r="R14" s="43"/>
    </row>
    <row r="15" spans="1:18">
      <c r="B15">
        <v>5</v>
      </c>
      <c r="C15" s="43">
        <f t="shared" si="3"/>
        <v>0.75032654443423141</v>
      </c>
      <c r="D15" s="43">
        <f t="shared" si="4"/>
        <v>0.74668866139440104</v>
      </c>
      <c r="E15" s="43">
        <f t="shared" si="4"/>
        <v>0.76317192574281412</v>
      </c>
      <c r="F15" s="43">
        <f t="shared" si="4"/>
        <v>0.74850735401194102</v>
      </c>
      <c r="G15" s="43">
        <f t="shared" si="4"/>
        <v>0.7556865228191515</v>
      </c>
      <c r="H15" s="43">
        <f t="shared" si="4"/>
        <v>0.74518998356376287</v>
      </c>
      <c r="I15" s="43">
        <f t="shared" si="4"/>
        <v>0.74512837870509163</v>
      </c>
      <c r="J15" s="43">
        <f t="shared" si="4"/>
        <v>0.76639503298408995</v>
      </c>
      <c r="K15" s="43">
        <f t="shared" si="4"/>
        <v>0.73050921647779776</v>
      </c>
      <c r="L15" s="43">
        <f t="shared" si="4"/>
        <v>0.76331246056016688</v>
      </c>
      <c r="M15" s="44">
        <f t="shared" si="5"/>
        <v>0.74941694922308622</v>
      </c>
      <c r="N15" s="44">
        <f t="shared" si="6"/>
        <v>0.7514916080693449</v>
      </c>
      <c r="O15" s="43">
        <f t="shared" si="7"/>
        <v>1.0901911744064498E-2</v>
      </c>
      <c r="Q15" s="43"/>
      <c r="R15" s="43"/>
    </row>
    <row r="16" spans="1:18">
      <c r="B16">
        <v>6</v>
      </c>
      <c r="C16" s="43">
        <f t="shared" si="3"/>
        <v>0.53746795026849203</v>
      </c>
      <c r="D16" s="43">
        <f t="shared" si="4"/>
        <v>0.53296783271068837</v>
      </c>
      <c r="E16" s="43">
        <f t="shared" si="4"/>
        <v>0.56104890698463472</v>
      </c>
      <c r="F16" s="43">
        <f t="shared" si="4"/>
        <v>0.54317751565457983</v>
      </c>
      <c r="G16" s="43">
        <f t="shared" si="4"/>
        <v>0.54283766012371526</v>
      </c>
      <c r="H16" s="43">
        <f t="shared" si="4"/>
        <v>0.53321086725321476</v>
      </c>
      <c r="I16" s="43">
        <f t="shared" si="4"/>
        <v>0.51931724771529419</v>
      </c>
      <c r="J16" s="43">
        <f t="shared" si="4"/>
        <v>0.54666278618548692</v>
      </c>
      <c r="K16" s="43">
        <f t="shared" si="4"/>
        <v>0.5315889304994893</v>
      </c>
      <c r="L16" s="43">
        <f t="shared" si="4"/>
        <v>0.55701179554390556</v>
      </c>
      <c r="M16" s="44">
        <f t="shared" si="5"/>
        <v>0.54015280519610365</v>
      </c>
      <c r="N16" s="44">
        <f t="shared" si="6"/>
        <v>0.54052914929395002</v>
      </c>
      <c r="O16" s="43">
        <f t="shared" si="7"/>
        <v>1.2439527643242727E-2</v>
      </c>
      <c r="Q16" s="43"/>
      <c r="R16" s="43"/>
    </row>
    <row r="17" spans="1:21">
      <c r="U17" s="41"/>
    </row>
    <row r="18" spans="1:21">
      <c r="A18" t="s">
        <v>38</v>
      </c>
      <c r="B18" t="s">
        <v>47</v>
      </c>
      <c r="U18" s="41"/>
    </row>
    <row r="19" spans="1:21">
      <c r="U19" s="41"/>
    </row>
    <row r="20" spans="1:21">
      <c r="U20" s="41"/>
    </row>
    <row r="21" spans="1:21">
      <c r="U21" s="41"/>
    </row>
    <row r="22" spans="1:21">
      <c r="U22" s="41"/>
    </row>
    <row r="23" spans="1:21">
      <c r="U23" s="41"/>
    </row>
    <row r="24" spans="1:21">
      <c r="U24" s="41"/>
    </row>
  </sheetData>
  <mergeCells count="1">
    <mergeCell ref="A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FRD data</vt:lpstr>
      <vt:lpstr>sample of 10, stripped</vt:lpstr>
      <vt:lpstr>sample of 10, buffer-on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F</dc:creator>
  <cp:lastModifiedBy>G F</cp:lastModifiedBy>
  <cp:lastPrinted>2019-11-13T17:41:47Z</cp:lastPrinted>
  <dcterms:created xsi:type="dcterms:W3CDTF">2019-11-13T17:06:08Z</dcterms:created>
  <dcterms:modified xsi:type="dcterms:W3CDTF">2019-12-09T20:07:41Z</dcterms:modified>
</cp:coreProperties>
</file>