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tar\Desktop\海大\计算机类\计算机科学与技术导论\K2\"/>
    </mc:Choice>
  </mc:AlternateContent>
  <xr:revisionPtr revIDLastSave="0" documentId="8_{8A3B8C70-635C-4D4E-BC0C-E1F7A2BCC3F7}" xr6:coauthVersionLast="47" xr6:coauthVersionMax="47" xr10:uidLastSave="{00000000-0000-0000-0000-000000000000}"/>
  <bookViews>
    <workbookView xWindow="-110" yWindow="-110" windowWidth="25820" windowHeight="139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Sheet1!$A$2:$O$24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S11" i="1"/>
  <c r="S9" i="1"/>
  <c r="S8" i="1"/>
  <c r="S7" i="1"/>
  <c r="S6" i="1"/>
  <c r="S5" i="1"/>
  <c r="D28" i="1"/>
  <c r="N5" i="1"/>
  <c r="N16" i="1"/>
  <c r="N17" i="1"/>
  <c r="N6" i="1"/>
  <c r="N22" i="1"/>
  <c r="N11" i="1"/>
  <c r="N23" i="1"/>
  <c r="N21" i="1"/>
  <c r="N24" i="1"/>
  <c r="N19" i="1"/>
  <c r="N15" i="1"/>
  <c r="N20" i="1"/>
  <c r="O20" i="1"/>
  <c r="N4" i="1"/>
  <c r="O4" i="1"/>
  <c r="N14" i="1"/>
  <c r="O14" i="1"/>
  <c r="N18" i="1"/>
  <c r="O18" i="1"/>
  <c r="N8" i="1"/>
  <c r="O8" i="1"/>
  <c r="N7" i="1"/>
  <c r="O7" i="1"/>
  <c r="N9" i="1"/>
  <c r="O9" i="1"/>
  <c r="N10" i="1"/>
  <c r="N13" i="1"/>
  <c r="O13" i="1"/>
  <c r="N12" i="1"/>
  <c r="N3" i="1"/>
  <c r="I5" i="1"/>
  <c r="I16" i="1"/>
  <c r="I17" i="1"/>
  <c r="O17" i="1"/>
  <c r="I6" i="1"/>
  <c r="O6" i="1"/>
  <c r="I22" i="1"/>
  <c r="O22" i="1"/>
  <c r="I11" i="1"/>
  <c r="O11" i="1"/>
  <c r="I23" i="1"/>
  <c r="O23" i="1"/>
  <c r="I21" i="1"/>
  <c r="O21" i="1"/>
  <c r="I24" i="1"/>
  <c r="O24" i="1"/>
  <c r="I19" i="1"/>
  <c r="I15" i="1"/>
  <c r="I20" i="1"/>
  <c r="I4" i="1"/>
  <c r="I14" i="1"/>
  <c r="I18" i="1"/>
  <c r="I8" i="1"/>
  <c r="I7" i="1"/>
  <c r="I9" i="1"/>
  <c r="I10" i="1"/>
  <c r="I13" i="1"/>
  <c r="I12" i="1"/>
  <c r="I3" i="1"/>
  <c r="O3" i="1"/>
  <c r="O16" i="1"/>
  <c r="O12" i="1"/>
  <c r="O5" i="1"/>
  <c r="O10" i="1"/>
  <c r="O15" i="1"/>
  <c r="O19" i="1"/>
  <c r="D27" i="1"/>
</calcChain>
</file>

<file path=xl/sharedStrings.xml><?xml version="1.0" encoding="utf-8"?>
<sst xmlns="http://schemas.openxmlformats.org/spreadsheetml/2006/main" count="134" uniqueCount="101">
  <si>
    <t>序  号</t>
  </si>
  <si>
    <t>学   号</t>
  </si>
  <si>
    <t>姓   名</t>
  </si>
  <si>
    <t>年 级</t>
  </si>
  <si>
    <t>试验1</t>
    <phoneticPr fontId="1" type="noConversion"/>
  </si>
  <si>
    <t>试验2</t>
    <phoneticPr fontId="1" type="noConversion"/>
  </si>
  <si>
    <t>试验3</t>
    <phoneticPr fontId="1" type="noConversion"/>
  </si>
  <si>
    <t>4</t>
  </si>
  <si>
    <t>020332006001</t>
  </si>
  <si>
    <t>06</t>
  </si>
  <si>
    <t>5</t>
  </si>
  <si>
    <t>020332006002</t>
  </si>
  <si>
    <t>陈浩</t>
  </si>
  <si>
    <t>28</t>
    <phoneticPr fontId="1" type="noConversion"/>
  </si>
  <si>
    <t>6</t>
  </si>
  <si>
    <t>020332006003</t>
  </si>
  <si>
    <t>陈慧</t>
  </si>
  <si>
    <t>7</t>
  </si>
  <si>
    <t>020332006004</t>
  </si>
  <si>
    <t>陈建翔</t>
  </si>
  <si>
    <t>8</t>
  </si>
  <si>
    <t>020332006005</t>
  </si>
  <si>
    <t>9</t>
  </si>
  <si>
    <t>020332006006</t>
  </si>
  <si>
    <t>崔世民</t>
  </si>
  <si>
    <t>23</t>
    <phoneticPr fontId="1" type="noConversion"/>
  </si>
  <si>
    <t>10</t>
  </si>
  <si>
    <t>020332006007</t>
  </si>
  <si>
    <t>崔咏梅</t>
  </si>
  <si>
    <t>11</t>
  </si>
  <si>
    <t>020332006008</t>
  </si>
  <si>
    <t>段未杰</t>
  </si>
  <si>
    <t>15</t>
    <phoneticPr fontId="1" type="noConversion"/>
  </si>
  <si>
    <t>12</t>
  </si>
  <si>
    <t>020332006009</t>
  </si>
  <si>
    <t>冯国纲</t>
  </si>
  <si>
    <t>27</t>
    <phoneticPr fontId="1" type="noConversion"/>
  </si>
  <si>
    <t>13</t>
  </si>
  <si>
    <t>020332006010</t>
  </si>
  <si>
    <t>郭泓</t>
  </si>
  <si>
    <t>14</t>
  </si>
  <si>
    <t>020332006011</t>
  </si>
  <si>
    <t>郭群</t>
  </si>
  <si>
    <t>15</t>
  </si>
  <si>
    <t>020332006012</t>
  </si>
  <si>
    <t>郭战齐</t>
  </si>
  <si>
    <t>25</t>
    <phoneticPr fontId="1" type="noConversion"/>
  </si>
  <si>
    <t>16</t>
  </si>
  <si>
    <t>020332006013</t>
  </si>
  <si>
    <t>洪博为</t>
  </si>
  <si>
    <t>17</t>
  </si>
  <si>
    <t>020332006014</t>
  </si>
  <si>
    <t>黄舒彬</t>
  </si>
  <si>
    <t>18</t>
  </si>
  <si>
    <t>020332006015</t>
  </si>
  <si>
    <t>江丽莎</t>
  </si>
  <si>
    <t>26</t>
    <phoneticPr fontId="1" type="noConversion"/>
  </si>
  <si>
    <t>19</t>
  </si>
  <si>
    <t>020332006016</t>
  </si>
  <si>
    <t>蒋子龙</t>
  </si>
  <si>
    <t>20</t>
  </si>
  <si>
    <t>020332006017</t>
  </si>
  <si>
    <t>焦敬宽</t>
  </si>
  <si>
    <t>21</t>
  </si>
  <si>
    <t>020332006018</t>
  </si>
  <si>
    <t>康乐</t>
  </si>
  <si>
    <t>22</t>
  </si>
  <si>
    <t>020332006019</t>
  </si>
  <si>
    <t>孔东营</t>
  </si>
  <si>
    <t>23</t>
  </si>
  <si>
    <t>020332006020</t>
  </si>
  <si>
    <t>兰佳</t>
  </si>
  <si>
    <t>24</t>
    <phoneticPr fontId="1" type="noConversion"/>
  </si>
  <si>
    <t>24</t>
  </si>
  <si>
    <t>020332006021</t>
  </si>
  <si>
    <t>李贡湘</t>
  </si>
  <si>
    <t>25</t>
  </si>
  <si>
    <t>020332006022</t>
  </si>
  <si>
    <t>李洪超</t>
  </si>
  <si>
    <t>最终成绩</t>
    <phoneticPr fontId="1" type="noConversion"/>
  </si>
  <si>
    <t>考试题1</t>
    <phoneticPr fontId="1" type="noConversion"/>
  </si>
  <si>
    <t>考试题2</t>
    <phoneticPr fontId="1" type="noConversion"/>
  </si>
  <si>
    <t>考试题3</t>
    <phoneticPr fontId="1" type="noConversion"/>
  </si>
  <si>
    <t>考试题4</t>
    <phoneticPr fontId="1" type="noConversion"/>
  </si>
  <si>
    <t>平时成绩</t>
    <phoneticPr fontId="1" type="noConversion"/>
  </si>
  <si>
    <t>考试成绩</t>
    <phoneticPr fontId="1" type="noConversion"/>
  </si>
  <si>
    <t>作业</t>
    <phoneticPr fontId="1" type="noConversion"/>
  </si>
  <si>
    <t>褚红伟</t>
    <phoneticPr fontId="1" type="noConversion"/>
  </si>
  <si>
    <t>平均成绩：</t>
    <phoneticPr fontId="1" type="noConversion"/>
  </si>
  <si>
    <t>及格率：</t>
    <phoneticPr fontId="1" type="noConversion"/>
  </si>
  <si>
    <r>
      <t xml:space="preserve">平时成绩=作业+实验1+试验2+实验3；
考试成绩=4个考试题的总和；
最终成绩=平时成绩+考试成绩*70%
</t>
    </r>
    <r>
      <rPr>
        <sz val="14"/>
        <color indexed="10"/>
        <rFont val="宋体"/>
        <charset val="134"/>
      </rPr>
      <t xml:space="preserve">要求： 通过筛选的方式，过滤掉“蒋子龙”同学的信息，然后完成浅青绿色的部分。最后按最终成绩对同学的记录信息进行排序
将考试成绩绘制成饼图，展示以10分作为分段的学生成绩分布
</t>
    </r>
    <r>
      <rPr>
        <sz val="14"/>
        <rFont val="宋体"/>
        <charset val="134"/>
      </rPr>
      <t>将本文件另存为：</t>
    </r>
    <r>
      <rPr>
        <i/>
        <sz val="14"/>
        <color indexed="10"/>
        <rFont val="宋体"/>
        <charset val="134"/>
      </rPr>
      <t>你的学号_名字_excel.xls</t>
    </r>
    <r>
      <rPr>
        <sz val="14"/>
        <rFont val="宋体"/>
        <charset val="134"/>
      </rPr>
      <t>上传到课堂派</t>
    </r>
    <r>
      <rPr>
        <sz val="14"/>
        <color indexed="10"/>
        <rFont val="宋体"/>
        <charset val="134"/>
      </rPr>
      <t>：</t>
    </r>
    <phoneticPr fontId="1" type="noConversion"/>
  </si>
  <si>
    <t>分数段</t>
    <phoneticPr fontId="1" type="noConversion"/>
  </si>
  <si>
    <t>计数</t>
    <phoneticPr fontId="1" type="noConversion"/>
  </si>
  <si>
    <t>90~100</t>
    <phoneticPr fontId="1" type="noConversion"/>
  </si>
  <si>
    <t>30~39</t>
    <phoneticPr fontId="1" type="noConversion"/>
  </si>
  <si>
    <t>40~49</t>
    <phoneticPr fontId="1" type="noConversion"/>
  </si>
  <si>
    <t>50~59</t>
    <phoneticPr fontId="1" type="noConversion"/>
  </si>
  <si>
    <t>60~69</t>
    <phoneticPr fontId="1" type="noConversion"/>
  </si>
  <si>
    <t>70~79</t>
    <phoneticPr fontId="1" type="noConversion"/>
  </si>
  <si>
    <t>80~89</t>
    <phoneticPr fontId="1" type="noConversion"/>
  </si>
  <si>
    <t>毕超杰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</si>
</sst>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0" formatCode="0_);[Red]\(0\)"/>
    <numFmt numFmtId="191" formatCode="0.00_);[Red]\(0.00\)"/>
  </numFmts>
  <fonts count="15" x14ac:knownFonts="1"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2"/>
      <color indexed="10"/>
      <name val="宋体"/>
      <charset val="134"/>
    </font>
    <font>
      <sz val="12"/>
      <color indexed="58"/>
      <name val="宋体"/>
      <charset val="134"/>
    </font>
    <font>
      <sz val="14"/>
      <color indexed="48"/>
      <name val="宋体"/>
      <charset val="134"/>
    </font>
    <font>
      <sz val="14"/>
      <color indexed="10"/>
      <name val="宋体"/>
      <charset val="134"/>
    </font>
    <font>
      <i/>
      <sz val="14"/>
      <color indexed="10"/>
      <name val="宋体"/>
      <charset val="134"/>
    </font>
    <font>
      <sz val="14"/>
      <name val="宋体"/>
      <charset val="134"/>
    </font>
    <font>
      <sz val="12"/>
      <name val="宋体"/>
      <charset val="134"/>
    </font>
    <font>
      <sz val="14"/>
      <color indexed="48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90" fontId="0" fillId="0" borderId="0" xfId="0" applyNumberFormat="1" applyBorder="1" applyAlignment="1">
      <alignment horizontal="left" vertical="center"/>
    </xf>
    <xf numFmtId="19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190" fontId="0" fillId="4" borderId="5" xfId="0" applyNumberForma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0" fillId="0" borderId="0" xfId="0" applyNumberFormat="1" applyAlignment="1">
      <alignment horizontal="left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0" fontId="0" fillId="4" borderId="5" xfId="0" applyNumberFormat="1" applyFill="1" applyBorder="1" applyAlignment="1">
      <alignment horizontal="left" vertical="center"/>
    </xf>
    <xf numFmtId="49" fontId="12" fillId="0" borderId="5" xfId="0" applyNumberFormat="1" applyFont="1" applyBorder="1" applyAlignment="1">
      <alignment horizontal="left" vertical="center"/>
    </xf>
    <xf numFmtId="49" fontId="13" fillId="0" borderId="5" xfId="0" applyNumberFormat="1" applyFont="1" applyBorder="1" applyAlignment="1">
      <alignment horizontal="left" vertical="center"/>
    </xf>
    <xf numFmtId="0" fontId="12" fillId="0" borderId="5" xfId="0" applyNumberFormat="1" applyFont="1" applyBorder="1" applyAlignment="1">
      <alignment horizontal="left" vertical="center"/>
    </xf>
    <xf numFmtId="191" fontId="12" fillId="0" borderId="0" xfId="0" applyNumberFormat="1" applyFont="1" applyAlignment="1">
      <alignment horizontal="left" vertical="center"/>
    </xf>
    <xf numFmtId="0" fontId="14" fillId="0" borderId="4" xfId="0" applyFont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latin typeface="+mj-ea"/>
                <a:ea typeface="+mj-ea"/>
              </a:rPr>
              <a:t>分数段</a:t>
            </a:r>
            <a:r>
              <a:rPr lang="en-US" altLang="zh-CN" sz="1800" b="1">
                <a:latin typeface="+mj-ea"/>
                <a:ea typeface="+mj-ea"/>
              </a:rPr>
              <a:t>—</a:t>
            </a:r>
            <a:r>
              <a:rPr lang="zh-CN" altLang="en-US" sz="1800" b="1">
                <a:latin typeface="+mj-ea"/>
                <a:ea typeface="+mj-ea"/>
              </a:rPr>
              <a:t>计数饼图</a:t>
            </a:r>
          </a:p>
        </c:rich>
      </c:tx>
      <c:layout>
        <c:manualLayout>
          <c:xMode val="edge"/>
          <c:yMode val="edge"/>
          <c:x val="0.30572903225806453"/>
          <c:y val="5.3124999999999999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Sheet1!$R$4</c:f>
              <c:strCache>
                <c:ptCount val="1"/>
                <c:pt idx="0">
                  <c:v>分数段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85FB-4FDC-9744-4C87498FBC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FB-4FDC-9744-4C87498FBC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5FB-4FDC-9744-4C87498FBC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FB-4FDC-9744-4C87498FBC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5FB-4FDC-9744-4C87498FBC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FB-4FDC-9744-4C87498FBC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5FB-4FDC-9744-4C87498FBC64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FB-4FDC-9744-4C87498FBC64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FB-4FDC-9744-4C87498FBC64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FB-4FDC-9744-4C87498FBC64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FB-4FDC-9744-4C87498FBC6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FB-4FDC-9744-4C87498FBC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Sheet1!$R$5:$R$11</c:f>
              <c:strCache>
                <c:ptCount val="7"/>
                <c:pt idx="0">
                  <c:v>30~39</c:v>
                </c:pt>
                <c:pt idx="1">
                  <c:v>40~49</c:v>
                </c:pt>
                <c:pt idx="2">
                  <c:v>50~59</c:v>
                </c:pt>
                <c:pt idx="3">
                  <c:v>60~69</c:v>
                </c:pt>
                <c:pt idx="4">
                  <c:v>70~79</c:v>
                </c:pt>
                <c:pt idx="5">
                  <c:v>80~89</c:v>
                </c:pt>
                <c:pt idx="6">
                  <c:v>90~100</c:v>
                </c:pt>
              </c:strCache>
            </c:strRef>
          </c:cat>
          <c:val>
            <c:numRef>
              <c:f>Sheet1!$S$5:$S$11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FB-4FDC-9744-4C87498F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12</xdr:row>
      <xdr:rowOff>12700</xdr:rowOff>
    </xdr:from>
    <xdr:to>
      <xdr:col>22</xdr:col>
      <xdr:colOff>628650</xdr:colOff>
      <xdr:row>34</xdr:row>
      <xdr:rowOff>19050</xdr:rowOff>
    </xdr:to>
    <xdr:graphicFrame macro="">
      <xdr:nvGraphicFramePr>
        <xdr:cNvPr id="1043" name="图表 1">
          <a:extLst>
            <a:ext uri="{FF2B5EF4-FFF2-40B4-BE49-F238E27FC236}">
              <a16:creationId xmlns:a16="http://schemas.microsoft.com/office/drawing/2014/main" id="{7F3940E4-F551-3B78-0B71-A3CC52DF1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8"/>
  <sheetViews>
    <sheetView tabSelected="1" topLeftCell="B1" workbookViewId="0">
      <selection activeCell="N31" sqref="N31"/>
    </sheetView>
  </sheetViews>
  <sheetFormatPr defaultColWidth="8.83203125" defaultRowHeight="15" x14ac:dyDescent="0.25"/>
  <cols>
    <col min="1" max="2" width="8.83203125" customWidth="1"/>
    <col min="3" max="3" width="12.08203125" customWidth="1"/>
  </cols>
  <sheetData>
    <row r="1" spans="1:19" s="19" customFormat="1" ht="135.75" customHeight="1" thickBot="1" x14ac:dyDescent="0.3">
      <c r="C1" s="29" t="s">
        <v>90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9" s="4" customFormat="1" ht="16.5" customHeight="1" x14ac:dyDescent="0.25">
      <c r="A2" s="1" t="s">
        <v>0</v>
      </c>
      <c r="B2" s="2" t="s">
        <v>1</v>
      </c>
      <c r="C2" s="21" t="s">
        <v>2</v>
      </c>
      <c r="D2" s="17" t="s">
        <v>3</v>
      </c>
      <c r="E2" s="18" t="s">
        <v>86</v>
      </c>
      <c r="F2" s="18" t="s">
        <v>4</v>
      </c>
      <c r="G2" s="18" t="s">
        <v>5</v>
      </c>
      <c r="H2" s="18" t="s">
        <v>6</v>
      </c>
      <c r="I2" s="12" t="s">
        <v>84</v>
      </c>
      <c r="J2" s="3" t="s">
        <v>80</v>
      </c>
      <c r="K2" s="3" t="s">
        <v>81</v>
      </c>
      <c r="L2" s="3" t="s">
        <v>82</v>
      </c>
      <c r="M2" s="3" t="s">
        <v>83</v>
      </c>
      <c r="N2" s="13" t="s">
        <v>85</v>
      </c>
      <c r="O2" s="13" t="s">
        <v>79</v>
      </c>
    </row>
    <row r="3" spans="1:19" s="11" customFormat="1" ht="14.25" customHeight="1" x14ac:dyDescent="0.25">
      <c r="A3" s="5" t="s">
        <v>7</v>
      </c>
      <c r="B3" s="6" t="s">
        <v>8</v>
      </c>
      <c r="C3" s="28" t="s">
        <v>100</v>
      </c>
      <c r="D3" s="7" t="s">
        <v>9</v>
      </c>
      <c r="E3" s="8">
        <v>3</v>
      </c>
      <c r="F3" s="8">
        <v>6</v>
      </c>
      <c r="G3" s="8">
        <v>6</v>
      </c>
      <c r="H3" s="8">
        <v>6</v>
      </c>
      <c r="I3" s="15">
        <f t="shared" ref="I3:I24" si="0">SUM(E3:H3)</f>
        <v>21</v>
      </c>
      <c r="J3" s="9">
        <v>28</v>
      </c>
      <c r="K3" s="16">
        <v>7</v>
      </c>
      <c r="L3" s="10">
        <v>21</v>
      </c>
      <c r="M3" s="10">
        <v>16</v>
      </c>
      <c r="N3" s="14">
        <f t="shared" ref="N3:N24" si="1">SUM(J3:M3)</f>
        <v>72</v>
      </c>
      <c r="O3" s="14">
        <f t="shared" ref="O3:O24" si="2">I3+N3*0.7</f>
        <v>71.400000000000006</v>
      </c>
    </row>
    <row r="4" spans="1:19" s="11" customFormat="1" ht="14.25" customHeight="1" x14ac:dyDescent="0.25">
      <c r="A4" s="5" t="s">
        <v>50</v>
      </c>
      <c r="B4" s="6" t="s">
        <v>51</v>
      </c>
      <c r="C4" s="6" t="s">
        <v>52</v>
      </c>
      <c r="D4" s="7" t="s">
        <v>9</v>
      </c>
      <c r="E4" s="8">
        <v>3</v>
      </c>
      <c r="F4" s="8">
        <v>6</v>
      </c>
      <c r="G4" s="8">
        <v>6</v>
      </c>
      <c r="H4" s="8">
        <v>6</v>
      </c>
      <c r="I4" s="15">
        <f t="shared" si="0"/>
        <v>21</v>
      </c>
      <c r="J4" s="9">
        <v>27</v>
      </c>
      <c r="K4" s="16">
        <v>4</v>
      </c>
      <c r="L4" s="10">
        <v>22</v>
      </c>
      <c r="M4" s="10">
        <v>18</v>
      </c>
      <c r="N4" s="14">
        <f t="shared" si="1"/>
        <v>71</v>
      </c>
      <c r="O4" s="14">
        <f t="shared" si="2"/>
        <v>70.699999999999989</v>
      </c>
      <c r="R4" s="25" t="s">
        <v>91</v>
      </c>
      <c r="S4" s="25" t="s">
        <v>92</v>
      </c>
    </row>
    <row r="5" spans="1:19" s="11" customFormat="1" ht="14.25" customHeight="1" x14ac:dyDescent="0.25">
      <c r="A5" s="5" t="s">
        <v>10</v>
      </c>
      <c r="B5" s="6" t="s">
        <v>11</v>
      </c>
      <c r="C5" s="6" t="s">
        <v>12</v>
      </c>
      <c r="D5" s="7" t="s">
        <v>9</v>
      </c>
      <c r="E5" s="8">
        <v>3</v>
      </c>
      <c r="F5" s="8">
        <v>6</v>
      </c>
      <c r="G5" s="8">
        <v>6</v>
      </c>
      <c r="H5" s="8">
        <v>6</v>
      </c>
      <c r="I5" s="15">
        <f t="shared" si="0"/>
        <v>21</v>
      </c>
      <c r="J5" s="9">
        <v>28</v>
      </c>
      <c r="K5" s="16">
        <v>8</v>
      </c>
      <c r="L5" s="10">
        <v>17</v>
      </c>
      <c r="M5" s="10">
        <v>17</v>
      </c>
      <c r="N5" s="14">
        <f t="shared" si="1"/>
        <v>70</v>
      </c>
      <c r="O5" s="14">
        <f t="shared" si="2"/>
        <v>70</v>
      </c>
      <c r="R5" s="24" t="s">
        <v>94</v>
      </c>
      <c r="S5" s="26">
        <f>COUNTIFS(O3:O24,"&gt;=30",O3:O24,"&lt;40")</f>
        <v>1</v>
      </c>
    </row>
    <row r="6" spans="1:19" s="11" customFormat="1" ht="14.25" customHeight="1" x14ac:dyDescent="0.25">
      <c r="A6" s="5" t="s">
        <v>20</v>
      </c>
      <c r="B6" s="6" t="s">
        <v>21</v>
      </c>
      <c r="C6" s="6" t="s">
        <v>87</v>
      </c>
      <c r="D6" s="7" t="s">
        <v>9</v>
      </c>
      <c r="E6" s="8">
        <v>3</v>
      </c>
      <c r="F6" s="8">
        <v>6</v>
      </c>
      <c r="G6" s="8">
        <v>7</v>
      </c>
      <c r="H6" s="8">
        <v>7</v>
      </c>
      <c r="I6" s="15">
        <f t="shared" si="0"/>
        <v>23</v>
      </c>
      <c r="J6" s="9" t="s">
        <v>13</v>
      </c>
      <c r="K6" s="16">
        <v>11</v>
      </c>
      <c r="L6" s="10">
        <v>24</v>
      </c>
      <c r="M6" s="10">
        <v>24</v>
      </c>
      <c r="N6" s="14">
        <f t="shared" si="1"/>
        <v>59</v>
      </c>
      <c r="O6" s="14">
        <f t="shared" si="2"/>
        <v>64.3</v>
      </c>
      <c r="R6" s="24" t="s">
        <v>95</v>
      </c>
      <c r="S6" s="26">
        <f>COUNTIFS(O3:O24,"&gt;=40",O3:O24,"&lt;50")</f>
        <v>3</v>
      </c>
    </row>
    <row r="7" spans="1:19" s="11" customFormat="1" ht="14.25" customHeight="1" x14ac:dyDescent="0.25">
      <c r="A7" s="5" t="s">
        <v>63</v>
      </c>
      <c r="B7" s="6" t="s">
        <v>64</v>
      </c>
      <c r="C7" s="6" t="s">
        <v>65</v>
      </c>
      <c r="D7" s="7" t="s">
        <v>9</v>
      </c>
      <c r="E7" s="8">
        <v>3</v>
      </c>
      <c r="F7" s="8">
        <v>6</v>
      </c>
      <c r="G7" s="8">
        <v>6</v>
      </c>
      <c r="H7" s="8">
        <v>6</v>
      </c>
      <c r="I7" s="15">
        <f t="shared" si="0"/>
        <v>21</v>
      </c>
      <c r="J7" s="9" t="s">
        <v>13</v>
      </c>
      <c r="K7" s="16">
        <v>11</v>
      </c>
      <c r="L7" s="10">
        <v>24</v>
      </c>
      <c r="M7" s="10">
        <v>24</v>
      </c>
      <c r="N7" s="14">
        <f t="shared" si="1"/>
        <v>59</v>
      </c>
      <c r="O7" s="14">
        <f t="shared" si="2"/>
        <v>62.3</v>
      </c>
      <c r="R7" s="24" t="s">
        <v>96</v>
      </c>
      <c r="S7" s="26">
        <f>COUNTIFS(O3:O24,"&gt;=50",O3:O24,"&lt;60")</f>
        <v>13</v>
      </c>
    </row>
    <row r="8" spans="1:19" s="11" customFormat="1" ht="14.25" customHeight="1" x14ac:dyDescent="0.25">
      <c r="A8" s="5" t="s">
        <v>60</v>
      </c>
      <c r="B8" s="6" t="s">
        <v>61</v>
      </c>
      <c r="C8" s="6" t="s">
        <v>62</v>
      </c>
      <c r="D8" s="7" t="s">
        <v>9</v>
      </c>
      <c r="E8" s="8">
        <v>3</v>
      </c>
      <c r="F8" s="8">
        <v>6</v>
      </c>
      <c r="G8" s="8">
        <v>6</v>
      </c>
      <c r="H8" s="8">
        <v>6</v>
      </c>
      <c r="I8" s="15">
        <f t="shared" si="0"/>
        <v>21</v>
      </c>
      <c r="J8" s="9" t="s">
        <v>13</v>
      </c>
      <c r="K8" s="16">
        <v>8</v>
      </c>
      <c r="L8" s="10">
        <v>23</v>
      </c>
      <c r="M8" s="10">
        <v>24</v>
      </c>
      <c r="N8" s="14">
        <f t="shared" si="1"/>
        <v>55</v>
      </c>
      <c r="O8" s="14">
        <f t="shared" si="2"/>
        <v>59.5</v>
      </c>
      <c r="R8" s="24" t="s">
        <v>97</v>
      </c>
      <c r="S8" s="26">
        <f>COUNTIFS(O3:O24,"&gt;=60",O3:O24,"&lt;70")</f>
        <v>2</v>
      </c>
    </row>
    <row r="9" spans="1:19" s="11" customFormat="1" ht="14.25" customHeight="1" x14ac:dyDescent="0.25">
      <c r="A9" s="5" t="s">
        <v>66</v>
      </c>
      <c r="B9" s="6" t="s">
        <v>67</v>
      </c>
      <c r="C9" s="6" t="s">
        <v>68</v>
      </c>
      <c r="D9" s="7" t="s">
        <v>9</v>
      </c>
      <c r="E9" s="8">
        <v>3</v>
      </c>
      <c r="F9" s="8">
        <v>6</v>
      </c>
      <c r="G9" s="8">
        <v>4</v>
      </c>
      <c r="H9" s="8">
        <v>6</v>
      </c>
      <c r="I9" s="15">
        <f t="shared" si="0"/>
        <v>19</v>
      </c>
      <c r="J9" s="9" t="s">
        <v>36</v>
      </c>
      <c r="K9" s="16">
        <v>7</v>
      </c>
      <c r="L9" s="10">
        <v>21</v>
      </c>
      <c r="M9" s="10">
        <v>28</v>
      </c>
      <c r="N9" s="14">
        <f t="shared" si="1"/>
        <v>56</v>
      </c>
      <c r="O9" s="14">
        <f t="shared" si="2"/>
        <v>58.199999999999996</v>
      </c>
      <c r="R9" s="24" t="s">
        <v>98</v>
      </c>
      <c r="S9" s="26">
        <f>COUNTIFS(O3:O24,"&gt;=70",O3:O24,"&lt;80")</f>
        <v>3</v>
      </c>
    </row>
    <row r="10" spans="1:19" s="11" customFormat="1" ht="14.25" customHeight="1" x14ac:dyDescent="0.25">
      <c r="A10" s="5" t="s">
        <v>69</v>
      </c>
      <c r="B10" s="6" t="s">
        <v>70</v>
      </c>
      <c r="C10" s="6" t="s">
        <v>71</v>
      </c>
      <c r="D10" s="7" t="s">
        <v>9</v>
      </c>
      <c r="E10" s="8">
        <v>3</v>
      </c>
      <c r="F10" s="8">
        <v>6</v>
      </c>
      <c r="G10" s="8">
        <v>6</v>
      </c>
      <c r="H10" s="8">
        <v>6</v>
      </c>
      <c r="I10" s="15">
        <f t="shared" si="0"/>
        <v>21</v>
      </c>
      <c r="J10" s="9" t="s">
        <v>72</v>
      </c>
      <c r="K10" s="16">
        <v>6</v>
      </c>
      <c r="L10" s="10">
        <v>24</v>
      </c>
      <c r="M10" s="10">
        <v>23</v>
      </c>
      <c r="N10" s="14">
        <f t="shared" si="1"/>
        <v>53</v>
      </c>
      <c r="O10" s="14">
        <f t="shared" si="2"/>
        <v>58.099999999999994</v>
      </c>
      <c r="R10" s="24" t="s">
        <v>99</v>
      </c>
      <c r="S10" s="26">
        <f>COUNTIFS(O3:O24,"&gt;=80",O3:O24,"&lt;90")</f>
        <v>0</v>
      </c>
    </row>
    <row r="11" spans="1:19" s="11" customFormat="1" ht="14.25" customHeight="1" x14ac:dyDescent="0.25">
      <c r="A11" s="5" t="s">
        <v>26</v>
      </c>
      <c r="B11" s="6" t="s">
        <v>27</v>
      </c>
      <c r="C11" s="6" t="s">
        <v>28</v>
      </c>
      <c r="D11" s="7" t="s">
        <v>9</v>
      </c>
      <c r="E11" s="8">
        <v>3</v>
      </c>
      <c r="F11" s="8">
        <v>6</v>
      </c>
      <c r="G11" s="8">
        <v>6</v>
      </c>
      <c r="H11" s="8">
        <v>6</v>
      </c>
      <c r="I11" s="15">
        <f t="shared" si="0"/>
        <v>21</v>
      </c>
      <c r="J11" s="9" t="s">
        <v>13</v>
      </c>
      <c r="K11" s="16">
        <v>9</v>
      </c>
      <c r="L11" s="10">
        <v>24</v>
      </c>
      <c r="M11" s="10">
        <v>19</v>
      </c>
      <c r="N11" s="14">
        <f t="shared" si="1"/>
        <v>52</v>
      </c>
      <c r="O11" s="14">
        <f t="shared" si="2"/>
        <v>57.4</v>
      </c>
      <c r="R11" s="24" t="s">
        <v>93</v>
      </c>
      <c r="S11" s="26">
        <f>COUNTIFS(O3:O24,"&gt;=90",O3:O24,"&lt;=100")</f>
        <v>0</v>
      </c>
    </row>
    <row r="12" spans="1:19" s="11" customFormat="1" ht="14.25" customHeight="1" x14ac:dyDescent="0.25">
      <c r="A12" s="5" t="s">
        <v>76</v>
      </c>
      <c r="B12" s="6" t="s">
        <v>77</v>
      </c>
      <c r="C12" s="6" t="s">
        <v>78</v>
      </c>
      <c r="D12" s="7" t="s">
        <v>9</v>
      </c>
      <c r="E12" s="8">
        <v>3</v>
      </c>
      <c r="F12" s="8">
        <v>6</v>
      </c>
      <c r="G12" s="8">
        <v>6</v>
      </c>
      <c r="H12" s="8">
        <v>6</v>
      </c>
      <c r="I12" s="15">
        <f t="shared" si="0"/>
        <v>21</v>
      </c>
      <c r="J12" s="9" t="s">
        <v>13</v>
      </c>
      <c r="K12" s="16">
        <v>9</v>
      </c>
      <c r="L12" s="10">
        <v>22</v>
      </c>
      <c r="M12" s="10">
        <v>19</v>
      </c>
      <c r="N12" s="14">
        <f t="shared" si="1"/>
        <v>50</v>
      </c>
      <c r="O12" s="14">
        <f t="shared" si="2"/>
        <v>56</v>
      </c>
      <c r="S12" s="27"/>
    </row>
    <row r="13" spans="1:19" s="11" customFormat="1" ht="14.25" customHeight="1" x14ac:dyDescent="0.25">
      <c r="A13" s="5" t="s">
        <v>73</v>
      </c>
      <c r="B13" s="6" t="s">
        <v>74</v>
      </c>
      <c r="C13" s="6" t="s">
        <v>75</v>
      </c>
      <c r="D13" s="7" t="s">
        <v>9</v>
      </c>
      <c r="E13" s="8">
        <v>3</v>
      </c>
      <c r="F13" s="8">
        <v>6</v>
      </c>
      <c r="G13" s="8">
        <v>6</v>
      </c>
      <c r="H13" s="8">
        <v>6</v>
      </c>
      <c r="I13" s="15">
        <f t="shared" si="0"/>
        <v>21</v>
      </c>
      <c r="J13" s="9" t="s">
        <v>13</v>
      </c>
      <c r="K13" s="16">
        <v>4</v>
      </c>
      <c r="L13" s="10">
        <v>22</v>
      </c>
      <c r="M13" s="10">
        <v>23</v>
      </c>
      <c r="N13" s="14">
        <f t="shared" si="1"/>
        <v>49</v>
      </c>
      <c r="O13" s="14">
        <f t="shared" si="2"/>
        <v>55.3</v>
      </c>
    </row>
    <row r="14" spans="1:19" s="11" customFormat="1" ht="14.25" customHeight="1" x14ac:dyDescent="0.25">
      <c r="A14" s="5" t="s">
        <v>53</v>
      </c>
      <c r="B14" s="6" t="s">
        <v>54</v>
      </c>
      <c r="C14" s="6" t="s">
        <v>55</v>
      </c>
      <c r="D14" s="7" t="s">
        <v>9</v>
      </c>
      <c r="E14" s="8">
        <v>3</v>
      </c>
      <c r="F14" s="8">
        <v>6</v>
      </c>
      <c r="G14" s="8">
        <v>6</v>
      </c>
      <c r="H14" s="8">
        <v>4</v>
      </c>
      <c r="I14" s="15">
        <f t="shared" si="0"/>
        <v>19</v>
      </c>
      <c r="J14" s="9" t="s">
        <v>56</v>
      </c>
      <c r="K14" s="16">
        <v>7</v>
      </c>
      <c r="L14" s="10">
        <v>21</v>
      </c>
      <c r="M14" s="10">
        <v>23</v>
      </c>
      <c r="N14" s="14">
        <f t="shared" si="1"/>
        <v>51</v>
      </c>
      <c r="O14" s="14">
        <f t="shared" si="2"/>
        <v>54.699999999999996</v>
      </c>
    </row>
    <row r="15" spans="1:19" s="11" customFormat="1" ht="14.25" customHeight="1" x14ac:dyDescent="0.25">
      <c r="A15" s="5" t="s">
        <v>43</v>
      </c>
      <c r="B15" s="6" t="s">
        <v>44</v>
      </c>
      <c r="C15" s="6" t="s">
        <v>45</v>
      </c>
      <c r="D15" s="7" t="s">
        <v>9</v>
      </c>
      <c r="E15" s="8">
        <v>3</v>
      </c>
      <c r="F15" s="8">
        <v>6</v>
      </c>
      <c r="G15" s="8">
        <v>6</v>
      </c>
      <c r="H15" s="8">
        <v>6</v>
      </c>
      <c r="I15" s="15">
        <f t="shared" si="0"/>
        <v>21</v>
      </c>
      <c r="J15" s="9" t="s">
        <v>46</v>
      </c>
      <c r="K15" s="16">
        <v>8</v>
      </c>
      <c r="L15" s="10">
        <v>18</v>
      </c>
      <c r="M15" s="10">
        <v>21</v>
      </c>
      <c r="N15" s="14">
        <f t="shared" si="1"/>
        <v>47</v>
      </c>
      <c r="O15" s="14">
        <f t="shared" si="2"/>
        <v>53.9</v>
      </c>
    </row>
    <row r="16" spans="1:19" s="11" customFormat="1" ht="14.25" customHeight="1" x14ac:dyDescent="0.25">
      <c r="A16" s="5" t="s">
        <v>14</v>
      </c>
      <c r="B16" s="6" t="s">
        <v>15</v>
      </c>
      <c r="C16" s="6" t="s">
        <v>16</v>
      </c>
      <c r="D16" s="7" t="s">
        <v>9</v>
      </c>
      <c r="E16" s="8">
        <v>3</v>
      </c>
      <c r="F16" s="8">
        <v>6</v>
      </c>
      <c r="G16" s="8">
        <v>6</v>
      </c>
      <c r="H16" s="8">
        <v>6</v>
      </c>
      <c r="I16" s="15">
        <f t="shared" si="0"/>
        <v>21</v>
      </c>
      <c r="J16" s="9" t="s">
        <v>13</v>
      </c>
      <c r="K16" s="16">
        <v>8</v>
      </c>
      <c r="L16" s="10">
        <v>20</v>
      </c>
      <c r="M16" s="10">
        <v>18</v>
      </c>
      <c r="N16" s="14">
        <f t="shared" si="1"/>
        <v>46</v>
      </c>
      <c r="O16" s="14">
        <f t="shared" si="2"/>
        <v>53.199999999999996</v>
      </c>
    </row>
    <row r="17" spans="1:15" s="11" customFormat="1" ht="14.25" customHeight="1" x14ac:dyDescent="0.25">
      <c r="A17" s="5" t="s">
        <v>17</v>
      </c>
      <c r="B17" s="6" t="s">
        <v>18</v>
      </c>
      <c r="C17" s="6" t="s">
        <v>19</v>
      </c>
      <c r="D17" s="7" t="s">
        <v>9</v>
      </c>
      <c r="E17" s="8">
        <v>3</v>
      </c>
      <c r="F17" s="8">
        <v>6</v>
      </c>
      <c r="G17" s="8">
        <v>6</v>
      </c>
      <c r="H17" s="8">
        <v>6</v>
      </c>
      <c r="I17" s="15">
        <f t="shared" si="0"/>
        <v>21</v>
      </c>
      <c r="J17" s="9" t="s">
        <v>13</v>
      </c>
      <c r="K17" s="16">
        <v>8</v>
      </c>
      <c r="L17" s="10">
        <v>21</v>
      </c>
      <c r="M17" s="10">
        <v>16</v>
      </c>
      <c r="N17" s="14">
        <f t="shared" si="1"/>
        <v>45</v>
      </c>
      <c r="O17" s="14">
        <f t="shared" si="2"/>
        <v>52.5</v>
      </c>
    </row>
    <row r="18" spans="1:15" s="11" customFormat="1" ht="14.25" hidden="1" customHeight="1" x14ac:dyDescent="0.25">
      <c r="A18" s="5" t="s">
        <v>57</v>
      </c>
      <c r="B18" s="6" t="s">
        <v>58</v>
      </c>
      <c r="C18" s="6" t="s">
        <v>59</v>
      </c>
      <c r="D18" s="7" t="s">
        <v>9</v>
      </c>
      <c r="E18" s="8">
        <v>3</v>
      </c>
      <c r="F18" s="8">
        <v>6</v>
      </c>
      <c r="G18" s="8">
        <v>6</v>
      </c>
      <c r="H18" s="8">
        <v>6</v>
      </c>
      <c r="I18" s="15">
        <f t="shared" si="0"/>
        <v>21</v>
      </c>
      <c r="J18" s="9" t="s">
        <v>13</v>
      </c>
      <c r="K18" s="16">
        <v>7</v>
      </c>
      <c r="L18" s="10">
        <v>22</v>
      </c>
      <c r="M18" s="10">
        <v>26</v>
      </c>
      <c r="N18" s="14">
        <f t="shared" si="1"/>
        <v>55</v>
      </c>
      <c r="O18" s="14">
        <f t="shared" si="2"/>
        <v>59.5</v>
      </c>
    </row>
    <row r="19" spans="1:15" s="11" customFormat="1" ht="14.25" customHeight="1" x14ac:dyDescent="0.25">
      <c r="A19" s="5" t="s">
        <v>40</v>
      </c>
      <c r="B19" s="6" t="s">
        <v>41</v>
      </c>
      <c r="C19" s="6" t="s">
        <v>42</v>
      </c>
      <c r="D19" s="7" t="s">
        <v>9</v>
      </c>
      <c r="E19" s="8">
        <v>3</v>
      </c>
      <c r="F19" s="8">
        <v>6</v>
      </c>
      <c r="G19" s="8">
        <v>6</v>
      </c>
      <c r="H19" s="8">
        <v>6</v>
      </c>
      <c r="I19" s="15">
        <f t="shared" si="0"/>
        <v>21</v>
      </c>
      <c r="J19" s="9" t="s">
        <v>13</v>
      </c>
      <c r="K19" s="16">
        <v>8</v>
      </c>
      <c r="L19" s="10">
        <v>17</v>
      </c>
      <c r="M19" s="10">
        <v>20</v>
      </c>
      <c r="N19" s="14">
        <f t="shared" si="1"/>
        <v>45</v>
      </c>
      <c r="O19" s="14">
        <f t="shared" si="2"/>
        <v>52.5</v>
      </c>
    </row>
    <row r="20" spans="1:15" s="11" customFormat="1" ht="14.25" customHeight="1" x14ac:dyDescent="0.25">
      <c r="A20" s="5" t="s">
        <v>47</v>
      </c>
      <c r="B20" s="6" t="s">
        <v>48</v>
      </c>
      <c r="C20" s="6" t="s">
        <v>49</v>
      </c>
      <c r="D20" s="7" t="s">
        <v>9</v>
      </c>
      <c r="E20" s="8">
        <v>0</v>
      </c>
      <c r="F20" s="8">
        <v>6</v>
      </c>
      <c r="G20" s="8">
        <v>6</v>
      </c>
      <c r="H20" s="8">
        <v>6</v>
      </c>
      <c r="I20" s="15">
        <f t="shared" si="0"/>
        <v>18</v>
      </c>
      <c r="J20" s="9" t="s">
        <v>36</v>
      </c>
      <c r="K20" s="16">
        <v>4</v>
      </c>
      <c r="L20" s="10">
        <v>23</v>
      </c>
      <c r="M20" s="10">
        <v>22</v>
      </c>
      <c r="N20" s="14">
        <f t="shared" si="1"/>
        <v>49</v>
      </c>
      <c r="O20" s="14">
        <f t="shared" si="2"/>
        <v>52.3</v>
      </c>
    </row>
    <row r="21" spans="1:15" s="11" customFormat="1" ht="14.25" customHeight="1" x14ac:dyDescent="0.25">
      <c r="A21" s="5" t="s">
        <v>33</v>
      </c>
      <c r="B21" s="6" t="s">
        <v>34</v>
      </c>
      <c r="C21" s="6" t="s">
        <v>35</v>
      </c>
      <c r="D21" s="7" t="s">
        <v>9</v>
      </c>
      <c r="E21" s="8">
        <v>3</v>
      </c>
      <c r="F21" s="8">
        <v>6</v>
      </c>
      <c r="G21" s="8">
        <v>6</v>
      </c>
      <c r="H21" s="8">
        <v>6</v>
      </c>
      <c r="I21" s="15">
        <f t="shared" si="0"/>
        <v>21</v>
      </c>
      <c r="J21" s="9" t="s">
        <v>36</v>
      </c>
      <c r="K21" s="16">
        <v>8</v>
      </c>
      <c r="L21" s="10">
        <v>19</v>
      </c>
      <c r="M21" s="10">
        <v>14</v>
      </c>
      <c r="N21" s="14">
        <f t="shared" si="1"/>
        <v>41</v>
      </c>
      <c r="O21" s="14">
        <f t="shared" si="2"/>
        <v>49.7</v>
      </c>
    </row>
    <row r="22" spans="1:15" s="11" customFormat="1" ht="14.25" customHeight="1" x14ac:dyDescent="0.25">
      <c r="A22" s="5" t="s">
        <v>22</v>
      </c>
      <c r="B22" s="6" t="s">
        <v>23</v>
      </c>
      <c r="C22" s="6" t="s">
        <v>24</v>
      </c>
      <c r="D22" s="7" t="s">
        <v>9</v>
      </c>
      <c r="E22" s="8">
        <v>3</v>
      </c>
      <c r="F22" s="8">
        <v>6</v>
      </c>
      <c r="G22" s="8">
        <v>6</v>
      </c>
      <c r="H22" s="8">
        <v>6</v>
      </c>
      <c r="I22" s="15">
        <f t="shared" si="0"/>
        <v>21</v>
      </c>
      <c r="J22" s="9" t="s">
        <v>25</v>
      </c>
      <c r="K22" s="16">
        <v>6</v>
      </c>
      <c r="L22" s="10">
        <v>21</v>
      </c>
      <c r="M22" s="10">
        <v>13</v>
      </c>
      <c r="N22" s="14">
        <f t="shared" si="1"/>
        <v>40</v>
      </c>
      <c r="O22" s="14">
        <f t="shared" si="2"/>
        <v>49</v>
      </c>
    </row>
    <row r="23" spans="1:15" s="11" customFormat="1" ht="14.25" customHeight="1" x14ac:dyDescent="0.25">
      <c r="A23" s="5" t="s">
        <v>29</v>
      </c>
      <c r="B23" s="6" t="s">
        <v>30</v>
      </c>
      <c r="C23" s="6" t="s">
        <v>31</v>
      </c>
      <c r="D23" s="7" t="s">
        <v>9</v>
      </c>
      <c r="E23" s="8">
        <v>3</v>
      </c>
      <c r="F23" s="8">
        <v>4</v>
      </c>
      <c r="G23" s="8">
        <v>6</v>
      </c>
      <c r="H23" s="8">
        <v>6</v>
      </c>
      <c r="I23" s="15">
        <f t="shared" si="0"/>
        <v>19</v>
      </c>
      <c r="J23" s="9" t="s">
        <v>32</v>
      </c>
      <c r="K23" s="16">
        <v>9</v>
      </c>
      <c r="L23" s="10">
        <v>7</v>
      </c>
      <c r="M23" s="10">
        <v>18</v>
      </c>
      <c r="N23" s="14">
        <f t="shared" si="1"/>
        <v>34</v>
      </c>
      <c r="O23" s="14">
        <f t="shared" si="2"/>
        <v>42.8</v>
      </c>
    </row>
    <row r="24" spans="1:15" s="11" customFormat="1" ht="14.25" customHeight="1" x14ac:dyDescent="0.25">
      <c r="A24" s="5" t="s">
        <v>37</v>
      </c>
      <c r="B24" s="6" t="s">
        <v>38</v>
      </c>
      <c r="C24" s="6" t="s">
        <v>39</v>
      </c>
      <c r="D24" s="7" t="s">
        <v>9</v>
      </c>
      <c r="E24" s="8">
        <v>0</v>
      </c>
      <c r="F24" s="8">
        <v>6</v>
      </c>
      <c r="G24" s="8">
        <v>2</v>
      </c>
      <c r="H24" s="8">
        <v>2</v>
      </c>
      <c r="I24" s="15">
        <f t="shared" si="0"/>
        <v>10</v>
      </c>
      <c r="J24" s="9" t="s">
        <v>13</v>
      </c>
      <c r="K24" s="16">
        <v>7</v>
      </c>
      <c r="L24" s="10">
        <v>23</v>
      </c>
      <c r="M24" s="10">
        <v>10</v>
      </c>
      <c r="N24" s="14">
        <f t="shared" si="1"/>
        <v>40</v>
      </c>
      <c r="O24" s="14">
        <f t="shared" si="2"/>
        <v>38</v>
      </c>
    </row>
    <row r="25" spans="1:15" ht="19.5" customHeight="1" x14ac:dyDescent="0.25"/>
    <row r="27" spans="1:15" ht="21" customHeight="1" x14ac:dyDescent="0.25">
      <c r="C27" s="20" t="s">
        <v>88</v>
      </c>
      <c r="D27" s="14">
        <f>AVERAGE(O3:O24)</f>
        <v>56.422727272727272</v>
      </c>
    </row>
    <row r="28" spans="1:15" ht="20.25" customHeight="1" x14ac:dyDescent="0.25">
      <c r="C28" s="20" t="s">
        <v>89</v>
      </c>
      <c r="D28" s="23">
        <f>COUNTIF(O3:O24,"&gt;=60")/COUNT(O3:O24)</f>
        <v>0.22727272727272727</v>
      </c>
      <c r="G28" s="22"/>
    </row>
  </sheetData>
  <autoFilter ref="A2:O24">
    <filterColumn colId="2">
      <filters>
        <filter val="毕超杰"/>
        <filter val="陈浩"/>
        <filter val="陈慧"/>
        <filter val="陈建翔"/>
        <filter val="褚红伟"/>
        <filter val="崔世民"/>
        <filter val="崔咏梅"/>
        <filter val="段未杰"/>
        <filter val="冯国纲"/>
        <filter val="郭泓"/>
        <filter val="郭群"/>
        <filter val="郭战齐"/>
        <filter val="洪博为"/>
        <filter val="黄舒彬"/>
        <filter val="江丽莎"/>
        <filter val="焦敬宽"/>
        <filter val="康乐"/>
        <filter val="孔东营"/>
        <filter val="兰佳"/>
        <filter val="李贡湘"/>
        <filter val="李洪超"/>
      </filters>
    </filterColumn>
    <sortState xmlns:xlrd2="http://schemas.microsoft.com/office/spreadsheetml/2017/richdata2" ref="A3:O24">
      <sortCondition descending="1" ref="O2"/>
    </sortState>
  </autoFilter>
  <mergeCells count="1">
    <mergeCell ref="C1:O1"/>
  </mergeCells>
  <phoneticPr fontId="1" type="noConversion"/>
  <pageMargins left="0.75" right="0.75" top="1" bottom="1" header="0.5" footer="0.5"/>
  <pageSetup paperSize="9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320312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3203125"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never</dc:creator>
  <cp:lastModifiedBy>景星</cp:lastModifiedBy>
  <dcterms:created xsi:type="dcterms:W3CDTF">2009-12-24T06:41:13Z</dcterms:created>
  <dcterms:modified xsi:type="dcterms:W3CDTF">2023-10-05T21:28:05Z</dcterms:modified>
</cp:coreProperties>
</file>