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20610" windowHeight="11640"/>
  </bookViews>
  <sheets>
    <sheet name="itk_1_0" sheetId="1" r:id="rId1"/>
  </sheets>
  <calcPr calcId="145621"/>
</workbook>
</file>

<file path=xl/calcChain.xml><?xml version="1.0" encoding="utf-8"?>
<calcChain xmlns="http://schemas.openxmlformats.org/spreadsheetml/2006/main">
  <c r="U20" i="1" l="1"/>
  <c r="S20" i="1"/>
  <c r="R5" i="1"/>
  <c r="Q5" i="1"/>
  <c r="U9" i="1"/>
  <c r="U10" i="1"/>
  <c r="U11" i="1"/>
  <c r="U12" i="1"/>
  <c r="U13" i="1"/>
  <c r="U14" i="1"/>
  <c r="U15" i="1"/>
  <c r="U16" i="1"/>
  <c r="U17" i="1"/>
  <c r="U18" i="1"/>
  <c r="U8" i="1"/>
  <c r="R59" i="1" l="1"/>
  <c r="Q59" i="1"/>
  <c r="R58" i="1"/>
  <c r="Q58" i="1"/>
  <c r="R57" i="1"/>
  <c r="Q57" i="1"/>
  <c r="T57" i="1" s="1"/>
  <c r="R56" i="1"/>
  <c r="Q56" i="1"/>
  <c r="R55" i="1"/>
  <c r="Q55" i="1"/>
  <c r="T55" i="1" s="1"/>
  <c r="R54" i="1"/>
  <c r="Q54" i="1"/>
  <c r="R53" i="1"/>
  <c r="Q53" i="1"/>
  <c r="R52" i="1"/>
  <c r="T52" i="1" s="1"/>
  <c r="Q52" i="1"/>
  <c r="R51" i="1"/>
  <c r="Q51" i="1"/>
  <c r="R50" i="1"/>
  <c r="Q50" i="1"/>
  <c r="R49" i="1"/>
  <c r="Q49" i="1"/>
  <c r="R38" i="1"/>
  <c r="R37" i="1"/>
  <c r="R36" i="1"/>
  <c r="R35" i="1"/>
  <c r="R34" i="1"/>
  <c r="R33" i="1"/>
  <c r="R32" i="1"/>
  <c r="R31" i="1"/>
  <c r="R30" i="1"/>
  <c r="R29" i="1"/>
  <c r="R28" i="1"/>
  <c r="Q38" i="1"/>
  <c r="Q37" i="1"/>
  <c r="Q36" i="1"/>
  <c r="Q35" i="1"/>
  <c r="Q34" i="1"/>
  <c r="Q33" i="1"/>
  <c r="Q32" i="1"/>
  <c r="Q31" i="1"/>
  <c r="Q30" i="1"/>
  <c r="Q29" i="1"/>
  <c r="Q28" i="1"/>
  <c r="S9" i="1"/>
  <c r="S10" i="1"/>
  <c r="S11" i="1"/>
  <c r="S12" i="1"/>
  <c r="S13" i="1"/>
  <c r="S14" i="1"/>
  <c r="S15" i="1"/>
  <c r="S16" i="1"/>
  <c r="S17" i="1"/>
  <c r="S18" i="1"/>
  <c r="S8" i="1"/>
  <c r="T49" i="1" l="1"/>
  <c r="T50" i="1"/>
  <c r="T56" i="1"/>
  <c r="T34" i="1"/>
  <c r="T38" i="1"/>
  <c r="T30" i="1"/>
  <c r="T31" i="1"/>
  <c r="T35" i="1"/>
  <c r="T28" i="1"/>
  <c r="T32" i="1"/>
  <c r="T36" i="1"/>
  <c r="T59" i="1"/>
  <c r="T29" i="1"/>
  <c r="T33" i="1"/>
  <c r="T37" i="1"/>
  <c r="T51" i="1"/>
  <c r="T53" i="1"/>
  <c r="T58" i="1"/>
  <c r="T54" i="1"/>
  <c r="T40" i="1" l="1"/>
  <c r="T42" i="1" s="1"/>
  <c r="T61" i="1"/>
  <c r="T63" i="1" s="1"/>
</calcChain>
</file>

<file path=xl/sharedStrings.xml><?xml version="1.0" encoding="utf-8"?>
<sst xmlns="http://schemas.openxmlformats.org/spreadsheetml/2006/main" count="71" uniqueCount="26">
  <si>
    <t>Product Name : itk</t>
  </si>
  <si>
    <t xml:space="preserve"> </t>
  </si>
  <si>
    <t>OWN CLUSTER NAME</t>
  </si>
  <si>
    <t>OWN CLUSTER FILES</t>
  </si>
  <si>
    <t>GT CLUSTER NAMES</t>
  </si>
  <si>
    <t>TOTAL FILES</t>
  </si>
  <si>
    <t>BEST DISTANCE PER CLUSTER</t>
  </si>
  <si>
    <t>SECOND BEST</t>
  </si>
  <si>
    <t>GT CLUSTER FILES</t>
  </si>
  <si>
    <t>Average :</t>
  </si>
  <si>
    <t>================================ PERCENT OF FILES OF GROUND TRUTH CONTAINED IN MATCHED CLUSTER ================================</t>
  </si>
  <si>
    <t>FILE CONTAINMENT PERCENT</t>
  </si>
  <si>
    <t>FILES OF THE MATCHED GT CLUSTER</t>
  </si>
  <si>
    <t>FILES CONTAINED</t>
  </si>
  <si>
    <t>TOTAL FILES MATCHED :</t>
  </si>
  <si>
    <t>PERCENT OF FILES MATCHED :</t>
  </si>
  <si>
    <t>================================ PERCENT OF SLOC OF GROUND TRUTH CONTAINED IN MATCHED CLUSTER ================================</t>
  </si>
  <si>
    <t>================================ TVERSKY SIMILARITY BETWEEN GROUND TRUTH CLUSTERS AND OWN CLUSTERS ================================</t>
  </si>
  <si>
    <t>TOTAL SLOCS</t>
  </si>
  <si>
    <t>SLOC OF THE MATCHED GT CLUSTER</t>
  </si>
  <si>
    <t>SLOC CONTAINMENT PERCENT</t>
  </si>
  <si>
    <t>SLOC CONTAINED</t>
  </si>
  <si>
    <t>TOTAL SLOC MATCHED :</t>
  </si>
  <si>
    <t>PERCENT OF SLOC MATCHED :</t>
  </si>
  <si>
    <t>OWN CLUSTER SLOC</t>
  </si>
  <si>
    <t>GT CLUSTER SLOC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</si>
</sst>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4" borderId="0" xfId="0" applyFill="1" applyAlignment="1">
      <alignment horizontal="center" vertical="center"/>
    </xf>
    <xf numFmtId="0" fontId="8" fillId="4" borderId="0" xfId="8"/>
    <xf numFmtId="0" fontId="0" fillId="34" borderId="0" xfId="0" applyFill="1" applyAlignment="1">
      <alignment horizontal="center"/>
    </xf>
    <xf numFmtId="0" fontId="6" fillId="2" borderId="0" xfId="6"/>
    <xf numFmtId="0" fontId="0" fillId="34" borderId="0" xfId="0" applyFill="1"/>
    <xf numFmtId="0" fontId="0" fillId="34" borderId="0" xfId="0" quotePrefix="1" applyFill="1" applyAlignment="1"/>
    <xf numFmtId="0" fontId="0" fillId="0" borderId="0" xfId="0" quotePrefix="1" applyFill="1" applyAlignment="1"/>
    <xf numFmtId="0" fontId="18" fillId="0" borderId="0" xfId="0" applyFont="1" applyFill="1" applyAlignment="1">
      <alignment vertical="center"/>
    </xf>
    <xf numFmtId="0" fontId="14" fillId="34" borderId="0" xfId="0" applyFont="1" applyFill="1"/>
    <xf numFmtId="0" fontId="14" fillId="0" borderId="0" xfId="0" applyFont="1" applyFill="1"/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8" fillId="0" borderId="0" xfId="8" applyFill="1"/>
    <xf numFmtId="49" fontId="0" fillId="0" borderId="0" xfId="0" applyNumberFormat="1" applyFill="1"/>
    <xf numFmtId="0" fontId="6" fillId="0" borderId="0" xfId="6" applyFill="1"/>
    <xf numFmtId="0" fontId="0" fillId="0" borderId="0" xfId="0" quotePrefix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2"/>
  <sheetViews>
    <sheetView tabSelected="1" zoomScale="70" zoomScaleNormal="70" workbookViewId="0">
      <selection activeCell="D7" sqref="D7"/>
    </sheetView>
  </sheetViews>
  <sheetFormatPr defaultRowHeight="15" x14ac:dyDescent="0.25"/>
  <cols>
    <col min="17" max="21" width="29" customWidth="1"/>
  </cols>
  <sheetData>
    <row r="1" spans="1:58" ht="26.25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14"/>
      <c r="X1" s="14"/>
      <c r="Y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</row>
    <row r="2" spans="1:58" x14ac:dyDescent="0.25">
      <c r="A2" s="24" t="s">
        <v>17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13"/>
      <c r="X2" s="13"/>
      <c r="Y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7"/>
    </row>
    <row r="3" spans="1:58" x14ac:dyDescent="0.25">
      <c r="P3" s="4"/>
      <c r="V3" s="15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17"/>
    </row>
    <row r="4" spans="1:58" x14ac:dyDescent="0.25">
      <c r="A4" s="5" t="s">
        <v>2</v>
      </c>
      <c r="B4" s="5" t="s">
        <v>3</v>
      </c>
      <c r="C4" s="5" t="s">
        <v>24</v>
      </c>
      <c r="D4" s="6" t="s">
        <v>4</v>
      </c>
      <c r="E4" s="6">
        <v>3197</v>
      </c>
      <c r="F4" s="6">
        <v>7381</v>
      </c>
      <c r="G4" s="6">
        <v>3994</v>
      </c>
      <c r="H4" s="6">
        <v>3340</v>
      </c>
      <c r="I4" s="6">
        <v>6019</v>
      </c>
      <c r="J4" s="6">
        <v>1502</v>
      </c>
      <c r="K4" s="6">
        <v>18</v>
      </c>
      <c r="L4" s="6">
        <v>9</v>
      </c>
      <c r="M4" s="6">
        <v>4907</v>
      </c>
      <c r="N4" s="6">
        <v>4506</v>
      </c>
      <c r="O4" s="6">
        <v>948</v>
      </c>
      <c r="P4" s="4"/>
      <c r="Q4" s="7" t="s">
        <v>5</v>
      </c>
      <c r="R4" s="7" t="s">
        <v>18</v>
      </c>
      <c r="S4" s="7" t="s">
        <v>6</v>
      </c>
      <c r="U4" s="7" t="s">
        <v>7</v>
      </c>
      <c r="V4" s="15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8"/>
      <c r="BB4" s="18"/>
      <c r="BC4" s="18"/>
      <c r="BD4" s="3"/>
      <c r="BE4" s="18"/>
      <c r="BF4" s="17"/>
    </row>
    <row r="5" spans="1:58" x14ac:dyDescent="0.25">
      <c r="D5" s="6" t="s">
        <v>8</v>
      </c>
      <c r="E5" s="6">
        <v>415</v>
      </c>
      <c r="F5" s="6">
        <v>64</v>
      </c>
      <c r="G5" s="6">
        <v>590</v>
      </c>
      <c r="H5" s="6">
        <v>214</v>
      </c>
      <c r="I5" s="6">
        <v>2405</v>
      </c>
      <c r="J5" s="6">
        <v>1255</v>
      </c>
      <c r="K5" s="6">
        <v>111</v>
      </c>
      <c r="L5" s="6">
        <v>14</v>
      </c>
      <c r="M5" s="6">
        <v>387</v>
      </c>
      <c r="N5" s="6">
        <v>255</v>
      </c>
      <c r="O5" s="6">
        <v>1166</v>
      </c>
      <c r="P5" s="4"/>
      <c r="Q5">
        <f>SUM(E5:O5)</f>
        <v>6876</v>
      </c>
      <c r="R5">
        <f>SUM(E6:O6)</f>
        <v>1858687</v>
      </c>
      <c r="V5" s="15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9"/>
      <c r="BB5" s="19"/>
      <c r="BC5" s="3"/>
      <c r="BD5" s="3"/>
      <c r="BE5" s="3"/>
      <c r="BF5" s="17"/>
    </row>
    <row r="6" spans="1:58" x14ac:dyDescent="0.25">
      <c r="D6" s="6" t="s">
        <v>25</v>
      </c>
      <c r="E6" s="6">
        <v>97488</v>
      </c>
      <c r="F6" s="6">
        <v>16064</v>
      </c>
      <c r="G6" s="6">
        <v>125104</v>
      </c>
      <c r="H6" s="6">
        <v>44355</v>
      </c>
      <c r="I6" s="6">
        <v>936374</v>
      </c>
      <c r="J6" s="6">
        <v>216462</v>
      </c>
      <c r="K6" s="6">
        <v>21704</v>
      </c>
      <c r="L6" s="6">
        <v>2562</v>
      </c>
      <c r="M6" s="6">
        <v>85454</v>
      </c>
      <c r="N6" s="6">
        <v>72790</v>
      </c>
      <c r="O6" s="6">
        <v>240330</v>
      </c>
      <c r="P6" s="4"/>
      <c r="V6" s="15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8"/>
      <c r="BC6" s="3"/>
      <c r="BD6" s="3"/>
      <c r="BE6" s="3"/>
      <c r="BF6" s="17"/>
    </row>
    <row r="7" spans="1:58" x14ac:dyDescent="0.25">
      <c r="P7" s="4"/>
      <c r="V7" s="15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17"/>
    </row>
    <row r="8" spans="1:58" x14ac:dyDescent="0.25">
      <c r="A8" s="5">
        <v>3197</v>
      </c>
      <c r="B8" s="5">
        <v>1967</v>
      </c>
      <c r="C8" s="5">
        <v>414735</v>
      </c>
      <c r="E8">
        <v>0.33417296389588502</v>
      </c>
      <c r="F8">
        <v>3.1511570654849802E-2</v>
      </c>
      <c r="G8">
        <v>0.145482987876417</v>
      </c>
      <c r="H8">
        <v>8.8033012379642298E-2</v>
      </c>
      <c r="I8">
        <v>7.2278133577310097E-2</v>
      </c>
      <c r="J8">
        <v>0.309745499689633</v>
      </c>
      <c r="K8">
        <v>5.1010587102983597E-2</v>
      </c>
      <c r="L8">
        <v>2.0191822311963598E-3</v>
      </c>
      <c r="M8">
        <v>0.109600679694137</v>
      </c>
      <c r="N8">
        <v>9.0009000900089994E-2</v>
      </c>
      <c r="O8">
        <v>0.200446856048515</v>
      </c>
      <c r="P8" s="4" t="s">
        <v>1</v>
      </c>
      <c r="S8">
        <f t="shared" ref="S8:S18" si="0">MAX(E8:O8)</f>
        <v>0.33417296389588502</v>
      </c>
      <c r="U8">
        <f t="shared" ref="U8:U18" si="1">LARGE(E8:O8,2)</f>
        <v>0.309745499689633</v>
      </c>
      <c r="V8" s="15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17"/>
    </row>
    <row r="9" spans="1:58" x14ac:dyDescent="0.25">
      <c r="A9" s="5">
        <v>7381</v>
      </c>
      <c r="B9" s="5">
        <v>41</v>
      </c>
      <c r="C9" s="5">
        <v>8817</v>
      </c>
      <c r="E9">
        <v>0</v>
      </c>
      <c r="F9">
        <v>0.59047619047619004</v>
      </c>
      <c r="G9">
        <v>0</v>
      </c>
      <c r="H9">
        <v>0</v>
      </c>
      <c r="I9">
        <v>8.1766148814390802E-3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4" t="s">
        <v>1</v>
      </c>
      <c r="S9">
        <f t="shared" si="0"/>
        <v>0.59047619047619004</v>
      </c>
      <c r="U9">
        <f t="shared" si="1"/>
        <v>8.1766148814390802E-3</v>
      </c>
      <c r="V9" s="15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17"/>
    </row>
    <row r="10" spans="1:58" x14ac:dyDescent="0.25">
      <c r="A10" s="5">
        <v>3994</v>
      </c>
      <c r="B10" s="5">
        <v>411</v>
      </c>
      <c r="C10" s="5">
        <v>97250</v>
      </c>
      <c r="E10">
        <v>0</v>
      </c>
      <c r="F10">
        <v>0</v>
      </c>
      <c r="G10">
        <v>0.80319680319680298</v>
      </c>
      <c r="H10">
        <v>0</v>
      </c>
      <c r="I10">
        <v>6.3920454545454497E-3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4" t="s">
        <v>1</v>
      </c>
      <c r="S10">
        <f t="shared" si="0"/>
        <v>0.80319680319680298</v>
      </c>
      <c r="U10">
        <f t="shared" si="1"/>
        <v>6.3920454545454497E-3</v>
      </c>
      <c r="V10" s="15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17"/>
    </row>
    <row r="11" spans="1:58" x14ac:dyDescent="0.25">
      <c r="A11" s="5">
        <v>3340</v>
      </c>
      <c r="B11" s="5">
        <v>120</v>
      </c>
      <c r="C11" s="5">
        <v>27415</v>
      </c>
      <c r="E11">
        <v>0</v>
      </c>
      <c r="F11">
        <v>0</v>
      </c>
      <c r="G11">
        <v>0</v>
      </c>
      <c r="H11">
        <v>0.700598802395209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4.6656298600311003E-3</v>
      </c>
      <c r="P11" s="4" t="s">
        <v>1</v>
      </c>
      <c r="S11">
        <f t="shared" si="0"/>
        <v>0.700598802395209</v>
      </c>
      <c r="U11">
        <f t="shared" si="1"/>
        <v>4.6656298600311003E-3</v>
      </c>
      <c r="V11" s="15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17"/>
    </row>
    <row r="12" spans="1:58" x14ac:dyDescent="0.25">
      <c r="A12" s="5">
        <v>6019</v>
      </c>
      <c r="B12" s="5">
        <v>2068</v>
      </c>
      <c r="C12" s="5">
        <v>826285</v>
      </c>
      <c r="E12">
        <v>6.4438179621425697E-3</v>
      </c>
      <c r="F12">
        <v>0</v>
      </c>
      <c r="G12">
        <v>0</v>
      </c>
      <c r="H12">
        <v>0</v>
      </c>
      <c r="I12">
        <v>0.91616364855801402</v>
      </c>
      <c r="J12">
        <v>0</v>
      </c>
      <c r="K12">
        <v>0</v>
      </c>
      <c r="L12">
        <v>0</v>
      </c>
      <c r="M12">
        <v>0</v>
      </c>
      <c r="N12">
        <v>3.44382264313387E-3</v>
      </c>
      <c r="O12">
        <v>4.3290043290043203E-3</v>
      </c>
      <c r="P12" s="4" t="s">
        <v>1</v>
      </c>
      <c r="S12">
        <f t="shared" si="0"/>
        <v>0.91616364855801402</v>
      </c>
      <c r="U12">
        <f t="shared" si="1"/>
        <v>6.4438179621425697E-3</v>
      </c>
      <c r="V12" s="15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17"/>
    </row>
    <row r="13" spans="1:58" x14ac:dyDescent="0.25">
      <c r="A13" s="5">
        <v>1502</v>
      </c>
      <c r="B13" s="5">
        <v>758</v>
      </c>
      <c r="C13" s="5">
        <v>143015</v>
      </c>
      <c r="E13">
        <v>0</v>
      </c>
      <c r="F13">
        <v>0</v>
      </c>
      <c r="G13">
        <v>1.48367952522255E-3</v>
      </c>
      <c r="H13">
        <v>0</v>
      </c>
      <c r="I13">
        <v>1.2013910844135301E-2</v>
      </c>
      <c r="J13">
        <v>0.73323397913561805</v>
      </c>
      <c r="K13">
        <v>0</v>
      </c>
      <c r="L13">
        <v>0</v>
      </c>
      <c r="M13">
        <v>0</v>
      </c>
      <c r="N13">
        <v>0</v>
      </c>
      <c r="O13">
        <v>0</v>
      </c>
      <c r="P13" s="4" t="s">
        <v>1</v>
      </c>
      <c r="S13">
        <f t="shared" si="0"/>
        <v>0.73323397913561805</v>
      </c>
      <c r="U13">
        <f t="shared" si="1"/>
        <v>1.2013910844135301E-2</v>
      </c>
      <c r="V13" s="15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17"/>
    </row>
    <row r="14" spans="1:58" x14ac:dyDescent="0.25">
      <c r="A14" s="5">
        <v>18</v>
      </c>
      <c r="B14" s="5">
        <v>79</v>
      </c>
      <c r="C14" s="5">
        <v>25687</v>
      </c>
      <c r="E14">
        <v>8.0971659919028306E-3</v>
      </c>
      <c r="F14">
        <v>0</v>
      </c>
      <c r="G14">
        <v>0</v>
      </c>
      <c r="H14">
        <v>0</v>
      </c>
      <c r="I14">
        <v>1.5297906602254399E-2</v>
      </c>
      <c r="J14">
        <v>0</v>
      </c>
      <c r="K14">
        <v>0.61052631578947303</v>
      </c>
      <c r="L14">
        <v>0</v>
      </c>
      <c r="M14">
        <v>0</v>
      </c>
      <c r="N14">
        <v>0</v>
      </c>
      <c r="O14">
        <v>0</v>
      </c>
      <c r="P14" s="4" t="s">
        <v>1</v>
      </c>
      <c r="S14">
        <f t="shared" si="0"/>
        <v>0.61052631578947303</v>
      </c>
      <c r="U14">
        <f t="shared" si="1"/>
        <v>1.5297906602254399E-2</v>
      </c>
      <c r="V14" s="15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17"/>
    </row>
    <row r="15" spans="1:58" x14ac:dyDescent="0.25">
      <c r="A15" s="5">
        <v>9</v>
      </c>
      <c r="B15" s="5">
        <v>198</v>
      </c>
      <c r="C15" s="5">
        <v>46458</v>
      </c>
      <c r="E15">
        <v>2.2838499184339299E-2</v>
      </c>
      <c r="F15">
        <v>7.63358778625954E-3</v>
      </c>
      <c r="G15">
        <v>2.5380710659898401E-3</v>
      </c>
      <c r="H15">
        <v>4.8543689320388302E-3</v>
      </c>
      <c r="I15">
        <v>9.9884748367268503E-2</v>
      </c>
      <c r="J15">
        <v>2.33998623537508E-2</v>
      </c>
      <c r="K15">
        <v>0</v>
      </c>
      <c r="L15">
        <v>0.113207547169811</v>
      </c>
      <c r="M15">
        <v>4.1025641025640998E-2</v>
      </c>
      <c r="N15">
        <v>8.8300220750551807E-3</v>
      </c>
      <c r="O15">
        <v>2.1994134897360702E-2</v>
      </c>
      <c r="P15" s="4" t="s">
        <v>1</v>
      </c>
      <c r="S15">
        <f t="shared" si="0"/>
        <v>0.113207547169811</v>
      </c>
      <c r="U15">
        <f t="shared" si="1"/>
        <v>9.9884748367268503E-2</v>
      </c>
      <c r="V15" s="15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17"/>
    </row>
    <row r="16" spans="1:58" x14ac:dyDescent="0.25">
      <c r="A16" s="5">
        <v>4907</v>
      </c>
      <c r="B16" s="5">
        <v>246</v>
      </c>
      <c r="C16" s="5">
        <v>59164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0.77725118483412303</v>
      </c>
      <c r="N16">
        <v>0</v>
      </c>
      <c r="O16">
        <v>0</v>
      </c>
      <c r="P16" s="4" t="s">
        <v>1</v>
      </c>
      <c r="S16">
        <f t="shared" si="0"/>
        <v>0.77725118483412303</v>
      </c>
      <c r="U16">
        <f t="shared" si="1"/>
        <v>0</v>
      </c>
      <c r="V16" s="15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17"/>
    </row>
    <row r="17" spans="1:58" x14ac:dyDescent="0.25">
      <c r="A17" s="5">
        <v>4506</v>
      </c>
      <c r="B17" s="5">
        <v>149</v>
      </c>
      <c r="C17" s="5">
        <v>42094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0.73762376237623695</v>
      </c>
      <c r="O17">
        <v>0</v>
      </c>
      <c r="P17" s="4" t="s">
        <v>1</v>
      </c>
      <c r="S17">
        <f t="shared" si="0"/>
        <v>0.73762376237623695</v>
      </c>
      <c r="U17">
        <f t="shared" si="1"/>
        <v>0</v>
      </c>
      <c r="V17" s="15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17"/>
    </row>
    <row r="18" spans="1:58" x14ac:dyDescent="0.25">
      <c r="A18" s="5">
        <v>948</v>
      </c>
      <c r="B18" s="5">
        <v>839</v>
      </c>
      <c r="C18" s="5">
        <v>167767</v>
      </c>
      <c r="E18">
        <v>0</v>
      </c>
      <c r="F18">
        <v>0</v>
      </c>
      <c r="G18">
        <v>0</v>
      </c>
      <c r="H18">
        <v>0</v>
      </c>
      <c r="I18">
        <v>6.7817509247842097E-3</v>
      </c>
      <c r="J18" s="1">
        <v>9.5510983763132703E-4</v>
      </c>
      <c r="K18">
        <v>0</v>
      </c>
      <c r="L18">
        <v>0</v>
      </c>
      <c r="M18">
        <v>0</v>
      </c>
      <c r="N18">
        <v>0</v>
      </c>
      <c r="O18">
        <v>0.82493765586034895</v>
      </c>
      <c r="P18" s="4" t="s">
        <v>1</v>
      </c>
      <c r="S18">
        <f t="shared" si="0"/>
        <v>0.82493765586034895</v>
      </c>
      <c r="U18">
        <f t="shared" si="1"/>
        <v>6.7817509247842097E-3</v>
      </c>
      <c r="V18" s="15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17"/>
    </row>
    <row r="19" spans="1:58" x14ac:dyDescent="0.25">
      <c r="P19" s="4"/>
      <c r="V19" s="15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20"/>
      <c r="BC19" s="20"/>
      <c r="BD19" s="20"/>
      <c r="BE19" s="20"/>
      <c r="BF19" s="17"/>
    </row>
    <row r="20" spans="1:58" x14ac:dyDescent="0.25">
      <c r="P20" s="4"/>
      <c r="R20" s="8" t="s">
        <v>9</v>
      </c>
      <c r="S20" s="8">
        <f>AVERAGE(S8:S18)</f>
        <v>0.64921716851706468</v>
      </c>
      <c r="T20" s="8" t="s">
        <v>9</v>
      </c>
      <c r="U20" s="8">
        <f>AVERAGE(U8:U18)</f>
        <v>4.2672902235112144E-2</v>
      </c>
      <c r="V20" s="15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17"/>
    </row>
    <row r="21" spans="1:58" x14ac:dyDescent="0.25">
      <c r="P21" s="4"/>
      <c r="V21" s="15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7"/>
    </row>
    <row r="22" spans="1:58" x14ac:dyDescent="0.25">
      <c r="A22" s="24" t="s">
        <v>10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12"/>
      <c r="W22" s="13"/>
      <c r="X22" s="1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17"/>
    </row>
    <row r="23" spans="1:58" x14ac:dyDescent="0.25">
      <c r="P23" s="4"/>
      <c r="V23" s="15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19"/>
      <c r="BB23" s="19"/>
      <c r="BC23" s="19"/>
      <c r="BD23" s="19"/>
      <c r="BE23" s="3"/>
      <c r="BF23" s="17"/>
    </row>
    <row r="24" spans="1:58" x14ac:dyDescent="0.25">
      <c r="A24" s="5" t="s">
        <v>2</v>
      </c>
      <c r="B24" s="5" t="s">
        <v>3</v>
      </c>
      <c r="C24" s="5" t="s">
        <v>24</v>
      </c>
      <c r="D24" s="6" t="s">
        <v>4</v>
      </c>
      <c r="E24" s="6">
        <v>3197</v>
      </c>
      <c r="F24" s="6">
        <v>7381</v>
      </c>
      <c r="G24" s="6">
        <v>3994</v>
      </c>
      <c r="H24" s="6">
        <v>3340</v>
      </c>
      <c r="I24" s="6">
        <v>6019</v>
      </c>
      <c r="J24" s="6">
        <v>1502</v>
      </c>
      <c r="K24" s="6">
        <v>18</v>
      </c>
      <c r="L24" s="6">
        <v>9</v>
      </c>
      <c r="M24" s="6">
        <v>4907</v>
      </c>
      <c r="N24" s="6">
        <v>4506</v>
      </c>
      <c r="O24" s="6">
        <v>948</v>
      </c>
      <c r="P24" s="4"/>
      <c r="V24" s="15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17"/>
    </row>
    <row r="25" spans="1:58" x14ac:dyDescent="0.25">
      <c r="D25" s="6" t="s">
        <v>8</v>
      </c>
      <c r="E25" s="6">
        <v>415</v>
      </c>
      <c r="F25" s="6">
        <v>64</v>
      </c>
      <c r="G25" s="6">
        <v>590</v>
      </c>
      <c r="H25" s="6">
        <v>214</v>
      </c>
      <c r="I25" s="6">
        <v>2405</v>
      </c>
      <c r="J25" s="6">
        <v>1255</v>
      </c>
      <c r="K25" s="6">
        <v>111</v>
      </c>
      <c r="L25" s="6">
        <v>14</v>
      </c>
      <c r="M25" s="6">
        <v>387</v>
      </c>
      <c r="N25" s="6">
        <v>255</v>
      </c>
      <c r="O25" s="6">
        <v>1166</v>
      </c>
      <c r="P25" s="4"/>
      <c r="Q25" s="9" t="s">
        <v>11</v>
      </c>
      <c r="R25" s="9" t="s">
        <v>12</v>
      </c>
      <c r="S25" s="2"/>
      <c r="T25" s="9" t="s">
        <v>13</v>
      </c>
      <c r="V25" s="15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17"/>
    </row>
    <row r="26" spans="1:58" x14ac:dyDescent="0.25">
      <c r="D26" s="6" t="s">
        <v>25</v>
      </c>
      <c r="E26" s="6">
        <v>97488</v>
      </c>
      <c r="F26" s="6">
        <v>16064</v>
      </c>
      <c r="G26" s="6">
        <v>125104</v>
      </c>
      <c r="H26" s="6">
        <v>44355</v>
      </c>
      <c r="I26" s="6">
        <v>936374</v>
      </c>
      <c r="J26" s="6">
        <v>216462</v>
      </c>
      <c r="K26" s="6">
        <v>21704</v>
      </c>
      <c r="L26" s="6">
        <v>2562</v>
      </c>
      <c r="M26" s="6">
        <v>85454</v>
      </c>
      <c r="N26" s="6">
        <v>72790</v>
      </c>
      <c r="O26" s="6">
        <v>240330</v>
      </c>
      <c r="P26" s="4"/>
      <c r="V26" s="15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17"/>
    </row>
    <row r="27" spans="1:58" x14ac:dyDescent="0.25">
      <c r="P27" s="4"/>
      <c r="V27" s="15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17"/>
    </row>
    <row r="28" spans="1:58" x14ac:dyDescent="0.25">
      <c r="A28" s="5">
        <v>3197</v>
      </c>
      <c r="B28" s="5">
        <v>1967</v>
      </c>
      <c r="C28" s="5">
        <v>414735</v>
      </c>
      <c r="E28">
        <v>0.95903614457831299</v>
      </c>
      <c r="F28">
        <v>0.5</v>
      </c>
      <c r="G28">
        <v>0.31525423728813501</v>
      </c>
      <c r="H28">
        <v>0.44859813084112099</v>
      </c>
      <c r="I28">
        <v>6.56964656964657E-2</v>
      </c>
      <c r="J28">
        <v>0.39760956175298801</v>
      </c>
      <c r="K28">
        <v>0.47747747747747699</v>
      </c>
      <c r="L28">
        <v>0.14285714285714199</v>
      </c>
      <c r="M28">
        <v>0.33333333333333298</v>
      </c>
      <c r="N28">
        <v>0.39215686274509798</v>
      </c>
      <c r="O28">
        <v>0.26929674099485401</v>
      </c>
      <c r="P28" s="4" t="s">
        <v>1</v>
      </c>
      <c r="Q28">
        <f t="shared" ref="Q28:Q38" si="2">INDEX(E28:O28,MATCH(MAX(E8:O8),E8:O8,0))</f>
        <v>0.95903614457831299</v>
      </c>
      <c r="R28">
        <f t="shared" ref="R28:R38" si="3">INDEX(E$25:O$25,MATCH(MAX(E8:O8),E8:O8,0))</f>
        <v>415</v>
      </c>
      <c r="T28">
        <f t="shared" ref="T28:T38" si="4">Q28*R28</f>
        <v>397.99999999999989</v>
      </c>
      <c r="V28" s="15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17"/>
    </row>
    <row r="29" spans="1:58" x14ac:dyDescent="0.25">
      <c r="A29" s="5">
        <v>7381</v>
      </c>
      <c r="B29" s="5">
        <v>41</v>
      </c>
      <c r="C29" s="5">
        <v>8817</v>
      </c>
      <c r="E29">
        <v>0</v>
      </c>
      <c r="F29">
        <v>0.484375</v>
      </c>
      <c r="G29">
        <v>0</v>
      </c>
      <c r="H29">
        <v>0</v>
      </c>
      <c r="I29">
        <v>4.1580041580041504E-3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4" t="s">
        <v>1</v>
      </c>
      <c r="Q29">
        <f t="shared" si="2"/>
        <v>0.484375</v>
      </c>
      <c r="R29">
        <f t="shared" si="3"/>
        <v>64</v>
      </c>
      <c r="T29">
        <f t="shared" si="4"/>
        <v>31</v>
      </c>
      <c r="V29" s="15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17"/>
    </row>
    <row r="30" spans="1:58" x14ac:dyDescent="0.25">
      <c r="A30" s="5">
        <v>3994</v>
      </c>
      <c r="B30" s="5">
        <v>411</v>
      </c>
      <c r="C30" s="5">
        <v>97250</v>
      </c>
      <c r="E30">
        <v>0</v>
      </c>
      <c r="F30">
        <v>0</v>
      </c>
      <c r="G30">
        <v>0.68135593220338897</v>
      </c>
      <c r="H30">
        <v>0</v>
      </c>
      <c r="I30">
        <v>3.7422037422037398E-3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4" t="s">
        <v>1</v>
      </c>
      <c r="Q30">
        <f t="shared" si="2"/>
        <v>0.68135593220338897</v>
      </c>
      <c r="R30">
        <f t="shared" si="3"/>
        <v>590</v>
      </c>
      <c r="T30">
        <f t="shared" si="4"/>
        <v>401.99999999999949</v>
      </c>
      <c r="V30" s="15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17"/>
    </row>
    <row r="31" spans="1:58" x14ac:dyDescent="0.25">
      <c r="A31" s="5">
        <v>3340</v>
      </c>
      <c r="B31" s="5">
        <v>120</v>
      </c>
      <c r="C31" s="5">
        <v>27415</v>
      </c>
      <c r="E31">
        <v>0</v>
      </c>
      <c r="F31">
        <v>0</v>
      </c>
      <c r="G31">
        <v>0</v>
      </c>
      <c r="H31">
        <v>0.54672897196261605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2.5728987993138899E-3</v>
      </c>
      <c r="P31" s="4" t="s">
        <v>1</v>
      </c>
      <c r="Q31">
        <f t="shared" si="2"/>
        <v>0.54672897196261605</v>
      </c>
      <c r="R31">
        <f t="shared" si="3"/>
        <v>214</v>
      </c>
      <c r="T31">
        <f t="shared" si="4"/>
        <v>116.99999999999983</v>
      </c>
      <c r="V31" s="15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17"/>
    </row>
    <row r="32" spans="1:58" x14ac:dyDescent="0.25">
      <c r="A32" s="5">
        <v>6019</v>
      </c>
      <c r="B32" s="5">
        <v>2068</v>
      </c>
      <c r="C32" s="5">
        <v>826285</v>
      </c>
      <c r="E32">
        <v>1.92771084337349E-2</v>
      </c>
      <c r="F32">
        <v>0</v>
      </c>
      <c r="G32">
        <v>0</v>
      </c>
      <c r="H32">
        <v>0</v>
      </c>
      <c r="I32">
        <v>0.85197505197505197</v>
      </c>
      <c r="J32">
        <v>0</v>
      </c>
      <c r="K32">
        <v>0</v>
      </c>
      <c r="L32">
        <v>0</v>
      </c>
      <c r="M32">
        <v>0</v>
      </c>
      <c r="N32">
        <v>1.5686274509803901E-2</v>
      </c>
      <c r="O32">
        <v>6.0034305317324104E-3</v>
      </c>
      <c r="P32" s="4" t="s">
        <v>1</v>
      </c>
      <c r="Q32">
        <f t="shared" si="2"/>
        <v>0.85197505197505197</v>
      </c>
      <c r="R32">
        <f t="shared" si="3"/>
        <v>2405</v>
      </c>
      <c r="T32">
        <f t="shared" si="4"/>
        <v>2049</v>
      </c>
      <c r="V32" s="15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17"/>
    </row>
    <row r="33" spans="1:58" x14ac:dyDescent="0.25">
      <c r="A33" s="5">
        <v>1502</v>
      </c>
      <c r="B33" s="5">
        <v>758</v>
      </c>
      <c r="C33" s="5">
        <v>143015</v>
      </c>
      <c r="E33">
        <v>0</v>
      </c>
      <c r="F33">
        <v>0</v>
      </c>
      <c r="G33">
        <v>1.6949152542372801E-3</v>
      </c>
      <c r="H33">
        <v>0</v>
      </c>
      <c r="I33">
        <v>7.9002079002079006E-3</v>
      </c>
      <c r="J33">
        <v>0.58804780876494001</v>
      </c>
      <c r="K33">
        <v>0</v>
      </c>
      <c r="L33">
        <v>0</v>
      </c>
      <c r="M33">
        <v>0</v>
      </c>
      <c r="N33">
        <v>0</v>
      </c>
      <c r="O33">
        <v>0</v>
      </c>
      <c r="P33" s="4" t="s">
        <v>1</v>
      </c>
      <c r="Q33">
        <f t="shared" si="2"/>
        <v>0.58804780876494001</v>
      </c>
      <c r="R33">
        <f t="shared" si="3"/>
        <v>1255</v>
      </c>
      <c r="T33">
        <f t="shared" si="4"/>
        <v>737.99999999999966</v>
      </c>
      <c r="V33" s="15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21"/>
      <c r="BD33" s="3"/>
      <c r="BE33" s="3"/>
      <c r="BF33" s="17"/>
    </row>
    <row r="34" spans="1:58" x14ac:dyDescent="0.25">
      <c r="A34" s="5">
        <v>18</v>
      </c>
      <c r="B34" s="5">
        <v>79</v>
      </c>
      <c r="C34" s="5">
        <v>25687</v>
      </c>
      <c r="E34">
        <v>4.8192771084337302E-3</v>
      </c>
      <c r="F34">
        <v>0</v>
      </c>
      <c r="G34">
        <v>0</v>
      </c>
      <c r="H34">
        <v>0</v>
      </c>
      <c r="I34">
        <v>7.9002079002079006E-3</v>
      </c>
      <c r="J34">
        <v>0</v>
      </c>
      <c r="K34">
        <v>0.52252252252252196</v>
      </c>
      <c r="L34">
        <v>0</v>
      </c>
      <c r="M34">
        <v>0</v>
      </c>
      <c r="N34">
        <v>0</v>
      </c>
      <c r="O34">
        <v>0</v>
      </c>
      <c r="P34" s="4" t="s">
        <v>1</v>
      </c>
      <c r="Q34">
        <f t="shared" si="2"/>
        <v>0.52252252252252196</v>
      </c>
      <c r="R34">
        <f t="shared" si="3"/>
        <v>111</v>
      </c>
      <c r="T34">
        <f t="shared" si="4"/>
        <v>57.999999999999936</v>
      </c>
      <c r="V34" s="15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17"/>
    </row>
    <row r="35" spans="1:58" x14ac:dyDescent="0.25">
      <c r="A35" s="5">
        <v>9</v>
      </c>
      <c r="B35" s="5">
        <v>198</v>
      </c>
      <c r="C35" s="5">
        <v>46458</v>
      </c>
      <c r="E35">
        <v>1.6867469879518E-2</v>
      </c>
      <c r="F35">
        <v>1.5625E-2</v>
      </c>
      <c r="G35">
        <v>1.6949152542372801E-3</v>
      </c>
      <c r="H35">
        <v>4.6728971962616802E-3</v>
      </c>
      <c r="I35">
        <v>5.4054054054054002E-2</v>
      </c>
      <c r="J35">
        <v>1.3545816733067701E-2</v>
      </c>
      <c r="K35">
        <v>0</v>
      </c>
      <c r="L35">
        <v>0.85714285714285698</v>
      </c>
      <c r="M35">
        <v>3.1007751937984399E-2</v>
      </c>
      <c r="N35">
        <v>7.8431372549019607E-3</v>
      </c>
      <c r="O35">
        <v>1.2864493996569399E-2</v>
      </c>
      <c r="P35" s="4" t="s">
        <v>1</v>
      </c>
      <c r="Q35">
        <f t="shared" si="2"/>
        <v>0.85714285714285698</v>
      </c>
      <c r="R35">
        <f t="shared" si="3"/>
        <v>14</v>
      </c>
      <c r="T35">
        <f t="shared" si="4"/>
        <v>11.999999999999998</v>
      </c>
      <c r="V35" s="15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21"/>
      <c r="BF35" s="17"/>
    </row>
    <row r="36" spans="1:58" x14ac:dyDescent="0.25">
      <c r="A36" s="5">
        <v>4907</v>
      </c>
      <c r="B36" s="5">
        <v>246</v>
      </c>
      <c r="C36" s="5">
        <v>59164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0.63565891472868197</v>
      </c>
      <c r="N36">
        <v>0</v>
      </c>
      <c r="O36">
        <v>0</v>
      </c>
      <c r="P36" s="4" t="s">
        <v>1</v>
      </c>
      <c r="Q36">
        <f t="shared" si="2"/>
        <v>0.63565891472868197</v>
      </c>
      <c r="R36">
        <f t="shared" si="3"/>
        <v>387</v>
      </c>
      <c r="T36">
        <f t="shared" si="4"/>
        <v>245.99999999999991</v>
      </c>
      <c r="V36" s="15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17"/>
    </row>
    <row r="37" spans="1:58" x14ac:dyDescent="0.25">
      <c r="A37" s="5">
        <v>4506</v>
      </c>
      <c r="B37" s="5">
        <v>149</v>
      </c>
      <c r="C37" s="5">
        <v>42094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0.584313725490196</v>
      </c>
      <c r="O37">
        <v>0</v>
      </c>
      <c r="P37" s="4" t="s">
        <v>1</v>
      </c>
      <c r="Q37">
        <f t="shared" si="2"/>
        <v>0.584313725490196</v>
      </c>
      <c r="R37">
        <f t="shared" si="3"/>
        <v>255</v>
      </c>
      <c r="T37">
        <f t="shared" si="4"/>
        <v>148.99999999999997</v>
      </c>
      <c r="V37" s="15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22"/>
      <c r="BD37" s="22"/>
      <c r="BE37" s="3"/>
      <c r="BF37" s="17"/>
    </row>
    <row r="38" spans="1:58" x14ac:dyDescent="0.25">
      <c r="A38" s="5">
        <v>948</v>
      </c>
      <c r="B38" s="5">
        <v>839</v>
      </c>
      <c r="C38" s="5">
        <v>167767</v>
      </c>
      <c r="E38">
        <v>0</v>
      </c>
      <c r="F38">
        <v>0</v>
      </c>
      <c r="G38">
        <v>0</v>
      </c>
      <c r="H38">
        <v>0</v>
      </c>
      <c r="I38">
        <v>4.5738045738045697E-3</v>
      </c>
      <c r="J38" s="1">
        <v>7.9681274900398398E-4</v>
      </c>
      <c r="K38">
        <v>0</v>
      </c>
      <c r="L38">
        <v>0</v>
      </c>
      <c r="M38">
        <v>0</v>
      </c>
      <c r="N38">
        <v>0</v>
      </c>
      <c r="O38">
        <v>0.70926243567753</v>
      </c>
      <c r="P38" s="4" t="s">
        <v>1</v>
      </c>
      <c r="Q38">
        <f t="shared" si="2"/>
        <v>0.70926243567753</v>
      </c>
      <c r="R38">
        <f t="shared" si="3"/>
        <v>1166</v>
      </c>
      <c r="T38">
        <f t="shared" si="4"/>
        <v>827</v>
      </c>
      <c r="V38" s="15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17"/>
    </row>
    <row r="39" spans="1:58" x14ac:dyDescent="0.25">
      <c r="P39" s="4"/>
      <c r="V39" s="15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22"/>
      <c r="BD39" s="22"/>
      <c r="BE39" s="3"/>
      <c r="BF39" s="17"/>
    </row>
    <row r="40" spans="1:58" x14ac:dyDescent="0.25">
      <c r="P40" s="4"/>
      <c r="S40" s="10" t="s">
        <v>14</v>
      </c>
      <c r="T40" s="10">
        <f>SUM(T28:T38)</f>
        <v>5026.9999999999982</v>
      </c>
      <c r="V40" s="15"/>
      <c r="AH40" s="2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7"/>
    </row>
    <row r="41" spans="1:58" x14ac:dyDescent="0.25">
      <c r="P41" s="4"/>
      <c r="V41" s="15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17"/>
    </row>
    <row r="42" spans="1:58" x14ac:dyDescent="0.25">
      <c r="P42" s="4"/>
      <c r="S42" s="10" t="s">
        <v>15</v>
      </c>
      <c r="T42" s="10">
        <f>T40/Q5</f>
        <v>0.73109365910413004</v>
      </c>
      <c r="V42" s="15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17"/>
    </row>
    <row r="43" spans="1:58" x14ac:dyDescent="0.25">
      <c r="A43" s="24" t="s">
        <v>16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15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17"/>
    </row>
    <row r="44" spans="1:58" x14ac:dyDescent="0.25">
      <c r="P44" s="4"/>
      <c r="V44" s="15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19"/>
      <c r="BE44" s="3"/>
      <c r="BF44" s="17"/>
    </row>
    <row r="45" spans="1:58" x14ac:dyDescent="0.25">
      <c r="A45" s="5" t="s">
        <v>2</v>
      </c>
      <c r="B45" s="5" t="s">
        <v>3</v>
      </c>
      <c r="C45" s="5" t="s">
        <v>24</v>
      </c>
      <c r="D45" s="6" t="s">
        <v>4</v>
      </c>
      <c r="E45" s="6">
        <v>3197</v>
      </c>
      <c r="F45" s="6">
        <v>7381</v>
      </c>
      <c r="G45" s="6">
        <v>3994</v>
      </c>
      <c r="H45" s="6">
        <v>3340</v>
      </c>
      <c r="I45" s="6">
        <v>6019</v>
      </c>
      <c r="J45" s="6">
        <v>1502</v>
      </c>
      <c r="K45" s="6">
        <v>18</v>
      </c>
      <c r="L45" s="6">
        <v>9</v>
      </c>
      <c r="M45" s="6">
        <v>4907</v>
      </c>
      <c r="N45" s="6">
        <v>4506</v>
      </c>
      <c r="O45" s="6">
        <v>948</v>
      </c>
      <c r="P45" s="4"/>
      <c r="V45" s="15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17"/>
    </row>
    <row r="46" spans="1:58" x14ac:dyDescent="0.25">
      <c r="D46" s="6" t="s">
        <v>8</v>
      </c>
      <c r="E46" s="6">
        <v>415</v>
      </c>
      <c r="F46" s="6">
        <v>64</v>
      </c>
      <c r="G46" s="6">
        <v>590</v>
      </c>
      <c r="H46" s="6">
        <v>214</v>
      </c>
      <c r="I46" s="6">
        <v>2405</v>
      </c>
      <c r="J46" s="6">
        <v>1255</v>
      </c>
      <c r="K46" s="6">
        <v>111</v>
      </c>
      <c r="L46" s="6">
        <v>14</v>
      </c>
      <c r="M46" s="6">
        <v>387</v>
      </c>
      <c r="N46" s="6">
        <v>255</v>
      </c>
      <c r="O46" s="6">
        <v>1166</v>
      </c>
      <c r="P46" s="4"/>
      <c r="Q46" s="11" t="s">
        <v>20</v>
      </c>
      <c r="R46" s="11" t="s">
        <v>19</v>
      </c>
      <c r="T46" s="9" t="s">
        <v>21</v>
      </c>
      <c r="V46" s="15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17"/>
    </row>
    <row r="47" spans="1:58" x14ac:dyDescent="0.25">
      <c r="D47" s="6" t="s">
        <v>25</v>
      </c>
      <c r="E47" s="6">
        <v>97488</v>
      </c>
      <c r="F47" s="6">
        <v>16064</v>
      </c>
      <c r="G47" s="6">
        <v>125104</v>
      </c>
      <c r="H47" s="6">
        <v>44355</v>
      </c>
      <c r="I47" s="6">
        <v>936374</v>
      </c>
      <c r="J47" s="6">
        <v>216462</v>
      </c>
      <c r="K47" s="6">
        <v>21704</v>
      </c>
      <c r="L47" s="6">
        <v>2562</v>
      </c>
      <c r="M47" s="6">
        <v>85454</v>
      </c>
      <c r="N47" s="6">
        <v>72790</v>
      </c>
      <c r="O47" s="6">
        <v>240330</v>
      </c>
      <c r="P47" s="4"/>
      <c r="V47" s="15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17"/>
    </row>
    <row r="48" spans="1:58" x14ac:dyDescent="0.25">
      <c r="P48" s="4"/>
      <c r="V48" s="15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17"/>
    </row>
    <row r="49" spans="1:58" x14ac:dyDescent="0.25">
      <c r="A49" s="5">
        <v>3197</v>
      </c>
      <c r="B49" s="5">
        <v>1967</v>
      </c>
      <c r="C49" s="5">
        <v>414735</v>
      </c>
      <c r="E49">
        <v>0.96522648941408096</v>
      </c>
      <c r="F49">
        <v>0.59431025896414302</v>
      </c>
      <c r="G49">
        <v>0.31365104233277902</v>
      </c>
      <c r="H49">
        <v>0.38383496787284399</v>
      </c>
      <c r="I49">
        <v>4.9478093155085397E-2</v>
      </c>
      <c r="J49">
        <v>0.335615489092773</v>
      </c>
      <c r="K49">
        <v>0.49433284187246501</v>
      </c>
      <c r="L49">
        <v>0.105386416861826</v>
      </c>
      <c r="M49">
        <v>0.29086994172303199</v>
      </c>
      <c r="N49">
        <v>0.40394284929248497</v>
      </c>
      <c r="O49">
        <v>0.29372113344151701</v>
      </c>
      <c r="P49" s="4" t="s">
        <v>1</v>
      </c>
      <c r="Q49">
        <f t="shared" ref="Q49:Q59" si="5">INDEX(E49:O49,MATCH(MAX(E8:O8),E8:O8,0))</f>
        <v>0.96522648941408096</v>
      </c>
      <c r="R49">
        <f t="shared" ref="R49:R59" si="6">INDEX(E$47:O$47,MATCH(MAX(E8:O8),E8:O8,0))</f>
        <v>97488</v>
      </c>
      <c r="T49">
        <f t="shared" ref="T49:T59" si="7">Q49*R49</f>
        <v>94097.999999999927</v>
      </c>
      <c r="V49" s="15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17"/>
    </row>
    <row r="50" spans="1:58" x14ac:dyDescent="0.25">
      <c r="A50" s="5">
        <v>7381</v>
      </c>
      <c r="B50" s="5">
        <v>41</v>
      </c>
      <c r="C50" s="5">
        <v>8817</v>
      </c>
      <c r="E50">
        <v>0</v>
      </c>
      <c r="F50">
        <v>0.40021165338645398</v>
      </c>
      <c r="G50">
        <v>0</v>
      </c>
      <c r="H50">
        <v>0</v>
      </c>
      <c r="I50">
        <v>2.5502630359236799E-3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4" t="s">
        <v>1</v>
      </c>
      <c r="Q50">
        <f t="shared" si="5"/>
        <v>0.40021165338645398</v>
      </c>
      <c r="R50">
        <f t="shared" si="6"/>
        <v>16064</v>
      </c>
      <c r="T50">
        <f t="shared" si="7"/>
        <v>6428.9999999999964</v>
      </c>
      <c r="V50" s="15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17"/>
    </row>
    <row r="51" spans="1:58" x14ac:dyDescent="0.25">
      <c r="A51" s="5">
        <v>3994</v>
      </c>
      <c r="B51" s="5">
        <v>411</v>
      </c>
      <c r="C51" s="5">
        <v>97250</v>
      </c>
      <c r="E51">
        <v>0</v>
      </c>
      <c r="F51">
        <v>0</v>
      </c>
      <c r="G51">
        <v>0.68204054226883204</v>
      </c>
      <c r="H51">
        <v>0</v>
      </c>
      <c r="I51">
        <v>1.27342279900979E-2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4" t="s">
        <v>1</v>
      </c>
      <c r="Q51">
        <f t="shared" si="5"/>
        <v>0.68204054226883204</v>
      </c>
      <c r="R51">
        <f t="shared" si="6"/>
        <v>125104</v>
      </c>
      <c r="T51">
        <f t="shared" si="7"/>
        <v>85325.999999999956</v>
      </c>
      <c r="V51" s="15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17"/>
    </row>
    <row r="52" spans="1:58" x14ac:dyDescent="0.25">
      <c r="A52" s="5">
        <v>3340</v>
      </c>
      <c r="B52" s="5">
        <v>120</v>
      </c>
      <c r="C52" s="5">
        <v>27415</v>
      </c>
      <c r="E52">
        <v>0</v>
      </c>
      <c r="F52">
        <v>0</v>
      </c>
      <c r="G52">
        <v>0</v>
      </c>
      <c r="H52">
        <v>0.60854469620110396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1.76007989015104E-3</v>
      </c>
      <c r="P52" s="4" t="s">
        <v>1</v>
      </c>
      <c r="Q52">
        <f t="shared" si="5"/>
        <v>0.60854469620110396</v>
      </c>
      <c r="R52">
        <f t="shared" si="6"/>
        <v>44355</v>
      </c>
      <c r="T52">
        <f t="shared" si="7"/>
        <v>26991.999999999967</v>
      </c>
      <c r="V52" s="15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17"/>
    </row>
    <row r="53" spans="1:58" x14ac:dyDescent="0.25">
      <c r="A53" s="5">
        <v>6019</v>
      </c>
      <c r="B53" s="5">
        <v>2068</v>
      </c>
      <c r="C53" s="5">
        <v>826285</v>
      </c>
      <c r="E53">
        <v>1.6289184309863699E-2</v>
      </c>
      <c r="F53">
        <v>0</v>
      </c>
      <c r="G53">
        <v>0</v>
      </c>
      <c r="H53">
        <v>0</v>
      </c>
      <c r="I53">
        <v>0.87802736940581405</v>
      </c>
      <c r="J53">
        <v>0</v>
      </c>
      <c r="K53">
        <v>0</v>
      </c>
      <c r="L53">
        <v>0</v>
      </c>
      <c r="M53">
        <v>0</v>
      </c>
      <c r="N53">
        <v>1.32985300178595E-2</v>
      </c>
      <c r="O53">
        <v>6.52020138975575E-3</v>
      </c>
      <c r="P53" s="4" t="s">
        <v>1</v>
      </c>
      <c r="Q53">
        <f t="shared" si="5"/>
        <v>0.87802736940581405</v>
      </c>
      <c r="R53">
        <f t="shared" si="6"/>
        <v>936374</v>
      </c>
      <c r="T53">
        <f t="shared" si="7"/>
        <v>822161.99999999977</v>
      </c>
      <c r="V53" s="15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17"/>
    </row>
    <row r="54" spans="1:58" x14ac:dyDescent="0.25">
      <c r="A54" s="5">
        <v>1502</v>
      </c>
      <c r="B54" s="5">
        <v>758</v>
      </c>
      <c r="C54" s="5">
        <v>143015</v>
      </c>
      <c r="E54">
        <v>0</v>
      </c>
      <c r="F54">
        <v>0</v>
      </c>
      <c r="G54">
        <v>2.9255659291469401E-3</v>
      </c>
      <c r="H54">
        <v>0</v>
      </c>
      <c r="I54">
        <v>2.0205601607904502E-3</v>
      </c>
      <c r="J54">
        <v>0.65026193974000002</v>
      </c>
      <c r="K54">
        <v>0</v>
      </c>
      <c r="L54">
        <v>0</v>
      </c>
      <c r="M54">
        <v>0</v>
      </c>
      <c r="N54">
        <v>0</v>
      </c>
      <c r="O54">
        <v>0</v>
      </c>
      <c r="P54" s="4" t="s">
        <v>1</v>
      </c>
      <c r="Q54">
        <f t="shared" si="5"/>
        <v>0.65026193974000002</v>
      </c>
      <c r="R54">
        <f t="shared" si="6"/>
        <v>216462</v>
      </c>
      <c r="T54">
        <f t="shared" si="7"/>
        <v>140756.99999999988</v>
      </c>
      <c r="V54" s="15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17"/>
    </row>
    <row r="55" spans="1:58" x14ac:dyDescent="0.25">
      <c r="A55" s="5">
        <v>18</v>
      </c>
      <c r="B55" s="5">
        <v>79</v>
      </c>
      <c r="C55" s="5">
        <v>25687</v>
      </c>
      <c r="E55">
        <v>6.8418677170523504E-3</v>
      </c>
      <c r="F55">
        <v>0</v>
      </c>
      <c r="G55">
        <v>0</v>
      </c>
      <c r="H55">
        <v>0</v>
      </c>
      <c r="I55">
        <v>1.4999348550899501E-2</v>
      </c>
      <c r="J55">
        <v>0</v>
      </c>
      <c r="K55">
        <v>0.50566715812753404</v>
      </c>
      <c r="L55">
        <v>0</v>
      </c>
      <c r="M55">
        <v>0</v>
      </c>
      <c r="N55">
        <v>0</v>
      </c>
      <c r="O55">
        <v>0</v>
      </c>
      <c r="P55" s="4" t="s">
        <v>1</v>
      </c>
      <c r="Q55">
        <f t="shared" si="5"/>
        <v>0.50566715812753404</v>
      </c>
      <c r="R55">
        <f t="shared" si="6"/>
        <v>21704</v>
      </c>
      <c r="T55">
        <f t="shared" si="7"/>
        <v>10974.999999999998</v>
      </c>
      <c r="V55" s="15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17"/>
    </row>
    <row r="56" spans="1:58" x14ac:dyDescent="0.25">
      <c r="A56" s="5">
        <v>9</v>
      </c>
      <c r="B56" s="5">
        <v>198</v>
      </c>
      <c r="C56" s="5">
        <v>46458</v>
      </c>
      <c r="E56">
        <v>1.1642458559002099E-2</v>
      </c>
      <c r="F56">
        <v>5.4780876494023899E-3</v>
      </c>
      <c r="G56">
        <v>1.38284946924159E-3</v>
      </c>
      <c r="H56">
        <v>7.6203359260511704E-3</v>
      </c>
      <c r="I56">
        <v>3.5931155713422203E-2</v>
      </c>
      <c r="J56">
        <v>1.2699688628951E-2</v>
      </c>
      <c r="K56">
        <v>0</v>
      </c>
      <c r="L56">
        <v>0.89461358313817296</v>
      </c>
      <c r="M56">
        <v>1.67809581763287E-2</v>
      </c>
      <c r="N56">
        <v>4.4648990245912904E-3</v>
      </c>
      <c r="O56">
        <v>1.7804685224482999E-2</v>
      </c>
      <c r="P56" s="4" t="s">
        <v>1</v>
      </c>
      <c r="Q56">
        <f t="shared" si="5"/>
        <v>0.89461358313817296</v>
      </c>
      <c r="R56">
        <f t="shared" si="6"/>
        <v>2562</v>
      </c>
      <c r="T56">
        <f t="shared" si="7"/>
        <v>2291.9999999999991</v>
      </c>
      <c r="V56" s="15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17"/>
    </row>
    <row r="57" spans="1:58" x14ac:dyDescent="0.25">
      <c r="A57" s="5">
        <v>4907</v>
      </c>
      <c r="B57" s="5">
        <v>246</v>
      </c>
      <c r="C57" s="5">
        <v>59164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0.69234910010063899</v>
      </c>
      <c r="N57">
        <v>0</v>
      </c>
      <c r="O57">
        <v>0</v>
      </c>
      <c r="P57" s="4" t="s">
        <v>1</v>
      </c>
      <c r="Q57">
        <f t="shared" si="5"/>
        <v>0.69234910010063899</v>
      </c>
      <c r="R57">
        <f t="shared" si="6"/>
        <v>85454</v>
      </c>
      <c r="T57">
        <f t="shared" si="7"/>
        <v>59164.000000000007</v>
      </c>
      <c r="V57" s="15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22"/>
      <c r="BD57" s="22"/>
      <c r="BE57" s="3"/>
      <c r="BF57" s="17"/>
    </row>
    <row r="58" spans="1:58" x14ac:dyDescent="0.25">
      <c r="A58" s="5">
        <v>4506</v>
      </c>
      <c r="B58" s="5">
        <v>149</v>
      </c>
      <c r="C58" s="5">
        <v>42094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0.57829372166506299</v>
      </c>
      <c r="O58">
        <v>0</v>
      </c>
      <c r="P58" s="4" t="s">
        <v>1</v>
      </c>
      <c r="Q58">
        <f t="shared" si="5"/>
        <v>0.57829372166506299</v>
      </c>
      <c r="R58">
        <f t="shared" si="6"/>
        <v>72790</v>
      </c>
      <c r="T58">
        <f t="shared" si="7"/>
        <v>42093.999999999935</v>
      </c>
      <c r="V58" s="15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17"/>
    </row>
    <row r="59" spans="1:58" x14ac:dyDescent="0.25">
      <c r="A59" s="5">
        <v>948</v>
      </c>
      <c r="B59" s="5">
        <v>839</v>
      </c>
      <c r="C59" s="5">
        <v>167767</v>
      </c>
      <c r="E59">
        <v>0</v>
      </c>
      <c r="F59">
        <v>0</v>
      </c>
      <c r="G59">
        <v>0</v>
      </c>
      <c r="H59">
        <v>0</v>
      </c>
      <c r="I59">
        <v>4.25898198796634E-3</v>
      </c>
      <c r="J59">
        <v>1.4228825382746101E-3</v>
      </c>
      <c r="K59">
        <v>0</v>
      </c>
      <c r="L59">
        <v>0</v>
      </c>
      <c r="M59">
        <v>0</v>
      </c>
      <c r="N59">
        <v>0</v>
      </c>
      <c r="O59">
        <v>0.68019390005409197</v>
      </c>
      <c r="P59" s="4" t="s">
        <v>1</v>
      </c>
      <c r="Q59">
        <f t="shared" si="5"/>
        <v>0.68019390005409197</v>
      </c>
      <c r="R59">
        <f t="shared" si="6"/>
        <v>240330</v>
      </c>
      <c r="T59">
        <f t="shared" si="7"/>
        <v>163470.99999999991</v>
      </c>
      <c r="V59" s="15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22"/>
      <c r="BD59" s="22"/>
      <c r="BE59" s="3"/>
      <c r="BF59" s="17"/>
    </row>
    <row r="60" spans="1:58" x14ac:dyDescent="0.25">
      <c r="P60" s="4"/>
      <c r="V60" s="15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</row>
    <row r="61" spans="1:58" x14ac:dyDescent="0.25">
      <c r="P61" s="4"/>
      <c r="S61" s="10" t="s">
        <v>22</v>
      </c>
      <c r="T61" s="10">
        <f>SUM(T49:T59)</f>
        <v>1453759.9999999995</v>
      </c>
      <c r="V61" s="15"/>
    </row>
    <row r="62" spans="1:58" x14ac:dyDescent="0.25">
      <c r="P62" s="4"/>
      <c r="V62" s="15"/>
    </row>
    <row r="63" spans="1:58" x14ac:dyDescent="0.25">
      <c r="P63" s="4"/>
      <c r="S63" s="10" t="s">
        <v>23</v>
      </c>
      <c r="T63" s="10">
        <f>T61/R5</f>
        <v>0.78214352389616948</v>
      </c>
      <c r="V63" s="15"/>
    </row>
    <row r="64" spans="1:58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5"/>
    </row>
    <row r="65" spans="22:22" x14ac:dyDescent="0.25">
      <c r="V65" s="3"/>
    </row>
    <row r="66" spans="22:22" x14ac:dyDescent="0.25">
      <c r="V66" s="16"/>
    </row>
    <row r="67" spans="22:22" x14ac:dyDescent="0.25">
      <c r="V67" s="16"/>
    </row>
    <row r="68" spans="22:22" x14ac:dyDescent="0.25">
      <c r="V68" s="16"/>
    </row>
    <row r="69" spans="22:22" x14ac:dyDescent="0.25">
      <c r="V69" s="16"/>
    </row>
    <row r="70" spans="22:22" x14ac:dyDescent="0.25">
      <c r="V70" s="16"/>
    </row>
    <row r="71" spans="22:22" x14ac:dyDescent="0.25">
      <c r="V71" s="16"/>
    </row>
    <row r="72" spans="22:22" x14ac:dyDescent="0.25">
      <c r="V72" s="3"/>
    </row>
  </sheetData>
  <mergeCells count="4">
    <mergeCell ref="A43:U43"/>
    <mergeCell ref="A2:V2"/>
    <mergeCell ref="A1:V1"/>
    <mergeCell ref="A22:U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itk_1_0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or10n</cp:lastModifiedBy>
  <dcterms:created xsi:type="dcterms:W3CDTF">2016-05-13T17:31:43Z</dcterms:created>
  <dcterms:modified xsi:type="dcterms:W3CDTF">2016-05-14T15:10:12Z</dcterms:modified>
</cp:coreProperties>
</file>