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lli\Downloads\APWA\4-16-15\"/>
    </mc:Choice>
  </mc:AlternateContent>
  <bookViews>
    <workbookView xWindow="0" yWindow="0" windowWidth="20490" windowHeight="9045"/>
  </bookViews>
  <sheets>
    <sheet name="Resource Plan" sheetId="1" r:id="rId1"/>
  </sheets>
  <definedNames>
    <definedName name="_xlnm.Print_Titles" localSheetId="0">'Resource Plan'!$A:$A,'Resource Plan'!$1:$8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AB16" i="1"/>
  <c r="AA16" i="1"/>
  <c r="Z16" i="1"/>
  <c r="AC15" i="1"/>
  <c r="AB15" i="1"/>
  <c r="AA15" i="1"/>
  <c r="Z15" i="1"/>
  <c r="AB13" i="1"/>
  <c r="AA13" i="1"/>
  <c r="Z13" i="1"/>
  <c r="AC13" i="1"/>
  <c r="AI11" i="1"/>
  <c r="AJ11" i="1"/>
  <c r="AF11" i="1"/>
  <c r="AD11" i="1"/>
  <c r="CG56" i="1"/>
  <c r="CG55" i="1"/>
  <c r="CG54" i="1"/>
  <c r="CG53" i="1"/>
  <c r="CG52" i="1"/>
  <c r="CG51" i="1"/>
  <c r="CG50" i="1"/>
  <c r="CG49" i="1"/>
  <c r="CG48" i="1"/>
  <c r="CG47" i="1"/>
  <c r="CG46" i="1"/>
  <c r="CG12" i="1"/>
  <c r="CI60" i="1" l="1"/>
  <c r="BZ11" i="1"/>
  <c r="BM12" i="1"/>
  <c r="BM11" i="1"/>
  <c r="BK11" i="1"/>
  <c r="BJ11" i="1"/>
  <c r="BH11" i="1"/>
  <c r="BG11" i="1"/>
  <c r="BF11" i="1"/>
  <c r="AT12" i="1"/>
  <c r="AC12" i="1"/>
  <c r="AT16" i="1"/>
  <c r="AT15" i="1"/>
  <c r="AT14" i="1"/>
  <c r="AT13" i="1"/>
  <c r="AC39" i="1"/>
  <c r="AC20" i="1"/>
  <c r="AC11" i="1"/>
  <c r="AM33" i="1"/>
  <c r="AI33" i="1"/>
  <c r="AE33" i="1"/>
  <c r="Z33" i="1"/>
  <c r="X18" i="1"/>
  <c r="X16" i="1"/>
  <c r="X15" i="1"/>
  <c r="X14" i="1"/>
  <c r="X13" i="1"/>
  <c r="X12" i="1"/>
  <c r="X11" i="1"/>
  <c r="O18" i="1"/>
  <c r="O16" i="1"/>
  <c r="O15" i="1"/>
  <c r="O14" i="1"/>
  <c r="O13" i="1"/>
  <c r="O11" i="1"/>
  <c r="AA11" i="1"/>
  <c r="U11" i="1"/>
  <c r="BD12" i="1"/>
  <c r="M11" i="1"/>
  <c r="L11" i="1"/>
  <c r="Y11" i="1" l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S58" i="1"/>
  <c r="AT58" i="1"/>
  <c r="AU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O49" i="1"/>
  <c r="N49" i="1"/>
  <c r="U58" i="1"/>
  <c r="T58" i="1"/>
  <c r="S58" i="1"/>
  <c r="R58" i="1"/>
  <c r="Q58" i="1"/>
  <c r="P58" i="1"/>
  <c r="O58" i="1"/>
  <c r="M58" i="1"/>
  <c r="L58" i="1"/>
  <c r="K58" i="1"/>
  <c r="J58" i="1"/>
  <c r="I58" i="1"/>
  <c r="H58" i="1"/>
  <c r="G58" i="1"/>
  <c r="F58" i="1"/>
  <c r="E58" i="1"/>
  <c r="D58" i="1"/>
  <c r="C58" i="1"/>
  <c r="B58" i="1"/>
  <c r="N18" i="1"/>
  <c r="N11" i="1"/>
  <c r="N58" i="1"/>
  <c r="CG58" i="1" l="1"/>
  <c r="CI59" i="1" l="1"/>
</calcChain>
</file>

<file path=xl/sharedStrings.xml><?xml version="1.0" encoding="utf-8"?>
<sst xmlns="http://schemas.openxmlformats.org/spreadsheetml/2006/main" count="75" uniqueCount="75">
  <si>
    <t>THANKSGIVING</t>
  </si>
  <si>
    <t>CHRISTMAS</t>
  </si>
  <si>
    <t>NEW YEAR</t>
  </si>
  <si>
    <t>Timeline</t>
  </si>
  <si>
    <t xml:space="preserve"> </t>
  </si>
  <si>
    <t>Totals</t>
  </si>
  <si>
    <t>Core Project Team</t>
  </si>
  <si>
    <t>29-Feb</t>
  </si>
  <si>
    <t>Other City Resources</t>
  </si>
  <si>
    <t>Leadership</t>
  </si>
  <si>
    <t>City Council</t>
  </si>
  <si>
    <t>Steve Sarkozy</t>
  </si>
  <si>
    <t>Project Manager- Craddock Stropes</t>
  </si>
  <si>
    <t>Project Consultant</t>
  </si>
  <si>
    <t>Senior Management Analyst-Bonnie Elliott</t>
  </si>
  <si>
    <t>Business System Specialist- Greg MacLellan</t>
  </si>
  <si>
    <t>Management Analyst-Christie Marcella</t>
  </si>
  <si>
    <t>Management Analyst-Jennifer Marinov</t>
  </si>
  <si>
    <t>Utilities Director-Wendy Chambers</t>
  </si>
  <si>
    <t>Streets Manager-John Maashoff</t>
  </si>
  <si>
    <t>Finance Director- Kevin Branca</t>
  </si>
  <si>
    <t>I.T. Director- Tina Steffan</t>
  </si>
  <si>
    <t>H.R. Manager- Cheri Abbott</t>
  </si>
  <si>
    <t>Emergency Preparedness Mgr-David Harrison</t>
  </si>
  <si>
    <t>Communications Mgr-Kristina Ray</t>
  </si>
  <si>
    <t>CED Director-Glen Van Peski</t>
  </si>
  <si>
    <t xml:space="preserve">Finance Mgr-Colette Wengenroth </t>
  </si>
  <si>
    <t>Traffic Engineer- Doug Bilse</t>
  </si>
  <si>
    <t>Senior Engineer-Marshal Plantz</t>
  </si>
  <si>
    <t>Environmental Mgr-Elaine Lukey</t>
  </si>
  <si>
    <t>Engineering Mgr-Patrick Vaughn</t>
  </si>
  <si>
    <t>Management Analyst-Fred Gaines Jr.</t>
  </si>
  <si>
    <t>Management Analyst-Steve Hodges</t>
  </si>
  <si>
    <t>Program Mgr- Lolly Sangster</t>
  </si>
  <si>
    <t>Management Analyst-Ligeia Heagy</t>
  </si>
  <si>
    <t>Engineering Mgr-Kristen Plonka</t>
  </si>
  <si>
    <t>Utilities Manager- Don Wasko</t>
  </si>
  <si>
    <t>Utilities Manger- Angel Quintero</t>
  </si>
  <si>
    <t>Steering Committee-Gary Barberio</t>
  </si>
  <si>
    <t>Steering Committee- Joe Garuba</t>
  </si>
  <si>
    <t>Steering Committee- Ed Garbo</t>
  </si>
  <si>
    <t>Steering Committee- Ron Kemp</t>
  </si>
  <si>
    <t>Business System Specialist- Stephanie Harrison</t>
  </si>
  <si>
    <t>Business System Specialist- Tye Gillespie</t>
  </si>
  <si>
    <t>Public Works Admin- Shelby Nelson</t>
  </si>
  <si>
    <t xml:space="preserve">Public Works Admin- Janean Hawney </t>
  </si>
  <si>
    <t>Public Works Admin- Dale Willis</t>
  </si>
  <si>
    <t>Public Works Admin- Shea Sainz</t>
  </si>
  <si>
    <t>Public Works Admin- Kim Stankavich</t>
  </si>
  <si>
    <t>Public Works Admin- Pat Wise</t>
  </si>
  <si>
    <t>Public Works Admin- Gail Jones</t>
  </si>
  <si>
    <t>Public Works Admin- Marcia Long</t>
  </si>
  <si>
    <t>Public Works Admin- Serena Schlosser</t>
  </si>
  <si>
    <t>1. Initiate</t>
  </si>
  <si>
    <t>2. Plan</t>
  </si>
  <si>
    <t>3. Project Kick-Off</t>
  </si>
  <si>
    <t>4. Execution</t>
  </si>
  <si>
    <t>5. Monitoring</t>
  </si>
  <si>
    <t>6. Close Out</t>
  </si>
  <si>
    <t>Q1 2015</t>
  </si>
  <si>
    <t>Q2 2015</t>
  </si>
  <si>
    <t>Q3 2015</t>
  </si>
  <si>
    <t xml:space="preserve">                                                     Q4 2015</t>
  </si>
  <si>
    <t>Q1 2016</t>
  </si>
  <si>
    <t>Q2 2016</t>
  </si>
  <si>
    <t>Q3 2016</t>
  </si>
  <si>
    <t>Project Deliverables</t>
  </si>
  <si>
    <t>Business Case, Project Charter, Steering Committee</t>
  </si>
  <si>
    <t>Project Management Plan, Project Documents &amp; Templates</t>
  </si>
  <si>
    <t>Updated PM documents, Consultant Contract, Kick-off Meetings &amp; Materials, Formal APWA Application submittals</t>
  </si>
  <si>
    <t>Data Collection, Gap Analysis Report, Quality Project Documents, Data Input into Software</t>
  </si>
  <si>
    <t>Council Meeting, Stakeholder Meeting, Closeout Celebrations, Next Phase Project Business Case &amp; Charter</t>
  </si>
  <si>
    <t>Project Sponsor-Pat Thomas</t>
  </si>
  <si>
    <t>Non mgmt hrs</t>
  </si>
  <si>
    <t>City labor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</si>
</sst>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7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ill="1" applyAlignment="1"/>
    <xf numFmtId="0" fontId="0" fillId="0" borderId="0" xfId="0" applyFill="1"/>
    <xf numFmtId="0" fontId="2" fillId="0" borderId="0" xfId="0" applyFont="1" applyFill="1" applyAlignment="1">
      <alignment textRotation="90"/>
    </xf>
    <xf numFmtId="0" fontId="3" fillId="0" borderId="0" xfId="0" applyFont="1" applyFill="1"/>
    <xf numFmtId="0" fontId="0" fillId="0" borderId="0" xfId="0" applyFill="1" applyAlignment="1">
      <alignment textRotation="90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16" fontId="1" fillId="5" borderId="0" xfId="0" applyNumberFormat="1" applyFont="1" applyFill="1"/>
    <xf numFmtId="16" fontId="1" fillId="2" borderId="0" xfId="0" applyNumberFormat="1" applyFont="1" applyFill="1"/>
    <xf numFmtId="0" fontId="5" fillId="3" borderId="0" xfId="0" applyFont="1" applyFill="1" applyAlignment="1">
      <alignment horizontal="left" wrapText="1"/>
    </xf>
    <xf numFmtId="0" fontId="2" fillId="3" borderId="0" xfId="0" applyFont="1" applyFill="1"/>
    <xf numFmtId="0" fontId="0" fillId="2" borderId="0" xfId="0" applyFill="1"/>
    <xf numFmtId="0" fontId="0" fillId="6" borderId="0" xfId="0" applyFill="1"/>
    <xf numFmtId="0" fontId="2" fillId="0" borderId="0" xfId="0" applyFont="1" applyProtection="1"/>
    <xf numFmtId="0" fontId="2" fillId="0" borderId="0" xfId="0" applyFont="1"/>
    <xf numFmtId="0" fontId="2" fillId="0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8" borderId="0" xfId="0" applyFont="1" applyFill="1"/>
    <xf numFmtId="0" fontId="3" fillId="7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/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12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2" fillId="0" borderId="0" xfId="1" applyNumberFormat="1" applyFont="1" applyFill="1" applyProtection="1"/>
    <xf numFmtId="165" fontId="2" fillId="0" borderId="0" xfId="2" applyNumberFormat="1" applyFont="1" applyFill="1" applyProtection="1"/>
    <xf numFmtId="164" fontId="2" fillId="0" borderId="0" xfId="1" applyNumberFormat="1" applyFont="1" applyFill="1"/>
    <xf numFmtId="165" fontId="2" fillId="0" borderId="0" xfId="2" applyNumberFormat="1" applyFont="1" applyFill="1"/>
    <xf numFmtId="164" fontId="2" fillId="0" borderId="0" xfId="0" applyNumberFormat="1" applyFont="1" applyFill="1"/>
    <xf numFmtId="164" fontId="1" fillId="0" borderId="0" xfId="1" applyNumberFormat="1" applyFont="1" applyFill="1"/>
    <xf numFmtId="164" fontId="1" fillId="0" borderId="0" xfId="0" applyNumberFormat="1" applyFont="1" applyFill="1"/>
    <xf numFmtId="165" fontId="1" fillId="0" borderId="0" xfId="2" applyNumberFormat="1" applyFont="1" applyFill="1"/>
    <xf numFmtId="0" fontId="0" fillId="0" borderId="0" xfId="0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CC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0</xdr:colOff>
      <xdr:row>0</xdr:row>
      <xdr:rowOff>0</xdr:rowOff>
    </xdr:from>
    <xdr:to>
      <xdr:col>83</xdr:col>
      <xdr:colOff>409575</xdr:colOff>
      <xdr:row>4</xdr:row>
      <xdr:rowOff>72571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04925" y="0"/>
          <a:ext cx="1352550" cy="72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A139"/>
  <sheetViews>
    <sheetView tabSelected="1" workbookViewId="0">
      <pane xSplit="1" ySplit="9" topLeftCell="B10" activePane="bottomRight" state="frozen"/>
      <selection pane="topRight" activeCell="C1" sqref="C1"/>
      <selection pane="bottomLeft" activeCell="A11" sqref="A11"/>
      <selection pane="bottomRight" activeCell="CH14" sqref="CH14"/>
    </sheetView>
  </sheetViews>
  <sheetFormatPr defaultRowHeight="12.75" x14ac:dyDescent="0.2"/>
  <cols>
    <col min="1" max="1" width="29.28515625" bestFit="1" customWidth="1"/>
    <col min="2" max="2" width="6.5703125" bestFit="1" customWidth="1"/>
    <col min="3" max="3" width="7.140625" bestFit="1" customWidth="1"/>
    <col min="4" max="5" width="7" bestFit="1" customWidth="1"/>
    <col min="6" max="6" width="6.5703125" bestFit="1" customWidth="1"/>
    <col min="7" max="7" width="7.140625" bestFit="1" customWidth="1"/>
    <col min="8" max="9" width="7" bestFit="1" customWidth="1"/>
    <col min="10" max="10" width="7" customWidth="1"/>
    <col min="11" max="11" width="6.5703125" bestFit="1" customWidth="1"/>
    <col min="12" max="12" width="7.140625" bestFit="1" customWidth="1"/>
    <col min="13" max="14" width="7" bestFit="1" customWidth="1"/>
    <col min="15" max="15" width="7.28515625" bestFit="1" customWidth="1"/>
    <col min="16" max="16" width="7.140625" bestFit="1" customWidth="1"/>
    <col min="17" max="18" width="7.28515625" bestFit="1" customWidth="1"/>
    <col min="19" max="19" width="6.5703125" bestFit="1" customWidth="1"/>
    <col min="20" max="20" width="7.140625" bestFit="1" customWidth="1"/>
    <col min="21" max="22" width="7" bestFit="1" customWidth="1"/>
    <col min="23" max="23" width="7" customWidth="1"/>
    <col min="24" max="24" width="6.5703125" bestFit="1" customWidth="1"/>
    <col min="25" max="25" width="7.140625" bestFit="1" customWidth="1"/>
    <col min="26" max="27" width="7" bestFit="1" customWidth="1"/>
    <col min="28" max="28" width="6.5703125" bestFit="1" customWidth="1"/>
    <col min="29" max="29" width="7.140625" bestFit="1" customWidth="1"/>
    <col min="30" max="31" width="7" bestFit="1" customWidth="1"/>
    <col min="32" max="33" width="7.140625" bestFit="1" customWidth="1"/>
    <col min="34" max="35" width="7" bestFit="1" customWidth="1"/>
    <col min="36" max="37" width="7.140625" bestFit="1" customWidth="1"/>
    <col min="38" max="39" width="7" bestFit="1" customWidth="1"/>
    <col min="40" max="40" width="7" customWidth="1"/>
    <col min="41" max="42" width="7" bestFit="1" customWidth="1"/>
    <col min="43" max="43" width="6.85546875" bestFit="1" customWidth="1"/>
    <col min="44" max="44" width="6.85546875" style="17" customWidth="1"/>
    <col min="45" max="45" width="6.85546875" customWidth="1"/>
    <col min="46" max="46" width="6.85546875" bestFit="1" customWidth="1"/>
    <col min="47" max="47" width="7" bestFit="1" customWidth="1"/>
    <col min="48" max="48" width="7" style="17" bestFit="1" customWidth="1"/>
    <col min="49" max="49" width="7" style="17" customWidth="1"/>
    <col min="50" max="51" width="7" bestFit="1" customWidth="1"/>
    <col min="52" max="52" width="7" style="3" bestFit="1" customWidth="1"/>
    <col min="53" max="54" width="7" bestFit="1" customWidth="1"/>
    <col min="55" max="55" width="7.140625" bestFit="1" customWidth="1"/>
    <col min="56" max="57" width="7.140625" style="3" bestFit="1" customWidth="1"/>
    <col min="58" max="60" width="6.7109375" customWidth="1"/>
    <col min="61" max="61" width="6.85546875" bestFit="1" customWidth="1"/>
    <col min="62" max="62" width="7.28515625" bestFit="1" customWidth="1"/>
    <col min="63" max="64" width="7.28515625" customWidth="1"/>
    <col min="65" max="65" width="7" bestFit="1" customWidth="1"/>
    <col min="66" max="66" width="6.85546875" customWidth="1"/>
    <col min="67" max="71" width="7.28515625" bestFit="1" customWidth="1"/>
    <col min="72" max="73" width="7" bestFit="1" customWidth="1"/>
    <col min="74" max="74" width="6.7109375" bestFit="1" customWidth="1"/>
    <col min="75" max="77" width="7.140625" bestFit="1" customWidth="1"/>
    <col min="78" max="78" width="7.28515625" bestFit="1" customWidth="1"/>
    <col min="79" max="79" width="7.140625" bestFit="1" customWidth="1"/>
    <col min="80" max="81" width="7.140625" customWidth="1"/>
    <col min="82" max="82" width="7.140625" bestFit="1" customWidth="1"/>
    <col min="83" max="84" width="7" bestFit="1" customWidth="1"/>
    <col min="86" max="86" width="12.7109375" bestFit="1" customWidth="1"/>
    <col min="87" max="87" width="12.28515625" style="3" bestFit="1" customWidth="1"/>
    <col min="88" max="88" width="14" style="3" bestFit="1" customWidth="1"/>
    <col min="89" max="1171" width="9.140625" style="3"/>
  </cols>
  <sheetData>
    <row r="1" spans="1:1171" ht="12.75" customHeight="1" x14ac:dyDescent="0.2">
      <c r="A1" s="1" t="s">
        <v>53</v>
      </c>
      <c r="B1" s="27"/>
      <c r="C1" s="27"/>
      <c r="D1" s="27"/>
      <c r="E1" s="27"/>
      <c r="F1" s="27"/>
      <c r="G1" s="27"/>
      <c r="H1" s="2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36"/>
      <c r="AK1" s="36"/>
      <c r="AL1" s="36"/>
      <c r="AM1" s="36"/>
      <c r="AN1" s="36"/>
      <c r="AO1" s="36"/>
      <c r="AP1" s="2"/>
      <c r="AQ1" s="3"/>
      <c r="AR1" s="37" t="s">
        <v>0</v>
      </c>
      <c r="AS1" s="3"/>
      <c r="AT1" s="3"/>
      <c r="AU1" s="3"/>
      <c r="AV1" s="37" t="s">
        <v>1</v>
      </c>
      <c r="AW1" s="37" t="s">
        <v>2</v>
      </c>
      <c r="AX1" s="3"/>
      <c r="AY1" s="3"/>
      <c r="AZ1" s="4"/>
      <c r="BA1" s="3"/>
      <c r="BB1" s="3"/>
      <c r="BC1" s="3"/>
      <c r="BD1" s="4"/>
      <c r="BE1" s="4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54"/>
      <c r="CE1" s="54"/>
      <c r="CF1" s="54"/>
    </row>
    <row r="2" spans="1:1171" x14ac:dyDescent="0.2">
      <c r="A2" s="1" t="s">
        <v>54</v>
      </c>
      <c r="B2" s="5"/>
      <c r="C2" s="5"/>
      <c r="D2" s="5"/>
      <c r="E2" s="5"/>
      <c r="F2" s="5"/>
      <c r="G2" s="5"/>
      <c r="H2" s="28"/>
      <c r="I2" s="28"/>
      <c r="J2" s="28"/>
      <c r="K2" s="28"/>
      <c r="L2" s="28"/>
      <c r="M2" s="2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37"/>
      <c r="AS2" s="5"/>
      <c r="AT2" s="5"/>
      <c r="AU2" s="5"/>
      <c r="AV2" s="39"/>
      <c r="AW2" s="39"/>
      <c r="AX2" s="5"/>
      <c r="AY2" s="5"/>
      <c r="AZ2" s="6"/>
      <c r="BA2" s="5"/>
      <c r="BB2" s="5"/>
      <c r="BC2" s="5"/>
      <c r="BD2" s="6"/>
      <c r="BE2" s="6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54"/>
      <c r="CE2" s="54"/>
      <c r="CF2" s="54"/>
    </row>
    <row r="3" spans="1:1171" x14ac:dyDescent="0.2">
      <c r="A3" s="1" t="s">
        <v>55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7"/>
      <c r="AS3" s="3"/>
      <c r="AT3" s="3"/>
      <c r="AU3" s="3"/>
      <c r="AV3" s="39"/>
      <c r="AW3" s="39"/>
      <c r="AX3" s="3"/>
      <c r="AY3" s="3"/>
      <c r="BA3" s="3"/>
      <c r="BB3" s="3"/>
      <c r="BC3" s="3"/>
      <c r="BF3" s="3"/>
      <c r="BG3" s="3"/>
      <c r="BH3" s="3"/>
      <c r="BI3" s="3"/>
      <c r="BJ3" s="3"/>
      <c r="BK3" s="3"/>
      <c r="BL3" s="3"/>
      <c r="BM3" s="8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54"/>
      <c r="CE3" s="54"/>
      <c r="CF3" s="54"/>
    </row>
    <row r="4" spans="1:1171" x14ac:dyDescent="0.2">
      <c r="A4" s="1" t="s">
        <v>56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7"/>
      <c r="AS4" s="30"/>
      <c r="AT4" s="30"/>
      <c r="AU4" s="30"/>
      <c r="AV4" s="39"/>
      <c r="AW4" s="39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"/>
      <c r="BN4" s="3"/>
      <c r="BO4" s="3"/>
      <c r="BP4" s="3"/>
      <c r="BQ4" s="3"/>
      <c r="BR4" s="3"/>
      <c r="BS4" s="3"/>
      <c r="BT4" s="3"/>
      <c r="BU4" s="24"/>
      <c r="BV4" s="24"/>
      <c r="BW4" s="24"/>
      <c r="BX4" s="3"/>
      <c r="BY4" s="3"/>
      <c r="BZ4" s="3"/>
      <c r="CA4" s="3"/>
      <c r="CB4" s="3"/>
      <c r="CC4" s="3"/>
      <c r="CD4" s="54"/>
      <c r="CE4" s="54"/>
      <c r="CF4" s="54"/>
    </row>
    <row r="5" spans="1:1171" x14ac:dyDescent="0.2">
      <c r="A5" s="1" t="s">
        <v>57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7"/>
      <c r="AS5" s="31"/>
      <c r="AT5" s="31"/>
      <c r="AU5" s="31"/>
      <c r="AV5" s="39"/>
      <c r="AW5" s="39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8"/>
    </row>
    <row r="6" spans="1:1171" x14ac:dyDescent="0.2">
      <c r="A6" s="1" t="s">
        <v>58</v>
      </c>
      <c r="AR6" s="37"/>
      <c r="AS6" s="3"/>
      <c r="AT6" s="3"/>
      <c r="AU6" s="3"/>
      <c r="AV6" s="39"/>
      <c r="AW6" s="39"/>
      <c r="AX6" s="3"/>
      <c r="AY6" s="3"/>
      <c r="AZ6" s="6"/>
      <c r="BA6" s="3"/>
      <c r="BB6" s="3"/>
      <c r="BC6" s="3"/>
      <c r="BD6" s="6"/>
      <c r="BE6" s="6"/>
      <c r="BF6" s="3"/>
      <c r="BG6" s="3"/>
      <c r="BH6" s="3"/>
      <c r="BI6" s="3"/>
      <c r="BJ6" s="3"/>
      <c r="BK6" s="3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41"/>
      <c r="BX6" s="41"/>
      <c r="BY6" s="41"/>
      <c r="BZ6" s="41"/>
      <c r="CA6" s="41"/>
      <c r="CB6" s="41"/>
      <c r="CC6" s="41"/>
      <c r="CD6" s="41"/>
      <c r="CE6" s="33"/>
      <c r="CF6" s="33"/>
    </row>
    <row r="7" spans="1:1171" x14ac:dyDescent="0.2">
      <c r="A7" s="1"/>
      <c r="B7" s="44" t="s">
        <v>59</v>
      </c>
      <c r="C7" s="44"/>
      <c r="D7" s="44"/>
      <c r="E7" s="44"/>
      <c r="F7" s="44"/>
      <c r="G7" s="44"/>
      <c r="H7" s="44"/>
      <c r="I7" s="44"/>
      <c r="J7" s="44"/>
      <c r="K7" s="44" t="s">
        <v>60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 t="s">
        <v>61</v>
      </c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 t="s">
        <v>62</v>
      </c>
      <c r="AL7" s="44"/>
      <c r="AM7" s="44"/>
      <c r="AN7" s="44"/>
      <c r="AO7" s="44"/>
      <c r="AP7" s="44"/>
      <c r="AQ7" s="44"/>
      <c r="AR7" s="38"/>
      <c r="AS7" s="45"/>
      <c r="AT7" s="45"/>
      <c r="AU7" s="45"/>
      <c r="AV7" s="40"/>
      <c r="AW7" s="40"/>
      <c r="AX7" s="42" t="s">
        <v>63</v>
      </c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 t="s">
        <v>64</v>
      </c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 t="s">
        <v>65</v>
      </c>
      <c r="BX7" s="42"/>
      <c r="BY7" s="42"/>
      <c r="BZ7" s="42"/>
      <c r="CA7" s="42"/>
      <c r="CB7" s="42"/>
      <c r="CC7" s="42"/>
      <c r="CD7" s="42"/>
      <c r="CE7" s="42"/>
      <c r="CF7" s="42"/>
    </row>
    <row r="8" spans="1:1171" s="11" customFormat="1" ht="38.25" customHeight="1" x14ac:dyDescent="0.2">
      <c r="A8" s="10" t="s">
        <v>66</v>
      </c>
      <c r="B8" s="43" t="s">
        <v>67</v>
      </c>
      <c r="C8" s="43"/>
      <c r="D8" s="43"/>
      <c r="E8" s="43"/>
      <c r="F8" s="43"/>
      <c r="G8" s="43"/>
      <c r="H8" s="43"/>
      <c r="I8" s="43" t="s">
        <v>68</v>
      </c>
      <c r="J8" s="43"/>
      <c r="K8" s="43"/>
      <c r="L8" s="43"/>
      <c r="M8" s="43"/>
      <c r="N8" s="34" t="s">
        <v>69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43" t="s">
        <v>70</v>
      </c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34" t="s">
        <v>71</v>
      </c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/>
      <c r="CH8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</row>
    <row r="9" spans="1:1171" s="12" customFormat="1" x14ac:dyDescent="0.2">
      <c r="A9" s="12" t="s">
        <v>3</v>
      </c>
      <c r="B9" s="13">
        <v>42037</v>
      </c>
      <c r="C9" s="13">
        <v>42044</v>
      </c>
      <c r="D9" s="13">
        <v>42051</v>
      </c>
      <c r="E9" s="13">
        <v>42058</v>
      </c>
      <c r="F9" s="13">
        <v>42065</v>
      </c>
      <c r="G9" s="13">
        <v>42072</v>
      </c>
      <c r="H9" s="13">
        <v>42079</v>
      </c>
      <c r="I9" s="13">
        <v>42086</v>
      </c>
      <c r="J9" s="13">
        <v>42093</v>
      </c>
      <c r="K9" s="13">
        <v>42100</v>
      </c>
      <c r="L9" s="13">
        <v>42107</v>
      </c>
      <c r="M9" s="13">
        <v>42114</v>
      </c>
      <c r="N9" s="13">
        <v>42121</v>
      </c>
      <c r="O9" s="13">
        <v>42128</v>
      </c>
      <c r="P9" s="13">
        <v>42135</v>
      </c>
      <c r="Q9" s="13">
        <v>42142</v>
      </c>
      <c r="R9" s="13">
        <v>42149</v>
      </c>
      <c r="S9" s="13">
        <v>42156</v>
      </c>
      <c r="T9" s="13">
        <v>42163</v>
      </c>
      <c r="U9" s="13">
        <v>42170</v>
      </c>
      <c r="V9" s="13">
        <v>42177</v>
      </c>
      <c r="W9" s="13">
        <v>42184</v>
      </c>
      <c r="X9" s="13">
        <v>42191</v>
      </c>
      <c r="Y9" s="13">
        <v>42198</v>
      </c>
      <c r="Z9" s="13">
        <v>42205</v>
      </c>
      <c r="AA9" s="13">
        <v>42212</v>
      </c>
      <c r="AB9" s="13">
        <v>42219</v>
      </c>
      <c r="AC9" s="13">
        <v>42226</v>
      </c>
      <c r="AD9" s="13">
        <v>42233</v>
      </c>
      <c r="AE9" s="13">
        <v>42240</v>
      </c>
      <c r="AF9" s="13">
        <v>42247</v>
      </c>
      <c r="AG9" s="13">
        <v>42254</v>
      </c>
      <c r="AH9" s="13">
        <v>42261</v>
      </c>
      <c r="AI9" s="13">
        <v>42268</v>
      </c>
      <c r="AJ9" s="13">
        <v>42275</v>
      </c>
      <c r="AK9" s="13">
        <v>42282</v>
      </c>
      <c r="AL9" s="13">
        <v>42289</v>
      </c>
      <c r="AM9" s="13">
        <v>42296</v>
      </c>
      <c r="AN9" s="13">
        <v>42303</v>
      </c>
      <c r="AO9" s="13">
        <v>42310</v>
      </c>
      <c r="AP9" s="13">
        <v>42317</v>
      </c>
      <c r="AQ9" s="13">
        <v>42324</v>
      </c>
      <c r="AR9" s="14">
        <v>42331</v>
      </c>
      <c r="AS9" s="13">
        <v>42338</v>
      </c>
      <c r="AT9" s="13">
        <v>42345</v>
      </c>
      <c r="AU9" s="13">
        <v>42352</v>
      </c>
      <c r="AV9" s="14">
        <v>42359</v>
      </c>
      <c r="AW9" s="14">
        <v>42366</v>
      </c>
      <c r="AX9" s="13">
        <v>42008</v>
      </c>
      <c r="AY9" s="13">
        <v>42015</v>
      </c>
      <c r="AZ9" s="13">
        <v>42022</v>
      </c>
      <c r="BA9" s="13">
        <v>42029</v>
      </c>
      <c r="BB9" s="13">
        <v>42036</v>
      </c>
      <c r="BC9" s="13">
        <v>42043</v>
      </c>
      <c r="BD9" s="13">
        <v>42050</v>
      </c>
      <c r="BE9" s="13">
        <v>42057</v>
      </c>
      <c r="BF9" s="13" t="s">
        <v>7</v>
      </c>
      <c r="BG9" s="13">
        <v>42070</v>
      </c>
      <c r="BH9" s="13">
        <v>42077</v>
      </c>
      <c r="BI9" s="13">
        <v>42084</v>
      </c>
      <c r="BJ9" s="13">
        <v>42091</v>
      </c>
      <c r="BK9" s="13">
        <v>42098</v>
      </c>
      <c r="BL9" s="13">
        <v>42105</v>
      </c>
      <c r="BM9" s="13">
        <v>42112</v>
      </c>
      <c r="BN9" s="13">
        <v>42119</v>
      </c>
      <c r="BO9" s="13">
        <v>42126</v>
      </c>
      <c r="BP9" s="13">
        <v>42133</v>
      </c>
      <c r="BQ9" s="13">
        <v>42140</v>
      </c>
      <c r="BR9" s="13">
        <v>42147</v>
      </c>
      <c r="BS9" s="13">
        <v>42154</v>
      </c>
      <c r="BT9" s="13">
        <v>42161</v>
      </c>
      <c r="BU9" s="13">
        <v>42168</v>
      </c>
      <c r="BV9" s="13">
        <v>42175</v>
      </c>
      <c r="BW9" s="13">
        <v>42182</v>
      </c>
      <c r="BX9" s="13">
        <v>42189</v>
      </c>
      <c r="BY9" s="13">
        <v>42196</v>
      </c>
      <c r="BZ9" s="13">
        <v>42203</v>
      </c>
      <c r="CA9" s="13">
        <v>42210</v>
      </c>
      <c r="CB9" s="13">
        <v>42217</v>
      </c>
      <c r="CC9" s="13">
        <v>42224</v>
      </c>
      <c r="CD9" s="13">
        <v>42231</v>
      </c>
      <c r="CE9" s="13">
        <v>42238</v>
      </c>
      <c r="CF9" s="13">
        <v>42245</v>
      </c>
      <c r="CG9"/>
      <c r="CH9"/>
      <c r="CI9" s="3"/>
      <c r="CJ9" s="3" t="s">
        <v>4</v>
      </c>
      <c r="CK9" s="3"/>
      <c r="CL9" s="3"/>
      <c r="CM9" s="3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  <c r="AMF9" s="9"/>
      <c r="AMG9" s="9"/>
      <c r="AMH9" s="9"/>
      <c r="AMI9" s="9"/>
      <c r="AMJ9" s="9"/>
      <c r="AMK9" s="9"/>
      <c r="AML9" s="9"/>
      <c r="AMM9" s="9"/>
      <c r="AMN9" s="9"/>
      <c r="AMO9" s="9"/>
      <c r="AMP9" s="9"/>
      <c r="AMQ9" s="9"/>
      <c r="AMR9" s="9"/>
      <c r="AMS9" s="9"/>
      <c r="AMT9" s="9"/>
      <c r="AMU9" s="9"/>
      <c r="AMV9" s="9"/>
      <c r="AMW9" s="9"/>
      <c r="AMX9" s="9"/>
      <c r="AMY9" s="9"/>
      <c r="AMZ9" s="9"/>
      <c r="ANA9" s="9"/>
      <c r="ANB9" s="9"/>
      <c r="ANC9" s="9"/>
      <c r="AND9" s="9"/>
      <c r="ANE9" s="9"/>
      <c r="ANF9" s="9"/>
      <c r="ANG9" s="9"/>
      <c r="ANH9" s="9"/>
      <c r="ANI9" s="9"/>
      <c r="ANJ9" s="9"/>
      <c r="ANK9" s="9"/>
      <c r="ANL9" s="9"/>
      <c r="ANM9" s="9"/>
      <c r="ANN9" s="9"/>
      <c r="ANO9" s="9"/>
      <c r="ANP9" s="9"/>
      <c r="ANQ9" s="9"/>
      <c r="ANR9" s="9"/>
      <c r="ANS9" s="9"/>
      <c r="ANT9" s="9"/>
      <c r="ANU9" s="9"/>
      <c r="ANV9" s="9"/>
      <c r="ANW9" s="9"/>
      <c r="ANX9" s="9"/>
      <c r="ANY9" s="9"/>
      <c r="ANZ9" s="9"/>
      <c r="AOA9" s="9"/>
      <c r="AOB9" s="9"/>
      <c r="AOC9" s="9"/>
      <c r="AOD9" s="9"/>
      <c r="AOE9" s="9"/>
      <c r="AOF9" s="9"/>
      <c r="AOG9" s="9"/>
      <c r="AOH9" s="9"/>
      <c r="AOI9" s="9"/>
      <c r="AOJ9" s="9"/>
      <c r="AOK9" s="9"/>
      <c r="AOL9" s="9"/>
      <c r="AOM9" s="9"/>
      <c r="AON9" s="9"/>
      <c r="AOO9" s="9"/>
      <c r="AOP9" s="9"/>
      <c r="AOQ9" s="9"/>
      <c r="AOR9" s="9"/>
      <c r="AOS9" s="9"/>
      <c r="AOT9" s="9"/>
      <c r="AOU9" s="9"/>
      <c r="AOV9" s="9"/>
      <c r="AOW9" s="9"/>
      <c r="AOX9" s="9"/>
      <c r="AOY9" s="9"/>
      <c r="AOZ9" s="9"/>
      <c r="APA9" s="9"/>
      <c r="APB9" s="9"/>
      <c r="APC9" s="9"/>
      <c r="APD9" s="9"/>
      <c r="APE9" s="9"/>
      <c r="APF9" s="9"/>
      <c r="APG9" s="9"/>
      <c r="APH9" s="9"/>
      <c r="API9" s="9"/>
      <c r="APJ9" s="9"/>
      <c r="APK9" s="9"/>
      <c r="APL9" s="9"/>
      <c r="APM9" s="9"/>
      <c r="APN9" s="9"/>
      <c r="APO9" s="9"/>
      <c r="APP9" s="9"/>
      <c r="APQ9" s="9"/>
      <c r="APR9" s="9"/>
      <c r="APS9" s="9"/>
      <c r="APT9" s="9"/>
      <c r="APU9" s="9"/>
      <c r="APV9" s="9"/>
      <c r="APW9" s="9"/>
      <c r="APX9" s="9"/>
      <c r="APY9" s="9"/>
      <c r="APZ9" s="9"/>
      <c r="AQA9" s="9"/>
      <c r="AQB9" s="9"/>
      <c r="AQC9" s="9"/>
      <c r="AQD9" s="9"/>
      <c r="AQE9" s="9"/>
      <c r="AQF9" s="9"/>
      <c r="AQG9" s="9"/>
      <c r="AQH9" s="9"/>
      <c r="AQI9" s="9"/>
      <c r="AQJ9" s="9"/>
      <c r="AQK9" s="9"/>
      <c r="AQL9" s="9"/>
      <c r="AQM9" s="9"/>
      <c r="AQN9" s="9"/>
      <c r="AQO9" s="9"/>
      <c r="AQP9" s="9"/>
      <c r="AQQ9" s="9"/>
      <c r="AQR9" s="9"/>
      <c r="AQS9" s="9"/>
      <c r="AQT9" s="9"/>
      <c r="AQU9" s="9"/>
      <c r="AQV9" s="9"/>
      <c r="AQW9" s="9"/>
      <c r="AQX9" s="9"/>
      <c r="AQY9" s="9"/>
      <c r="AQZ9" s="9"/>
      <c r="ARA9" s="9"/>
      <c r="ARB9" s="9"/>
      <c r="ARC9" s="9"/>
      <c r="ARD9" s="9"/>
      <c r="ARE9" s="9"/>
      <c r="ARF9" s="9"/>
      <c r="ARG9" s="9"/>
      <c r="ARH9" s="9"/>
      <c r="ARI9" s="9"/>
      <c r="ARJ9" s="9"/>
      <c r="ARK9" s="9"/>
      <c r="ARL9" s="9"/>
      <c r="ARM9" s="9"/>
      <c r="ARN9" s="9"/>
      <c r="ARO9" s="9"/>
      <c r="ARP9" s="9"/>
      <c r="ARQ9" s="9"/>
      <c r="ARR9" s="9"/>
      <c r="ARS9" s="9"/>
      <c r="ART9" s="9"/>
      <c r="ARU9" s="9"/>
      <c r="ARV9" s="9"/>
      <c r="ARW9" s="9"/>
      <c r="ARX9" s="9"/>
      <c r="ARY9" s="9"/>
      <c r="ARZ9" s="9"/>
      <c r="ASA9" s="9"/>
    </row>
    <row r="10" spans="1:1171" s="7" customFormat="1" x14ac:dyDescent="0.2">
      <c r="A10" s="15" t="s">
        <v>6</v>
      </c>
      <c r="B10" s="16"/>
      <c r="F10" s="16"/>
      <c r="K10" s="16"/>
      <c r="O10" s="16"/>
      <c r="S10" s="16"/>
      <c r="X10" s="16"/>
      <c r="AB10" s="16"/>
      <c r="AF10" s="16"/>
      <c r="AJ10" s="16"/>
      <c r="AR10" s="17"/>
      <c r="AV10" s="17"/>
      <c r="AW10" s="17"/>
      <c r="CG10" s="18"/>
      <c r="CH10" s="18"/>
      <c r="CI10" s="21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</row>
    <row r="11" spans="1:1171" ht="31.5" x14ac:dyDescent="0.2">
      <c r="A11" s="25" t="s">
        <v>12</v>
      </c>
      <c r="D11">
        <v>2</v>
      </c>
      <c r="E11">
        <v>5</v>
      </c>
      <c r="F11">
        <v>1</v>
      </c>
      <c r="G11">
        <v>1</v>
      </c>
      <c r="H11">
        <v>6</v>
      </c>
      <c r="I11">
        <v>6</v>
      </c>
      <c r="J11">
        <v>30</v>
      </c>
      <c r="K11">
        <v>2</v>
      </c>
      <c r="L11">
        <f>5+1</f>
        <v>6</v>
      </c>
      <c r="M11">
        <f>5+2+1</f>
        <v>8</v>
      </c>
      <c r="N11">
        <f>2+2</f>
        <v>4</v>
      </c>
      <c r="O11">
        <f>4+2+2</f>
        <v>8</v>
      </c>
      <c r="P11">
        <v>2</v>
      </c>
      <c r="Q11">
        <v>1</v>
      </c>
      <c r="R11">
        <v>1</v>
      </c>
      <c r="S11">
        <v>4</v>
      </c>
      <c r="U11">
        <f>2+1</f>
        <v>3</v>
      </c>
      <c r="V11">
        <v>1</v>
      </c>
      <c r="W11">
        <v>8</v>
      </c>
      <c r="X11">
        <f>2+1+4+1</f>
        <v>8</v>
      </c>
      <c r="Y11">
        <f>2+10</f>
        <v>12</v>
      </c>
      <c r="Z11">
        <v>24</v>
      </c>
      <c r="AA11">
        <f>24+4</f>
        <v>28</v>
      </c>
      <c r="AB11">
        <v>24</v>
      </c>
      <c r="AC11">
        <f>16+4+4</f>
        <v>24</v>
      </c>
      <c r="AD11">
        <f>16+4+4</f>
        <v>24</v>
      </c>
      <c r="AE11">
        <v>24</v>
      </c>
      <c r="AF11">
        <f>16+4+4</f>
        <v>24</v>
      </c>
      <c r="AG11">
        <v>16</v>
      </c>
      <c r="AH11">
        <v>16</v>
      </c>
      <c r="AI11">
        <f>16+4+4</f>
        <v>24</v>
      </c>
      <c r="AJ11">
        <f>16+4+4</f>
        <v>24</v>
      </c>
      <c r="AK11">
        <v>16</v>
      </c>
      <c r="AL11">
        <v>16</v>
      </c>
      <c r="AM11">
        <v>24</v>
      </c>
      <c r="AN11">
        <v>24</v>
      </c>
      <c r="AO11">
        <v>24</v>
      </c>
      <c r="AP11">
        <v>24</v>
      </c>
      <c r="AQ11">
        <v>24</v>
      </c>
      <c r="AR11" s="17">
        <v>24</v>
      </c>
      <c r="AS11">
        <v>24</v>
      </c>
      <c r="AT11">
        <v>24</v>
      </c>
      <c r="AU11">
        <v>24</v>
      </c>
      <c r="AV11" s="17">
        <v>24</v>
      </c>
      <c r="AW11" s="17">
        <v>24</v>
      </c>
      <c r="AX11">
        <v>24</v>
      </c>
      <c r="AY11">
        <v>24</v>
      </c>
      <c r="AZ11">
        <v>24</v>
      </c>
      <c r="BA11">
        <v>24</v>
      </c>
      <c r="BB11">
        <v>24</v>
      </c>
      <c r="BC11">
        <v>24</v>
      </c>
      <c r="BD11">
        <v>24</v>
      </c>
      <c r="BE11">
        <v>24</v>
      </c>
      <c r="BF11" s="3">
        <f>4+4</f>
        <v>8</v>
      </c>
      <c r="BG11" s="3">
        <f>4+4+2</f>
        <v>10</v>
      </c>
      <c r="BH11" s="3">
        <f>4+1+1+4+2</f>
        <v>12</v>
      </c>
      <c r="BI11" s="3">
        <v>12</v>
      </c>
      <c r="BJ11" s="3">
        <f>4+4+2</f>
        <v>10</v>
      </c>
      <c r="BK11" s="3">
        <f>4+4+4+1</f>
        <v>13</v>
      </c>
      <c r="BL11">
        <v>2</v>
      </c>
      <c r="BM11">
        <f>1+1</f>
        <v>2</v>
      </c>
      <c r="BN11">
        <v>2</v>
      </c>
      <c r="BO11">
        <v>1</v>
      </c>
      <c r="BP11">
        <v>1</v>
      </c>
      <c r="BQ11">
        <v>4</v>
      </c>
      <c r="BS11">
        <v>1</v>
      </c>
      <c r="BV11">
        <v>1</v>
      </c>
      <c r="BW11">
        <v>1</v>
      </c>
      <c r="BX11">
        <v>1</v>
      </c>
      <c r="BY11">
        <v>1</v>
      </c>
      <c r="BZ11">
        <f>2+2+2</f>
        <v>6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 s="19"/>
      <c r="CH11" s="19"/>
      <c r="CI11" s="46"/>
      <c r="CJ11" s="47"/>
    </row>
    <row r="12" spans="1:1171" ht="15.75" x14ac:dyDescent="0.2">
      <c r="A12" s="25" t="s">
        <v>13</v>
      </c>
      <c r="R12">
        <v>1</v>
      </c>
      <c r="S12">
        <v>2</v>
      </c>
      <c r="U12">
        <v>1</v>
      </c>
      <c r="X12">
        <f>1+1</f>
        <v>2</v>
      </c>
      <c r="Y12">
        <v>10</v>
      </c>
      <c r="Z12">
        <v>24</v>
      </c>
      <c r="AA12">
        <v>24</v>
      </c>
      <c r="AB12">
        <v>24</v>
      </c>
      <c r="AC12">
        <f>16</f>
        <v>16</v>
      </c>
      <c r="AD12">
        <v>16</v>
      </c>
      <c r="AE12">
        <v>16</v>
      </c>
      <c r="AF12">
        <v>16</v>
      </c>
      <c r="AG12">
        <v>16</v>
      </c>
      <c r="AH12">
        <v>16</v>
      </c>
      <c r="AI12">
        <v>16</v>
      </c>
      <c r="AJ12">
        <v>16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 s="17">
        <v>24</v>
      </c>
      <c r="AS12">
        <v>24</v>
      </c>
      <c r="AT12">
        <f>24</f>
        <v>24</v>
      </c>
      <c r="AU12">
        <v>24</v>
      </c>
      <c r="AV12" s="17">
        <v>24</v>
      </c>
      <c r="AW12" s="17">
        <v>24</v>
      </c>
      <c r="AX12">
        <v>24</v>
      </c>
      <c r="AY12">
        <v>24</v>
      </c>
      <c r="AZ12">
        <v>24</v>
      </c>
      <c r="BA12">
        <v>24</v>
      </c>
      <c r="BB12">
        <v>24</v>
      </c>
      <c r="BC12">
        <v>24</v>
      </c>
      <c r="BD12">
        <f>24+1</f>
        <v>25</v>
      </c>
      <c r="BE12">
        <v>24</v>
      </c>
      <c r="BF12" s="3"/>
      <c r="BG12" s="3"/>
      <c r="BH12" s="3">
        <v>1</v>
      </c>
      <c r="BI12" s="3"/>
      <c r="BJ12" s="3"/>
      <c r="BK12" s="3"/>
      <c r="BL12">
        <v>1</v>
      </c>
      <c r="BM12">
        <f>1</f>
        <v>1</v>
      </c>
      <c r="BN12">
        <v>1</v>
      </c>
      <c r="BO12">
        <v>1</v>
      </c>
      <c r="BZ12">
        <v>2</v>
      </c>
      <c r="CA12">
        <v>2</v>
      </c>
      <c r="CC12">
        <v>1</v>
      </c>
      <c r="CF12">
        <v>1</v>
      </c>
      <c r="CG12" s="1">
        <f>SUM(B12:CF12)</f>
        <v>732</v>
      </c>
      <c r="CH12" s="19"/>
      <c r="CI12" s="46"/>
      <c r="CJ12" s="47"/>
    </row>
    <row r="13" spans="1:1171" ht="31.5" x14ac:dyDescent="0.2">
      <c r="A13" s="25" t="s">
        <v>14</v>
      </c>
      <c r="E13">
        <v>2</v>
      </c>
      <c r="F13">
        <v>1</v>
      </c>
      <c r="H13">
        <v>5</v>
      </c>
      <c r="I13">
        <v>5</v>
      </c>
      <c r="J13">
        <v>20</v>
      </c>
      <c r="K13">
        <v>1</v>
      </c>
      <c r="L13">
        <v>2</v>
      </c>
      <c r="M13">
        <v>2</v>
      </c>
      <c r="N13">
        <v>2</v>
      </c>
      <c r="O13">
        <f>1+1</f>
        <v>2</v>
      </c>
      <c r="P13">
        <v>2</v>
      </c>
      <c r="R13">
        <v>1</v>
      </c>
      <c r="S13">
        <v>2</v>
      </c>
      <c r="U13">
        <v>1</v>
      </c>
      <c r="X13">
        <f t="shared" ref="X13:X16" si="0">1+1</f>
        <v>2</v>
      </c>
      <c r="Z13">
        <f t="shared" ref="Z13:AB13" si="1">8+4</f>
        <v>12</v>
      </c>
      <c r="AA13">
        <f t="shared" si="1"/>
        <v>12</v>
      </c>
      <c r="AB13">
        <f t="shared" si="1"/>
        <v>12</v>
      </c>
      <c r="AC13">
        <f>8+4</f>
        <v>12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10</v>
      </c>
      <c r="AO13">
        <v>10</v>
      </c>
      <c r="AP13">
        <v>10</v>
      </c>
      <c r="AQ13">
        <v>10</v>
      </c>
      <c r="AR13" s="17">
        <v>10</v>
      </c>
      <c r="AS13">
        <v>10</v>
      </c>
      <c r="AT13">
        <f>10+4</f>
        <v>14</v>
      </c>
      <c r="AU13">
        <v>10</v>
      </c>
      <c r="AV13" s="17">
        <v>10</v>
      </c>
      <c r="AW13" s="17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H13">
        <v>1</v>
      </c>
      <c r="BN13">
        <v>1</v>
      </c>
      <c r="BP13">
        <v>1</v>
      </c>
      <c r="BS13">
        <v>1</v>
      </c>
      <c r="BV13">
        <v>1</v>
      </c>
      <c r="BY13">
        <v>1</v>
      </c>
      <c r="BZ13">
        <v>2</v>
      </c>
      <c r="CA13">
        <v>1</v>
      </c>
      <c r="CC13">
        <v>1</v>
      </c>
      <c r="CF13">
        <v>1</v>
      </c>
      <c r="CG13" s="19"/>
      <c r="CH13" s="19"/>
      <c r="CI13" s="46"/>
      <c r="CJ13" s="47"/>
    </row>
    <row r="14" spans="1:1171" ht="31.5" x14ac:dyDescent="0.2">
      <c r="A14" s="25" t="s">
        <v>15</v>
      </c>
      <c r="E14">
        <v>2</v>
      </c>
      <c r="F14">
        <v>1</v>
      </c>
      <c r="H14">
        <v>6</v>
      </c>
      <c r="I14">
        <v>5</v>
      </c>
      <c r="J14">
        <v>20</v>
      </c>
      <c r="K14">
        <v>1</v>
      </c>
      <c r="L14">
        <v>2</v>
      </c>
      <c r="M14">
        <v>2</v>
      </c>
      <c r="N14">
        <v>2</v>
      </c>
      <c r="O14">
        <f>1+1</f>
        <v>2</v>
      </c>
      <c r="P14">
        <v>2</v>
      </c>
      <c r="R14">
        <v>1</v>
      </c>
      <c r="S14">
        <v>2</v>
      </c>
      <c r="U14">
        <v>1</v>
      </c>
      <c r="X14">
        <f t="shared" si="0"/>
        <v>2</v>
      </c>
      <c r="Z14">
        <v>24</v>
      </c>
      <c r="AA14">
        <v>16</v>
      </c>
      <c r="AB14">
        <v>16</v>
      </c>
      <c r="AC14">
        <v>16</v>
      </c>
      <c r="AD14">
        <v>16</v>
      </c>
      <c r="AE14">
        <v>16</v>
      </c>
      <c r="AF14">
        <v>16</v>
      </c>
      <c r="AG14">
        <v>16</v>
      </c>
      <c r="AH14">
        <v>16</v>
      </c>
      <c r="AI14">
        <v>16</v>
      </c>
      <c r="AJ14">
        <v>16</v>
      </c>
      <c r="AK14">
        <v>16</v>
      </c>
      <c r="AL14">
        <v>16</v>
      </c>
      <c r="AM14">
        <v>24</v>
      </c>
      <c r="AN14">
        <v>16</v>
      </c>
      <c r="AO14">
        <v>16</v>
      </c>
      <c r="AP14">
        <v>18</v>
      </c>
      <c r="AQ14">
        <v>18</v>
      </c>
      <c r="AR14" s="17">
        <v>18</v>
      </c>
      <c r="AS14">
        <v>18</v>
      </c>
      <c r="AT14">
        <f>18+4</f>
        <v>22</v>
      </c>
      <c r="AU14">
        <v>18</v>
      </c>
      <c r="AV14" s="17">
        <v>18</v>
      </c>
      <c r="AW14" s="17">
        <v>18</v>
      </c>
      <c r="AX14">
        <v>18</v>
      </c>
      <c r="AY14">
        <v>18</v>
      </c>
      <c r="AZ14">
        <v>18</v>
      </c>
      <c r="BA14">
        <v>18</v>
      </c>
      <c r="BB14">
        <v>18</v>
      </c>
      <c r="BC14">
        <v>18</v>
      </c>
      <c r="BD14">
        <v>18</v>
      </c>
      <c r="BE14">
        <v>18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4</v>
      </c>
      <c r="BN14">
        <v>1</v>
      </c>
      <c r="BP14">
        <v>1</v>
      </c>
      <c r="BS14">
        <v>1</v>
      </c>
      <c r="BV14">
        <v>1</v>
      </c>
      <c r="BY14">
        <v>1</v>
      </c>
      <c r="BZ14">
        <v>2</v>
      </c>
      <c r="CA14">
        <v>1</v>
      </c>
      <c r="CC14">
        <v>1</v>
      </c>
      <c r="CF14">
        <v>1</v>
      </c>
      <c r="CG14" s="19"/>
      <c r="CH14" s="19"/>
      <c r="CI14" s="46"/>
      <c r="CJ14" s="47"/>
    </row>
    <row r="15" spans="1:1171" ht="31.5" x14ac:dyDescent="0.2">
      <c r="A15" s="25" t="s">
        <v>16</v>
      </c>
      <c r="E15">
        <v>2</v>
      </c>
      <c r="F15">
        <v>2</v>
      </c>
      <c r="H15">
        <v>5</v>
      </c>
      <c r="I15">
        <v>5</v>
      </c>
      <c r="J15">
        <v>20</v>
      </c>
      <c r="K15">
        <v>1</v>
      </c>
      <c r="L15">
        <v>2</v>
      </c>
      <c r="M15">
        <v>2</v>
      </c>
      <c r="N15">
        <v>2</v>
      </c>
      <c r="O15">
        <f>1+1</f>
        <v>2</v>
      </c>
      <c r="P15">
        <v>2</v>
      </c>
      <c r="R15">
        <v>1</v>
      </c>
      <c r="S15">
        <v>2</v>
      </c>
      <c r="U15">
        <v>1</v>
      </c>
      <c r="X15">
        <f t="shared" si="0"/>
        <v>2</v>
      </c>
      <c r="Z15">
        <f t="shared" ref="Z15:AC16" si="2">8+4</f>
        <v>12</v>
      </c>
      <c r="AA15">
        <f t="shared" si="2"/>
        <v>12</v>
      </c>
      <c r="AB15">
        <f t="shared" si="2"/>
        <v>12</v>
      </c>
      <c r="AC15">
        <f t="shared" si="2"/>
        <v>12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10</v>
      </c>
      <c r="AO15">
        <v>10</v>
      </c>
      <c r="AP15">
        <v>10</v>
      </c>
      <c r="AQ15">
        <v>10</v>
      </c>
      <c r="AR15" s="17">
        <v>10</v>
      </c>
      <c r="AS15">
        <v>10</v>
      </c>
      <c r="AT15">
        <f>10+4</f>
        <v>14</v>
      </c>
      <c r="AU15">
        <v>10</v>
      </c>
      <c r="AV15" s="17">
        <v>10</v>
      </c>
      <c r="AW15" s="17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H15">
        <v>1</v>
      </c>
      <c r="BN15">
        <v>1</v>
      </c>
      <c r="BP15">
        <v>1</v>
      </c>
      <c r="BS15">
        <v>1</v>
      </c>
      <c r="BV15">
        <v>1</v>
      </c>
      <c r="BY15">
        <v>1</v>
      </c>
      <c r="BZ15">
        <v>2</v>
      </c>
      <c r="CA15">
        <v>1</v>
      </c>
      <c r="CC15">
        <v>1</v>
      </c>
      <c r="CF15">
        <v>1</v>
      </c>
      <c r="CG15" s="19"/>
      <c r="CH15" s="19"/>
      <c r="CI15" s="46"/>
      <c r="CJ15" s="47"/>
    </row>
    <row r="16" spans="1:1171" ht="31.5" x14ac:dyDescent="0.2">
      <c r="A16" s="25" t="s">
        <v>17</v>
      </c>
      <c r="E16">
        <v>2</v>
      </c>
      <c r="F16">
        <v>1</v>
      </c>
      <c r="H16">
        <v>6</v>
      </c>
      <c r="I16">
        <v>5</v>
      </c>
      <c r="J16">
        <v>20</v>
      </c>
      <c r="K16">
        <v>1</v>
      </c>
      <c r="L16">
        <v>2</v>
      </c>
      <c r="M16">
        <v>2</v>
      </c>
      <c r="N16">
        <v>2</v>
      </c>
      <c r="O16">
        <f>1+1</f>
        <v>2</v>
      </c>
      <c r="P16">
        <v>2</v>
      </c>
      <c r="R16">
        <v>1</v>
      </c>
      <c r="S16">
        <v>2</v>
      </c>
      <c r="U16">
        <v>1</v>
      </c>
      <c r="X16">
        <f t="shared" si="0"/>
        <v>2</v>
      </c>
      <c r="Z16">
        <f t="shared" si="2"/>
        <v>12</v>
      </c>
      <c r="AA16">
        <f t="shared" si="2"/>
        <v>12</v>
      </c>
      <c r="AB16">
        <f t="shared" si="2"/>
        <v>12</v>
      </c>
      <c r="AC16">
        <f t="shared" si="2"/>
        <v>12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10</v>
      </c>
      <c r="AO16">
        <v>10</v>
      </c>
      <c r="AP16">
        <v>10</v>
      </c>
      <c r="AQ16">
        <v>10</v>
      </c>
      <c r="AR16" s="17">
        <v>10</v>
      </c>
      <c r="AS16">
        <v>10</v>
      </c>
      <c r="AT16">
        <f>10+4</f>
        <v>14</v>
      </c>
      <c r="AU16">
        <v>10</v>
      </c>
      <c r="AV16" s="17">
        <v>10</v>
      </c>
      <c r="AW16" s="17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H16">
        <v>1</v>
      </c>
      <c r="BN16">
        <v>1</v>
      </c>
      <c r="BP16">
        <v>1</v>
      </c>
      <c r="BS16">
        <v>1</v>
      </c>
      <c r="BV16">
        <v>1</v>
      </c>
      <c r="BY16">
        <v>1</v>
      </c>
      <c r="BZ16">
        <v>2</v>
      </c>
      <c r="CA16">
        <v>1</v>
      </c>
      <c r="CC16">
        <v>1</v>
      </c>
      <c r="CF16">
        <v>1</v>
      </c>
      <c r="CG16" s="19"/>
      <c r="CH16" s="19"/>
      <c r="CI16" s="46"/>
      <c r="CJ16" s="47"/>
    </row>
    <row r="17" spans="1:1171" s="7" customFormat="1" x14ac:dyDescent="0.2">
      <c r="A17" s="15" t="s">
        <v>9</v>
      </c>
      <c r="AR17" s="17"/>
      <c r="AV17" s="17"/>
      <c r="AW17" s="17"/>
      <c r="CG17" s="18"/>
      <c r="CH17" s="18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</row>
    <row r="18" spans="1:1171" ht="15.75" x14ac:dyDescent="0.2">
      <c r="A18" s="25" t="s">
        <v>72</v>
      </c>
      <c r="D18">
        <v>2</v>
      </c>
      <c r="E18">
        <v>3</v>
      </c>
      <c r="G18">
        <v>1</v>
      </c>
      <c r="H18">
        <v>2</v>
      </c>
      <c r="I18">
        <v>4</v>
      </c>
      <c r="J18">
        <v>10</v>
      </c>
      <c r="K18">
        <v>1</v>
      </c>
      <c r="L18">
        <v>1</v>
      </c>
      <c r="M18">
        <v>1</v>
      </c>
      <c r="N18">
        <f>1+2</f>
        <v>3</v>
      </c>
      <c r="O18">
        <f>1+1</f>
        <v>2</v>
      </c>
      <c r="U18">
        <v>5</v>
      </c>
      <c r="W18">
        <v>3</v>
      </c>
      <c r="X18">
        <f>1+1</f>
        <v>2</v>
      </c>
      <c r="Y18">
        <v>1</v>
      </c>
      <c r="Z18">
        <v>8</v>
      </c>
      <c r="AA18">
        <v>4</v>
      </c>
      <c r="AB18">
        <v>4</v>
      </c>
      <c r="AC18">
        <v>4</v>
      </c>
      <c r="AD18">
        <v>4</v>
      </c>
      <c r="AE18">
        <v>8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8</v>
      </c>
      <c r="AN18">
        <v>4</v>
      </c>
      <c r="AO18">
        <v>4</v>
      </c>
      <c r="AS18" s="3"/>
      <c r="AY18" s="3"/>
      <c r="BD18"/>
      <c r="BE18"/>
      <c r="BL18">
        <v>1</v>
      </c>
      <c r="BO18">
        <v>1</v>
      </c>
      <c r="BS18">
        <v>1</v>
      </c>
      <c r="BV18">
        <v>1</v>
      </c>
      <c r="BZ18">
        <v>2</v>
      </c>
      <c r="CA18">
        <v>1</v>
      </c>
      <c r="CF18">
        <v>1</v>
      </c>
      <c r="CG18" s="20"/>
      <c r="CH18" s="20"/>
      <c r="CI18" s="48"/>
      <c r="CJ18" s="49"/>
    </row>
    <row r="19" spans="1:1171" ht="31.5" x14ac:dyDescent="0.2">
      <c r="A19" s="25" t="s">
        <v>38</v>
      </c>
      <c r="G19">
        <v>1</v>
      </c>
      <c r="M19">
        <v>1</v>
      </c>
      <c r="AS19" s="3"/>
      <c r="AY19" s="3"/>
      <c r="BD19"/>
      <c r="BE19"/>
      <c r="BO19">
        <v>1</v>
      </c>
      <c r="BV19">
        <v>1</v>
      </c>
      <c r="BZ19">
        <v>1</v>
      </c>
      <c r="CA19">
        <v>1</v>
      </c>
      <c r="CF19">
        <v>1</v>
      </c>
      <c r="CG19" s="20"/>
      <c r="CH19" s="20"/>
      <c r="CI19" s="48"/>
      <c r="CJ19" s="49"/>
    </row>
    <row r="20" spans="1:1171" ht="31.5" x14ac:dyDescent="0.2">
      <c r="A20" s="25" t="s">
        <v>39</v>
      </c>
      <c r="G20">
        <v>1</v>
      </c>
      <c r="K20">
        <v>1</v>
      </c>
      <c r="M20">
        <v>1</v>
      </c>
      <c r="S20">
        <v>2</v>
      </c>
      <c r="U20">
        <v>5</v>
      </c>
      <c r="W20">
        <v>3</v>
      </c>
      <c r="X20">
        <v>1</v>
      </c>
      <c r="Z20">
        <v>4</v>
      </c>
      <c r="AA20">
        <v>4</v>
      </c>
      <c r="AB20">
        <v>4</v>
      </c>
      <c r="AC20">
        <f>4+2</f>
        <v>6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S20" s="3"/>
      <c r="AT20">
        <v>2</v>
      </c>
      <c r="AY20" s="3"/>
      <c r="BD20"/>
      <c r="BE20"/>
      <c r="BO20">
        <v>1</v>
      </c>
      <c r="CA20">
        <v>1</v>
      </c>
      <c r="CF20">
        <v>1</v>
      </c>
      <c r="CG20" s="20"/>
      <c r="CH20" s="20"/>
      <c r="CI20" s="48"/>
      <c r="CJ20" s="49"/>
    </row>
    <row r="21" spans="1:1171" ht="31.5" x14ac:dyDescent="0.2">
      <c r="A21" s="25" t="s">
        <v>40</v>
      </c>
      <c r="E21" s="20"/>
      <c r="G21">
        <v>1</v>
      </c>
      <c r="I21" s="20"/>
      <c r="J21" s="20"/>
      <c r="K21">
        <v>1</v>
      </c>
      <c r="M21">
        <v>1</v>
      </c>
      <c r="N21" s="20"/>
      <c r="R21" s="20"/>
      <c r="V21" s="20"/>
      <c r="W21" s="20"/>
      <c r="AA21" s="20"/>
      <c r="AN21" s="20"/>
      <c r="AS21" s="3"/>
      <c r="AY21" s="3"/>
      <c r="BD21"/>
      <c r="BE21"/>
      <c r="BO21">
        <v>1</v>
      </c>
      <c r="BV21">
        <v>2</v>
      </c>
      <c r="CA21">
        <v>1</v>
      </c>
      <c r="CF21">
        <v>1</v>
      </c>
      <c r="CG21" s="20"/>
      <c r="CH21" s="20"/>
      <c r="CI21" s="48"/>
      <c r="CJ21" s="49"/>
    </row>
    <row r="22" spans="1:1171" ht="31.5" x14ac:dyDescent="0.2">
      <c r="A22" s="25" t="s">
        <v>41</v>
      </c>
      <c r="E22" s="20"/>
      <c r="G22">
        <v>1</v>
      </c>
      <c r="K22">
        <v>1</v>
      </c>
      <c r="M22">
        <v>1</v>
      </c>
      <c r="Y22">
        <v>1</v>
      </c>
      <c r="AS22" s="3"/>
      <c r="AY22" s="3"/>
      <c r="BD22"/>
      <c r="BE22"/>
      <c r="BO22">
        <v>1</v>
      </c>
      <c r="BV22">
        <v>2</v>
      </c>
      <c r="BZ22">
        <v>1</v>
      </c>
      <c r="CA22">
        <v>1</v>
      </c>
      <c r="CF22">
        <v>1</v>
      </c>
      <c r="CG22" s="20"/>
      <c r="CH22" s="20"/>
      <c r="CI22" s="48"/>
      <c r="CJ22" s="49"/>
    </row>
    <row r="23" spans="1:1171" ht="14.25" customHeight="1" x14ac:dyDescent="0.2">
      <c r="A23" s="25" t="s">
        <v>10</v>
      </c>
      <c r="AS23" s="3"/>
      <c r="AY23" s="3"/>
      <c r="BD23"/>
      <c r="BE23"/>
      <c r="CF23">
        <v>1</v>
      </c>
      <c r="CG23" s="20"/>
      <c r="CH23" s="20"/>
      <c r="CI23" s="48"/>
      <c r="CJ23" s="49"/>
    </row>
    <row r="24" spans="1:1171" ht="15.75" x14ac:dyDescent="0.2">
      <c r="A24" s="25" t="s">
        <v>11</v>
      </c>
      <c r="AS24" s="3"/>
      <c r="AY24" s="21"/>
      <c r="AZ24" s="21"/>
      <c r="BA24" s="20"/>
      <c r="BB24" s="20"/>
      <c r="BC24" s="20"/>
      <c r="BD24" s="20"/>
      <c r="BE24" s="20"/>
      <c r="BV24">
        <v>1</v>
      </c>
      <c r="CF24">
        <v>1</v>
      </c>
      <c r="CG24" s="20"/>
      <c r="CH24" s="20"/>
      <c r="CI24" s="48"/>
      <c r="CJ24" s="49"/>
    </row>
    <row r="25" spans="1:1171" s="7" customFormat="1" x14ac:dyDescent="0.2">
      <c r="A25" s="15" t="s">
        <v>8</v>
      </c>
      <c r="AR25" s="17"/>
      <c r="AV25" s="17"/>
      <c r="AW25" s="17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/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/>
      <c r="AOS25" s="3"/>
      <c r="AOT25" s="3"/>
      <c r="AOU25" s="3"/>
      <c r="AOV25" s="3"/>
      <c r="AOW25" s="3"/>
      <c r="AOX25" s="3"/>
      <c r="AOY25" s="3"/>
      <c r="AOZ25" s="3"/>
      <c r="APA25" s="3"/>
      <c r="APB25" s="3"/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/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/>
      <c r="ARI25" s="3"/>
      <c r="ARJ25" s="3"/>
      <c r="ARK25" s="3"/>
      <c r="ARL25" s="3"/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/>
      <c r="ARX25" s="3"/>
      <c r="ARY25" s="3"/>
      <c r="ARZ25" s="3"/>
      <c r="ASA25" s="3"/>
    </row>
    <row r="26" spans="1:1171" ht="31.5" x14ac:dyDescent="0.2">
      <c r="A26" s="25" t="s">
        <v>18</v>
      </c>
      <c r="J26">
        <v>1</v>
      </c>
      <c r="K26">
        <v>1</v>
      </c>
      <c r="O26">
        <v>1</v>
      </c>
      <c r="S26">
        <v>2</v>
      </c>
      <c r="U26">
        <v>5</v>
      </c>
      <c r="W26">
        <v>3</v>
      </c>
      <c r="X26">
        <v>1</v>
      </c>
      <c r="Z26">
        <v>8</v>
      </c>
      <c r="AA26">
        <v>4</v>
      </c>
      <c r="AB26">
        <v>4</v>
      </c>
      <c r="AC26">
        <v>8</v>
      </c>
      <c r="AD26">
        <v>4</v>
      </c>
      <c r="AE26">
        <v>8</v>
      </c>
      <c r="AF26">
        <v>4</v>
      </c>
      <c r="AG26">
        <v>4</v>
      </c>
      <c r="AH26">
        <v>4</v>
      </c>
      <c r="AI26">
        <v>8</v>
      </c>
      <c r="AJ26">
        <v>4</v>
      </c>
      <c r="AK26">
        <v>4</v>
      </c>
      <c r="AL26">
        <v>4</v>
      </c>
      <c r="AM26">
        <v>8</v>
      </c>
      <c r="AN26">
        <v>4</v>
      </c>
      <c r="AO26">
        <v>4</v>
      </c>
      <c r="AS26" s="3"/>
      <c r="AT26">
        <v>2</v>
      </c>
      <c r="AY26" s="3"/>
      <c r="BD26"/>
      <c r="BE26"/>
      <c r="CF26">
        <v>1</v>
      </c>
      <c r="CG26" s="20"/>
      <c r="CH26" s="20"/>
      <c r="CI26" s="48"/>
      <c r="CJ26" s="50"/>
    </row>
    <row r="27" spans="1:1171" ht="31.5" x14ac:dyDescent="0.2">
      <c r="A27" s="25" t="s">
        <v>19</v>
      </c>
      <c r="J27">
        <v>1</v>
      </c>
      <c r="K27">
        <v>1</v>
      </c>
      <c r="O27">
        <v>1</v>
      </c>
      <c r="S27">
        <v>2</v>
      </c>
      <c r="Z27">
        <v>8</v>
      </c>
      <c r="AA27">
        <v>4</v>
      </c>
      <c r="AB27">
        <v>4</v>
      </c>
      <c r="AC27">
        <v>8</v>
      </c>
      <c r="AD27">
        <v>4</v>
      </c>
      <c r="AE27">
        <v>8</v>
      </c>
      <c r="AF27">
        <v>4</v>
      </c>
      <c r="AG27">
        <v>4</v>
      </c>
      <c r="AH27">
        <v>4</v>
      </c>
      <c r="AI27">
        <v>8</v>
      </c>
      <c r="AJ27">
        <v>4</v>
      </c>
      <c r="AK27">
        <v>4</v>
      </c>
      <c r="AL27">
        <v>4</v>
      </c>
      <c r="AM27">
        <v>8</v>
      </c>
      <c r="AN27">
        <v>4</v>
      </c>
      <c r="AO27">
        <v>4</v>
      </c>
      <c r="AS27" s="3"/>
      <c r="AT27">
        <v>2</v>
      </c>
      <c r="AY27" s="3"/>
      <c r="BD27"/>
      <c r="BE27"/>
      <c r="CF27">
        <v>1</v>
      </c>
      <c r="CG27" s="20"/>
      <c r="CH27" s="20"/>
      <c r="CI27" s="48"/>
      <c r="CJ27" s="50"/>
    </row>
    <row r="28" spans="1:1171" ht="31.5" x14ac:dyDescent="0.2">
      <c r="A28" s="25" t="s">
        <v>20</v>
      </c>
      <c r="AS28" s="3"/>
      <c r="AT28">
        <v>1</v>
      </c>
      <c r="AY28" s="3"/>
      <c r="BD28"/>
      <c r="BE28"/>
      <c r="BV28">
        <v>1</v>
      </c>
      <c r="BZ28">
        <v>1</v>
      </c>
      <c r="CF28">
        <v>1</v>
      </c>
      <c r="CG28" s="20"/>
      <c r="CH28" s="20"/>
      <c r="CI28" s="48"/>
      <c r="CJ28" s="50"/>
    </row>
    <row r="29" spans="1:1171" ht="15.75" x14ac:dyDescent="0.2">
      <c r="A29" s="25" t="s">
        <v>21</v>
      </c>
      <c r="AS29" s="3"/>
      <c r="AY29" s="3"/>
      <c r="BD29"/>
      <c r="BE29"/>
      <c r="BV29">
        <v>1</v>
      </c>
      <c r="CF29">
        <v>1</v>
      </c>
      <c r="CG29" s="20"/>
      <c r="CH29" s="20"/>
      <c r="CI29" s="48"/>
      <c r="CJ29" s="50"/>
    </row>
    <row r="30" spans="1:1171" ht="15.75" x14ac:dyDescent="0.2">
      <c r="A30" s="25" t="s">
        <v>22</v>
      </c>
      <c r="N30">
        <v>1</v>
      </c>
      <c r="O30">
        <v>1</v>
      </c>
      <c r="AS30" s="3"/>
      <c r="AY30" s="3"/>
      <c r="BD30"/>
      <c r="BE30"/>
      <c r="BV30">
        <v>1</v>
      </c>
      <c r="CF30">
        <v>1</v>
      </c>
      <c r="CG30" s="20"/>
      <c r="CH30" s="20"/>
      <c r="CI30" s="48"/>
      <c r="CJ30" s="50"/>
    </row>
    <row r="31" spans="1:1171" ht="15" customHeight="1" x14ac:dyDescent="0.2">
      <c r="A31" s="25" t="s">
        <v>23</v>
      </c>
      <c r="AS31" s="3"/>
      <c r="AY31" s="3"/>
      <c r="BD31"/>
      <c r="BE31"/>
      <c r="BV31">
        <v>1</v>
      </c>
      <c r="CF31">
        <v>1</v>
      </c>
      <c r="CG31" s="20"/>
      <c r="CH31" s="20"/>
      <c r="CI31" s="48"/>
      <c r="CJ31" s="50"/>
    </row>
    <row r="32" spans="1:1171" ht="15" customHeight="1" x14ac:dyDescent="0.2">
      <c r="A32" s="25" t="s">
        <v>24</v>
      </c>
      <c r="AS32" s="3"/>
      <c r="AY32" s="3"/>
      <c r="BD32"/>
      <c r="BE32"/>
      <c r="BS32">
        <v>1</v>
      </c>
      <c r="CF32">
        <v>1</v>
      </c>
      <c r="CG32" s="20"/>
      <c r="CH32" s="20"/>
      <c r="CI32" s="48"/>
      <c r="CJ32" s="50"/>
    </row>
    <row r="33" spans="1:88" ht="15.75" x14ac:dyDescent="0.2">
      <c r="A33" s="25" t="s">
        <v>25</v>
      </c>
      <c r="J33">
        <v>1</v>
      </c>
      <c r="K33">
        <v>1</v>
      </c>
      <c r="N33">
        <v>1</v>
      </c>
      <c r="O33">
        <v>1</v>
      </c>
      <c r="U33">
        <v>5</v>
      </c>
      <c r="W33">
        <v>3</v>
      </c>
      <c r="X33">
        <v>1</v>
      </c>
      <c r="Z33">
        <f>4</f>
        <v>4</v>
      </c>
      <c r="AA33">
        <v>2</v>
      </c>
      <c r="AB33">
        <v>2</v>
      </c>
      <c r="AC33">
        <v>2</v>
      </c>
      <c r="AD33">
        <v>2</v>
      </c>
      <c r="AE33">
        <f>4</f>
        <v>4</v>
      </c>
      <c r="AF33">
        <v>2</v>
      </c>
      <c r="AG33">
        <v>2</v>
      </c>
      <c r="AH33">
        <v>2</v>
      </c>
      <c r="AI33">
        <f>4</f>
        <v>4</v>
      </c>
      <c r="AJ33">
        <v>2</v>
      </c>
      <c r="AK33">
        <v>2</v>
      </c>
      <c r="AL33">
        <v>2</v>
      </c>
      <c r="AM33">
        <f>4</f>
        <v>4</v>
      </c>
      <c r="AN33">
        <v>2</v>
      </c>
      <c r="AO33">
        <v>2</v>
      </c>
      <c r="AS33" s="3"/>
      <c r="AY33" s="3"/>
      <c r="BD33"/>
      <c r="BE33"/>
      <c r="CF33">
        <v>1</v>
      </c>
      <c r="CG33" s="20"/>
      <c r="CH33" s="20"/>
      <c r="CI33" s="48"/>
      <c r="CJ33" s="50"/>
    </row>
    <row r="34" spans="1:88" ht="31.5" x14ac:dyDescent="0.2">
      <c r="A34" s="25" t="s">
        <v>26</v>
      </c>
      <c r="O34">
        <v>1</v>
      </c>
      <c r="Y34">
        <v>1</v>
      </c>
      <c r="AS34" s="3"/>
      <c r="AT34">
        <v>1</v>
      </c>
      <c r="AY34" s="3"/>
      <c r="BD34"/>
      <c r="BE34"/>
      <c r="CF34">
        <v>1</v>
      </c>
      <c r="CG34" s="20"/>
      <c r="CH34" s="20"/>
      <c r="CI34" s="48"/>
      <c r="CJ34" s="50"/>
    </row>
    <row r="35" spans="1:88" ht="15.75" x14ac:dyDescent="0.2">
      <c r="A35" s="25" t="s">
        <v>27</v>
      </c>
      <c r="J35">
        <v>1</v>
      </c>
      <c r="K35">
        <v>1</v>
      </c>
      <c r="N35">
        <v>1</v>
      </c>
      <c r="O35">
        <v>1</v>
      </c>
      <c r="S35">
        <v>2</v>
      </c>
      <c r="Z35">
        <v>8</v>
      </c>
      <c r="AA35">
        <v>4</v>
      </c>
      <c r="AB35">
        <v>4</v>
      </c>
      <c r="AC35">
        <v>8</v>
      </c>
      <c r="AD35">
        <v>4</v>
      </c>
      <c r="AE35">
        <v>8</v>
      </c>
      <c r="AF35">
        <v>4</v>
      </c>
      <c r="AG35">
        <v>4</v>
      </c>
      <c r="AH35">
        <v>4</v>
      </c>
      <c r="AI35">
        <v>8</v>
      </c>
      <c r="AJ35">
        <v>4</v>
      </c>
      <c r="AK35">
        <v>4</v>
      </c>
      <c r="AL35">
        <v>4</v>
      </c>
      <c r="AM35">
        <v>8</v>
      </c>
      <c r="AN35">
        <v>4</v>
      </c>
      <c r="AO35">
        <v>4</v>
      </c>
      <c r="AS35" s="3"/>
      <c r="AT35">
        <v>2</v>
      </c>
      <c r="AY35" s="3"/>
      <c r="BD35"/>
      <c r="BE35"/>
      <c r="CF35">
        <v>1</v>
      </c>
      <c r="CG35" s="20"/>
      <c r="CH35" s="20"/>
      <c r="CI35" s="48"/>
      <c r="CJ35" s="50"/>
    </row>
    <row r="36" spans="1:88" ht="31.5" x14ac:dyDescent="0.2">
      <c r="A36" s="25" t="s">
        <v>28</v>
      </c>
      <c r="J36">
        <v>1</v>
      </c>
      <c r="K36">
        <v>1</v>
      </c>
      <c r="N36">
        <v>1</v>
      </c>
      <c r="O36">
        <v>1</v>
      </c>
      <c r="S36">
        <v>2</v>
      </c>
      <c r="Z36">
        <v>8</v>
      </c>
      <c r="AA36">
        <v>4</v>
      </c>
      <c r="AB36">
        <v>4</v>
      </c>
      <c r="AC36">
        <v>8</v>
      </c>
      <c r="AD36">
        <v>4</v>
      </c>
      <c r="AE36">
        <v>8</v>
      </c>
      <c r="AF36">
        <v>4</v>
      </c>
      <c r="AG36">
        <v>4</v>
      </c>
      <c r="AH36">
        <v>4</v>
      </c>
      <c r="AI36">
        <v>8</v>
      </c>
      <c r="AJ36">
        <v>4</v>
      </c>
      <c r="AK36">
        <v>4</v>
      </c>
      <c r="AL36">
        <v>4</v>
      </c>
      <c r="AM36">
        <v>8</v>
      </c>
      <c r="AN36">
        <v>4</v>
      </c>
      <c r="AO36">
        <v>4</v>
      </c>
      <c r="AS36" s="3"/>
      <c r="AT36">
        <v>2</v>
      </c>
      <c r="AY36" s="3"/>
      <c r="BD36"/>
      <c r="BE36"/>
      <c r="CF36">
        <v>1</v>
      </c>
      <c r="CG36" s="20"/>
      <c r="CH36" s="20"/>
      <c r="CI36" s="48"/>
      <c r="CJ36" s="50"/>
    </row>
    <row r="37" spans="1:88" ht="31.5" x14ac:dyDescent="0.2">
      <c r="A37" s="25" t="s">
        <v>29</v>
      </c>
      <c r="J37">
        <v>1</v>
      </c>
      <c r="K37">
        <v>1</v>
      </c>
      <c r="N37">
        <v>1</v>
      </c>
      <c r="O37">
        <v>1</v>
      </c>
      <c r="S37">
        <v>2</v>
      </c>
      <c r="Z37">
        <v>8</v>
      </c>
      <c r="AA37">
        <v>4</v>
      </c>
      <c r="AB37">
        <v>4</v>
      </c>
      <c r="AC37">
        <v>8</v>
      </c>
      <c r="AD37">
        <v>4</v>
      </c>
      <c r="AE37">
        <v>8</v>
      </c>
      <c r="AF37">
        <v>4</v>
      </c>
      <c r="AG37">
        <v>4</v>
      </c>
      <c r="AH37">
        <v>4</v>
      </c>
      <c r="AI37">
        <v>8</v>
      </c>
      <c r="AJ37">
        <v>4</v>
      </c>
      <c r="AK37">
        <v>4</v>
      </c>
      <c r="AL37">
        <v>4</v>
      </c>
      <c r="AM37">
        <v>8</v>
      </c>
      <c r="AN37">
        <v>4</v>
      </c>
      <c r="AO37">
        <v>4</v>
      </c>
      <c r="AS37" s="3"/>
      <c r="AT37">
        <v>2</v>
      </c>
      <c r="AY37" s="3"/>
      <c r="BD37"/>
      <c r="BE37"/>
      <c r="CF37">
        <v>1</v>
      </c>
      <c r="CG37" s="20"/>
      <c r="CH37" s="20"/>
      <c r="CI37" s="48"/>
      <c r="CJ37" s="50"/>
    </row>
    <row r="38" spans="1:88" ht="31.5" x14ac:dyDescent="0.2">
      <c r="A38" s="25" t="s">
        <v>30</v>
      </c>
      <c r="J38">
        <v>1</v>
      </c>
      <c r="K38">
        <v>1</v>
      </c>
      <c r="N38">
        <v>1</v>
      </c>
      <c r="O38">
        <v>1</v>
      </c>
      <c r="S38">
        <v>2</v>
      </c>
      <c r="Z38">
        <v>8</v>
      </c>
      <c r="AA38">
        <v>4</v>
      </c>
      <c r="AB38">
        <v>4</v>
      </c>
      <c r="AC38">
        <v>8</v>
      </c>
      <c r="AD38">
        <v>4</v>
      </c>
      <c r="AE38">
        <v>8</v>
      </c>
      <c r="AF38">
        <v>4</v>
      </c>
      <c r="AG38">
        <v>4</v>
      </c>
      <c r="AH38">
        <v>4</v>
      </c>
      <c r="AI38">
        <v>8</v>
      </c>
      <c r="AJ38">
        <v>4</v>
      </c>
      <c r="AK38">
        <v>4</v>
      </c>
      <c r="AL38">
        <v>4</v>
      </c>
      <c r="AM38">
        <v>8</v>
      </c>
      <c r="AN38">
        <v>4</v>
      </c>
      <c r="AO38">
        <v>4</v>
      </c>
      <c r="AS38" s="3"/>
      <c r="AT38">
        <v>2</v>
      </c>
      <c r="AY38" s="3"/>
      <c r="BD38"/>
      <c r="BE38"/>
      <c r="CF38">
        <v>1</v>
      </c>
      <c r="CG38" s="20"/>
      <c r="CH38" s="20"/>
      <c r="CI38" s="48"/>
      <c r="CJ38" s="50"/>
    </row>
    <row r="39" spans="1:88" ht="31.5" x14ac:dyDescent="0.2">
      <c r="A39" s="25" t="s">
        <v>31</v>
      </c>
      <c r="J39">
        <v>1</v>
      </c>
      <c r="K39">
        <v>1</v>
      </c>
      <c r="N39">
        <v>1</v>
      </c>
      <c r="O39">
        <v>1</v>
      </c>
      <c r="S39">
        <v>2</v>
      </c>
      <c r="Z39">
        <v>6</v>
      </c>
      <c r="AA39">
        <v>6</v>
      </c>
      <c r="AB39">
        <v>6</v>
      </c>
      <c r="AC39">
        <f>6+2</f>
        <v>8</v>
      </c>
      <c r="AD39">
        <v>6</v>
      </c>
      <c r="AE39">
        <v>6</v>
      </c>
      <c r="AF39">
        <v>6</v>
      </c>
      <c r="AG39">
        <v>6</v>
      </c>
      <c r="AH39">
        <v>6</v>
      </c>
      <c r="AI39">
        <v>6</v>
      </c>
      <c r="AJ39">
        <v>6</v>
      </c>
      <c r="AK39">
        <v>6</v>
      </c>
      <c r="AL39">
        <v>6</v>
      </c>
      <c r="AM39">
        <v>6</v>
      </c>
      <c r="AN39">
        <v>6</v>
      </c>
      <c r="AO39">
        <v>6</v>
      </c>
      <c r="AS39" s="3"/>
      <c r="AT39">
        <v>2</v>
      </c>
      <c r="AY39" s="3"/>
      <c r="BD39"/>
      <c r="BE39"/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CF39">
        <v>1</v>
      </c>
      <c r="CG39" s="20"/>
      <c r="CH39" s="20"/>
      <c r="CI39" s="48"/>
      <c r="CJ39" s="50"/>
    </row>
    <row r="40" spans="1:88" ht="31.5" x14ac:dyDescent="0.2">
      <c r="A40" s="25" t="s">
        <v>32</v>
      </c>
      <c r="J40">
        <v>1</v>
      </c>
      <c r="K40">
        <v>1</v>
      </c>
      <c r="N40">
        <v>1</v>
      </c>
      <c r="O40">
        <v>1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S40" s="3"/>
      <c r="AY40" s="3"/>
      <c r="BD40"/>
      <c r="BE40"/>
      <c r="CF40">
        <v>1</v>
      </c>
      <c r="CG40" s="20"/>
      <c r="CH40" s="20"/>
      <c r="CI40" s="48"/>
      <c r="CJ40" s="50"/>
    </row>
    <row r="41" spans="1:88" ht="15.75" x14ac:dyDescent="0.2">
      <c r="A41" s="25" t="s">
        <v>33</v>
      </c>
      <c r="N41">
        <v>1</v>
      </c>
      <c r="O41">
        <v>1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S41" s="3"/>
      <c r="AY41" s="3"/>
      <c r="BD41"/>
      <c r="BE41"/>
      <c r="CF41">
        <v>1</v>
      </c>
      <c r="CG41" s="20"/>
      <c r="CH41" s="20"/>
      <c r="CI41" s="48"/>
      <c r="CJ41" s="50"/>
    </row>
    <row r="42" spans="1:88" ht="12.75" customHeight="1" x14ac:dyDescent="0.2">
      <c r="A42" s="25" t="s">
        <v>34</v>
      </c>
      <c r="J42">
        <v>1</v>
      </c>
      <c r="K42">
        <v>1</v>
      </c>
      <c r="N42">
        <v>1</v>
      </c>
      <c r="O42">
        <v>1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S42" s="3"/>
      <c r="AY42" s="3"/>
      <c r="BD42"/>
      <c r="BE42"/>
      <c r="CF42">
        <v>1</v>
      </c>
      <c r="CG42" s="20"/>
      <c r="CH42" s="20"/>
      <c r="CI42" s="48"/>
      <c r="CJ42" s="50"/>
    </row>
    <row r="43" spans="1:88" ht="31.5" x14ac:dyDescent="0.2">
      <c r="A43" s="25" t="s">
        <v>35</v>
      </c>
      <c r="N43">
        <v>1</v>
      </c>
      <c r="O43">
        <v>1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S43" s="3"/>
      <c r="AY43" s="3"/>
      <c r="BD43"/>
      <c r="BE43"/>
      <c r="CF43">
        <v>1</v>
      </c>
      <c r="CG43" s="20"/>
      <c r="CH43" s="20"/>
      <c r="CI43" s="48"/>
      <c r="CJ43" s="50"/>
    </row>
    <row r="44" spans="1:88" ht="31.5" x14ac:dyDescent="0.2">
      <c r="A44" s="25" t="s">
        <v>36</v>
      </c>
      <c r="N44">
        <v>1</v>
      </c>
      <c r="O44">
        <v>1</v>
      </c>
      <c r="Z44">
        <v>8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>
        <v>8</v>
      </c>
      <c r="AS44" s="3"/>
      <c r="AY44" s="3"/>
      <c r="BD44"/>
      <c r="BE44"/>
      <c r="CF44">
        <v>1</v>
      </c>
      <c r="CG44" s="20"/>
      <c r="CH44" s="20"/>
      <c r="CI44" s="48"/>
      <c r="CJ44" s="50"/>
    </row>
    <row r="45" spans="1:88" ht="31.5" x14ac:dyDescent="0.2">
      <c r="A45" s="25" t="s">
        <v>37</v>
      </c>
      <c r="N45">
        <v>1</v>
      </c>
      <c r="O45">
        <v>1</v>
      </c>
      <c r="Z45">
        <v>8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8</v>
      </c>
      <c r="AO45">
        <v>8</v>
      </c>
      <c r="AS45" s="3"/>
      <c r="AY45" s="3"/>
      <c r="BD45"/>
      <c r="BE45"/>
      <c r="CF45">
        <v>1</v>
      </c>
      <c r="CG45" s="20"/>
      <c r="CH45" s="20"/>
      <c r="CI45" s="48"/>
      <c r="CJ45" s="50"/>
    </row>
    <row r="46" spans="1:88" ht="31.5" x14ac:dyDescent="0.2">
      <c r="A46" s="25" t="s">
        <v>42</v>
      </c>
      <c r="O46">
        <v>1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S46" s="3"/>
      <c r="AY46" s="3"/>
      <c r="BD46"/>
      <c r="BE46"/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CF46">
        <v>1</v>
      </c>
      <c r="CG46" s="1">
        <f t="shared" ref="CG46:CG56" si="3">SUM(B46:CF46)</f>
        <v>210</v>
      </c>
      <c r="CH46" s="20"/>
      <c r="CI46" s="48"/>
      <c r="CJ46" s="50"/>
    </row>
    <row r="47" spans="1:88" ht="31.5" x14ac:dyDescent="0.2">
      <c r="A47" s="25" t="s">
        <v>43</v>
      </c>
      <c r="O47">
        <v>1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S47" s="3"/>
      <c r="AY47" s="3"/>
      <c r="BD47"/>
      <c r="BE47"/>
      <c r="BF47">
        <v>8</v>
      </c>
      <c r="BG47">
        <v>8</v>
      </c>
      <c r="BH47">
        <v>8</v>
      </c>
      <c r="BI47">
        <v>8</v>
      </c>
      <c r="BJ47">
        <v>8</v>
      </c>
      <c r="BK47">
        <v>8</v>
      </c>
      <c r="CF47">
        <v>1</v>
      </c>
      <c r="CG47" s="1">
        <f t="shared" si="3"/>
        <v>210</v>
      </c>
      <c r="CH47" s="20"/>
      <c r="CI47" s="48"/>
      <c r="CJ47" s="50"/>
    </row>
    <row r="48" spans="1:88" ht="31.5" x14ac:dyDescent="0.2">
      <c r="A48" s="25" t="s">
        <v>44</v>
      </c>
      <c r="N48">
        <v>1</v>
      </c>
      <c r="O48">
        <v>3</v>
      </c>
      <c r="Z48">
        <v>16</v>
      </c>
      <c r="AA48">
        <v>16</v>
      </c>
      <c r="AB48">
        <v>16</v>
      </c>
      <c r="AC48">
        <v>16</v>
      </c>
      <c r="AD48">
        <v>16</v>
      </c>
      <c r="AE48">
        <v>16</v>
      </c>
      <c r="AF48">
        <v>16</v>
      </c>
      <c r="AG48">
        <v>16</v>
      </c>
      <c r="AH48">
        <v>16</v>
      </c>
      <c r="AI48">
        <v>16</v>
      </c>
      <c r="AJ48">
        <v>16</v>
      </c>
      <c r="AK48">
        <v>16</v>
      </c>
      <c r="AL48">
        <v>16</v>
      </c>
      <c r="AM48">
        <v>16</v>
      </c>
      <c r="AN48">
        <v>16</v>
      </c>
      <c r="AO48">
        <v>16</v>
      </c>
      <c r="AS48" s="3"/>
      <c r="AY48" s="3"/>
      <c r="BD48"/>
      <c r="BE48"/>
      <c r="BF48">
        <v>8</v>
      </c>
      <c r="BG48">
        <v>8</v>
      </c>
      <c r="BH48">
        <v>8</v>
      </c>
      <c r="BI48">
        <v>8</v>
      </c>
      <c r="BJ48">
        <v>8</v>
      </c>
      <c r="BK48">
        <v>8</v>
      </c>
      <c r="CF48">
        <v>1</v>
      </c>
      <c r="CG48" s="1">
        <f t="shared" si="3"/>
        <v>309</v>
      </c>
      <c r="CH48" s="20"/>
      <c r="CI48" s="48"/>
      <c r="CJ48" s="50"/>
    </row>
    <row r="49" spans="1:1171" ht="31.5" x14ac:dyDescent="0.2">
      <c r="A49" s="25" t="s">
        <v>45</v>
      </c>
      <c r="N49">
        <f>1</f>
        <v>1</v>
      </c>
      <c r="O49">
        <f>3</f>
        <v>3</v>
      </c>
      <c r="Z49">
        <v>24</v>
      </c>
      <c r="AA49">
        <v>24</v>
      </c>
      <c r="AB49">
        <v>24</v>
      </c>
      <c r="AC49">
        <v>24</v>
      </c>
      <c r="AD49">
        <v>16</v>
      </c>
      <c r="AE49">
        <v>16</v>
      </c>
      <c r="AF49">
        <v>16</v>
      </c>
      <c r="AG49">
        <v>16</v>
      </c>
      <c r="AH49">
        <v>16</v>
      </c>
      <c r="AI49">
        <v>16</v>
      </c>
      <c r="AJ49">
        <v>16</v>
      </c>
      <c r="AK49">
        <v>16</v>
      </c>
      <c r="AL49">
        <v>16</v>
      </c>
      <c r="AM49">
        <v>24</v>
      </c>
      <c r="AN49">
        <v>24</v>
      </c>
      <c r="AO49">
        <v>24</v>
      </c>
      <c r="AS49" s="3"/>
      <c r="AY49" s="3"/>
      <c r="BD49"/>
      <c r="BE49"/>
      <c r="BF49">
        <v>8</v>
      </c>
      <c r="BG49">
        <v>8</v>
      </c>
      <c r="BH49">
        <v>8</v>
      </c>
      <c r="BI49">
        <v>8</v>
      </c>
      <c r="BJ49">
        <v>8</v>
      </c>
      <c r="BK49">
        <v>8</v>
      </c>
      <c r="CF49">
        <v>1</v>
      </c>
      <c r="CG49" s="1">
        <f t="shared" si="3"/>
        <v>365</v>
      </c>
      <c r="CH49" s="20"/>
      <c r="CI49" s="48"/>
      <c r="CJ49" s="50"/>
    </row>
    <row r="50" spans="1:1171" ht="31.5" x14ac:dyDescent="0.2">
      <c r="A50" s="25" t="s">
        <v>46</v>
      </c>
      <c r="O50">
        <v>1</v>
      </c>
      <c r="Z50">
        <v>16</v>
      </c>
      <c r="AA50">
        <v>16</v>
      </c>
      <c r="AB50">
        <v>16</v>
      </c>
      <c r="AC50">
        <v>16</v>
      </c>
      <c r="AD50">
        <v>16</v>
      </c>
      <c r="AE50">
        <v>16</v>
      </c>
      <c r="AF50">
        <v>16</v>
      </c>
      <c r="AG50">
        <v>16</v>
      </c>
      <c r="AH50">
        <v>16</v>
      </c>
      <c r="AI50">
        <v>16</v>
      </c>
      <c r="AJ50">
        <v>16</v>
      </c>
      <c r="AK50">
        <v>16</v>
      </c>
      <c r="AL50">
        <v>16</v>
      </c>
      <c r="AM50">
        <v>16</v>
      </c>
      <c r="AN50">
        <v>16</v>
      </c>
      <c r="AO50">
        <v>16</v>
      </c>
      <c r="AS50" s="3"/>
      <c r="AY50" s="3"/>
      <c r="BD50"/>
      <c r="BE50"/>
      <c r="CF50">
        <v>1</v>
      </c>
      <c r="CG50" s="1">
        <f t="shared" si="3"/>
        <v>258</v>
      </c>
      <c r="CH50" s="20"/>
      <c r="CI50" s="48"/>
      <c r="CJ50" s="50"/>
    </row>
    <row r="51" spans="1:1171" ht="31.5" x14ac:dyDescent="0.2">
      <c r="A51" s="26" t="s">
        <v>47</v>
      </c>
      <c r="O51">
        <v>1</v>
      </c>
      <c r="Z51">
        <v>16</v>
      </c>
      <c r="AA51">
        <v>16</v>
      </c>
      <c r="AB51">
        <v>16</v>
      </c>
      <c r="AC51">
        <v>16</v>
      </c>
      <c r="AD51">
        <v>16</v>
      </c>
      <c r="AE51">
        <v>16</v>
      </c>
      <c r="AF51">
        <v>16</v>
      </c>
      <c r="AG51">
        <v>16</v>
      </c>
      <c r="AH51">
        <v>16</v>
      </c>
      <c r="AI51">
        <v>16</v>
      </c>
      <c r="AJ51">
        <v>16</v>
      </c>
      <c r="AK51">
        <v>16</v>
      </c>
      <c r="AL51">
        <v>16</v>
      </c>
      <c r="AM51">
        <v>16</v>
      </c>
      <c r="AN51">
        <v>16</v>
      </c>
      <c r="AO51">
        <v>16</v>
      </c>
      <c r="AS51" s="3"/>
      <c r="AY51" s="3"/>
      <c r="BD51"/>
      <c r="BE51"/>
      <c r="CF51">
        <v>1</v>
      </c>
      <c r="CG51" s="1">
        <f t="shared" si="3"/>
        <v>258</v>
      </c>
      <c r="CH51" s="20"/>
      <c r="CI51" s="48"/>
      <c r="CJ51" s="50"/>
    </row>
    <row r="52" spans="1:1171" ht="31.5" x14ac:dyDescent="0.2">
      <c r="A52" s="25" t="s">
        <v>48</v>
      </c>
      <c r="O52">
        <v>1</v>
      </c>
      <c r="Z52">
        <v>16</v>
      </c>
      <c r="AA52">
        <v>16</v>
      </c>
      <c r="AB52">
        <v>16</v>
      </c>
      <c r="AC52">
        <v>16</v>
      </c>
      <c r="AD52">
        <v>16</v>
      </c>
      <c r="AE52">
        <v>16</v>
      </c>
      <c r="AF52">
        <v>16</v>
      </c>
      <c r="AG52">
        <v>16</v>
      </c>
      <c r="AH52">
        <v>16</v>
      </c>
      <c r="AI52">
        <v>16</v>
      </c>
      <c r="AJ52">
        <v>16</v>
      </c>
      <c r="AK52">
        <v>16</v>
      </c>
      <c r="AL52">
        <v>16</v>
      </c>
      <c r="AM52">
        <v>16</v>
      </c>
      <c r="AN52">
        <v>16</v>
      </c>
      <c r="AO52">
        <v>16</v>
      </c>
      <c r="AS52" s="3"/>
      <c r="AY52" s="3"/>
      <c r="BD52"/>
      <c r="BE52"/>
      <c r="CF52">
        <v>1</v>
      </c>
      <c r="CG52" s="1">
        <f t="shared" si="3"/>
        <v>258</v>
      </c>
      <c r="CH52" s="20"/>
      <c r="CI52" s="48"/>
      <c r="CJ52" s="50"/>
    </row>
    <row r="53" spans="1:1171" ht="31.5" x14ac:dyDescent="0.2">
      <c r="A53" s="25" t="s">
        <v>49</v>
      </c>
      <c r="O53">
        <v>1</v>
      </c>
      <c r="Z53">
        <v>16</v>
      </c>
      <c r="AA53">
        <v>16</v>
      </c>
      <c r="AB53">
        <v>16</v>
      </c>
      <c r="AC53">
        <v>16</v>
      </c>
      <c r="AD53">
        <v>16</v>
      </c>
      <c r="AE53">
        <v>16</v>
      </c>
      <c r="AF53">
        <v>16</v>
      </c>
      <c r="AG53">
        <v>16</v>
      </c>
      <c r="AH53">
        <v>16</v>
      </c>
      <c r="AI53">
        <v>16</v>
      </c>
      <c r="AJ53">
        <v>16</v>
      </c>
      <c r="AK53">
        <v>16</v>
      </c>
      <c r="AL53">
        <v>16</v>
      </c>
      <c r="AM53">
        <v>16</v>
      </c>
      <c r="AN53">
        <v>16</v>
      </c>
      <c r="AO53">
        <v>16</v>
      </c>
      <c r="AS53" s="3"/>
      <c r="AY53" s="3"/>
      <c r="BD53"/>
      <c r="BE53"/>
      <c r="CF53">
        <v>1</v>
      </c>
      <c r="CG53" s="1">
        <f t="shared" si="3"/>
        <v>258</v>
      </c>
      <c r="CH53" s="20"/>
      <c r="CI53" s="48"/>
      <c r="CJ53" s="50"/>
    </row>
    <row r="54" spans="1:1171" ht="31.5" x14ac:dyDescent="0.2">
      <c r="A54" s="25" t="s">
        <v>50</v>
      </c>
      <c r="O54">
        <v>1</v>
      </c>
      <c r="Z54">
        <v>16</v>
      </c>
      <c r="AA54">
        <v>16</v>
      </c>
      <c r="AB54">
        <v>16</v>
      </c>
      <c r="AC54">
        <v>16</v>
      </c>
      <c r="AD54">
        <v>16</v>
      </c>
      <c r="AE54">
        <v>16</v>
      </c>
      <c r="AF54">
        <v>16</v>
      </c>
      <c r="AG54">
        <v>16</v>
      </c>
      <c r="AH54">
        <v>16</v>
      </c>
      <c r="AI54">
        <v>16</v>
      </c>
      <c r="AJ54">
        <v>16</v>
      </c>
      <c r="AK54">
        <v>16</v>
      </c>
      <c r="AL54">
        <v>16</v>
      </c>
      <c r="AM54">
        <v>16</v>
      </c>
      <c r="AN54">
        <v>16</v>
      </c>
      <c r="AO54">
        <v>16</v>
      </c>
      <c r="AS54" s="3"/>
      <c r="AY54" s="3"/>
      <c r="BD54"/>
      <c r="BE54"/>
      <c r="CF54">
        <v>1</v>
      </c>
      <c r="CG54" s="1">
        <f t="shared" si="3"/>
        <v>258</v>
      </c>
      <c r="CH54" s="20"/>
      <c r="CI54" s="48"/>
      <c r="CJ54" s="50"/>
    </row>
    <row r="55" spans="1:1171" ht="31.5" x14ac:dyDescent="0.2">
      <c r="A55" s="25" t="s">
        <v>51</v>
      </c>
      <c r="O55">
        <v>1</v>
      </c>
      <c r="Z55">
        <v>16</v>
      </c>
      <c r="AA55">
        <v>16</v>
      </c>
      <c r="AB55">
        <v>16</v>
      </c>
      <c r="AC55">
        <v>16</v>
      </c>
      <c r="AD55">
        <v>16</v>
      </c>
      <c r="AE55">
        <v>16</v>
      </c>
      <c r="AF55">
        <v>16</v>
      </c>
      <c r="AG55">
        <v>16</v>
      </c>
      <c r="AH55">
        <v>16</v>
      </c>
      <c r="AI55">
        <v>16</v>
      </c>
      <c r="AJ55">
        <v>16</v>
      </c>
      <c r="AK55">
        <v>16</v>
      </c>
      <c r="AL55">
        <v>16</v>
      </c>
      <c r="AM55">
        <v>16</v>
      </c>
      <c r="AN55">
        <v>16</v>
      </c>
      <c r="AO55">
        <v>16</v>
      </c>
      <c r="AS55" s="3"/>
      <c r="AY55" s="3"/>
      <c r="BD55"/>
      <c r="BE55"/>
      <c r="CF55">
        <v>1</v>
      </c>
      <c r="CG55" s="1">
        <f t="shared" si="3"/>
        <v>258</v>
      </c>
      <c r="CH55" s="20"/>
      <c r="CI55" s="48"/>
      <c r="CJ55" s="50"/>
    </row>
    <row r="56" spans="1:1171" ht="31.5" x14ac:dyDescent="0.2">
      <c r="A56" s="25" t="s">
        <v>52</v>
      </c>
      <c r="O56">
        <v>1</v>
      </c>
      <c r="Z56">
        <v>16</v>
      </c>
      <c r="AA56">
        <v>16</v>
      </c>
      <c r="AB56">
        <v>16</v>
      </c>
      <c r="AC56">
        <v>16</v>
      </c>
      <c r="AD56">
        <v>16</v>
      </c>
      <c r="AE56">
        <v>16</v>
      </c>
      <c r="AF56">
        <v>16</v>
      </c>
      <c r="AG56">
        <v>16</v>
      </c>
      <c r="AH56">
        <v>16</v>
      </c>
      <c r="AI56">
        <v>16</v>
      </c>
      <c r="AJ56">
        <v>16</v>
      </c>
      <c r="AK56">
        <v>16</v>
      </c>
      <c r="AL56">
        <v>16</v>
      </c>
      <c r="AM56">
        <v>16</v>
      </c>
      <c r="AN56">
        <v>16</v>
      </c>
      <c r="AO56">
        <v>16</v>
      </c>
      <c r="AS56" s="3"/>
      <c r="AY56" s="3"/>
      <c r="BD56"/>
      <c r="BE56"/>
      <c r="CF56">
        <v>1</v>
      </c>
      <c r="CG56" s="1">
        <f t="shared" si="3"/>
        <v>258</v>
      </c>
      <c r="CH56" s="20"/>
      <c r="CI56" s="48"/>
      <c r="CJ56" s="50"/>
    </row>
    <row r="57" spans="1:1171" x14ac:dyDescent="0.2">
      <c r="A57" s="22"/>
      <c r="AS57" s="3"/>
      <c r="AY57" s="3"/>
      <c r="BD57"/>
      <c r="BE57"/>
      <c r="CG57" s="20"/>
      <c r="CH57" s="20"/>
      <c r="CI57" s="48"/>
      <c r="CJ57" s="50"/>
    </row>
    <row r="58" spans="1:1171" s="1" customFormat="1" x14ac:dyDescent="0.2">
      <c r="A58" s="23" t="s">
        <v>5</v>
      </c>
      <c r="B58" s="1">
        <f t="shared" ref="B58:U58" si="4">SUM(B11:B57)</f>
        <v>0</v>
      </c>
      <c r="C58" s="1">
        <f t="shared" si="4"/>
        <v>0</v>
      </c>
      <c r="D58" s="1">
        <f t="shared" si="4"/>
        <v>4</v>
      </c>
      <c r="E58" s="1">
        <f t="shared" si="4"/>
        <v>16</v>
      </c>
      <c r="F58" s="1">
        <f t="shared" si="4"/>
        <v>6</v>
      </c>
      <c r="G58" s="1">
        <f t="shared" si="4"/>
        <v>6</v>
      </c>
      <c r="H58" s="1">
        <f t="shared" si="4"/>
        <v>30</v>
      </c>
      <c r="I58" s="1">
        <f t="shared" si="4"/>
        <v>30</v>
      </c>
      <c r="J58" s="1">
        <f t="shared" si="4"/>
        <v>130</v>
      </c>
      <c r="K58" s="1">
        <f t="shared" si="4"/>
        <v>20</v>
      </c>
      <c r="L58" s="1">
        <f t="shared" si="4"/>
        <v>15</v>
      </c>
      <c r="M58" s="1">
        <f t="shared" si="4"/>
        <v>21</v>
      </c>
      <c r="N58" s="1">
        <f t="shared" si="4"/>
        <v>30</v>
      </c>
      <c r="O58" s="1">
        <f t="shared" si="4"/>
        <v>49</v>
      </c>
      <c r="P58" s="1">
        <f t="shared" si="4"/>
        <v>10</v>
      </c>
      <c r="Q58" s="1">
        <f t="shared" si="4"/>
        <v>1</v>
      </c>
      <c r="R58" s="1">
        <f t="shared" si="4"/>
        <v>6</v>
      </c>
      <c r="S58" s="1">
        <f t="shared" si="4"/>
        <v>30</v>
      </c>
      <c r="T58" s="1">
        <f t="shared" si="4"/>
        <v>0</v>
      </c>
      <c r="U58" s="1">
        <f t="shared" si="4"/>
        <v>28</v>
      </c>
      <c r="V58" s="1">
        <f t="shared" ref="V58" si="5">SUM(V11:V57)</f>
        <v>1</v>
      </c>
      <c r="W58" s="1">
        <f t="shared" ref="W58" si="6">SUM(W11:W57)</f>
        <v>20</v>
      </c>
      <c r="X58" s="1">
        <f t="shared" ref="X58" si="7">SUM(X11:X57)</f>
        <v>23</v>
      </c>
      <c r="Y58" s="1">
        <f t="shared" ref="Y58" si="8">SUM(Y11:Y57)</f>
        <v>25</v>
      </c>
      <c r="Z58" s="1">
        <f t="shared" ref="Z58" si="9">SUM(Z11:Z57)</f>
        <v>386</v>
      </c>
      <c r="AA58" s="1">
        <f t="shared" ref="AA58" si="10">SUM(AA11:AA57)</f>
        <v>352</v>
      </c>
      <c r="AB58" s="1">
        <f t="shared" ref="AB58" si="11">SUM(AB11:AB57)</f>
        <v>348</v>
      </c>
      <c r="AC58" s="1">
        <f t="shared" ref="AC58" si="12">SUM(AC11:AC57)</f>
        <v>368</v>
      </c>
      <c r="AD58" s="1">
        <f t="shared" ref="AD58" si="13">SUM(AD11:AD57)</f>
        <v>320</v>
      </c>
      <c r="AE58" s="1">
        <f t="shared" ref="AE58" si="14">SUM(AE11:AE57)</f>
        <v>350</v>
      </c>
      <c r="AF58" s="1">
        <f t="shared" ref="AF58" si="15">SUM(AF11:AF57)</f>
        <v>320</v>
      </c>
      <c r="AG58" s="1">
        <f t="shared" ref="AG58" si="16">SUM(AG11:AG57)</f>
        <v>312</v>
      </c>
      <c r="AH58" s="1">
        <f t="shared" ref="AH58" si="17">SUM(AH11:AH57)</f>
        <v>312</v>
      </c>
      <c r="AI58" s="1">
        <f t="shared" ref="AI58" si="18">SUM(AI11:AI57)</f>
        <v>346</v>
      </c>
      <c r="AJ58" s="1">
        <f t="shared" ref="AJ58" si="19">SUM(AJ11:AJ57)</f>
        <v>320</v>
      </c>
      <c r="AK58" s="1">
        <f t="shared" ref="AK58" si="20">SUM(AK11:AK57)</f>
        <v>320</v>
      </c>
      <c r="AL58" s="1">
        <f t="shared" ref="AL58" si="21">SUM(AL11:AL57)</f>
        <v>320</v>
      </c>
      <c r="AM58" s="1">
        <f t="shared" ref="AM58" si="22">SUM(AM11:AM57)</f>
        <v>374</v>
      </c>
      <c r="AN58" s="1">
        <f t="shared" ref="AN58" si="23">SUM(AN11:AN57)</f>
        <v>342</v>
      </c>
      <c r="AO58" s="1">
        <f t="shared" ref="AO58" si="24">SUM(AO11:AO57)</f>
        <v>342</v>
      </c>
      <c r="AP58" s="1">
        <f t="shared" ref="AP58" si="25">SUM(AP11:AP57)</f>
        <v>96</v>
      </c>
      <c r="AQ58" s="1">
        <f t="shared" ref="AQ58" si="26">SUM(AQ11:AQ57)</f>
        <v>96</v>
      </c>
      <c r="AR58" s="17"/>
      <c r="AS58" s="1">
        <f t="shared" ref="AS58" si="27">SUM(AS11:AS57)</f>
        <v>96</v>
      </c>
      <c r="AT58" s="1">
        <f t="shared" ref="AT58" si="28">SUM(AT11:AT57)</f>
        <v>130</v>
      </c>
      <c r="AU58" s="1">
        <f t="shared" ref="AU58" si="29">SUM(AU11:AU57)</f>
        <v>96</v>
      </c>
      <c r="AV58" s="17"/>
      <c r="AW58" s="17"/>
      <c r="AX58" s="1">
        <f t="shared" ref="AX58" si="30">SUM(AX11:AX57)</f>
        <v>96</v>
      </c>
      <c r="AY58" s="1">
        <f t="shared" ref="AY58" si="31">SUM(AY11:AY57)</f>
        <v>96</v>
      </c>
      <c r="AZ58" s="1">
        <f t="shared" ref="AZ58" si="32">SUM(AZ11:AZ57)</f>
        <v>96</v>
      </c>
      <c r="BA58" s="1">
        <f t="shared" ref="BA58" si="33">SUM(BA11:BA57)</f>
        <v>96</v>
      </c>
      <c r="BB58" s="1">
        <f t="shared" ref="BB58" si="34">SUM(BB11:BB57)</f>
        <v>96</v>
      </c>
      <c r="BC58" s="1">
        <f t="shared" ref="BC58" si="35">SUM(BC11:BC57)</f>
        <v>96</v>
      </c>
      <c r="BD58" s="1">
        <f t="shared" ref="BD58" si="36">SUM(BD11:BD57)</f>
        <v>97</v>
      </c>
      <c r="BE58" s="1">
        <f t="shared" ref="BE58" si="37">SUM(BE11:BE57)</f>
        <v>96</v>
      </c>
      <c r="BF58" s="1">
        <f t="shared" ref="BF58" si="38">SUM(BF11:BF57)</f>
        <v>48</v>
      </c>
      <c r="BG58" s="1">
        <f t="shared" ref="BG58" si="39">SUM(BG11:BG57)</f>
        <v>50</v>
      </c>
      <c r="BH58" s="1">
        <f t="shared" ref="BH58" si="40">SUM(BH11:BH57)</f>
        <v>56</v>
      </c>
      <c r="BI58" s="1">
        <f t="shared" ref="BI58" si="41">SUM(BI11:BI57)</f>
        <v>52</v>
      </c>
      <c r="BJ58" s="1">
        <f t="shared" ref="BJ58" si="42">SUM(BJ11:BJ57)</f>
        <v>50</v>
      </c>
      <c r="BK58" s="1">
        <f t="shared" ref="BK58" si="43">SUM(BK11:BK57)</f>
        <v>53</v>
      </c>
      <c r="BL58" s="1">
        <f t="shared" ref="BL58" si="44">SUM(BL11:BL57)</f>
        <v>4</v>
      </c>
      <c r="BM58" s="1">
        <f t="shared" ref="BM58" si="45">SUM(BM11:BM57)</f>
        <v>3</v>
      </c>
      <c r="BN58" s="1">
        <f t="shared" ref="BN58" si="46">SUM(BN11:BN57)</f>
        <v>7</v>
      </c>
      <c r="BO58" s="1">
        <f>SUM(BO11:BO57)</f>
        <v>7</v>
      </c>
      <c r="BP58" s="1">
        <f t="shared" ref="BP58" si="47">SUM(BP11:BP57)</f>
        <v>5</v>
      </c>
      <c r="BQ58" s="1">
        <f t="shared" ref="BQ58" si="48">SUM(BQ11:BQ57)</f>
        <v>4</v>
      </c>
      <c r="BR58" s="1">
        <f t="shared" ref="BR58" si="49">SUM(BR11:BR57)</f>
        <v>0</v>
      </c>
      <c r="BS58" s="1">
        <f t="shared" ref="BS58" si="50">SUM(BS11:BS57)</f>
        <v>7</v>
      </c>
      <c r="BT58" s="1">
        <f t="shared" ref="BT58" si="51">SUM(BT11:BT57)</f>
        <v>0</v>
      </c>
      <c r="BU58" s="1">
        <f t="shared" ref="BU58" si="52">SUM(BU11:BU57)</f>
        <v>0</v>
      </c>
      <c r="BV58" s="1">
        <f t="shared" ref="BV58" si="53">SUM(BV11:BV57)</f>
        <v>16</v>
      </c>
      <c r="BW58" s="1">
        <f t="shared" ref="BW58" si="54">SUM(BW11:BW57)</f>
        <v>1</v>
      </c>
      <c r="BX58" s="1">
        <f t="shared" ref="BX58" si="55">SUM(BX11:BX57)</f>
        <v>1</v>
      </c>
      <c r="BY58" s="1">
        <f t="shared" ref="BY58" si="56">SUM(BY11:BY57)</f>
        <v>5</v>
      </c>
      <c r="BZ58" s="1">
        <f>SUM(BZ11:BZ57)</f>
        <v>21</v>
      </c>
      <c r="CA58" s="1">
        <f t="shared" ref="CA58" si="57">SUM(CA11:CA57)</f>
        <v>12</v>
      </c>
      <c r="CB58" s="1">
        <f t="shared" ref="CB58" si="58">SUM(CB11:CB57)</f>
        <v>1</v>
      </c>
      <c r="CC58" s="1">
        <f t="shared" ref="CC58" si="59">SUM(CC11:CC57)</f>
        <v>6</v>
      </c>
      <c r="CD58" s="1">
        <f t="shared" ref="CD58" si="60">SUM(CD11:CD57)</f>
        <v>1</v>
      </c>
      <c r="CE58" s="1">
        <f t="shared" ref="CE58" si="61">SUM(CE11:CE57)</f>
        <v>1</v>
      </c>
      <c r="CF58" s="1">
        <f t="shared" ref="CF58" si="62">SUM(CF11:CF57)</f>
        <v>44</v>
      </c>
      <c r="CG58" s="1">
        <f>SUM(B58:CF58)</f>
        <v>7671</v>
      </c>
      <c r="CI58" s="51"/>
      <c r="CJ58" s="52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  <c r="AMK58" s="9"/>
      <c r="AML58" s="9"/>
      <c r="AMM58" s="9"/>
      <c r="AMN58" s="9"/>
      <c r="AMO58" s="9"/>
      <c r="AMP58" s="9"/>
      <c r="AMQ58" s="9"/>
      <c r="AMR58" s="9"/>
      <c r="AMS58" s="9"/>
      <c r="AMT58" s="9"/>
      <c r="AMU58" s="9"/>
      <c r="AMV58" s="9"/>
      <c r="AMW58" s="9"/>
      <c r="AMX58" s="9"/>
      <c r="AMY58" s="9"/>
      <c r="AMZ58" s="9"/>
      <c r="ANA58" s="9"/>
      <c r="ANB58" s="9"/>
      <c r="ANC58" s="9"/>
      <c r="AND58" s="9"/>
      <c r="ANE58" s="9"/>
      <c r="ANF58" s="9"/>
      <c r="ANG58" s="9"/>
      <c r="ANH58" s="9"/>
      <c r="ANI58" s="9"/>
      <c r="ANJ58" s="9"/>
      <c r="ANK58" s="9"/>
      <c r="ANL58" s="9"/>
      <c r="ANM58" s="9"/>
      <c r="ANN58" s="9"/>
      <c r="ANO58" s="9"/>
      <c r="ANP58" s="9"/>
      <c r="ANQ58" s="9"/>
      <c r="ANR58" s="9"/>
      <c r="ANS58" s="9"/>
      <c r="ANT58" s="9"/>
      <c r="ANU58" s="9"/>
      <c r="ANV58" s="9"/>
      <c r="ANW58" s="9"/>
      <c r="ANX58" s="9"/>
      <c r="ANY58" s="9"/>
      <c r="ANZ58" s="9"/>
      <c r="AOA58" s="9"/>
      <c r="AOB58" s="9"/>
      <c r="AOC58" s="9"/>
      <c r="AOD58" s="9"/>
      <c r="AOE58" s="9"/>
      <c r="AOF58" s="9"/>
      <c r="AOG58" s="9"/>
      <c r="AOH58" s="9"/>
      <c r="AOI58" s="9"/>
      <c r="AOJ58" s="9"/>
      <c r="AOK58" s="9"/>
      <c r="AOL58" s="9"/>
      <c r="AOM58" s="9"/>
      <c r="AON58" s="9"/>
      <c r="AOO58" s="9"/>
      <c r="AOP58" s="9"/>
      <c r="AOQ58" s="9"/>
      <c r="AOR58" s="9"/>
      <c r="AOS58" s="9"/>
      <c r="AOT58" s="9"/>
      <c r="AOU58" s="9"/>
      <c r="AOV58" s="9"/>
      <c r="AOW58" s="9"/>
      <c r="AOX58" s="9"/>
      <c r="AOY58" s="9"/>
      <c r="AOZ58" s="9"/>
      <c r="APA58" s="9"/>
      <c r="APB58" s="9"/>
      <c r="APC58" s="9"/>
      <c r="APD58" s="9"/>
      <c r="APE58" s="9"/>
      <c r="APF58" s="9"/>
      <c r="APG58" s="9"/>
      <c r="APH58" s="9"/>
      <c r="API58" s="9"/>
      <c r="APJ58" s="9"/>
      <c r="APK58" s="9"/>
      <c r="APL58" s="9"/>
      <c r="APM58" s="9"/>
      <c r="APN58" s="9"/>
      <c r="APO58" s="9"/>
      <c r="APP58" s="9"/>
      <c r="APQ58" s="9"/>
      <c r="APR58" s="9"/>
      <c r="APS58" s="9"/>
      <c r="APT58" s="9"/>
      <c r="APU58" s="9"/>
      <c r="APV58" s="9"/>
      <c r="APW58" s="9"/>
      <c r="APX58" s="9"/>
      <c r="APY58" s="9"/>
      <c r="APZ58" s="9"/>
      <c r="AQA58" s="9"/>
      <c r="AQB58" s="9"/>
      <c r="AQC58" s="9"/>
      <c r="AQD58" s="9"/>
      <c r="AQE58" s="9"/>
      <c r="AQF58" s="9"/>
      <c r="AQG58" s="9"/>
      <c r="AQH58" s="9"/>
      <c r="AQI58" s="9"/>
      <c r="AQJ58" s="9"/>
      <c r="AQK58" s="9"/>
      <c r="AQL58" s="9"/>
      <c r="AQM58" s="9"/>
      <c r="AQN58" s="9"/>
      <c r="AQO58" s="9"/>
      <c r="AQP58" s="9"/>
      <c r="AQQ58" s="9"/>
      <c r="AQR58" s="9"/>
      <c r="AQS58" s="9"/>
      <c r="AQT58" s="9"/>
      <c r="AQU58" s="9"/>
      <c r="AQV58" s="9"/>
      <c r="AQW58" s="9"/>
      <c r="AQX58" s="9"/>
      <c r="AQY58" s="9"/>
      <c r="AQZ58" s="9"/>
      <c r="ARA58" s="9"/>
      <c r="ARB58" s="9"/>
      <c r="ARC58" s="9"/>
      <c r="ARD58" s="9"/>
      <c r="ARE58" s="9"/>
      <c r="ARF58" s="9"/>
      <c r="ARG58" s="9"/>
      <c r="ARH58" s="9"/>
      <c r="ARI58" s="9"/>
      <c r="ARJ58" s="9"/>
      <c r="ARK58" s="9"/>
      <c r="ARL58" s="9"/>
      <c r="ARM58" s="9"/>
      <c r="ARN58" s="9"/>
      <c r="ARO58" s="9"/>
      <c r="ARP58" s="9"/>
      <c r="ARQ58" s="9"/>
      <c r="ARR58" s="9"/>
      <c r="ARS58" s="9"/>
      <c r="ART58" s="9"/>
      <c r="ARU58" s="9"/>
      <c r="ARV58" s="9"/>
      <c r="ARW58" s="9"/>
      <c r="ARX58" s="9"/>
      <c r="ARY58" s="9"/>
      <c r="ARZ58" s="9"/>
      <c r="ASA58" s="9"/>
    </row>
    <row r="59" spans="1:1171" x14ac:dyDescent="0.2">
      <c r="A59" s="22"/>
      <c r="CH59" s="20" t="s">
        <v>74</v>
      </c>
      <c r="CI59" s="3">
        <f>CG58-CG12</f>
        <v>6939</v>
      </c>
    </row>
    <row r="60" spans="1:1171" x14ac:dyDescent="0.2">
      <c r="A60" s="22"/>
      <c r="CH60" s="20" t="s">
        <v>73</v>
      </c>
      <c r="CI60" s="3">
        <f>SUM(CG46:CG56)</f>
        <v>2900</v>
      </c>
    </row>
    <row r="61" spans="1:1171" x14ac:dyDescent="0.2">
      <c r="A61" s="22"/>
      <c r="CJ61" s="53"/>
    </row>
    <row r="62" spans="1:1171" x14ac:dyDescent="0.2">
      <c r="A62" s="22"/>
    </row>
    <row r="63" spans="1:1171" x14ac:dyDescent="0.2">
      <c r="A63" s="22"/>
    </row>
    <row r="64" spans="1:117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22"/>
    </row>
    <row r="69" spans="1:1" x14ac:dyDescent="0.2">
      <c r="A69" s="22"/>
    </row>
    <row r="70" spans="1:1" x14ac:dyDescent="0.2">
      <c r="A70" s="22"/>
    </row>
    <row r="71" spans="1:1" x14ac:dyDescent="0.2">
      <c r="A71" s="22"/>
    </row>
    <row r="72" spans="1:1" x14ac:dyDescent="0.2">
      <c r="A72" s="22"/>
    </row>
    <row r="73" spans="1:1" x14ac:dyDescent="0.2">
      <c r="A73" s="22"/>
    </row>
    <row r="74" spans="1:1" x14ac:dyDescent="0.2">
      <c r="A74" s="22"/>
    </row>
    <row r="75" spans="1:1" x14ac:dyDescent="0.2">
      <c r="A75" s="22"/>
    </row>
    <row r="76" spans="1:1" x14ac:dyDescent="0.2">
      <c r="A76" s="22"/>
    </row>
    <row r="77" spans="1:1" x14ac:dyDescent="0.2">
      <c r="A77" s="22"/>
    </row>
    <row r="78" spans="1:1" x14ac:dyDescent="0.2">
      <c r="A78" s="22"/>
    </row>
    <row r="79" spans="1:1" x14ac:dyDescent="0.2">
      <c r="A79" s="22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x14ac:dyDescent="0.2">
      <c r="A87" s="22"/>
    </row>
    <row r="88" spans="1:1" x14ac:dyDescent="0.2">
      <c r="A88" s="22"/>
    </row>
    <row r="89" spans="1:1" x14ac:dyDescent="0.2">
      <c r="A89" s="22"/>
    </row>
    <row r="90" spans="1:1" x14ac:dyDescent="0.2">
      <c r="A90" s="22"/>
    </row>
    <row r="91" spans="1:1" x14ac:dyDescent="0.2">
      <c r="A91" s="22"/>
    </row>
    <row r="92" spans="1:1" x14ac:dyDescent="0.2">
      <c r="A92" s="22"/>
    </row>
    <row r="93" spans="1:1" x14ac:dyDescent="0.2">
      <c r="A93" s="22"/>
    </row>
    <row r="94" spans="1:1" x14ac:dyDescent="0.2">
      <c r="A94" s="22"/>
    </row>
    <row r="95" spans="1:1" x14ac:dyDescent="0.2">
      <c r="A95" s="22"/>
    </row>
    <row r="96" spans="1:1" x14ac:dyDescent="0.2">
      <c r="A96" s="22"/>
    </row>
    <row r="97" spans="1:1" x14ac:dyDescent="0.2">
      <c r="A97" s="22"/>
    </row>
    <row r="98" spans="1:1" x14ac:dyDescent="0.2">
      <c r="A98" s="22"/>
    </row>
    <row r="99" spans="1:1" x14ac:dyDescent="0.2">
      <c r="A99" s="22"/>
    </row>
    <row r="100" spans="1:1" x14ac:dyDescent="0.2">
      <c r="A100" s="22"/>
    </row>
    <row r="101" spans="1:1" x14ac:dyDescent="0.2">
      <c r="A101" s="22"/>
    </row>
    <row r="102" spans="1:1" x14ac:dyDescent="0.2">
      <c r="A102" s="22"/>
    </row>
    <row r="103" spans="1:1" x14ac:dyDescent="0.2">
      <c r="A103" s="22"/>
    </row>
    <row r="104" spans="1:1" x14ac:dyDescent="0.2">
      <c r="A104" s="22"/>
    </row>
    <row r="105" spans="1:1" x14ac:dyDescent="0.2">
      <c r="A105" s="22"/>
    </row>
    <row r="106" spans="1:1" x14ac:dyDescent="0.2">
      <c r="A106" s="22"/>
    </row>
    <row r="107" spans="1:1" x14ac:dyDescent="0.2">
      <c r="A107" s="22"/>
    </row>
    <row r="108" spans="1:1" x14ac:dyDescent="0.2">
      <c r="A108" s="22"/>
    </row>
    <row r="109" spans="1:1" x14ac:dyDescent="0.2">
      <c r="A109" s="22"/>
    </row>
    <row r="110" spans="1:1" x14ac:dyDescent="0.2">
      <c r="A110" s="22"/>
    </row>
    <row r="111" spans="1:1" x14ac:dyDescent="0.2">
      <c r="A111" s="22"/>
    </row>
    <row r="112" spans="1:1" x14ac:dyDescent="0.2">
      <c r="A112" s="22"/>
    </row>
    <row r="113" spans="1:1" x14ac:dyDescent="0.2">
      <c r="A113" s="22"/>
    </row>
    <row r="114" spans="1:1" x14ac:dyDescent="0.2">
      <c r="A114" s="22"/>
    </row>
    <row r="115" spans="1:1" x14ac:dyDescent="0.2">
      <c r="A115" s="22"/>
    </row>
    <row r="116" spans="1:1" x14ac:dyDescent="0.2">
      <c r="A116" s="22"/>
    </row>
    <row r="117" spans="1:1" x14ac:dyDescent="0.2">
      <c r="A117" s="22"/>
    </row>
    <row r="118" spans="1:1" x14ac:dyDescent="0.2">
      <c r="A118" s="22"/>
    </row>
    <row r="119" spans="1:1" x14ac:dyDescent="0.2">
      <c r="A119" s="22"/>
    </row>
    <row r="120" spans="1:1" x14ac:dyDescent="0.2">
      <c r="A120" s="22"/>
    </row>
    <row r="121" spans="1:1" x14ac:dyDescent="0.2">
      <c r="A121" s="22"/>
    </row>
    <row r="122" spans="1:1" x14ac:dyDescent="0.2">
      <c r="A122" s="22"/>
    </row>
    <row r="123" spans="1:1" x14ac:dyDescent="0.2">
      <c r="A123" s="22"/>
    </row>
    <row r="124" spans="1:1" x14ac:dyDescent="0.2">
      <c r="A124" s="22"/>
    </row>
    <row r="125" spans="1:1" x14ac:dyDescent="0.2">
      <c r="A125" s="22"/>
    </row>
    <row r="126" spans="1:1" x14ac:dyDescent="0.2">
      <c r="A126" s="22"/>
    </row>
    <row r="127" spans="1:1" x14ac:dyDescent="0.2">
      <c r="A127" s="22"/>
    </row>
    <row r="128" spans="1:1" x14ac:dyDescent="0.2">
      <c r="A128" s="22"/>
    </row>
    <row r="129" spans="1:1" x14ac:dyDescent="0.2">
      <c r="A129" s="22"/>
    </row>
    <row r="130" spans="1:1" x14ac:dyDescent="0.2">
      <c r="A130" s="22"/>
    </row>
    <row r="131" spans="1:1" x14ac:dyDescent="0.2">
      <c r="A131" s="22"/>
    </row>
    <row r="132" spans="1:1" x14ac:dyDescent="0.2">
      <c r="A132" s="22"/>
    </row>
    <row r="133" spans="1:1" x14ac:dyDescent="0.2">
      <c r="A133" s="22"/>
    </row>
    <row r="134" spans="1:1" x14ac:dyDescent="0.2">
      <c r="A134" s="22"/>
    </row>
    <row r="135" spans="1:1" x14ac:dyDescent="0.2">
      <c r="A135" s="22"/>
    </row>
    <row r="136" spans="1:1" x14ac:dyDescent="0.2">
      <c r="A136" s="22"/>
    </row>
    <row r="137" spans="1:1" x14ac:dyDescent="0.2">
      <c r="A137" s="22"/>
    </row>
    <row r="138" spans="1:1" x14ac:dyDescent="0.2">
      <c r="A138" s="22"/>
    </row>
    <row r="139" spans="1:1" x14ac:dyDescent="0.2">
      <c r="A139" s="22"/>
    </row>
  </sheetData>
  <mergeCells count="20">
    <mergeCell ref="B8:H8"/>
    <mergeCell ref="I8:M8"/>
    <mergeCell ref="N8:Z8"/>
    <mergeCell ref="AA8:BL8"/>
    <mergeCell ref="B7:J7"/>
    <mergeCell ref="K7:W7"/>
    <mergeCell ref="X7:AJ7"/>
    <mergeCell ref="AK7:AQ7"/>
    <mergeCell ref="AS7:AU7"/>
    <mergeCell ref="BM8:CF8"/>
    <mergeCell ref="AJ1:AO1"/>
    <mergeCell ref="AR1:AR7"/>
    <mergeCell ref="AV1:AV7"/>
    <mergeCell ref="AW1:AW7"/>
    <mergeCell ref="BW6:BZ6"/>
    <mergeCell ref="CA6:CD6"/>
    <mergeCell ref="BK7:BV7"/>
    <mergeCell ref="BW7:CF7"/>
    <mergeCell ref="AX7:BJ7"/>
    <mergeCell ref="CD1:CF4"/>
  </mergeCells>
  <printOptions gridLines="1"/>
  <pageMargins left="0.47" right="0.46" top="0.38" bottom="0.39" header="0.34" footer="0.36"/>
  <pageSetup scale="12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ac5d38d-e3b2-4717-bbe2-5712b2d18293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738907ACF9BD48B8C0C58B85917250" ma:contentTypeVersion="3" ma:contentTypeDescription="Create a new document." ma:contentTypeScope="" ma:versionID="aeee65cf2e4236ea0b4e633c2390d5e4">
  <xsd:schema xmlns:xsd="http://www.w3.org/2001/XMLSchema" xmlns:xs="http://www.w3.org/2001/XMLSchema" xmlns:p="http://schemas.microsoft.com/office/2006/metadata/properties" xmlns:ns2="5ac5d38d-e3b2-4717-bbe2-5712b2d18293" targetNamespace="http://schemas.microsoft.com/office/2006/metadata/properties" ma:root="true" ma:fieldsID="57602f4e30a91a7d668e5dc1de94e7ae" ns2:_="">
    <xsd:import namespace="5ac5d38d-e3b2-4717-bbe2-5712b2d182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5d38d-e3b2-4717-bbe2-5712b2d182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97CE4-2552-4AFA-A115-5F1CD942E8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56743E-BF00-4E7F-BA83-2DC6ADEA89A1}">
  <ds:schemaRefs>
    <ds:schemaRef ds:uri="http://schemas.microsoft.com/office/2006/metadata/properties"/>
    <ds:schemaRef ds:uri="http://schemas.microsoft.com/office/infopath/2007/PartnerControls"/>
    <ds:schemaRef ds:uri="5ac5d38d-e3b2-4717-bbe2-5712b2d18293"/>
  </ds:schemaRefs>
</ds:datastoreItem>
</file>

<file path=customXml/itemProps3.xml><?xml version="1.0" encoding="utf-8"?>
<ds:datastoreItem xmlns:ds="http://schemas.openxmlformats.org/officeDocument/2006/customXml" ds:itemID="{C94E5F9D-2664-468A-9CBA-645090A85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c5d38d-e3b2-4717-bbe2-5712b2d182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Resource Plan</vt:lpstr>
      <vt:lpstr>'Resource Plan'!Print_Titles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Marcella</dc:creator>
  <cp:lastModifiedBy>Bonnie Elliott</cp:lastModifiedBy>
  <dcterms:created xsi:type="dcterms:W3CDTF">2015-04-18T19:43:59Z</dcterms:created>
  <dcterms:modified xsi:type="dcterms:W3CDTF">2015-04-22T22:03:05Z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0x01010080738907ACF9BD48B8C0C58B85917250</vt:lpwstr>
  </property>
</Properties>
</file>