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epos\FCA-dashboard3\fca-dashboard3\files\data\source\incoming\"/>
    </mc:Choice>
  </mc:AlternateContent>
  <xr:revisionPtr revIDLastSave="0" documentId="13_ncr:1_{C4ECFBBC-F00F-42F2-B3F2-16BEDF189402}" xr6:coauthVersionLast="47" xr6:coauthVersionMax="47" xr10:uidLastSave="{00000000-0000-0000-0000-000000000000}"/>
  <bookViews>
    <workbookView xWindow="38280" yWindow="-120" windowWidth="29040" windowHeight="15720" activeTab="4" xr2:uid="{00000000-000D-0000-FFFF-FFFF00000000}"/>
  </bookViews>
  <sheets>
    <sheet name="Equipment Log" sheetId="2" r:id="rId1"/>
    <sheet name="Quality" sheetId="3" r:id="rId2"/>
    <sheet name="Startup" sheetId="4" r:id="rId3"/>
    <sheet name="Submittals" sheetId="5" r:id="rId4"/>
    <sheet name="Asset Data" sheetId="6" r:id="rId5"/>
    <sheet name="EQ IDs" sheetId="1" r:id="rId6"/>
    <sheet name="Cobie" sheetId="8" r:id="rId7"/>
    <sheet name="Dropdowns" sheetId="7" state="hidden" r:id="rId8"/>
  </sheets>
  <externalReferences>
    <externalReference r:id="rId9"/>
  </externalReferences>
  <definedNames>
    <definedName name="Cobie">Cobie!$B$3:$D$161</definedName>
    <definedName name="lastUpdate" localSheetId="4">'[1]Equipment Log'!$B$4</definedName>
    <definedName name="lastUpdate" localSheetId="7">'[1]Equipment Log'!$B$4</definedName>
    <definedName name="lastUpdate" localSheetId="1">'[1]Equipment Log'!$B$4</definedName>
    <definedName name="lastUpdate" localSheetId="2">'[1]Equipment Log'!$B$4</definedName>
    <definedName name="lastUpdate" localSheetId="3">'[1]Equipment Log'!$B$4</definedName>
    <definedName name="lastUpdate">'Equipment Log'!$B$4</definedName>
    <definedName name="projectName" localSheetId="4">'[1]Equipment Log'!$B$2</definedName>
    <definedName name="projectName" localSheetId="7">'[1]Equipment Log'!$B$2</definedName>
    <definedName name="projectName" localSheetId="1">'[1]Equipment Log'!$B$2</definedName>
    <definedName name="projectName" localSheetId="2">'[1]Equipment Log'!$B$2</definedName>
    <definedName name="projectName" localSheetId="3">'[1]Equipment Log'!$B$2</definedName>
    <definedName name="projectName">'Equipment Log'!$B$2</definedName>
    <definedName name="projectNumber" localSheetId="4">'[1]Equipment Log'!$B$3</definedName>
    <definedName name="projectNumber" localSheetId="7">'[1]Equipment Log'!$B$3</definedName>
    <definedName name="projectNumber" localSheetId="1">'[1]Equipment Log'!$B$3</definedName>
    <definedName name="projectNumber" localSheetId="2">'[1]Equipment Log'!$B$3</definedName>
    <definedName name="projectNumber" localSheetId="3">'[1]Equipment Log'!$B$3</definedName>
    <definedName name="projectNumber">'Equipment Log'!$B$3</definedName>
    <definedName name="query__1" localSheetId="5" hidden="1">'EQ IDs'!$A$1:$T$1542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4" i="6" l="1"/>
  <c r="K519" i="6"/>
  <c r="K530" i="6"/>
  <c r="K165" i="6"/>
  <c r="K163" i="6"/>
  <c r="K162" i="6"/>
  <c r="K161" i="6"/>
  <c r="K166" i="6"/>
  <c r="K16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160" i="6"/>
  <c r="K514" i="6"/>
  <c r="K513" i="6"/>
  <c r="K516" i="6"/>
  <c r="K517" i="6"/>
  <c r="K518" i="6"/>
  <c r="K515" i="6"/>
  <c r="K512" i="6"/>
  <c r="K505" i="6"/>
  <c r="K511" i="6"/>
  <c r="K510" i="6"/>
  <c r="K509" i="6"/>
  <c r="K508" i="6"/>
  <c r="K507" i="6"/>
  <c r="K506" i="6"/>
  <c r="K504" i="6"/>
  <c r="K503" i="6"/>
  <c r="K502" i="6"/>
  <c r="K501" i="6"/>
  <c r="K500" i="6"/>
  <c r="K343" i="6"/>
  <c r="K342" i="6"/>
  <c r="K344" i="6"/>
  <c r="K341" i="6"/>
  <c r="K337" i="6"/>
  <c r="K336" i="6"/>
  <c r="K333" i="6"/>
  <c r="K328" i="6"/>
  <c r="K329" i="6"/>
  <c r="K322" i="6"/>
  <c r="K321" i="6"/>
  <c r="K320" i="6"/>
  <c r="K319" i="6"/>
  <c r="K315" i="6"/>
  <c r="K314" i="6"/>
  <c r="K313" i="6"/>
  <c r="K311" i="6"/>
  <c r="K306" i="6"/>
  <c r="K307" i="6"/>
  <c r="K301" i="6"/>
  <c r="K299" i="6"/>
  <c r="K298" i="6"/>
  <c r="K297" i="6"/>
  <c r="K296" i="6"/>
  <c r="K292" i="6"/>
  <c r="K291" i="6"/>
  <c r="K288" i="6"/>
  <c r="K286" i="6"/>
  <c r="K283" i="6"/>
  <c r="K284" i="6"/>
  <c r="K281" i="6"/>
  <c r="K277" i="6"/>
  <c r="K275" i="6"/>
  <c r="K274" i="6"/>
  <c r="K273" i="6"/>
  <c r="K269" i="6"/>
  <c r="K268" i="6"/>
  <c r="K265" i="6"/>
  <c r="K261" i="6"/>
  <c r="K260" i="6"/>
  <c r="K433" i="6"/>
  <c r="K432" i="6"/>
  <c r="K412" i="6"/>
  <c r="K408" i="6"/>
  <c r="K404" i="6"/>
  <c r="K403" i="6"/>
  <c r="K391" i="6"/>
  <c r="K387" i="6"/>
  <c r="K383" i="6"/>
  <c r="K382" i="6"/>
  <c r="K378" i="6"/>
  <c r="K368" i="6"/>
  <c r="K353" i="6"/>
  <c r="K571" i="6"/>
  <c r="K570" i="6"/>
  <c r="AJ518" i="6" a="1"/>
  <c r="AJ518" i="6" s="1"/>
  <c r="AA518" i="6" a="1"/>
  <c r="AA518" i="6" s="1"/>
  <c r="AJ517" i="6" a="1"/>
  <c r="AJ517" i="6" s="1"/>
  <c r="AA517" i="6" a="1"/>
  <c r="AA517" i="6" s="1"/>
  <c r="AJ516" i="6" a="1"/>
  <c r="AJ516" i="6" s="1"/>
  <c r="AA516" i="6" a="1"/>
  <c r="AA516" i="6" s="1"/>
  <c r="AJ515" i="6" a="1"/>
  <c r="AJ515" i="6" s="1"/>
  <c r="AA515" i="6" a="1"/>
  <c r="AA515" i="6" s="1"/>
  <c r="AJ514" i="6" a="1"/>
  <c r="AJ514" i="6" s="1"/>
  <c r="AA514" i="6" a="1"/>
  <c r="AA514" i="6" s="1"/>
  <c r="AJ513" i="6" a="1"/>
  <c r="AJ513" i="6" s="1"/>
  <c r="AA513" i="6" a="1"/>
  <c r="AA513" i="6" s="1"/>
  <c r="AJ512" i="6" a="1"/>
  <c r="AJ512" i="6" s="1"/>
  <c r="AA512" i="6" a="1"/>
  <c r="AA512" i="6" s="1"/>
  <c r="AJ511" i="6" a="1"/>
  <c r="AJ511" i="6" s="1"/>
  <c r="AA511" i="6" a="1"/>
  <c r="AA511" i="6" s="1"/>
  <c r="AJ510" i="6" a="1"/>
  <c r="AJ510" i="6" s="1"/>
  <c r="AA510" i="6" a="1"/>
  <c r="AA510" i="6" s="1"/>
  <c r="AJ509" i="6" a="1"/>
  <c r="AJ509" i="6" s="1"/>
  <c r="AA509" i="6" a="1"/>
  <c r="AA509" i="6" s="1"/>
  <c r="AJ508" i="6" a="1"/>
  <c r="AJ508" i="6" s="1"/>
  <c r="AA508" i="6" a="1"/>
  <c r="AA508" i="6" s="1"/>
  <c r="AJ507" i="6" a="1"/>
  <c r="AJ507" i="6" s="1"/>
  <c r="AA507" i="6" a="1"/>
  <c r="AA507" i="6" s="1"/>
  <c r="AJ506" i="6" a="1"/>
  <c r="AJ506" i="6" s="1"/>
  <c r="AA506" i="6" a="1"/>
  <c r="AA506" i="6" s="1"/>
  <c r="AJ505" i="6" a="1"/>
  <c r="AJ505" i="6" s="1"/>
  <c r="AA505" i="6" a="1"/>
  <c r="AA505" i="6" s="1"/>
  <c r="AJ504" i="6" a="1"/>
  <c r="AJ504" i="6" s="1"/>
  <c r="AA504" i="6" a="1"/>
  <c r="AA504" i="6" s="1"/>
  <c r="AJ503" i="6" a="1"/>
  <c r="AJ503" i="6" s="1"/>
  <c r="AA503" i="6" a="1"/>
  <c r="AA503" i="6" s="1"/>
  <c r="AJ502" i="6" a="1"/>
  <c r="AJ502" i="6" s="1"/>
  <c r="AA502" i="6" a="1"/>
  <c r="AA502" i="6" s="1"/>
  <c r="AJ501" i="6" a="1"/>
  <c r="AJ501" i="6" s="1"/>
  <c r="AA501" i="6" a="1"/>
  <c r="AA501" i="6" s="1"/>
  <c r="AJ500" i="6" a="1"/>
  <c r="AJ500" i="6" s="1"/>
  <c r="AA500" i="6" a="1"/>
  <c r="AA500" i="6" s="1"/>
  <c r="AJ499" i="6" a="1"/>
  <c r="AJ499" i="6" s="1"/>
  <c r="AA499" i="6" a="1"/>
  <c r="AA499" i="6" s="1"/>
  <c r="AJ572" i="6" a="1"/>
  <c r="AJ572" i="6" s="1"/>
  <c r="AA572" i="6" a="1"/>
  <c r="AA572" i="6" s="1"/>
  <c r="AJ571" i="6" a="1"/>
  <c r="AJ571" i="6" s="1"/>
  <c r="AA571" i="6" a="1"/>
  <c r="AA571" i="6" s="1"/>
  <c r="AJ570" i="6" a="1"/>
  <c r="AJ570" i="6" s="1"/>
  <c r="AA570" i="6" a="1"/>
  <c r="AA570" i="6" s="1"/>
  <c r="AJ569" i="6" a="1"/>
  <c r="AJ569" i="6" s="1"/>
  <c r="AA569" i="6" a="1"/>
  <c r="AA569" i="6" s="1"/>
  <c r="AJ568" i="6" a="1"/>
  <c r="AJ568" i="6" s="1"/>
  <c r="AA568" i="6" a="1"/>
  <c r="AA568" i="6" s="1"/>
  <c r="AJ567" i="6" a="1"/>
  <c r="AJ567" i="6" s="1"/>
  <c r="AA567" i="6" a="1"/>
  <c r="AA567" i="6" s="1"/>
  <c r="AJ566" i="6" a="1"/>
  <c r="AJ566" i="6" s="1"/>
  <c r="AA566" i="6" a="1"/>
  <c r="AA566" i="6" s="1"/>
  <c r="AJ565" i="6" a="1"/>
  <c r="AJ565" i="6" s="1"/>
  <c r="AA565" i="6" a="1"/>
  <c r="AA565" i="6" s="1"/>
  <c r="AJ564" i="6" a="1"/>
  <c r="AJ564" i="6" s="1"/>
  <c r="AA564" i="6" a="1"/>
  <c r="AA564" i="6" s="1"/>
  <c r="AJ563" i="6" a="1"/>
  <c r="AJ563" i="6" s="1"/>
  <c r="AA563" i="6" a="1"/>
  <c r="AA563" i="6" s="1"/>
  <c r="AJ562" i="6" a="1"/>
  <c r="AJ562" i="6" s="1"/>
  <c r="AA562" i="6" a="1"/>
  <c r="AA562" i="6" s="1"/>
  <c r="AJ561" i="6" a="1"/>
  <c r="AJ561" i="6" s="1"/>
  <c r="AA561" i="6" a="1"/>
  <c r="AA561" i="6" s="1"/>
  <c r="AJ552" i="6" a="1"/>
  <c r="AJ552" i="6" s="1"/>
  <c r="AA552" i="6" a="1"/>
  <c r="AA552" i="6" s="1"/>
  <c r="AJ551" i="6" a="1"/>
  <c r="AJ551" i="6" s="1"/>
  <c r="AA551" i="6" a="1"/>
  <c r="AA551" i="6" s="1"/>
  <c r="AJ550" i="6" a="1"/>
  <c r="AJ550" i="6" s="1"/>
  <c r="AA550" i="6" a="1"/>
  <c r="AA550" i="6" s="1"/>
  <c r="AJ549" i="6" a="1"/>
  <c r="AJ549" i="6" s="1"/>
  <c r="AA549" i="6" a="1"/>
  <c r="AA549" i="6" s="1"/>
  <c r="AJ548" i="6" a="1"/>
  <c r="AJ548" i="6" s="1"/>
  <c r="AA548" i="6" a="1"/>
  <c r="AA548" i="6" s="1"/>
  <c r="AJ547" i="6" a="1"/>
  <c r="AJ547" i="6" s="1"/>
  <c r="AA547" i="6" a="1"/>
  <c r="AA547" i="6" s="1"/>
  <c r="AJ546" i="6" a="1"/>
  <c r="AJ546" i="6" s="1"/>
  <c r="AA546" i="6" a="1"/>
  <c r="AA546" i="6" s="1"/>
  <c r="AJ545" i="6" a="1"/>
  <c r="AJ545" i="6" s="1"/>
  <c r="AA545" i="6" a="1"/>
  <c r="AA545" i="6" s="1"/>
  <c r="AJ544" i="6" a="1"/>
  <c r="AJ544" i="6" s="1"/>
  <c r="AA544" i="6" a="1"/>
  <c r="AA544" i="6" s="1"/>
  <c r="AJ543" i="6" a="1"/>
  <c r="AJ543" i="6" s="1"/>
  <c r="AA543" i="6" a="1"/>
  <c r="AA543" i="6" s="1"/>
  <c r="AJ542" i="6" a="1"/>
  <c r="AJ542" i="6" s="1"/>
  <c r="AA542" i="6" a="1"/>
  <c r="AA542" i="6" s="1"/>
  <c r="AJ541" i="6" a="1"/>
  <c r="AJ541" i="6" s="1"/>
  <c r="AA541" i="6" a="1"/>
  <c r="AA541" i="6" s="1"/>
  <c r="AJ540" i="6" a="1"/>
  <c r="AJ540" i="6" s="1"/>
  <c r="AA540" i="6" a="1"/>
  <c r="AA540" i="6" s="1"/>
  <c r="AJ539" i="6" a="1"/>
  <c r="AJ539" i="6" s="1"/>
  <c r="AA539" i="6" a="1"/>
  <c r="AA539" i="6" s="1"/>
  <c r="AJ538" i="6" a="1"/>
  <c r="AJ538" i="6" s="1"/>
  <c r="AA538" i="6" a="1"/>
  <c r="AA538" i="6" s="1"/>
  <c r="AJ537" i="6" a="1"/>
  <c r="AJ537" i="6" s="1"/>
  <c r="AA537" i="6" a="1"/>
  <c r="AA537" i="6" s="1"/>
  <c r="R178" i="6"/>
  <c r="R177" i="6"/>
  <c r="K170" i="6"/>
  <c r="K168" i="6"/>
  <c r="K167" i="6"/>
  <c r="K169" i="6"/>
  <c r="K546" i="6"/>
  <c r="K547" i="6"/>
  <c r="K565" i="6"/>
  <c r="K553" i="6"/>
  <c r="K557" i="6"/>
  <c r="K556" i="6"/>
  <c r="K555" i="6"/>
  <c r="K564" i="6"/>
  <c r="K563" i="6"/>
  <c r="K560" i="6"/>
  <c r="K559" i="6"/>
  <c r="K558" i="6"/>
  <c r="K550" i="6"/>
  <c r="K549" i="6"/>
  <c r="K548" i="6"/>
  <c r="K554" i="6"/>
  <c r="K552" i="6"/>
  <c r="K551" i="6"/>
  <c r="K544" i="6"/>
  <c r="K543" i="6"/>
  <c r="K542" i="6"/>
  <c r="K541" i="6"/>
  <c r="K545" i="6"/>
  <c r="K523" i="6"/>
  <c r="K522" i="6"/>
  <c r="K521" i="6"/>
  <c r="K520" i="6"/>
  <c r="K535" i="6"/>
  <c r="K534" i="6"/>
  <c r="K533" i="6"/>
  <c r="K532" i="6"/>
  <c r="K531" i="6"/>
  <c r="K529" i="6"/>
  <c r="K528" i="6"/>
  <c r="K527" i="6"/>
  <c r="K526" i="6"/>
  <c r="K525" i="6"/>
  <c r="K536" i="6"/>
  <c r="K539" i="6"/>
  <c r="K538" i="6"/>
  <c r="K537" i="6"/>
  <c r="K562" i="6"/>
  <c r="K561" i="6"/>
  <c r="K498" i="6"/>
  <c r="K493" i="6"/>
  <c r="K494" i="6"/>
  <c r="K495" i="6"/>
  <c r="K496" i="6"/>
  <c r="K492" i="6"/>
  <c r="K491" i="6"/>
  <c r="K490" i="6"/>
  <c r="K489" i="6"/>
  <c r="K488" i="6"/>
  <c r="K487" i="6"/>
  <c r="K485" i="6"/>
  <c r="K484" i="6"/>
  <c r="K483" i="6"/>
  <c r="K482" i="6"/>
  <c r="K481" i="6"/>
  <c r="K480" i="6"/>
  <c r="K479" i="6"/>
  <c r="K478" i="6"/>
  <c r="K477" i="6"/>
  <c r="K476" i="6"/>
  <c r="K475" i="6"/>
  <c r="K473" i="6"/>
  <c r="K474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AJ362" i="6" a="1"/>
  <c r="AJ362" i="6" s="1"/>
  <c r="AA362" i="6" a="1"/>
  <c r="AA362" i="6" s="1"/>
  <c r="AJ361" i="6" a="1"/>
  <c r="AJ361" i="6" s="1"/>
  <c r="AA361" i="6" a="1"/>
  <c r="AA361" i="6" s="1"/>
  <c r="AJ360" i="6" a="1"/>
  <c r="AJ360" i="6" s="1"/>
  <c r="AA360" i="6" a="1"/>
  <c r="AA360" i="6" s="1"/>
  <c r="AJ359" i="6" a="1"/>
  <c r="AJ359" i="6" s="1"/>
  <c r="AA359" i="6" a="1"/>
  <c r="AA359" i="6" s="1"/>
  <c r="AJ358" i="6" a="1"/>
  <c r="AJ358" i="6" s="1"/>
  <c r="AA358" i="6" a="1"/>
  <c r="AA358" i="6" s="1"/>
  <c r="AJ357" i="6" a="1"/>
  <c r="AJ357" i="6" s="1"/>
  <c r="AA357" i="6" a="1"/>
  <c r="AA357" i="6" s="1"/>
  <c r="AJ356" i="6" a="1"/>
  <c r="AJ356" i="6" s="1"/>
  <c r="AA356" i="6" a="1"/>
  <c r="AA356" i="6" s="1"/>
  <c r="AJ355" i="6" a="1"/>
  <c r="AJ355" i="6" s="1"/>
  <c r="AA355" i="6" a="1"/>
  <c r="AA355" i="6" s="1"/>
  <c r="AJ354" i="6" a="1"/>
  <c r="AJ354" i="6" s="1"/>
  <c r="AA354" i="6" a="1"/>
  <c r="AA354" i="6" s="1"/>
  <c r="AJ353" i="6" a="1"/>
  <c r="AJ353" i="6" s="1"/>
  <c r="AA353" i="6" a="1"/>
  <c r="AA353" i="6" s="1"/>
  <c r="AJ352" i="6" a="1"/>
  <c r="AJ352" i="6" s="1"/>
  <c r="AA352" i="6" a="1"/>
  <c r="AA352" i="6" s="1"/>
  <c r="AJ351" i="6" a="1"/>
  <c r="AJ351" i="6" s="1"/>
  <c r="AA351" i="6" a="1"/>
  <c r="AA351" i="6" s="1"/>
  <c r="AJ350" i="6" a="1"/>
  <c r="AJ350" i="6" s="1"/>
  <c r="AA350" i="6" a="1"/>
  <c r="AA350" i="6" s="1"/>
  <c r="AJ349" i="6" a="1"/>
  <c r="AJ349" i="6" s="1"/>
  <c r="AA349" i="6" a="1"/>
  <c r="AA349" i="6" s="1"/>
  <c r="AJ348" i="6" a="1"/>
  <c r="AJ348" i="6" s="1"/>
  <c r="AA348" i="6" a="1"/>
  <c r="AA348" i="6" s="1"/>
  <c r="AJ347" i="6" a="1"/>
  <c r="AJ347" i="6" s="1"/>
  <c r="AA347" i="6" a="1"/>
  <c r="AA347" i="6" s="1"/>
  <c r="AJ346" i="6" a="1"/>
  <c r="AJ346" i="6" s="1"/>
  <c r="AA346" i="6" a="1"/>
  <c r="AA346" i="6" s="1"/>
  <c r="AJ487" i="6" a="1"/>
  <c r="AJ487" i="6" s="1"/>
  <c r="AA487" i="6" a="1"/>
  <c r="AA487" i="6" s="1"/>
  <c r="AJ481" i="6" a="1"/>
  <c r="AJ481" i="6" s="1"/>
  <c r="AA481" i="6" a="1"/>
  <c r="AA481" i="6" s="1"/>
  <c r="AJ458" i="6" a="1"/>
  <c r="AJ458" i="6" s="1"/>
  <c r="AA458" i="6" a="1"/>
  <c r="AA458" i="6" s="1"/>
  <c r="AJ457" i="6" a="1"/>
  <c r="AJ457" i="6" s="1"/>
  <c r="AA457" i="6" a="1"/>
  <c r="AA457" i="6" s="1"/>
  <c r="AJ456" i="6" a="1"/>
  <c r="AJ456" i="6" s="1"/>
  <c r="AA456" i="6"/>
  <c r="AA456" i="6" a="1"/>
  <c r="AJ455" i="6" a="1"/>
  <c r="AJ455" i="6" s="1"/>
  <c r="AA455" i="6" a="1"/>
  <c r="AA455" i="6" s="1"/>
  <c r="AJ454" i="6" a="1"/>
  <c r="AJ454" i="6" s="1"/>
  <c r="AA454" i="6" a="1"/>
  <c r="AA454" i="6" s="1"/>
  <c r="AJ453" i="6" a="1"/>
  <c r="AJ453" i="6" s="1"/>
  <c r="AA453" i="6"/>
  <c r="AA453" i="6" a="1"/>
  <c r="AJ452" i="6" a="1"/>
  <c r="AJ452" i="6" s="1"/>
  <c r="AA452" i="6" a="1"/>
  <c r="AA452" i="6" s="1"/>
  <c r="AJ451" i="6" a="1"/>
  <c r="AJ451" i="6" s="1"/>
  <c r="AA451" i="6" a="1"/>
  <c r="AA451" i="6" s="1"/>
  <c r="AJ450" i="6" a="1"/>
  <c r="AJ450" i="6" s="1"/>
  <c r="AA450" i="6"/>
  <c r="AA450" i="6" a="1"/>
  <c r="AJ449" i="6" a="1"/>
  <c r="AJ449" i="6" s="1"/>
  <c r="AA449" i="6" a="1"/>
  <c r="AA449" i="6" s="1"/>
  <c r="AJ448" i="6" a="1"/>
  <c r="AJ448" i="6" s="1"/>
  <c r="AA448" i="6" a="1"/>
  <c r="AA448" i="6" s="1"/>
  <c r="AJ447" i="6" a="1"/>
  <c r="AJ447" i="6" s="1"/>
  <c r="AA447" i="6"/>
  <c r="AA447" i="6" a="1"/>
  <c r="AJ446" i="6" a="1"/>
  <c r="AJ446" i="6" s="1"/>
  <c r="AA446" i="6" a="1"/>
  <c r="AA446" i="6" s="1"/>
  <c r="AJ445" i="6" a="1"/>
  <c r="AJ445" i="6" s="1"/>
  <c r="AA445" i="6" a="1"/>
  <c r="AA445" i="6" s="1"/>
  <c r="AJ444" i="6" a="1"/>
  <c r="AJ444" i="6" s="1"/>
  <c r="AA444" i="6" a="1"/>
  <c r="AA444" i="6" s="1"/>
  <c r="AJ442" i="6" a="1"/>
  <c r="AJ442" i="6" s="1"/>
  <c r="AA442" i="6" a="1"/>
  <c r="AA442" i="6" s="1"/>
  <c r="AJ441" i="6" a="1"/>
  <c r="AJ441" i="6" s="1"/>
  <c r="AA441" i="6" a="1"/>
  <c r="AA441" i="6" s="1"/>
  <c r="AJ440" i="6" a="1"/>
  <c r="AJ440" i="6" s="1"/>
  <c r="AA440" i="6"/>
  <c r="AA440" i="6" a="1"/>
  <c r="AJ439" i="6" a="1"/>
  <c r="AJ439" i="6" s="1"/>
  <c r="AA439" i="6" a="1"/>
  <c r="AA439" i="6" s="1"/>
  <c r="AJ438" i="6" a="1"/>
  <c r="AJ438" i="6" s="1"/>
  <c r="AA438" i="6" a="1"/>
  <c r="AA438" i="6" s="1"/>
  <c r="AJ437" i="6" a="1"/>
  <c r="AJ437" i="6" s="1"/>
  <c r="AA437" i="6"/>
  <c r="AA437" i="6" a="1"/>
  <c r="AJ436" i="6" a="1"/>
  <c r="AJ436" i="6" s="1"/>
  <c r="AA436" i="6" a="1"/>
  <c r="AA436" i="6" s="1"/>
  <c r="AJ435" i="6" a="1"/>
  <c r="AJ435" i="6" s="1"/>
  <c r="AA435" i="6" a="1"/>
  <c r="AA435" i="6" s="1"/>
  <c r="AJ434" i="6" a="1"/>
  <c r="AJ434" i="6" s="1"/>
  <c r="AA434" i="6"/>
  <c r="AA434" i="6" a="1"/>
  <c r="AJ433" i="6" a="1"/>
  <c r="AJ433" i="6" s="1"/>
  <c r="AA433" i="6" a="1"/>
  <c r="AA433" i="6" s="1"/>
  <c r="AJ432" i="6" a="1"/>
  <c r="AJ432" i="6" s="1"/>
  <c r="AA432" i="6" a="1"/>
  <c r="AA432" i="6" s="1"/>
  <c r="AJ431" i="6" a="1"/>
  <c r="AJ431" i="6" s="1"/>
  <c r="AA431" i="6"/>
  <c r="AA431" i="6" a="1"/>
  <c r="AJ430" i="6" a="1"/>
  <c r="AJ430" i="6" s="1"/>
  <c r="AA430" i="6" a="1"/>
  <c r="AA430" i="6" s="1"/>
  <c r="AJ429" i="6" a="1"/>
  <c r="AJ429" i="6" s="1"/>
  <c r="AA429" i="6" a="1"/>
  <c r="AA429" i="6" s="1"/>
  <c r="AJ428" i="6" a="1"/>
  <c r="AJ428" i="6" s="1"/>
  <c r="AA428" i="6"/>
  <c r="AA428" i="6" a="1"/>
  <c r="AJ427" i="6" a="1"/>
  <c r="AJ427" i="6" s="1"/>
  <c r="AA427" i="6" a="1"/>
  <c r="AA427" i="6" s="1"/>
  <c r="AJ426" i="6" a="1"/>
  <c r="AJ426" i="6" s="1"/>
  <c r="AA426" i="6" a="1"/>
  <c r="AA426" i="6" s="1"/>
  <c r="AJ425" i="6" a="1"/>
  <c r="AJ425" i="6" s="1"/>
  <c r="AA425" i="6"/>
  <c r="AA425" i="6" a="1"/>
  <c r="AJ424" i="6" a="1"/>
  <c r="AJ424" i="6" s="1"/>
  <c r="AA424" i="6" a="1"/>
  <c r="AA424" i="6" s="1"/>
  <c r="AJ423" i="6" a="1"/>
  <c r="AJ423" i="6" s="1"/>
  <c r="AA423" i="6" a="1"/>
  <c r="AA423" i="6" s="1"/>
  <c r="AJ422" i="6" a="1"/>
  <c r="AJ422" i="6" s="1"/>
  <c r="AA422" i="6"/>
  <c r="AA422" i="6" a="1"/>
  <c r="AJ421" i="6" a="1"/>
  <c r="AJ421" i="6" s="1"/>
  <c r="AA421" i="6" a="1"/>
  <c r="AA421" i="6" s="1"/>
  <c r="AJ420" i="6" a="1"/>
  <c r="AJ420" i="6" s="1"/>
  <c r="AA420" i="6" a="1"/>
  <c r="AA420" i="6" s="1"/>
  <c r="AJ419" i="6" a="1"/>
  <c r="AJ419" i="6" s="1"/>
  <c r="AA419" i="6"/>
  <c r="AA419" i="6" a="1"/>
  <c r="AJ418" i="6" a="1"/>
  <c r="AJ418" i="6" s="1"/>
  <c r="AA418" i="6" a="1"/>
  <c r="AA418" i="6" s="1"/>
  <c r="AJ417" i="6" a="1"/>
  <c r="AJ417" i="6" s="1"/>
  <c r="AA417" i="6" a="1"/>
  <c r="AA417" i="6" s="1"/>
  <c r="AJ416" i="6" a="1"/>
  <c r="AJ416" i="6" s="1"/>
  <c r="AA416" i="6"/>
  <c r="AA416" i="6" a="1"/>
  <c r="AJ415" i="6" a="1"/>
  <c r="AJ415" i="6" s="1"/>
  <c r="AA415" i="6" a="1"/>
  <c r="AA415" i="6" s="1"/>
  <c r="AJ414" i="6" a="1"/>
  <c r="AJ414" i="6" s="1"/>
  <c r="AA414" i="6" a="1"/>
  <c r="AA414" i="6" s="1"/>
  <c r="AJ413" i="6" a="1"/>
  <c r="AJ413" i="6" s="1"/>
  <c r="AA413" i="6"/>
  <c r="AA413" i="6" a="1"/>
  <c r="AJ412" i="6" a="1"/>
  <c r="AJ412" i="6" s="1"/>
  <c r="AA412" i="6" a="1"/>
  <c r="AA412" i="6" s="1"/>
  <c r="AJ411" i="6" a="1"/>
  <c r="AJ411" i="6" s="1"/>
  <c r="AA411" i="6" a="1"/>
  <c r="AA411" i="6" s="1"/>
  <c r="AJ410" i="6" a="1"/>
  <c r="AJ410" i="6" s="1"/>
  <c r="AA410" i="6"/>
  <c r="AA410" i="6" a="1"/>
  <c r="AJ409" i="6" a="1"/>
  <c r="AJ409" i="6" s="1"/>
  <c r="AA409" i="6" a="1"/>
  <c r="AA409" i="6" s="1"/>
  <c r="AJ408" i="6" a="1"/>
  <c r="AJ408" i="6" s="1"/>
  <c r="AA408" i="6" a="1"/>
  <c r="AA408" i="6" s="1"/>
  <c r="AJ407" i="6" a="1"/>
  <c r="AJ407" i="6" s="1"/>
  <c r="AA407" i="6"/>
  <c r="AA407" i="6" a="1"/>
  <c r="AJ406" i="6" a="1"/>
  <c r="AJ406" i="6" s="1"/>
  <c r="AA406" i="6" a="1"/>
  <c r="AA406" i="6" s="1"/>
  <c r="AJ405" i="6" a="1"/>
  <c r="AJ405" i="6" s="1"/>
  <c r="AA405" i="6" a="1"/>
  <c r="AA405" i="6" s="1"/>
  <c r="AJ404" i="6" a="1"/>
  <c r="AJ404" i="6" s="1"/>
  <c r="AA404" i="6"/>
  <c r="AA404" i="6" a="1"/>
  <c r="AJ403" i="6" a="1"/>
  <c r="AJ403" i="6" s="1"/>
  <c r="AA403" i="6" a="1"/>
  <c r="AA403" i="6" s="1"/>
  <c r="AJ402" i="6" a="1"/>
  <c r="AJ402" i="6" s="1"/>
  <c r="AA402" i="6" a="1"/>
  <c r="AA402" i="6" s="1"/>
  <c r="AJ401" i="6" a="1"/>
  <c r="AJ401" i="6" s="1"/>
  <c r="AA401" i="6"/>
  <c r="AA401" i="6" a="1"/>
  <c r="AJ400" i="6" a="1"/>
  <c r="AJ400" i="6" s="1"/>
  <c r="AA400" i="6" a="1"/>
  <c r="AA400" i="6" s="1"/>
  <c r="AJ399" i="6" a="1"/>
  <c r="AJ399" i="6" s="1"/>
  <c r="AA399" i="6" a="1"/>
  <c r="AA399" i="6" s="1"/>
  <c r="AJ398" i="6" a="1"/>
  <c r="AJ398" i="6" s="1"/>
  <c r="AA398" i="6" a="1"/>
  <c r="AA398" i="6" s="1"/>
  <c r="AJ397" i="6" a="1"/>
  <c r="AJ397" i="6" s="1"/>
  <c r="AA397" i="6" a="1"/>
  <c r="AA397" i="6" s="1"/>
  <c r="AJ396" i="6" a="1"/>
  <c r="AJ396" i="6" s="1"/>
  <c r="AA396" i="6" a="1"/>
  <c r="AA396" i="6" s="1"/>
  <c r="AJ395" i="6" a="1"/>
  <c r="AJ395" i="6" s="1"/>
  <c r="AA395" i="6" a="1"/>
  <c r="AA395" i="6" s="1"/>
  <c r="AJ394" i="6" a="1"/>
  <c r="AJ394" i="6" s="1"/>
  <c r="AA394" i="6" a="1"/>
  <c r="AA394" i="6" s="1"/>
  <c r="AJ393" i="6" a="1"/>
  <c r="AJ393" i="6" s="1"/>
  <c r="AA393" i="6" a="1"/>
  <c r="AA393" i="6" s="1"/>
  <c r="AJ392" i="6" a="1"/>
  <c r="AJ392" i="6" s="1"/>
  <c r="AA392" i="6" a="1"/>
  <c r="AA392" i="6" s="1"/>
  <c r="AJ391" i="6" a="1"/>
  <c r="AJ391" i="6" s="1"/>
  <c r="AA391" i="6" a="1"/>
  <c r="AA391" i="6" s="1"/>
  <c r="AJ390" i="6" a="1"/>
  <c r="AJ390" i="6" s="1"/>
  <c r="AA390" i="6" a="1"/>
  <c r="AA390" i="6" s="1"/>
  <c r="AJ389" i="6" a="1"/>
  <c r="AJ389" i="6" s="1"/>
  <c r="AA389" i="6" a="1"/>
  <c r="AA389" i="6" s="1"/>
  <c r="AJ388" i="6" a="1"/>
  <c r="AJ388" i="6" s="1"/>
  <c r="AA388" i="6" a="1"/>
  <c r="AA388" i="6" s="1"/>
  <c r="AJ387" i="6" a="1"/>
  <c r="AJ387" i="6" s="1"/>
  <c r="AA387" i="6" a="1"/>
  <c r="AA387" i="6" s="1"/>
  <c r="AJ386" i="6" a="1"/>
  <c r="AJ386" i="6" s="1"/>
  <c r="AA386" i="6" a="1"/>
  <c r="AA386" i="6" s="1"/>
  <c r="AJ385" i="6" a="1"/>
  <c r="AJ385" i="6" s="1"/>
  <c r="AA385" i="6" a="1"/>
  <c r="AA385" i="6" s="1"/>
  <c r="AJ384" i="6" a="1"/>
  <c r="AJ384" i="6" s="1"/>
  <c r="AA384" i="6" a="1"/>
  <c r="AA384" i="6" s="1"/>
  <c r="AJ383" i="6" a="1"/>
  <c r="AJ383" i="6" s="1"/>
  <c r="AA383" i="6" a="1"/>
  <c r="AA383" i="6" s="1"/>
  <c r="AJ382" i="6" a="1"/>
  <c r="AJ382" i="6" s="1"/>
  <c r="AA382" i="6" a="1"/>
  <c r="AA382" i="6" s="1"/>
  <c r="AJ381" i="6" a="1"/>
  <c r="AJ381" i="6" s="1"/>
  <c r="AA381" i="6" a="1"/>
  <c r="AA381" i="6" s="1"/>
  <c r="AJ380" i="6" a="1"/>
  <c r="AJ380" i="6" s="1"/>
  <c r="AA380" i="6" a="1"/>
  <c r="AA380" i="6" s="1"/>
  <c r="AJ379" i="6" a="1"/>
  <c r="AJ379" i="6" s="1"/>
  <c r="AA379" i="6" a="1"/>
  <c r="AA379" i="6" s="1"/>
  <c r="AJ378" i="6" a="1"/>
  <c r="AJ378" i="6" s="1"/>
  <c r="AA378" i="6" a="1"/>
  <c r="AA378" i="6" s="1"/>
  <c r="AJ377" i="6" a="1"/>
  <c r="AJ377" i="6" s="1"/>
  <c r="AA377" i="6" a="1"/>
  <c r="AA377" i="6" s="1"/>
  <c r="AJ376" i="6" a="1"/>
  <c r="AJ376" i="6" s="1"/>
  <c r="AA376" i="6" a="1"/>
  <c r="AA376" i="6" s="1"/>
  <c r="AA373" i="6" a="1"/>
  <c r="AA373" i="6" s="1"/>
  <c r="AJ373" i="6" a="1"/>
  <c r="AJ373" i="6" s="1"/>
  <c r="AA374" i="6" a="1"/>
  <c r="AA374" i="6" s="1"/>
  <c r="AJ374" i="6" a="1"/>
  <c r="AJ374" i="6" s="1"/>
  <c r="AA375" i="6" a="1"/>
  <c r="AA375" i="6" s="1"/>
  <c r="AJ375" i="6" a="1"/>
  <c r="AJ375" i="6" s="1"/>
  <c r="AJ372" i="6" a="1"/>
  <c r="AJ372" i="6" s="1"/>
  <c r="AA372" i="6" a="1"/>
  <c r="AA372" i="6" s="1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97" i="6"/>
  <c r="K486" i="6"/>
  <c r="K472" i="6"/>
  <c r="K444" i="6"/>
  <c r="K443" i="6"/>
  <c r="K573" i="6"/>
  <c r="K181" i="6"/>
  <c r="K180" i="6"/>
  <c r="R8" i="6"/>
  <c r="AJ234" i="6" a="1"/>
  <c r="AJ234" i="6" s="1"/>
  <c r="AA234" i="6" a="1"/>
  <c r="AA234" i="6" s="1"/>
  <c r="AJ233" i="6" a="1"/>
  <c r="AJ233" i="6" s="1"/>
  <c r="AA233" i="6" a="1"/>
  <c r="AA233" i="6" s="1"/>
  <c r="AJ232" i="6" a="1"/>
  <c r="AJ232" i="6" s="1"/>
  <c r="AA232" i="6" a="1"/>
  <c r="AA232" i="6" s="1"/>
  <c r="AJ231" i="6" a="1"/>
  <c r="AJ231" i="6" s="1"/>
  <c r="AA231" i="6" a="1"/>
  <c r="AA231" i="6" s="1"/>
  <c r="AJ230" i="6" a="1"/>
  <c r="AJ230" i="6" s="1"/>
  <c r="AA230" i="6" a="1"/>
  <c r="AA230" i="6" s="1"/>
  <c r="AJ229" i="6" a="1"/>
  <c r="AJ229" i="6" s="1"/>
  <c r="AA229" i="6" a="1"/>
  <c r="AA229" i="6" s="1"/>
  <c r="AJ228" i="6" a="1"/>
  <c r="AJ228" i="6" s="1"/>
  <c r="AA228" i="6" a="1"/>
  <c r="AA228" i="6" s="1"/>
  <c r="AJ227" i="6" a="1"/>
  <c r="AJ227" i="6" s="1"/>
  <c r="AA227" i="6" a="1"/>
  <c r="AA227" i="6" s="1"/>
  <c r="AJ226" i="6" a="1"/>
  <c r="AJ226" i="6" s="1"/>
  <c r="AA226" i="6" a="1"/>
  <c r="AA226" i="6" s="1"/>
  <c r="AJ225" i="6" a="1"/>
  <c r="AJ225" i="6" s="1"/>
  <c r="AA225" i="6" a="1"/>
  <c r="AA225" i="6" s="1"/>
  <c r="AJ224" i="6" a="1"/>
  <c r="AJ224" i="6" s="1"/>
  <c r="AA224" i="6" a="1"/>
  <c r="AA224" i="6" s="1"/>
  <c r="AJ223" i="6" a="1"/>
  <c r="AJ223" i="6" s="1"/>
  <c r="AA223" i="6" a="1"/>
  <c r="AA223" i="6" s="1"/>
  <c r="AJ222" i="6" a="1"/>
  <c r="AJ222" i="6" s="1"/>
  <c r="AA222" i="6" a="1"/>
  <c r="AA222" i="6" s="1"/>
  <c r="AJ221" i="6" a="1"/>
  <c r="AJ221" i="6" s="1"/>
  <c r="AA221" i="6" a="1"/>
  <c r="AA221" i="6" s="1"/>
  <c r="AJ220" i="6" a="1"/>
  <c r="AJ220" i="6" s="1"/>
  <c r="AA220" i="6" a="1"/>
  <c r="AA220" i="6" s="1"/>
  <c r="AJ219" i="6" a="1"/>
  <c r="AJ219" i="6" s="1"/>
  <c r="AA219" i="6" a="1"/>
  <c r="AA219" i="6" s="1"/>
  <c r="AJ218" i="6" a="1"/>
  <c r="AJ218" i="6" s="1"/>
  <c r="AA218" i="6" a="1"/>
  <c r="AA218" i="6" s="1"/>
  <c r="AJ217" i="6" a="1"/>
  <c r="AJ217" i="6" s="1"/>
  <c r="AA217" i="6" a="1"/>
  <c r="AA217" i="6" s="1"/>
  <c r="AJ216" i="6" a="1"/>
  <c r="AJ216" i="6" s="1"/>
  <c r="AA216" i="6" a="1"/>
  <c r="AA216" i="6" s="1"/>
  <c r="AJ215" i="6" a="1"/>
  <c r="AJ215" i="6" s="1"/>
  <c r="AA215" i="6" a="1"/>
  <c r="AA215" i="6" s="1"/>
  <c r="AJ214" i="6" a="1"/>
  <c r="AJ214" i="6" s="1"/>
  <c r="AA214" i="6" a="1"/>
  <c r="AA214" i="6" s="1"/>
  <c r="AJ213" i="6" a="1"/>
  <c r="AJ213" i="6" s="1"/>
  <c r="AA213" i="6" a="1"/>
  <c r="AA213" i="6" s="1"/>
  <c r="AJ212" i="6" a="1"/>
  <c r="AJ212" i="6" s="1"/>
  <c r="AA212" i="6" a="1"/>
  <c r="AA212" i="6" s="1"/>
  <c r="AJ211" i="6" a="1"/>
  <c r="AJ211" i="6" s="1"/>
  <c r="AA211" i="6" a="1"/>
  <c r="AA211" i="6" s="1"/>
  <c r="AJ210" i="6" a="1"/>
  <c r="AJ210" i="6" s="1"/>
  <c r="AA210" i="6" a="1"/>
  <c r="AA210" i="6" s="1"/>
  <c r="AJ209" i="6" a="1"/>
  <c r="AJ209" i="6" s="1"/>
  <c r="AA209" i="6" a="1"/>
  <c r="AA209" i="6" s="1"/>
  <c r="AJ208" i="6" a="1"/>
  <c r="AJ208" i="6" s="1"/>
  <c r="AA208" i="6" a="1"/>
  <c r="AA208" i="6" s="1"/>
  <c r="AJ207" i="6" a="1"/>
  <c r="AJ207" i="6" s="1"/>
  <c r="AA207" i="6" a="1"/>
  <c r="AA207" i="6" s="1"/>
  <c r="AJ206" i="6" a="1"/>
  <c r="AJ206" i="6" s="1"/>
  <c r="AA206" i="6" a="1"/>
  <c r="AA206" i="6" s="1"/>
  <c r="AJ205" i="6" a="1"/>
  <c r="AJ205" i="6" s="1"/>
  <c r="AA205" i="6" a="1"/>
  <c r="AA205" i="6" s="1"/>
  <c r="AJ204" i="6" a="1"/>
  <c r="AJ204" i="6" s="1"/>
  <c r="AA204" i="6" a="1"/>
  <c r="AA204" i="6" s="1"/>
  <c r="AJ203" i="6" a="1"/>
  <c r="AJ203" i="6" s="1"/>
  <c r="AA203" i="6" a="1"/>
  <c r="AA203" i="6" s="1"/>
  <c r="AJ202" i="6" a="1"/>
  <c r="AJ202" i="6" s="1"/>
  <c r="AA202" i="6" a="1"/>
  <c r="AA202" i="6" s="1"/>
  <c r="AJ201" i="6" a="1"/>
  <c r="AJ201" i="6" s="1"/>
  <c r="AA201" i="6" a="1"/>
  <c r="AA201" i="6" s="1"/>
  <c r="AJ200" i="6" a="1"/>
  <c r="AJ200" i="6" s="1"/>
  <c r="AA200" i="6" a="1"/>
  <c r="AA200" i="6" s="1"/>
  <c r="AJ199" i="6" a="1"/>
  <c r="AJ199" i="6" s="1"/>
  <c r="AA199" i="6" a="1"/>
  <c r="AA199" i="6" s="1"/>
  <c r="AJ198" i="6" a="1"/>
  <c r="AJ198" i="6" s="1"/>
  <c r="AA198" i="6" a="1"/>
  <c r="AA198" i="6" s="1"/>
  <c r="AJ197" i="6" a="1"/>
  <c r="AJ197" i="6" s="1"/>
  <c r="AA197" i="6" a="1"/>
  <c r="AA197" i="6" s="1"/>
  <c r="AJ196" i="6" a="1"/>
  <c r="AJ196" i="6" s="1"/>
  <c r="AA196" i="6" a="1"/>
  <c r="AA196" i="6" s="1"/>
  <c r="AJ195" i="6" a="1"/>
  <c r="AJ195" i="6" s="1"/>
  <c r="AA195" i="6" a="1"/>
  <c r="AA195" i="6" s="1"/>
  <c r="AJ194" i="6" a="1"/>
  <c r="AJ194" i="6" s="1"/>
  <c r="AA194" i="6" a="1"/>
  <c r="AA194" i="6" s="1"/>
  <c r="AJ193" i="6" a="1"/>
  <c r="AJ193" i="6" s="1"/>
  <c r="AA193" i="6" a="1"/>
  <c r="AA193" i="6" s="1"/>
  <c r="AJ192" i="6" a="1"/>
  <c r="AJ192" i="6" s="1"/>
  <c r="AA192" i="6" a="1"/>
  <c r="AA192" i="6" s="1"/>
  <c r="AJ191" i="6" a="1"/>
  <c r="AJ191" i="6" s="1"/>
  <c r="AA191" i="6" a="1"/>
  <c r="AA191" i="6" s="1"/>
  <c r="AJ190" i="6" a="1"/>
  <c r="AJ190" i="6" s="1"/>
  <c r="AA190" i="6" a="1"/>
  <c r="AA190" i="6" s="1"/>
  <c r="AJ189" i="6" a="1"/>
  <c r="AJ189" i="6" s="1"/>
  <c r="AA189" i="6" a="1"/>
  <c r="AA189" i="6" s="1"/>
  <c r="AJ188" i="6" a="1"/>
  <c r="AJ188" i="6" s="1"/>
  <c r="AA188" i="6" a="1"/>
  <c r="AA188" i="6" s="1"/>
  <c r="AJ187" i="6" a="1"/>
  <c r="AJ187" i="6" s="1"/>
  <c r="AA187" i="6" a="1"/>
  <c r="AA187" i="6" s="1"/>
  <c r="AJ186" i="6" a="1"/>
  <c r="AJ186" i="6" s="1"/>
  <c r="AA186" i="6" a="1"/>
  <c r="AA186" i="6" s="1"/>
  <c r="AJ185" i="6" a="1"/>
  <c r="AJ185" i="6" s="1"/>
  <c r="AA185" i="6" a="1"/>
  <c r="AA185" i="6" s="1"/>
  <c r="AJ184" i="6" a="1"/>
  <c r="AJ184" i="6" s="1"/>
  <c r="AA184" i="6" a="1"/>
  <c r="AA184" i="6" s="1"/>
  <c r="AJ183" i="6" a="1"/>
  <c r="AJ183" i="6" s="1"/>
  <c r="AA183" i="6" a="1"/>
  <c r="AA183" i="6" s="1"/>
  <c r="AJ182" i="6" a="1"/>
  <c r="AJ182" i="6" s="1"/>
  <c r="AA182" i="6" a="1"/>
  <c r="AA182" i="6" s="1"/>
  <c r="AJ181" i="6" a="1"/>
  <c r="AJ181" i="6" s="1"/>
  <c r="AA181" i="6" a="1"/>
  <c r="AA181" i="6" s="1"/>
  <c r="AJ180" i="6" a="1"/>
  <c r="AJ180" i="6" s="1"/>
  <c r="AA180" i="6" a="1"/>
  <c r="AA180" i="6" s="1"/>
  <c r="AJ179" i="6" a="1"/>
  <c r="AJ179" i="6" s="1"/>
  <c r="AA179" i="6" a="1"/>
  <c r="AA179" i="6" s="1"/>
  <c r="AJ178" i="6" a="1"/>
  <c r="AJ178" i="6" s="1"/>
  <c r="AA178" i="6" a="1"/>
  <c r="AA178" i="6" s="1"/>
  <c r="AJ177" i="6" a="1"/>
  <c r="AJ177" i="6" s="1"/>
  <c r="AA177" i="6" a="1"/>
  <c r="AA177" i="6" s="1"/>
  <c r="AJ176" i="6" a="1"/>
  <c r="AJ176" i="6" s="1"/>
  <c r="AA176" i="6" a="1"/>
  <c r="AA176" i="6" s="1"/>
  <c r="AJ175" i="6" a="1"/>
  <c r="AJ175" i="6" s="1"/>
  <c r="AA175" i="6" a="1"/>
  <c r="AA175" i="6" s="1"/>
  <c r="AJ174" i="6" a="1"/>
  <c r="AJ174" i="6" s="1"/>
  <c r="AA174" i="6" a="1"/>
  <c r="AA174" i="6" s="1"/>
  <c r="AJ173" i="6" a="1"/>
  <c r="AJ173" i="6" s="1"/>
  <c r="AA173" i="6" a="1"/>
  <c r="AA173" i="6" s="1"/>
  <c r="AJ172" i="6" a="1"/>
  <c r="AJ172" i="6" s="1"/>
  <c r="AA172" i="6" a="1"/>
  <c r="AA172" i="6" s="1"/>
  <c r="AJ171" i="6" a="1"/>
  <c r="AJ171" i="6" s="1"/>
  <c r="AA171" i="6" a="1"/>
  <c r="AA171" i="6" s="1"/>
  <c r="AJ170" i="6" a="1"/>
  <c r="AJ170" i="6" s="1"/>
  <c r="AA170" i="6" a="1"/>
  <c r="AA170" i="6" s="1"/>
  <c r="AJ169" i="6" a="1"/>
  <c r="AJ169" i="6" s="1"/>
  <c r="AA169" i="6" a="1"/>
  <c r="AA169" i="6" s="1"/>
  <c r="AJ168" i="6" a="1"/>
  <c r="AJ168" i="6" s="1"/>
  <c r="AA168" i="6" a="1"/>
  <c r="AA168" i="6" s="1"/>
  <c r="AJ167" i="6" a="1"/>
  <c r="AJ167" i="6" s="1"/>
  <c r="AA167" i="6" a="1"/>
  <c r="AA167" i="6" s="1"/>
  <c r="AJ166" i="6" a="1"/>
  <c r="AJ166" i="6" s="1"/>
  <c r="AA166" i="6" a="1"/>
  <c r="AA166" i="6" s="1"/>
  <c r="AJ165" i="6" a="1"/>
  <c r="AJ165" i="6" s="1"/>
  <c r="AA165" i="6" a="1"/>
  <c r="AA165" i="6" s="1"/>
  <c r="AJ164" i="6" a="1"/>
  <c r="AJ164" i="6" s="1"/>
  <c r="AA164" i="6" a="1"/>
  <c r="AA164" i="6" s="1"/>
  <c r="AJ163" i="6" a="1"/>
  <c r="AJ163" i="6" s="1"/>
  <c r="AA163" i="6" a="1"/>
  <c r="AA163" i="6" s="1"/>
  <c r="AJ162" i="6" a="1"/>
  <c r="AJ162" i="6" s="1"/>
  <c r="AA162" i="6" a="1"/>
  <c r="AA162" i="6" s="1"/>
  <c r="AJ161" i="6" a="1"/>
  <c r="AJ161" i="6" s="1"/>
  <c r="AA161" i="6" a="1"/>
  <c r="AA161" i="6" s="1"/>
  <c r="AJ160" i="6" a="1"/>
  <c r="AJ160" i="6" s="1"/>
  <c r="AA160" i="6" a="1"/>
  <c r="AA160" i="6" s="1"/>
  <c r="AJ159" i="6" a="1"/>
  <c r="AJ159" i="6" s="1"/>
  <c r="AA159" i="6" a="1"/>
  <c r="AA159" i="6" s="1"/>
  <c r="AJ158" i="6" a="1"/>
  <c r="AJ158" i="6" s="1"/>
  <c r="AA158" i="6" a="1"/>
  <c r="AA158" i="6" s="1"/>
  <c r="AJ157" i="6" a="1"/>
  <c r="AJ157" i="6" s="1"/>
  <c r="AA157" i="6" a="1"/>
  <c r="AA157" i="6" s="1"/>
  <c r="AJ156" i="6" a="1"/>
  <c r="AJ156" i="6" s="1"/>
  <c r="AA156" i="6" a="1"/>
  <c r="AA156" i="6" s="1"/>
  <c r="AJ155" i="6" a="1"/>
  <c r="AJ155" i="6" s="1"/>
  <c r="AA155" i="6" a="1"/>
  <c r="AA155" i="6" s="1"/>
  <c r="AJ154" i="6" a="1"/>
  <c r="AJ154" i="6" s="1"/>
  <c r="AA154" i="6" a="1"/>
  <c r="AA154" i="6" s="1"/>
  <c r="AJ153" i="6" a="1"/>
  <c r="AJ153" i="6" s="1"/>
  <c r="AA153" i="6" a="1"/>
  <c r="AA153" i="6" s="1"/>
  <c r="AJ152" i="6" a="1"/>
  <c r="AJ152" i="6" s="1"/>
  <c r="AA152" i="6" a="1"/>
  <c r="AA152" i="6" s="1"/>
  <c r="AJ151" i="6" a="1"/>
  <c r="AJ151" i="6" s="1"/>
  <c r="AA151" i="6" a="1"/>
  <c r="AA151" i="6" s="1"/>
  <c r="AJ150" i="6" a="1"/>
  <c r="AJ150" i="6" s="1"/>
  <c r="AA150" i="6" a="1"/>
  <c r="AA150" i="6" s="1"/>
  <c r="AJ149" i="6" a="1"/>
  <c r="AJ149" i="6" s="1"/>
  <c r="AA149" i="6" a="1"/>
  <c r="AA149" i="6" s="1"/>
  <c r="AJ148" i="6" a="1"/>
  <c r="AJ148" i="6" s="1"/>
  <c r="AA148" i="6" a="1"/>
  <c r="AA148" i="6" s="1"/>
  <c r="AJ147" i="6" a="1"/>
  <c r="AJ147" i="6" s="1"/>
  <c r="AA147" i="6" a="1"/>
  <c r="AA147" i="6" s="1"/>
  <c r="AJ146" i="6" a="1"/>
  <c r="AJ146" i="6" s="1"/>
  <c r="AA146" i="6" a="1"/>
  <c r="AA146" i="6" s="1"/>
  <c r="AJ145" i="6" a="1"/>
  <c r="AJ145" i="6" s="1"/>
  <c r="AA145" i="6" a="1"/>
  <c r="AA145" i="6" s="1"/>
  <c r="AJ144" i="6" a="1"/>
  <c r="AJ144" i="6" s="1"/>
  <c r="AA144" i="6" a="1"/>
  <c r="AA144" i="6" s="1"/>
  <c r="AJ143" i="6" a="1"/>
  <c r="AJ143" i="6" s="1"/>
  <c r="AA143" i="6" a="1"/>
  <c r="AA143" i="6" s="1"/>
  <c r="AJ142" i="6" a="1"/>
  <c r="AJ142" i="6" s="1"/>
  <c r="AA142" i="6" a="1"/>
  <c r="AA142" i="6" s="1"/>
  <c r="AJ141" i="6" a="1"/>
  <c r="AJ141" i="6" s="1"/>
  <c r="AA141" i="6" a="1"/>
  <c r="AA141" i="6" s="1"/>
  <c r="AJ140" i="6" a="1"/>
  <c r="AJ140" i="6" s="1"/>
  <c r="AA140" i="6" a="1"/>
  <c r="AA140" i="6" s="1"/>
  <c r="AJ139" i="6" a="1"/>
  <c r="AJ139" i="6" s="1"/>
  <c r="AA139" i="6" a="1"/>
  <c r="AA139" i="6" s="1"/>
  <c r="AJ138" i="6" a="1"/>
  <c r="AJ138" i="6" s="1"/>
  <c r="AA138" i="6" a="1"/>
  <c r="AA138" i="6" s="1"/>
  <c r="AJ137" i="6" a="1"/>
  <c r="AJ137" i="6" s="1"/>
  <c r="AA137" i="6" a="1"/>
  <c r="AA137" i="6" s="1"/>
  <c r="AJ136" i="6" a="1"/>
  <c r="AJ136" i="6" s="1"/>
  <c r="AA136" i="6" a="1"/>
  <c r="AA136" i="6" s="1"/>
  <c r="AJ135" i="6" a="1"/>
  <c r="AJ135" i="6" s="1"/>
  <c r="AA135" i="6" a="1"/>
  <c r="AA135" i="6" s="1"/>
  <c r="AJ134" i="6" a="1"/>
  <c r="AJ134" i="6" s="1"/>
  <c r="AA134" i="6" a="1"/>
  <c r="AA134" i="6" s="1"/>
  <c r="AJ133" i="6" a="1"/>
  <c r="AJ133" i="6" s="1"/>
  <c r="AA133" i="6" a="1"/>
  <c r="AA133" i="6" s="1"/>
  <c r="AJ132" i="6" a="1"/>
  <c r="AJ132" i="6" s="1"/>
  <c r="AA132" i="6" a="1"/>
  <c r="AA132" i="6" s="1"/>
  <c r="AJ131" i="6" a="1"/>
  <c r="AJ131" i="6" s="1"/>
  <c r="AA131" i="6" a="1"/>
  <c r="AA131" i="6" s="1"/>
  <c r="AJ130" i="6" a="1"/>
  <c r="AJ130" i="6" s="1"/>
  <c r="AA130" i="6" a="1"/>
  <c r="AA130" i="6" s="1"/>
  <c r="AJ129" i="6" a="1"/>
  <c r="AJ129" i="6" s="1"/>
  <c r="AA129" i="6" a="1"/>
  <c r="AA129" i="6" s="1"/>
  <c r="AJ128" i="6" a="1"/>
  <c r="AJ128" i="6" s="1"/>
  <c r="AA128" i="6" a="1"/>
  <c r="AA128" i="6" s="1"/>
  <c r="AJ127" i="6" a="1"/>
  <c r="AJ127" i="6" s="1"/>
  <c r="AA127" i="6" a="1"/>
  <c r="AA127" i="6" s="1"/>
  <c r="AJ126" i="6" a="1"/>
  <c r="AJ126" i="6" s="1"/>
  <c r="AA126" i="6" a="1"/>
  <c r="AA126" i="6" s="1"/>
  <c r="AJ125" i="6" a="1"/>
  <c r="AJ125" i="6" s="1"/>
  <c r="AA125" i="6" a="1"/>
  <c r="AA125" i="6" s="1"/>
  <c r="AJ124" i="6" a="1"/>
  <c r="AJ124" i="6" s="1"/>
  <c r="AA124" i="6" a="1"/>
  <c r="AA124" i="6" s="1"/>
  <c r="AJ123" i="6" a="1"/>
  <c r="AJ123" i="6" s="1"/>
  <c r="AA123" i="6" a="1"/>
  <c r="AA123" i="6" s="1"/>
  <c r="AJ122" i="6" a="1"/>
  <c r="AJ122" i="6" s="1"/>
  <c r="AA122" i="6" a="1"/>
  <c r="AA122" i="6" s="1"/>
  <c r="AJ121" i="6" a="1"/>
  <c r="AJ121" i="6" s="1"/>
  <c r="AA121" i="6" a="1"/>
  <c r="AA121" i="6" s="1"/>
  <c r="AJ120" i="6" a="1"/>
  <c r="AJ120" i="6" s="1"/>
  <c r="AA120" i="6" a="1"/>
  <c r="AA120" i="6" s="1"/>
  <c r="AJ119" i="6" a="1"/>
  <c r="AJ119" i="6" s="1"/>
  <c r="AA119" i="6" a="1"/>
  <c r="AA119" i="6" s="1"/>
  <c r="AJ118" i="6" a="1"/>
  <c r="AJ118" i="6" s="1"/>
  <c r="AA118" i="6" a="1"/>
  <c r="AA118" i="6" s="1"/>
  <c r="AJ117" i="6" a="1"/>
  <c r="AJ117" i="6" s="1"/>
  <c r="AA117" i="6" a="1"/>
  <c r="AA117" i="6" s="1"/>
  <c r="AJ116" i="6" a="1"/>
  <c r="AJ116" i="6" s="1"/>
  <c r="AA116" i="6" a="1"/>
  <c r="AA116" i="6" s="1"/>
  <c r="AJ115" i="6" a="1"/>
  <c r="AJ115" i="6" s="1"/>
  <c r="AA115" i="6" a="1"/>
  <c r="AA115" i="6" s="1"/>
  <c r="AJ114" i="6" a="1"/>
  <c r="AJ114" i="6" s="1"/>
  <c r="AA114" i="6" a="1"/>
  <c r="AA114" i="6" s="1"/>
  <c r="AJ113" i="6" a="1"/>
  <c r="AJ113" i="6" s="1"/>
  <c r="AA113" i="6" a="1"/>
  <c r="AA113" i="6" s="1"/>
  <c r="AJ112" i="6" a="1"/>
  <c r="AJ112" i="6" s="1"/>
  <c r="AA112" i="6" a="1"/>
  <c r="AA112" i="6" s="1"/>
  <c r="AJ111" i="6" a="1"/>
  <c r="AJ111" i="6" s="1"/>
  <c r="AA111" i="6" a="1"/>
  <c r="AA111" i="6" s="1"/>
  <c r="AJ110" i="6" a="1"/>
  <c r="AJ110" i="6" s="1"/>
  <c r="AA110" i="6" a="1"/>
  <c r="AA110" i="6" s="1"/>
  <c r="AJ109" i="6" a="1"/>
  <c r="AJ109" i="6" s="1"/>
  <c r="AA109" i="6" a="1"/>
  <c r="AA109" i="6" s="1"/>
  <c r="AJ108" i="6" a="1"/>
  <c r="AJ108" i="6" s="1"/>
  <c r="AA108" i="6" a="1"/>
  <c r="AA108" i="6" s="1"/>
  <c r="AJ107" i="6" a="1"/>
  <c r="AJ107" i="6" s="1"/>
  <c r="AA107" i="6" a="1"/>
  <c r="AA107" i="6" s="1"/>
  <c r="AJ106" i="6" a="1"/>
  <c r="AJ106" i="6" s="1"/>
  <c r="AA106" i="6" a="1"/>
  <c r="AA106" i="6" s="1"/>
  <c r="AJ105" i="6" a="1"/>
  <c r="AJ105" i="6" s="1"/>
  <c r="AA105" i="6" a="1"/>
  <c r="AA105" i="6" s="1"/>
  <c r="AJ104" i="6" a="1"/>
  <c r="AJ104" i="6" s="1"/>
  <c r="AA104" i="6" a="1"/>
  <c r="AA104" i="6" s="1"/>
  <c r="AJ103" i="6" a="1"/>
  <c r="AJ103" i="6" s="1"/>
  <c r="AA103" i="6" a="1"/>
  <c r="AA103" i="6" s="1"/>
  <c r="AJ102" i="6" a="1"/>
  <c r="AJ102" i="6" s="1"/>
  <c r="AA102" i="6" a="1"/>
  <c r="AA102" i="6" s="1"/>
  <c r="AJ101" i="6" a="1"/>
  <c r="AJ101" i="6" s="1"/>
  <c r="AA101" i="6" a="1"/>
  <c r="AA101" i="6" s="1"/>
  <c r="AJ100" i="6" a="1"/>
  <c r="AJ100" i="6" s="1"/>
  <c r="AA100" i="6" a="1"/>
  <c r="AA100" i="6" s="1"/>
  <c r="AJ99" i="6" a="1"/>
  <c r="AJ99" i="6" s="1"/>
  <c r="AA99" i="6" a="1"/>
  <c r="AA99" i="6" s="1"/>
  <c r="AJ98" i="6" a="1"/>
  <c r="AJ98" i="6" s="1"/>
  <c r="AA98" i="6" a="1"/>
  <c r="AA98" i="6" s="1"/>
  <c r="AJ97" i="6" a="1"/>
  <c r="AJ97" i="6" s="1"/>
  <c r="AA97" i="6" a="1"/>
  <c r="AA97" i="6" s="1"/>
  <c r="AJ96" i="6" a="1"/>
  <c r="AJ96" i="6" s="1"/>
  <c r="AA96" i="6" a="1"/>
  <c r="AA96" i="6" s="1"/>
  <c r="AJ95" i="6" a="1"/>
  <c r="AJ95" i="6" s="1"/>
  <c r="AA95" i="6" a="1"/>
  <c r="AA95" i="6" s="1"/>
  <c r="AJ94" i="6" a="1"/>
  <c r="AJ94" i="6" s="1"/>
  <c r="AA94" i="6" a="1"/>
  <c r="AA94" i="6" s="1"/>
  <c r="AJ93" i="6" a="1"/>
  <c r="AJ93" i="6" s="1"/>
  <c r="AA93" i="6" a="1"/>
  <c r="AA93" i="6" s="1"/>
  <c r="AJ92" i="6" a="1"/>
  <c r="AJ92" i="6" s="1"/>
  <c r="AA92" i="6" a="1"/>
  <c r="AA92" i="6" s="1"/>
  <c r="AJ91" i="6" a="1"/>
  <c r="AJ91" i="6" s="1"/>
  <c r="AA91" i="6" a="1"/>
  <c r="AA91" i="6" s="1"/>
  <c r="AJ90" i="6" a="1"/>
  <c r="AJ90" i="6" s="1"/>
  <c r="AA90" i="6" a="1"/>
  <c r="AA90" i="6" s="1"/>
  <c r="AJ89" i="6" a="1"/>
  <c r="AJ89" i="6" s="1"/>
  <c r="AA89" i="6" a="1"/>
  <c r="AA89" i="6" s="1"/>
  <c r="AJ88" i="6" a="1"/>
  <c r="AJ88" i="6" s="1"/>
  <c r="AA88" i="6" a="1"/>
  <c r="AA88" i="6" s="1"/>
  <c r="AJ87" i="6" a="1"/>
  <c r="AJ87" i="6" s="1"/>
  <c r="AA87" i="6" a="1"/>
  <c r="AA87" i="6" s="1"/>
  <c r="AJ86" i="6" a="1"/>
  <c r="AJ86" i="6" s="1"/>
  <c r="AA86" i="6" a="1"/>
  <c r="AA86" i="6" s="1"/>
  <c r="AJ85" i="6" a="1"/>
  <c r="AJ85" i="6" s="1"/>
  <c r="AA85" i="6" a="1"/>
  <c r="AA85" i="6" s="1"/>
  <c r="AJ84" i="6" a="1"/>
  <c r="AJ84" i="6" s="1"/>
  <c r="AA84" i="6" a="1"/>
  <c r="AA84" i="6" s="1"/>
  <c r="AJ83" i="6" a="1"/>
  <c r="AJ83" i="6" s="1"/>
  <c r="AA83" i="6" a="1"/>
  <c r="AA83" i="6" s="1"/>
  <c r="AJ82" i="6" a="1"/>
  <c r="AJ82" i="6" s="1"/>
  <c r="AA82" i="6" a="1"/>
  <c r="AA82" i="6" s="1"/>
  <c r="AJ81" i="6" a="1"/>
  <c r="AJ81" i="6" s="1"/>
  <c r="AA81" i="6" a="1"/>
  <c r="AA81" i="6" s="1"/>
  <c r="AJ80" i="6" a="1"/>
  <c r="AJ80" i="6" s="1"/>
  <c r="AA80" i="6" a="1"/>
  <c r="AA80" i="6" s="1"/>
  <c r="AJ79" i="6" a="1"/>
  <c r="AJ79" i="6" s="1"/>
  <c r="AA79" i="6" a="1"/>
  <c r="AA79" i="6" s="1"/>
  <c r="AJ78" i="6" a="1"/>
  <c r="AJ78" i="6" s="1"/>
  <c r="AA78" i="6" a="1"/>
  <c r="AA78" i="6" s="1"/>
  <c r="AJ77" i="6" a="1"/>
  <c r="AJ77" i="6" s="1"/>
  <c r="AA77" i="6" a="1"/>
  <c r="AA77" i="6" s="1"/>
  <c r="AJ76" i="6" a="1"/>
  <c r="AJ76" i="6" s="1"/>
  <c r="AA76" i="6" a="1"/>
  <c r="AA76" i="6" s="1"/>
  <c r="AJ75" i="6" a="1"/>
  <c r="AJ75" i="6" s="1"/>
  <c r="AA75" i="6" a="1"/>
  <c r="AA75" i="6" s="1"/>
  <c r="AJ74" i="6" a="1"/>
  <c r="AJ74" i="6" s="1"/>
  <c r="AA74" i="6" a="1"/>
  <c r="AA74" i="6" s="1"/>
  <c r="AJ73" i="6" a="1"/>
  <c r="AJ73" i="6" s="1"/>
  <c r="AA73" i="6" a="1"/>
  <c r="AA73" i="6" s="1"/>
  <c r="AJ72" i="6" a="1"/>
  <c r="AJ72" i="6" s="1"/>
  <c r="AA72" i="6" a="1"/>
  <c r="AA72" i="6" s="1"/>
  <c r="AJ71" i="6" a="1"/>
  <c r="AJ71" i="6" s="1"/>
  <c r="AA71" i="6" a="1"/>
  <c r="AA71" i="6" s="1"/>
  <c r="AJ70" i="6" a="1"/>
  <c r="AJ70" i="6" s="1"/>
  <c r="AA70" i="6" a="1"/>
  <c r="AA70" i="6" s="1"/>
  <c r="AJ69" i="6" a="1"/>
  <c r="AJ69" i="6" s="1"/>
  <c r="AA69" i="6" a="1"/>
  <c r="AA69" i="6" s="1"/>
  <c r="AJ68" i="6" a="1"/>
  <c r="AJ68" i="6" s="1"/>
  <c r="AA68" i="6" a="1"/>
  <c r="AA68" i="6" s="1"/>
  <c r="AJ67" i="6" a="1"/>
  <c r="AJ67" i="6" s="1"/>
  <c r="AA67" i="6" a="1"/>
  <c r="AA67" i="6" s="1"/>
  <c r="AJ66" i="6" a="1"/>
  <c r="AJ66" i="6" s="1"/>
  <c r="AA66" i="6" a="1"/>
  <c r="AA66" i="6" s="1"/>
  <c r="AJ65" i="6" a="1"/>
  <c r="AJ65" i="6" s="1"/>
  <c r="AA65" i="6" a="1"/>
  <c r="AA65" i="6" s="1"/>
  <c r="AJ64" i="6" a="1"/>
  <c r="AJ64" i="6" s="1"/>
  <c r="AA64" i="6" a="1"/>
  <c r="AA64" i="6" s="1"/>
  <c r="AJ63" i="6" a="1"/>
  <c r="AJ63" i="6" s="1"/>
  <c r="AA63" i="6" a="1"/>
  <c r="AA63" i="6" s="1"/>
  <c r="AJ62" i="6" a="1"/>
  <c r="AJ62" i="6" s="1"/>
  <c r="AA62" i="6" a="1"/>
  <c r="AA62" i="6" s="1"/>
  <c r="AJ61" i="6" a="1"/>
  <c r="AJ61" i="6" s="1"/>
  <c r="AA61" i="6" a="1"/>
  <c r="AA61" i="6" s="1"/>
  <c r="AJ60" i="6" a="1"/>
  <c r="AJ60" i="6" s="1"/>
  <c r="AA60" i="6" a="1"/>
  <c r="AA60" i="6" s="1"/>
  <c r="AJ59" i="6" a="1"/>
  <c r="AJ59" i="6" s="1"/>
  <c r="AA59" i="6" a="1"/>
  <c r="AA59" i="6" s="1"/>
  <c r="AJ58" i="6" a="1"/>
  <c r="AJ58" i="6" s="1"/>
  <c r="AA58" i="6" a="1"/>
  <c r="AA58" i="6" s="1"/>
  <c r="AJ57" i="6" a="1"/>
  <c r="AJ57" i="6" s="1"/>
  <c r="AA57" i="6" a="1"/>
  <c r="AA57" i="6" s="1"/>
  <c r="AJ56" i="6" a="1"/>
  <c r="AJ56" i="6" s="1"/>
  <c r="AA56" i="6" a="1"/>
  <c r="AA56" i="6" s="1"/>
  <c r="AJ55" i="6" a="1"/>
  <c r="AJ55" i="6" s="1"/>
  <c r="AA55" i="6" a="1"/>
  <c r="AA55" i="6" s="1"/>
  <c r="AJ54" i="6" a="1"/>
  <c r="AJ54" i="6" s="1"/>
  <c r="AA54" i="6" a="1"/>
  <c r="AA54" i="6" s="1"/>
  <c r="AJ53" i="6" a="1"/>
  <c r="AJ53" i="6" s="1"/>
  <c r="AA53" i="6" a="1"/>
  <c r="AA53" i="6" s="1"/>
  <c r="AJ52" i="6" a="1"/>
  <c r="AJ52" i="6" s="1"/>
  <c r="AA52" i="6" a="1"/>
  <c r="AA52" i="6" s="1"/>
  <c r="AJ51" i="6" a="1"/>
  <c r="AJ51" i="6" s="1"/>
  <c r="AA51" i="6" a="1"/>
  <c r="AA51" i="6" s="1"/>
  <c r="AJ50" i="6" a="1"/>
  <c r="AJ50" i="6" s="1"/>
  <c r="AA50" i="6" a="1"/>
  <c r="AA50" i="6" s="1"/>
  <c r="AJ49" i="6" a="1"/>
  <c r="AJ49" i="6" s="1"/>
  <c r="AA49" i="6" a="1"/>
  <c r="AA49" i="6" s="1"/>
  <c r="AJ48" i="6" a="1"/>
  <c r="AJ48" i="6" s="1"/>
  <c r="AA48" i="6" a="1"/>
  <c r="AA48" i="6" s="1"/>
  <c r="AJ47" i="6" a="1"/>
  <c r="AJ47" i="6" s="1"/>
  <c r="AA47" i="6" a="1"/>
  <c r="AA47" i="6" s="1"/>
  <c r="AJ46" i="6" a="1"/>
  <c r="AJ46" i="6" s="1"/>
  <c r="AA46" i="6" a="1"/>
  <c r="AA46" i="6" s="1"/>
  <c r="AJ45" i="6" a="1"/>
  <c r="AJ45" i="6" s="1"/>
  <c r="AA45" i="6" a="1"/>
  <c r="AA45" i="6" s="1"/>
  <c r="AJ44" i="6" a="1"/>
  <c r="AJ44" i="6" s="1"/>
  <c r="AA44" i="6" a="1"/>
  <c r="AA44" i="6" s="1"/>
  <c r="AJ43" i="6" a="1"/>
  <c r="AJ43" i="6" s="1"/>
  <c r="AA43" i="6" a="1"/>
  <c r="AA43" i="6" s="1"/>
  <c r="AJ42" i="6" a="1"/>
  <c r="AJ42" i="6" s="1"/>
  <c r="AA42" i="6" a="1"/>
  <c r="AA42" i="6" s="1"/>
  <c r="AJ41" i="6" a="1"/>
  <c r="AJ41" i="6" s="1"/>
  <c r="AA41" i="6" a="1"/>
  <c r="AA41" i="6" s="1"/>
  <c r="AJ40" i="6" a="1"/>
  <c r="AJ40" i="6" s="1"/>
  <c r="AA40" i="6" a="1"/>
  <c r="AA40" i="6" s="1"/>
  <c r="AJ39" i="6" a="1"/>
  <c r="AJ39" i="6" s="1"/>
  <c r="AA39" i="6" a="1"/>
  <c r="AA39" i="6" s="1"/>
  <c r="AJ38" i="6" a="1"/>
  <c r="AJ38" i="6" s="1"/>
  <c r="AA38" i="6" a="1"/>
  <c r="AA38" i="6" s="1"/>
  <c r="AJ37" i="6" a="1"/>
  <c r="AJ37" i="6" s="1"/>
  <c r="AA37" i="6" a="1"/>
  <c r="AA37" i="6" s="1"/>
  <c r="AJ36" i="6" a="1"/>
  <c r="AJ36" i="6" s="1"/>
  <c r="AA36" i="6" a="1"/>
  <c r="AA36" i="6" s="1"/>
  <c r="AJ35" i="6" a="1"/>
  <c r="AJ35" i="6" s="1"/>
  <c r="AA35" i="6" a="1"/>
  <c r="AA35" i="6" s="1"/>
  <c r="AJ34" i="6" a="1"/>
  <c r="AJ34" i="6" s="1"/>
  <c r="AA34" i="6" a="1"/>
  <c r="AA34" i="6" s="1"/>
  <c r="AJ33" i="6" a="1"/>
  <c r="AJ33" i="6" s="1"/>
  <c r="AA33" i="6" a="1"/>
  <c r="AA33" i="6" s="1"/>
  <c r="AJ32" i="6" a="1"/>
  <c r="AJ32" i="6" s="1"/>
  <c r="AA32" i="6" a="1"/>
  <c r="AA32" i="6" s="1"/>
  <c r="AJ31" i="6" a="1"/>
  <c r="AJ31" i="6" s="1"/>
  <c r="AA31" i="6" a="1"/>
  <c r="AA31" i="6" s="1"/>
  <c r="AJ30" i="6" a="1"/>
  <c r="AJ30" i="6" s="1"/>
  <c r="AA30" i="6" a="1"/>
  <c r="AA30" i="6" s="1"/>
  <c r="AJ29" i="6" a="1"/>
  <c r="AJ29" i="6" s="1"/>
  <c r="AA29" i="6" a="1"/>
  <c r="AA29" i="6" s="1"/>
  <c r="AJ28" i="6" a="1"/>
  <c r="AJ28" i="6" s="1"/>
  <c r="AA28" i="6" a="1"/>
  <c r="AA28" i="6" s="1"/>
  <c r="AJ27" i="6" a="1"/>
  <c r="AJ27" i="6" s="1"/>
  <c r="AA27" i="6" a="1"/>
  <c r="AA27" i="6" s="1"/>
  <c r="AJ26" i="6" a="1"/>
  <c r="AJ26" i="6" s="1"/>
  <c r="AA26" i="6" a="1"/>
  <c r="AA26" i="6" s="1"/>
  <c r="AJ25" i="6" a="1"/>
  <c r="AJ25" i="6" s="1"/>
  <c r="AA25" i="6" a="1"/>
  <c r="AA25" i="6" s="1"/>
  <c r="AJ24" i="6" a="1"/>
  <c r="AJ24" i="6" s="1"/>
  <c r="AA24" i="6" a="1"/>
  <c r="AA24" i="6" s="1"/>
  <c r="AJ23" i="6" a="1"/>
  <c r="AJ23" i="6" s="1"/>
  <c r="AA23" i="6" a="1"/>
  <c r="AA23" i="6" s="1"/>
  <c r="AJ22" i="6" a="1"/>
  <c r="AJ22" i="6" s="1"/>
  <c r="AA22" i="6" a="1"/>
  <c r="AA22" i="6" s="1"/>
  <c r="AJ21" i="6" a="1"/>
  <c r="AJ21" i="6" s="1"/>
  <c r="AA21" i="6" a="1"/>
  <c r="AA21" i="6" s="1"/>
  <c r="AJ20" i="6" a="1"/>
  <c r="AJ20" i="6" s="1"/>
  <c r="AA20" i="6" a="1"/>
  <c r="AA20" i="6" s="1"/>
  <c r="AJ19" i="6" a="1"/>
  <c r="AJ19" i="6" s="1"/>
  <c r="AA19" i="6" a="1"/>
  <c r="AA19" i="6" s="1"/>
  <c r="AJ18" i="6" a="1"/>
  <c r="AJ18" i="6" s="1"/>
  <c r="AA18" i="6" a="1"/>
  <c r="AA18" i="6" s="1"/>
  <c r="AJ17" i="6" a="1"/>
  <c r="AJ17" i="6" s="1"/>
  <c r="AA17" i="6" a="1"/>
  <c r="AA17" i="6" s="1"/>
  <c r="AJ16" i="6" a="1"/>
  <c r="AJ16" i="6" s="1"/>
  <c r="AA16" i="6" a="1"/>
  <c r="AA16" i="6" s="1"/>
  <c r="AJ15" i="6" a="1"/>
  <c r="AJ15" i="6" s="1"/>
  <c r="AA15" i="6" a="1"/>
  <c r="AA15" i="6" s="1"/>
  <c r="AJ14" i="6" a="1"/>
  <c r="AJ14" i="6" s="1"/>
  <c r="AA14" i="6" a="1"/>
  <c r="AA14" i="6" s="1"/>
  <c r="AJ13" i="6" a="1"/>
  <c r="AJ13" i="6" s="1"/>
  <c r="AA13" i="6" a="1"/>
  <c r="AA13" i="6" s="1"/>
  <c r="AJ12" i="6" a="1"/>
  <c r="AJ12" i="6" s="1"/>
  <c r="AA12" i="6" a="1"/>
  <c r="AA12" i="6" s="1"/>
  <c r="AJ11" i="6" a="1"/>
  <c r="AJ11" i="6" s="1"/>
  <c r="AA11" i="6" a="1"/>
  <c r="AA11" i="6" s="1"/>
  <c r="AJ10" i="6" a="1"/>
  <c r="AJ10" i="6" s="1"/>
  <c r="AA10" i="6" a="1"/>
  <c r="AA10" i="6" s="1"/>
  <c r="AJ9" i="6" a="1"/>
  <c r="AJ9" i="6" s="1"/>
  <c r="AA9" i="6" a="1"/>
  <c r="AA9" i="6" s="1"/>
  <c r="AJ8" i="6" a="1"/>
  <c r="AJ8" i="6" s="1"/>
  <c r="AA8" i="6" a="1"/>
  <c r="AA8" i="6" s="1"/>
  <c r="AJ236" i="6" a="1"/>
  <c r="AJ236" i="6" s="1"/>
  <c r="AA236" i="6" a="1"/>
  <c r="AA236" i="6" s="1"/>
  <c r="AJ235" i="6" a="1"/>
  <c r="AJ235" i="6" s="1"/>
  <c r="AA235" i="6" a="1"/>
  <c r="AA235" i="6" s="1"/>
  <c r="M173" i="6"/>
  <c r="R173" i="6"/>
  <c r="S173" i="6"/>
  <c r="M442" i="6"/>
  <c r="R442" i="6"/>
  <c r="S442" i="6"/>
  <c r="M352" i="6"/>
  <c r="R352" i="6"/>
  <c r="S352" i="6"/>
  <c r="M346" i="6"/>
  <c r="M347" i="6"/>
  <c r="M348" i="6"/>
  <c r="M349" i="6"/>
  <c r="R346" i="6"/>
  <c r="R347" i="6"/>
  <c r="R348" i="6"/>
  <c r="R349" i="6"/>
  <c r="S346" i="6"/>
  <c r="S347" i="6"/>
  <c r="S348" i="6"/>
  <c r="S349" i="6"/>
  <c r="M350" i="6"/>
  <c r="M351" i="6"/>
  <c r="M353" i="6"/>
  <c r="M354" i="6"/>
  <c r="R350" i="6"/>
  <c r="R351" i="6"/>
  <c r="R353" i="6"/>
  <c r="R354" i="6"/>
  <c r="S350" i="6"/>
  <c r="S351" i="6"/>
  <c r="S353" i="6"/>
  <c r="S354" i="6"/>
  <c r="M355" i="6"/>
  <c r="M356" i="6"/>
  <c r="M357" i="6"/>
  <c r="M358" i="6"/>
  <c r="R355" i="6"/>
  <c r="R356" i="6"/>
  <c r="R357" i="6"/>
  <c r="R358" i="6"/>
  <c r="S355" i="6"/>
  <c r="S356" i="6"/>
  <c r="S357" i="6"/>
  <c r="S358" i="6"/>
  <c r="M359" i="6"/>
  <c r="M360" i="6"/>
  <c r="R359" i="6"/>
  <c r="R360" i="6"/>
  <c r="S359" i="6"/>
  <c r="S360" i="6"/>
  <c r="M361" i="6"/>
  <c r="R361" i="6"/>
  <c r="S361" i="6"/>
  <c r="M362" i="6"/>
  <c r="R362" i="6"/>
  <c r="S362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M388" i="6"/>
  <c r="M389" i="6"/>
  <c r="M390" i="6"/>
  <c r="M391" i="6"/>
  <c r="M392" i="6"/>
  <c r="M393" i="6"/>
  <c r="M394" i="6"/>
  <c r="M395" i="6"/>
  <c r="R388" i="6"/>
  <c r="R389" i="6"/>
  <c r="R390" i="6"/>
  <c r="R391" i="6"/>
  <c r="R392" i="6"/>
  <c r="R393" i="6"/>
  <c r="R394" i="6"/>
  <c r="R395" i="6"/>
  <c r="S388" i="6"/>
  <c r="S389" i="6"/>
  <c r="S390" i="6"/>
  <c r="S391" i="6"/>
  <c r="S392" i="6"/>
  <c r="S393" i="6"/>
  <c r="S394" i="6"/>
  <c r="S395" i="6"/>
  <c r="M396" i="6"/>
  <c r="M397" i="6"/>
  <c r="M398" i="6"/>
  <c r="M399" i="6"/>
  <c r="R396" i="6"/>
  <c r="R397" i="6"/>
  <c r="R398" i="6"/>
  <c r="R399" i="6"/>
  <c r="S396" i="6"/>
  <c r="S397" i="6"/>
  <c r="S398" i="6"/>
  <c r="S399" i="6"/>
  <c r="M409" i="6"/>
  <c r="M410" i="6"/>
  <c r="R409" i="6"/>
  <c r="R410" i="6"/>
  <c r="S409" i="6"/>
  <c r="S410" i="6"/>
  <c r="M411" i="6"/>
  <c r="M412" i="6"/>
  <c r="R411" i="6"/>
  <c r="R412" i="6"/>
  <c r="S411" i="6"/>
  <c r="S412" i="6"/>
  <c r="M413" i="6"/>
  <c r="M414" i="6"/>
  <c r="R413" i="6"/>
  <c r="R414" i="6"/>
  <c r="S413" i="6"/>
  <c r="S414" i="6"/>
  <c r="M415" i="6"/>
  <c r="M416" i="6"/>
  <c r="R415" i="6"/>
  <c r="R416" i="6"/>
  <c r="S415" i="6"/>
  <c r="S416" i="6"/>
  <c r="M417" i="6"/>
  <c r="M418" i="6"/>
  <c r="R417" i="6"/>
  <c r="R418" i="6"/>
  <c r="S417" i="6"/>
  <c r="S418" i="6"/>
  <c r="M419" i="6"/>
  <c r="R419" i="6"/>
  <c r="S419" i="6"/>
  <c r="M420" i="6"/>
  <c r="R420" i="6"/>
  <c r="S420" i="6"/>
  <c r="M434" i="6"/>
  <c r="R434" i="6"/>
  <c r="S434" i="6"/>
  <c r="M435" i="6"/>
  <c r="R435" i="6"/>
  <c r="S435" i="6"/>
  <c r="M406" i="6"/>
  <c r="M407" i="6"/>
  <c r="R406" i="6"/>
  <c r="R407" i="6"/>
  <c r="S406" i="6"/>
  <c r="S407" i="6"/>
  <c r="M400" i="6"/>
  <c r="M401" i="6"/>
  <c r="R400" i="6"/>
  <c r="R401" i="6"/>
  <c r="S400" i="6"/>
  <c r="S401" i="6"/>
  <c r="M402" i="6"/>
  <c r="M403" i="6"/>
  <c r="R402" i="6"/>
  <c r="R403" i="6"/>
  <c r="S402" i="6"/>
  <c r="S403" i="6"/>
  <c r="M404" i="6"/>
  <c r="M405" i="6"/>
  <c r="R404" i="6"/>
  <c r="R405" i="6"/>
  <c r="S404" i="6"/>
  <c r="S405" i="6"/>
  <c r="M408" i="6"/>
  <c r="R408" i="6"/>
  <c r="S408" i="6"/>
  <c r="M421" i="6"/>
  <c r="R421" i="6"/>
  <c r="S421" i="6"/>
  <c r="M431" i="6"/>
  <c r="R431" i="6"/>
  <c r="S431" i="6"/>
  <c r="M432" i="6"/>
  <c r="R432" i="6"/>
  <c r="S432" i="6"/>
  <c r="M429" i="6"/>
  <c r="R429" i="6"/>
  <c r="S429" i="6"/>
  <c r="M430" i="6"/>
  <c r="R430" i="6"/>
  <c r="S430" i="6"/>
  <c r="M422" i="6"/>
  <c r="M423" i="6"/>
  <c r="M424" i="6"/>
  <c r="M425" i="6"/>
  <c r="M426" i="6"/>
  <c r="R422" i="6"/>
  <c r="R423" i="6"/>
  <c r="R424" i="6"/>
  <c r="R425" i="6"/>
  <c r="R426" i="6"/>
  <c r="S422" i="6"/>
  <c r="S423" i="6"/>
  <c r="S424" i="6"/>
  <c r="S425" i="6"/>
  <c r="S426" i="6"/>
  <c r="M427" i="6"/>
  <c r="M428" i="6"/>
  <c r="M433" i="6"/>
  <c r="M436" i="6"/>
  <c r="M437" i="6"/>
  <c r="R427" i="6"/>
  <c r="R428" i="6"/>
  <c r="R433" i="6"/>
  <c r="R436" i="6"/>
  <c r="R437" i="6"/>
  <c r="S427" i="6"/>
  <c r="S428" i="6"/>
  <c r="S433" i="6"/>
  <c r="S436" i="6"/>
  <c r="S437" i="6"/>
  <c r="M438" i="6"/>
  <c r="M439" i="6"/>
  <c r="M440" i="6"/>
  <c r="M441" i="6"/>
  <c r="R438" i="6"/>
  <c r="R439" i="6"/>
  <c r="R440" i="6"/>
  <c r="R441" i="6"/>
  <c r="S438" i="6"/>
  <c r="S439" i="6"/>
  <c r="S440" i="6"/>
  <c r="S441" i="6"/>
  <c r="M487" i="6"/>
  <c r="R487" i="6"/>
  <c r="S487" i="6"/>
  <c r="M481" i="6"/>
  <c r="R481" i="6"/>
  <c r="S481" i="6"/>
  <c r="M445" i="6"/>
  <c r="M446" i="6"/>
  <c r="M447" i="6"/>
  <c r="M448" i="6"/>
  <c r="R445" i="6"/>
  <c r="R446" i="6"/>
  <c r="R447" i="6"/>
  <c r="R448" i="6"/>
  <c r="S445" i="6"/>
  <c r="S446" i="6"/>
  <c r="S447" i="6"/>
  <c r="S448" i="6"/>
  <c r="M449" i="6"/>
  <c r="M450" i="6"/>
  <c r="M451" i="6"/>
  <c r="M452" i="6"/>
  <c r="M453" i="6"/>
  <c r="R449" i="6"/>
  <c r="R450" i="6"/>
  <c r="R451" i="6"/>
  <c r="R452" i="6"/>
  <c r="R453" i="6"/>
  <c r="S449" i="6"/>
  <c r="S450" i="6"/>
  <c r="S451" i="6"/>
  <c r="S452" i="6"/>
  <c r="S453" i="6"/>
  <c r="M455" i="6"/>
  <c r="M456" i="6"/>
  <c r="R455" i="6"/>
  <c r="R456" i="6"/>
  <c r="S455" i="6"/>
  <c r="S456" i="6"/>
  <c r="M458" i="6"/>
  <c r="R458" i="6"/>
  <c r="S458" i="6"/>
  <c r="M454" i="6"/>
  <c r="R454" i="6"/>
  <c r="S454" i="6"/>
  <c r="M457" i="6"/>
  <c r="R457" i="6"/>
  <c r="S457" i="6"/>
  <c r="AJ443" i="6" a="1"/>
  <c r="AJ443" i="6" s="1"/>
  <c r="AA443" i="6" a="1"/>
  <c r="AA443" i="6" s="1"/>
  <c r="S443" i="6"/>
  <c r="R443" i="6"/>
  <c r="M443" i="6"/>
  <c r="M228" i="6"/>
  <c r="M229" i="6"/>
  <c r="M230" i="6"/>
  <c r="R228" i="6"/>
  <c r="R229" i="6"/>
  <c r="R230" i="6"/>
  <c r="S228" i="6"/>
  <c r="S229" i="6"/>
  <c r="S230" i="6"/>
  <c r="M231" i="6"/>
  <c r="M232" i="6"/>
  <c r="M233" i="6"/>
  <c r="R231" i="6"/>
  <c r="R232" i="6"/>
  <c r="R233" i="6"/>
  <c r="S231" i="6"/>
  <c r="S232" i="6"/>
  <c r="S233" i="6"/>
  <c r="M235" i="6"/>
  <c r="R235" i="6"/>
  <c r="S235" i="6"/>
  <c r="M234" i="6"/>
  <c r="R234" i="6"/>
  <c r="S234" i="6"/>
  <c r="M236" i="6"/>
  <c r="R236" i="6"/>
  <c r="S236" i="6"/>
  <c r="M223" i="6"/>
  <c r="R223" i="6"/>
  <c r="S223" i="6"/>
  <c r="M224" i="6"/>
  <c r="R224" i="6"/>
  <c r="S224" i="6"/>
  <c r="M225" i="6"/>
  <c r="R225" i="6"/>
  <c r="S225" i="6"/>
  <c r="M216" i="6"/>
  <c r="R216" i="6"/>
  <c r="S216" i="6"/>
  <c r="M227" i="6"/>
  <c r="R227" i="6"/>
  <c r="S227" i="6"/>
  <c r="M203" i="6"/>
  <c r="R203" i="6"/>
  <c r="S203" i="6"/>
  <c r="M198" i="6"/>
  <c r="M199" i="6"/>
  <c r="M200" i="6"/>
  <c r="M201" i="6"/>
  <c r="M202" i="6"/>
  <c r="M204" i="6"/>
  <c r="R198" i="6"/>
  <c r="R199" i="6"/>
  <c r="R200" i="6"/>
  <c r="R201" i="6"/>
  <c r="R202" i="6"/>
  <c r="R204" i="6"/>
  <c r="S198" i="6"/>
  <c r="S199" i="6"/>
  <c r="S200" i="6"/>
  <c r="S201" i="6"/>
  <c r="S202" i="6"/>
  <c r="S204" i="6"/>
  <c r="M205" i="6"/>
  <c r="M206" i="6"/>
  <c r="M207" i="6"/>
  <c r="M208" i="6"/>
  <c r="M209" i="6"/>
  <c r="M210" i="6"/>
  <c r="R205" i="6"/>
  <c r="R206" i="6"/>
  <c r="R207" i="6"/>
  <c r="R208" i="6"/>
  <c r="R209" i="6"/>
  <c r="R210" i="6"/>
  <c r="S205" i="6"/>
  <c r="S206" i="6"/>
  <c r="S207" i="6"/>
  <c r="S208" i="6"/>
  <c r="S209" i="6"/>
  <c r="S210" i="6"/>
  <c r="M211" i="6"/>
  <c r="M212" i="6"/>
  <c r="M213" i="6"/>
  <c r="M214" i="6"/>
  <c r="M215" i="6"/>
  <c r="M226" i="6"/>
  <c r="R211" i="6"/>
  <c r="R212" i="6"/>
  <c r="R213" i="6"/>
  <c r="R214" i="6"/>
  <c r="R215" i="6"/>
  <c r="R226" i="6"/>
  <c r="S211" i="6"/>
  <c r="S212" i="6"/>
  <c r="S213" i="6"/>
  <c r="S214" i="6"/>
  <c r="S215" i="6"/>
  <c r="S226" i="6"/>
  <c r="M217" i="6"/>
  <c r="M218" i="6"/>
  <c r="R217" i="6"/>
  <c r="R218" i="6"/>
  <c r="S217" i="6"/>
  <c r="S218" i="6"/>
  <c r="M219" i="6"/>
  <c r="M220" i="6"/>
  <c r="R219" i="6"/>
  <c r="R220" i="6"/>
  <c r="S219" i="6"/>
  <c r="S220" i="6"/>
  <c r="M221" i="6"/>
  <c r="R221" i="6"/>
  <c r="S221" i="6"/>
  <c r="M222" i="6"/>
  <c r="R222" i="6"/>
  <c r="S222" i="6"/>
  <c r="M185" i="6"/>
  <c r="R185" i="6"/>
  <c r="S185" i="6"/>
  <c r="M188" i="6"/>
  <c r="R188" i="6"/>
  <c r="S188" i="6"/>
  <c r="M186" i="6"/>
  <c r="M187" i="6"/>
  <c r="R186" i="6"/>
  <c r="R187" i="6"/>
  <c r="S186" i="6"/>
  <c r="S187" i="6"/>
  <c r="M189" i="6"/>
  <c r="M190" i="6"/>
  <c r="M191" i="6"/>
  <c r="R189" i="6"/>
  <c r="R190" i="6"/>
  <c r="R191" i="6"/>
  <c r="S189" i="6"/>
  <c r="S190" i="6"/>
  <c r="S191" i="6"/>
  <c r="M192" i="6"/>
  <c r="M193" i="6"/>
  <c r="M194" i="6"/>
  <c r="R192" i="6"/>
  <c r="R193" i="6"/>
  <c r="R194" i="6"/>
  <c r="S192" i="6"/>
  <c r="S193" i="6"/>
  <c r="S194" i="6"/>
  <c r="M197" i="6"/>
  <c r="R197" i="6"/>
  <c r="S197" i="6"/>
  <c r="M195" i="6"/>
  <c r="R195" i="6"/>
  <c r="S195" i="6"/>
  <c r="M182" i="6"/>
  <c r="M183" i="6"/>
  <c r="R182" i="6"/>
  <c r="R183" i="6"/>
  <c r="S182" i="6"/>
  <c r="S183" i="6"/>
  <c r="M184" i="6"/>
  <c r="R184" i="6"/>
  <c r="S184" i="6"/>
  <c r="M196" i="6"/>
  <c r="R196" i="6"/>
  <c r="S196" i="6"/>
  <c r="M502" i="6"/>
  <c r="R502" i="6"/>
  <c r="S502" i="6"/>
  <c r="M503" i="6"/>
  <c r="R503" i="6"/>
  <c r="S503" i="6"/>
  <c r="M509" i="6"/>
  <c r="R509" i="6"/>
  <c r="S509" i="6"/>
  <c r="M518" i="6"/>
  <c r="R518" i="6"/>
  <c r="S518" i="6"/>
  <c r="M512" i="6"/>
  <c r="R512" i="6"/>
  <c r="S512" i="6"/>
  <c r="M511" i="6"/>
  <c r="R511" i="6"/>
  <c r="S511" i="6"/>
  <c r="M506" i="6"/>
  <c r="R506" i="6"/>
  <c r="S506" i="6"/>
  <c r="M507" i="6"/>
  <c r="R507" i="6"/>
  <c r="S507" i="6"/>
  <c r="M537" i="6"/>
  <c r="M538" i="6"/>
  <c r="M539" i="6"/>
  <c r="M540" i="6"/>
  <c r="M541" i="6"/>
  <c r="M542" i="6"/>
  <c r="M543" i="6"/>
  <c r="M544" i="6"/>
  <c r="R537" i="6"/>
  <c r="R538" i="6"/>
  <c r="R539" i="6"/>
  <c r="R540" i="6"/>
  <c r="R541" i="6"/>
  <c r="R542" i="6"/>
  <c r="R543" i="6"/>
  <c r="R544" i="6"/>
  <c r="S537" i="6"/>
  <c r="S538" i="6"/>
  <c r="S539" i="6"/>
  <c r="S540" i="6"/>
  <c r="S541" i="6"/>
  <c r="S542" i="6"/>
  <c r="S543" i="6"/>
  <c r="S544" i="6"/>
  <c r="M545" i="6"/>
  <c r="M546" i="6"/>
  <c r="M547" i="6"/>
  <c r="M548" i="6"/>
  <c r="R545" i="6"/>
  <c r="R546" i="6"/>
  <c r="R547" i="6"/>
  <c r="R548" i="6"/>
  <c r="S545" i="6"/>
  <c r="S546" i="6"/>
  <c r="S547" i="6"/>
  <c r="S548" i="6"/>
  <c r="M549" i="6"/>
  <c r="M550" i="6"/>
  <c r="R549" i="6"/>
  <c r="R550" i="6"/>
  <c r="S549" i="6"/>
  <c r="S550" i="6"/>
  <c r="S564" i="6"/>
  <c r="R564" i="6"/>
  <c r="M564" i="6"/>
  <c r="S563" i="6"/>
  <c r="R563" i="6"/>
  <c r="M563" i="6"/>
  <c r="S561" i="6"/>
  <c r="R561" i="6"/>
  <c r="M561" i="6"/>
  <c r="S562" i="6"/>
  <c r="R562" i="6"/>
  <c r="M562" i="6"/>
  <c r="S565" i="6"/>
  <c r="R565" i="6"/>
  <c r="M565" i="6"/>
  <c r="S551" i="6"/>
  <c r="R551" i="6"/>
  <c r="M551" i="6"/>
  <c r="S552" i="6"/>
  <c r="R552" i="6"/>
  <c r="M552" i="6"/>
  <c r="M513" i="6"/>
  <c r="R513" i="6"/>
  <c r="S513" i="6"/>
  <c r="M514" i="6"/>
  <c r="M515" i="6"/>
  <c r="R514" i="6"/>
  <c r="R515" i="6"/>
  <c r="S514" i="6"/>
  <c r="S515" i="6"/>
  <c r="M516" i="6"/>
  <c r="R516" i="6"/>
  <c r="S516" i="6"/>
  <c r="M517" i="6"/>
  <c r="R517" i="6"/>
  <c r="S517" i="6"/>
  <c r="M508" i="6"/>
  <c r="R508" i="6"/>
  <c r="S508" i="6"/>
  <c r="M505" i="6"/>
  <c r="R505" i="6"/>
  <c r="S505" i="6"/>
  <c r="M510" i="6"/>
  <c r="R510" i="6"/>
  <c r="S510" i="6"/>
  <c r="M180" i="6"/>
  <c r="R180" i="6"/>
  <c r="S180" i="6"/>
  <c r="M181" i="6"/>
  <c r="R181" i="6"/>
  <c r="S181" i="6"/>
  <c r="M177" i="6"/>
  <c r="S177" i="6"/>
  <c r="M178" i="6"/>
  <c r="S178" i="6"/>
  <c r="M151" i="6"/>
  <c r="M152" i="6"/>
  <c r="M153" i="6"/>
  <c r="M154" i="6"/>
  <c r="R151" i="6"/>
  <c r="R152" i="6"/>
  <c r="R153" i="6"/>
  <c r="R154" i="6"/>
  <c r="S151" i="6"/>
  <c r="S152" i="6"/>
  <c r="S153" i="6"/>
  <c r="S154" i="6"/>
  <c r="M155" i="6"/>
  <c r="M156" i="6"/>
  <c r="M157" i="6"/>
  <c r="M158" i="6"/>
  <c r="R155" i="6"/>
  <c r="R156" i="6"/>
  <c r="R157" i="6"/>
  <c r="R158" i="6"/>
  <c r="S155" i="6"/>
  <c r="S156" i="6"/>
  <c r="S157" i="6"/>
  <c r="S158" i="6"/>
  <c r="M159" i="6"/>
  <c r="M160" i="6"/>
  <c r="M161" i="6"/>
  <c r="M162" i="6"/>
  <c r="R159" i="6"/>
  <c r="R160" i="6"/>
  <c r="R161" i="6"/>
  <c r="R162" i="6"/>
  <c r="S159" i="6"/>
  <c r="S160" i="6"/>
  <c r="S161" i="6"/>
  <c r="S162" i="6"/>
  <c r="M163" i="6"/>
  <c r="M164" i="6"/>
  <c r="R163" i="6"/>
  <c r="R164" i="6"/>
  <c r="S163" i="6"/>
  <c r="S164" i="6"/>
  <c r="M165" i="6"/>
  <c r="R165" i="6"/>
  <c r="S165" i="6"/>
  <c r="M166" i="6"/>
  <c r="R166" i="6"/>
  <c r="S166" i="6"/>
  <c r="M137" i="6"/>
  <c r="M138" i="6"/>
  <c r="R137" i="6"/>
  <c r="R138" i="6"/>
  <c r="S137" i="6"/>
  <c r="S138" i="6"/>
  <c r="M139" i="6"/>
  <c r="M140" i="6"/>
  <c r="M141" i="6"/>
  <c r="R139" i="6"/>
  <c r="R140" i="6"/>
  <c r="R141" i="6"/>
  <c r="S139" i="6"/>
  <c r="S140" i="6"/>
  <c r="S141" i="6"/>
  <c r="M142" i="6"/>
  <c r="M143" i="6"/>
  <c r="M144" i="6"/>
  <c r="R142" i="6"/>
  <c r="R143" i="6"/>
  <c r="R144" i="6"/>
  <c r="S142" i="6"/>
  <c r="S143" i="6"/>
  <c r="S144" i="6"/>
  <c r="M145" i="6"/>
  <c r="M146" i="6"/>
  <c r="M147" i="6"/>
  <c r="R145" i="6"/>
  <c r="R146" i="6"/>
  <c r="R147" i="6"/>
  <c r="S145" i="6"/>
  <c r="S146" i="6"/>
  <c r="S147" i="6"/>
  <c r="M148" i="6"/>
  <c r="R148" i="6"/>
  <c r="S148" i="6"/>
  <c r="M149" i="6"/>
  <c r="R149" i="6"/>
  <c r="S149" i="6"/>
  <c r="M150" i="6"/>
  <c r="R150" i="6"/>
  <c r="S150" i="6"/>
  <c r="M113" i="6"/>
  <c r="R113" i="6"/>
  <c r="S113" i="6"/>
  <c r="M114" i="6"/>
  <c r="M115" i="6"/>
  <c r="M116" i="6"/>
  <c r="M117" i="6"/>
  <c r="M118" i="6"/>
  <c r="M119" i="6"/>
  <c r="M120" i="6"/>
  <c r="R114" i="6"/>
  <c r="R115" i="6"/>
  <c r="R116" i="6"/>
  <c r="R117" i="6"/>
  <c r="R118" i="6"/>
  <c r="R119" i="6"/>
  <c r="R120" i="6"/>
  <c r="S114" i="6"/>
  <c r="S115" i="6"/>
  <c r="S116" i="6"/>
  <c r="S117" i="6"/>
  <c r="S118" i="6"/>
  <c r="S119" i="6"/>
  <c r="S120" i="6"/>
  <c r="M121" i="6"/>
  <c r="M122" i="6"/>
  <c r="M123" i="6"/>
  <c r="M124" i="6"/>
  <c r="M125" i="6"/>
  <c r="M126" i="6"/>
  <c r="M127" i="6"/>
  <c r="M128" i="6"/>
  <c r="R121" i="6"/>
  <c r="R122" i="6"/>
  <c r="R123" i="6"/>
  <c r="R124" i="6"/>
  <c r="R125" i="6"/>
  <c r="R126" i="6"/>
  <c r="R127" i="6"/>
  <c r="R128" i="6"/>
  <c r="S121" i="6"/>
  <c r="S122" i="6"/>
  <c r="S123" i="6"/>
  <c r="S124" i="6"/>
  <c r="S125" i="6"/>
  <c r="S126" i="6"/>
  <c r="S127" i="6"/>
  <c r="S128" i="6"/>
  <c r="M129" i="6"/>
  <c r="M130" i="6"/>
  <c r="M131" i="6"/>
  <c r="M132" i="6"/>
  <c r="R129" i="6"/>
  <c r="R130" i="6"/>
  <c r="R131" i="6"/>
  <c r="R132" i="6"/>
  <c r="S129" i="6"/>
  <c r="S130" i="6"/>
  <c r="S131" i="6"/>
  <c r="S132" i="6"/>
  <c r="M133" i="6"/>
  <c r="M134" i="6"/>
  <c r="R133" i="6"/>
  <c r="R134" i="6"/>
  <c r="S133" i="6"/>
  <c r="S134" i="6"/>
  <c r="M135" i="6"/>
  <c r="R135" i="6"/>
  <c r="S135" i="6"/>
  <c r="M136" i="6"/>
  <c r="R136" i="6"/>
  <c r="S136" i="6"/>
  <c r="M91" i="6"/>
  <c r="M92" i="6"/>
  <c r="M93" i="6"/>
  <c r="M94" i="6"/>
  <c r="M95" i="6"/>
  <c r="M96" i="6"/>
  <c r="R91" i="6"/>
  <c r="R92" i="6"/>
  <c r="R93" i="6"/>
  <c r="R94" i="6"/>
  <c r="R95" i="6"/>
  <c r="R96" i="6"/>
  <c r="S91" i="6"/>
  <c r="S92" i="6"/>
  <c r="S93" i="6"/>
  <c r="S94" i="6"/>
  <c r="S95" i="6"/>
  <c r="S96" i="6"/>
  <c r="M85" i="6"/>
  <c r="M86" i="6"/>
  <c r="M87" i="6"/>
  <c r="M88" i="6"/>
  <c r="M89" i="6"/>
  <c r="M90" i="6"/>
  <c r="R85" i="6"/>
  <c r="R86" i="6"/>
  <c r="R87" i="6"/>
  <c r="R88" i="6"/>
  <c r="R89" i="6"/>
  <c r="R90" i="6"/>
  <c r="S85" i="6"/>
  <c r="S86" i="6"/>
  <c r="S87" i="6"/>
  <c r="S88" i="6"/>
  <c r="S89" i="6"/>
  <c r="S90" i="6"/>
  <c r="M97" i="6"/>
  <c r="M98" i="6"/>
  <c r="M99" i="6"/>
  <c r="R97" i="6"/>
  <c r="R98" i="6"/>
  <c r="R99" i="6"/>
  <c r="S97" i="6"/>
  <c r="S98" i="6"/>
  <c r="S99" i="6"/>
  <c r="M84" i="6"/>
  <c r="M100" i="6"/>
  <c r="R84" i="6"/>
  <c r="R100" i="6"/>
  <c r="S84" i="6"/>
  <c r="S100" i="6"/>
  <c r="M101" i="6"/>
  <c r="R101" i="6"/>
  <c r="S101" i="6"/>
  <c r="M102" i="6"/>
  <c r="R102" i="6"/>
  <c r="S102" i="6"/>
  <c r="M11" i="6"/>
  <c r="R11" i="6"/>
  <c r="S11" i="6"/>
  <c r="M12" i="6"/>
  <c r="M13" i="6"/>
  <c r="R12" i="6"/>
  <c r="R13" i="6"/>
  <c r="S12" i="6"/>
  <c r="S13" i="6"/>
  <c r="M14" i="6"/>
  <c r="M15" i="6"/>
  <c r="R14" i="6"/>
  <c r="R15" i="6"/>
  <c r="S14" i="6"/>
  <c r="S15" i="6"/>
  <c r="M16" i="6"/>
  <c r="R16" i="6"/>
  <c r="S16" i="6"/>
  <c r="M170" i="6"/>
  <c r="R170" i="6"/>
  <c r="S170" i="6"/>
  <c r="M169" i="6"/>
  <c r="R169" i="6"/>
  <c r="S169" i="6"/>
  <c r="S9" i="6"/>
  <c r="S10" i="6"/>
  <c r="S17" i="6"/>
  <c r="S18" i="6"/>
  <c r="S19" i="6"/>
  <c r="S20" i="6"/>
  <c r="S21" i="6"/>
  <c r="S22" i="6"/>
  <c r="S23" i="6"/>
  <c r="S24" i="6"/>
  <c r="S25" i="6"/>
  <c r="S26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66" i="6"/>
  <c r="S67" i="6"/>
  <c r="S54" i="6"/>
  <c r="S55" i="6"/>
  <c r="S56" i="6"/>
  <c r="S57" i="6"/>
  <c r="S58" i="6"/>
  <c r="S59" i="6"/>
  <c r="S63" i="6"/>
  <c r="S64" i="6"/>
  <c r="S65" i="6"/>
  <c r="S62" i="6"/>
  <c r="S61" i="6"/>
  <c r="S60" i="6"/>
  <c r="S52" i="6"/>
  <c r="S53" i="6"/>
  <c r="S40" i="6"/>
  <c r="S41" i="6"/>
  <c r="S42" i="6"/>
  <c r="S43" i="6"/>
  <c r="S44" i="6"/>
  <c r="S45" i="6"/>
  <c r="S50" i="6"/>
  <c r="S51" i="6"/>
  <c r="S48" i="6"/>
  <c r="S49" i="6"/>
  <c r="S46" i="6"/>
  <c r="S47" i="6"/>
  <c r="S38" i="6"/>
  <c r="S39" i="6"/>
  <c r="S27" i="6"/>
  <c r="S28" i="6"/>
  <c r="S29" i="6"/>
  <c r="S30" i="6"/>
  <c r="S31" i="6"/>
  <c r="S32" i="6"/>
  <c r="S36" i="6"/>
  <c r="S37" i="6"/>
  <c r="S35" i="6"/>
  <c r="S34" i="6"/>
  <c r="S33" i="6"/>
  <c r="S167" i="6"/>
  <c r="S168" i="6"/>
  <c r="S171" i="6"/>
  <c r="S172" i="6"/>
  <c r="S175" i="6"/>
  <c r="S176" i="6"/>
  <c r="S179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342" i="6"/>
  <c r="S343" i="6"/>
  <c r="S329" i="6"/>
  <c r="S330" i="6"/>
  <c r="S327" i="6"/>
  <c r="S328" i="6"/>
  <c r="S326" i="6"/>
  <c r="S325" i="6"/>
  <c r="S324" i="6"/>
  <c r="S334" i="6"/>
  <c r="S331" i="6"/>
  <c r="S332" i="6"/>
  <c r="S333" i="6"/>
  <c r="S335" i="6"/>
  <c r="S337" i="6"/>
  <c r="S336" i="6"/>
  <c r="S344" i="6"/>
  <c r="S345" i="6"/>
  <c r="S341" i="6"/>
  <c r="S340" i="6"/>
  <c r="S339" i="6"/>
  <c r="S338" i="6"/>
  <c r="S320" i="6"/>
  <c r="S321" i="6"/>
  <c r="S302" i="6"/>
  <c r="S303" i="6"/>
  <c r="S304" i="6"/>
  <c r="S305" i="6"/>
  <c r="S306" i="6"/>
  <c r="S307" i="6"/>
  <c r="S308" i="6"/>
  <c r="S316" i="6"/>
  <c r="S318" i="6"/>
  <c r="S319" i="6"/>
  <c r="S317" i="6"/>
  <c r="S315" i="6"/>
  <c r="S313" i="6"/>
  <c r="S322" i="6"/>
  <c r="S323" i="6"/>
  <c r="S312" i="6"/>
  <c r="S311" i="6"/>
  <c r="S310" i="6"/>
  <c r="S314" i="6"/>
  <c r="S309" i="6"/>
  <c r="S297" i="6"/>
  <c r="S298" i="6"/>
  <c r="S279" i="6"/>
  <c r="S281" i="6"/>
  <c r="S282" i="6"/>
  <c r="S283" i="6"/>
  <c r="S284" i="6"/>
  <c r="S285" i="6"/>
  <c r="S280" i="6"/>
  <c r="S293" i="6"/>
  <c r="S294" i="6"/>
  <c r="S295" i="6"/>
  <c r="S296" i="6"/>
  <c r="S290" i="6"/>
  <c r="S291" i="6"/>
  <c r="S292" i="6"/>
  <c r="S299" i="6"/>
  <c r="S300" i="6"/>
  <c r="S301" i="6"/>
  <c r="S286" i="6"/>
  <c r="S287" i="6"/>
  <c r="S288" i="6"/>
  <c r="S289" i="6"/>
  <c r="S274" i="6"/>
  <c r="S277" i="6"/>
  <c r="S256" i="6"/>
  <c r="S257" i="6"/>
  <c r="S258" i="6"/>
  <c r="S259" i="6"/>
  <c r="S260" i="6"/>
  <c r="S261" i="6"/>
  <c r="S262" i="6"/>
  <c r="S270" i="6"/>
  <c r="S278" i="6"/>
  <c r="S271" i="6"/>
  <c r="S272" i="6"/>
  <c r="S273" i="6"/>
  <c r="S267" i="6"/>
  <c r="S268" i="6"/>
  <c r="S269" i="6"/>
  <c r="S275" i="6"/>
  <c r="S276" i="6"/>
  <c r="S266" i="6"/>
  <c r="S265" i="6"/>
  <c r="S264" i="6"/>
  <c r="S263" i="6"/>
  <c r="S499" i="6"/>
  <c r="S500" i="6"/>
  <c r="S501" i="6"/>
  <c r="S504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66" i="6"/>
  <c r="S567" i="6"/>
  <c r="S103" i="6"/>
  <c r="S104" i="6"/>
  <c r="S105" i="6"/>
  <c r="S106" i="6"/>
  <c r="S107" i="6"/>
  <c r="S108" i="6"/>
  <c r="S109" i="6"/>
  <c r="S110" i="6"/>
  <c r="S111" i="6"/>
  <c r="S112" i="6"/>
  <c r="S568" i="6"/>
  <c r="S569" i="6"/>
  <c r="S570" i="6"/>
  <c r="S571" i="6"/>
  <c r="S572" i="6"/>
  <c r="S363" i="6"/>
  <c r="S364" i="6"/>
  <c r="S365" i="6"/>
  <c r="S366" i="6"/>
  <c r="S367" i="6"/>
  <c r="S368" i="6"/>
  <c r="S369" i="6"/>
  <c r="S370" i="6"/>
  <c r="S371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2" i="6"/>
  <c r="S483" i="6"/>
  <c r="S484" i="6"/>
  <c r="S485" i="6"/>
  <c r="S486" i="6"/>
  <c r="S488" i="6"/>
  <c r="S489" i="6"/>
  <c r="S490" i="6"/>
  <c r="S491" i="6"/>
  <c r="S492" i="6"/>
  <c r="S493" i="6"/>
  <c r="S494" i="6"/>
  <c r="S495" i="6"/>
  <c r="S496" i="6"/>
  <c r="S497" i="6"/>
  <c r="S498" i="6"/>
  <c r="S553" i="6"/>
  <c r="S554" i="6"/>
  <c r="S555" i="6"/>
  <c r="S556" i="6"/>
  <c r="S557" i="6"/>
  <c r="S558" i="6"/>
  <c r="S559" i="6"/>
  <c r="S560" i="6"/>
  <c r="S573" i="6"/>
  <c r="S174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8" i="6"/>
  <c r="R9" i="6" l="1"/>
  <c r="R10" i="6"/>
  <c r="R17" i="6"/>
  <c r="R18" i="6"/>
  <c r="R19" i="6"/>
  <c r="R20" i="6"/>
  <c r="R21" i="6"/>
  <c r="R22" i="6"/>
  <c r="R23" i="6"/>
  <c r="R24" i="6"/>
  <c r="R25" i="6"/>
  <c r="R26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66" i="6"/>
  <c r="R67" i="6"/>
  <c r="R54" i="6"/>
  <c r="R55" i="6"/>
  <c r="R56" i="6"/>
  <c r="R57" i="6"/>
  <c r="R58" i="6"/>
  <c r="R59" i="6"/>
  <c r="R63" i="6"/>
  <c r="R64" i="6"/>
  <c r="R65" i="6"/>
  <c r="R62" i="6"/>
  <c r="R61" i="6"/>
  <c r="R60" i="6"/>
  <c r="R52" i="6"/>
  <c r="R53" i="6"/>
  <c r="R40" i="6"/>
  <c r="R41" i="6"/>
  <c r="R42" i="6"/>
  <c r="R43" i="6"/>
  <c r="R44" i="6"/>
  <c r="R45" i="6"/>
  <c r="R50" i="6"/>
  <c r="R51" i="6"/>
  <c r="R48" i="6"/>
  <c r="R49" i="6"/>
  <c r="R46" i="6"/>
  <c r="R47" i="6"/>
  <c r="R38" i="6"/>
  <c r="R39" i="6"/>
  <c r="R27" i="6"/>
  <c r="R28" i="6"/>
  <c r="R29" i="6"/>
  <c r="R30" i="6"/>
  <c r="R31" i="6"/>
  <c r="R32" i="6"/>
  <c r="R36" i="6"/>
  <c r="R37" i="6"/>
  <c r="R35" i="6"/>
  <c r="R34" i="6"/>
  <c r="R33" i="6"/>
  <c r="R167" i="6"/>
  <c r="R168" i="6"/>
  <c r="R171" i="6"/>
  <c r="R172" i="6"/>
  <c r="R175" i="6"/>
  <c r="R176" i="6"/>
  <c r="R179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342" i="6"/>
  <c r="R343" i="6"/>
  <c r="R329" i="6"/>
  <c r="R330" i="6"/>
  <c r="R327" i="6"/>
  <c r="R328" i="6"/>
  <c r="R326" i="6"/>
  <c r="R325" i="6"/>
  <c r="R324" i="6"/>
  <c r="R334" i="6"/>
  <c r="R331" i="6"/>
  <c r="R332" i="6"/>
  <c r="R333" i="6"/>
  <c r="R335" i="6"/>
  <c r="R337" i="6"/>
  <c r="R336" i="6"/>
  <c r="R344" i="6"/>
  <c r="R345" i="6"/>
  <c r="R341" i="6"/>
  <c r="R340" i="6"/>
  <c r="R339" i="6"/>
  <c r="R338" i="6"/>
  <c r="R320" i="6"/>
  <c r="R321" i="6"/>
  <c r="R302" i="6"/>
  <c r="R303" i="6"/>
  <c r="R304" i="6"/>
  <c r="R305" i="6"/>
  <c r="R306" i="6"/>
  <c r="R307" i="6"/>
  <c r="R308" i="6"/>
  <c r="R316" i="6"/>
  <c r="R318" i="6"/>
  <c r="R319" i="6"/>
  <c r="R317" i="6"/>
  <c r="R315" i="6"/>
  <c r="R313" i="6"/>
  <c r="R322" i="6"/>
  <c r="R323" i="6"/>
  <c r="R312" i="6"/>
  <c r="R311" i="6"/>
  <c r="R310" i="6"/>
  <c r="R314" i="6"/>
  <c r="R309" i="6"/>
  <c r="R297" i="6"/>
  <c r="R298" i="6"/>
  <c r="R279" i="6"/>
  <c r="R281" i="6"/>
  <c r="R282" i="6"/>
  <c r="R283" i="6"/>
  <c r="R284" i="6"/>
  <c r="R285" i="6"/>
  <c r="R280" i="6"/>
  <c r="R293" i="6"/>
  <c r="R294" i="6"/>
  <c r="R295" i="6"/>
  <c r="R296" i="6"/>
  <c r="R290" i="6"/>
  <c r="R291" i="6"/>
  <c r="R292" i="6"/>
  <c r="R299" i="6"/>
  <c r="R300" i="6"/>
  <c r="R301" i="6"/>
  <c r="R286" i="6"/>
  <c r="R287" i="6"/>
  <c r="R288" i="6"/>
  <c r="R289" i="6"/>
  <c r="R274" i="6"/>
  <c r="R277" i="6"/>
  <c r="R256" i="6"/>
  <c r="R257" i="6"/>
  <c r="R258" i="6"/>
  <c r="R259" i="6"/>
  <c r="R260" i="6"/>
  <c r="R261" i="6"/>
  <c r="R262" i="6"/>
  <c r="R270" i="6"/>
  <c r="R278" i="6"/>
  <c r="R271" i="6"/>
  <c r="R272" i="6"/>
  <c r="R273" i="6"/>
  <c r="R267" i="6"/>
  <c r="R268" i="6"/>
  <c r="R269" i="6"/>
  <c r="R275" i="6"/>
  <c r="R276" i="6"/>
  <c r="R266" i="6"/>
  <c r="R265" i="6"/>
  <c r="R264" i="6"/>
  <c r="R263" i="6"/>
  <c r="R499" i="6"/>
  <c r="R500" i="6"/>
  <c r="R501" i="6"/>
  <c r="R504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66" i="6"/>
  <c r="R567" i="6"/>
  <c r="R103" i="6"/>
  <c r="R104" i="6"/>
  <c r="R105" i="6"/>
  <c r="R106" i="6"/>
  <c r="R107" i="6"/>
  <c r="R108" i="6"/>
  <c r="R109" i="6"/>
  <c r="R110" i="6"/>
  <c r="R111" i="6"/>
  <c r="R112" i="6"/>
  <c r="R568" i="6"/>
  <c r="R569" i="6"/>
  <c r="R570" i="6"/>
  <c r="R571" i="6"/>
  <c r="R572" i="6"/>
  <c r="R363" i="6"/>
  <c r="R364" i="6"/>
  <c r="R365" i="6"/>
  <c r="R366" i="6"/>
  <c r="R367" i="6"/>
  <c r="R368" i="6"/>
  <c r="R369" i="6"/>
  <c r="R370" i="6"/>
  <c r="R371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2" i="6"/>
  <c r="R483" i="6"/>
  <c r="R484" i="6"/>
  <c r="R485" i="6"/>
  <c r="R486" i="6"/>
  <c r="R488" i="6"/>
  <c r="R489" i="6"/>
  <c r="R490" i="6"/>
  <c r="R491" i="6"/>
  <c r="R492" i="6"/>
  <c r="R493" i="6"/>
  <c r="R494" i="6"/>
  <c r="R495" i="6"/>
  <c r="R496" i="6"/>
  <c r="R497" i="6"/>
  <c r="R498" i="6"/>
  <c r="R553" i="6"/>
  <c r="R554" i="6"/>
  <c r="R555" i="6"/>
  <c r="R556" i="6"/>
  <c r="R557" i="6"/>
  <c r="R558" i="6"/>
  <c r="R559" i="6"/>
  <c r="R560" i="6"/>
  <c r="R573" i="6"/>
  <c r="R174" i="6"/>
  <c r="R574" i="6"/>
  <c r="R575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AJ237" i="6" a="1"/>
  <c r="AJ237" i="6" s="1"/>
  <c r="AJ238" i="6" a="1"/>
  <c r="AJ238" i="6" s="1"/>
  <c r="AJ239" i="6" a="1"/>
  <c r="AJ239" i="6" s="1"/>
  <c r="AJ240" i="6" a="1"/>
  <c r="AJ240" i="6" s="1"/>
  <c r="AJ241" i="6" a="1"/>
  <c r="AJ241" i="6" s="1"/>
  <c r="AJ242" i="6" a="1"/>
  <c r="AJ242" i="6" s="1"/>
  <c r="AJ243" i="6" a="1"/>
  <c r="AJ243" i="6" s="1"/>
  <c r="AJ244" i="6" a="1"/>
  <c r="AJ244" i="6" s="1"/>
  <c r="AJ245" i="6" a="1"/>
  <c r="AJ245" i="6" s="1"/>
  <c r="AJ246" i="6" a="1"/>
  <c r="AJ246" i="6" s="1"/>
  <c r="AJ247" i="6" a="1"/>
  <c r="AJ247" i="6" s="1"/>
  <c r="AJ248" i="6" a="1"/>
  <c r="AJ248" i="6" s="1"/>
  <c r="AJ249" i="6" a="1"/>
  <c r="AJ249" i="6" s="1"/>
  <c r="AJ250" i="6" a="1"/>
  <c r="AJ250" i="6" s="1"/>
  <c r="AJ251" i="6" a="1"/>
  <c r="AJ251" i="6" s="1"/>
  <c r="AJ252" i="6" a="1"/>
  <c r="AJ252" i="6" s="1"/>
  <c r="AJ253" i="6" a="1"/>
  <c r="AJ253" i="6" s="1"/>
  <c r="AJ254" i="6" a="1"/>
  <c r="AJ254" i="6" s="1"/>
  <c r="AJ255" i="6" a="1"/>
  <c r="AJ255" i="6" s="1"/>
  <c r="AJ342" i="6" a="1"/>
  <c r="AJ342" i="6" s="1"/>
  <c r="AJ343" i="6" a="1"/>
  <c r="AJ343" i="6" s="1"/>
  <c r="AJ329" i="6" a="1"/>
  <c r="AJ329" i="6" s="1"/>
  <c r="AJ330" i="6" a="1"/>
  <c r="AJ330" i="6" s="1"/>
  <c r="AJ327" i="6" a="1"/>
  <c r="AJ327" i="6" s="1"/>
  <c r="AJ328" i="6" a="1"/>
  <c r="AJ328" i="6" s="1"/>
  <c r="AJ326" i="6" a="1"/>
  <c r="AJ326" i="6" s="1"/>
  <c r="AJ325" i="6" a="1"/>
  <c r="AJ325" i="6" s="1"/>
  <c r="AJ324" i="6" a="1"/>
  <c r="AJ324" i="6" s="1"/>
  <c r="AJ334" i="6" a="1"/>
  <c r="AJ334" i="6" s="1"/>
  <c r="AJ331" i="6" a="1"/>
  <c r="AJ331" i="6" s="1"/>
  <c r="AJ332" i="6" a="1"/>
  <c r="AJ332" i="6" s="1"/>
  <c r="AJ333" i="6" a="1"/>
  <c r="AJ333" i="6" s="1"/>
  <c r="AJ335" i="6" a="1"/>
  <c r="AJ335" i="6" s="1"/>
  <c r="AJ337" i="6" a="1"/>
  <c r="AJ337" i="6" s="1"/>
  <c r="AJ336" i="6" a="1"/>
  <c r="AJ336" i="6" s="1"/>
  <c r="AJ344" i="6" a="1"/>
  <c r="AJ344" i="6" s="1"/>
  <c r="AJ345" i="6" a="1"/>
  <c r="AJ345" i="6" s="1"/>
  <c r="AJ341" i="6" a="1"/>
  <c r="AJ341" i="6" s="1"/>
  <c r="AJ340" i="6" a="1"/>
  <c r="AJ340" i="6" s="1"/>
  <c r="AJ339" i="6" a="1"/>
  <c r="AJ339" i="6" s="1"/>
  <c r="AJ338" i="6" a="1"/>
  <c r="AJ338" i="6" s="1"/>
  <c r="AJ320" i="6" a="1"/>
  <c r="AJ320" i="6" s="1"/>
  <c r="AJ321" i="6" a="1"/>
  <c r="AJ321" i="6" s="1"/>
  <c r="AJ302" i="6" a="1"/>
  <c r="AJ302" i="6" s="1"/>
  <c r="AJ303" i="6" a="1"/>
  <c r="AJ303" i="6" s="1"/>
  <c r="AJ304" i="6" a="1"/>
  <c r="AJ304" i="6" s="1"/>
  <c r="AJ305" i="6" a="1"/>
  <c r="AJ305" i="6" s="1"/>
  <c r="AJ306" i="6" a="1"/>
  <c r="AJ306" i="6" s="1"/>
  <c r="AJ307" i="6" a="1"/>
  <c r="AJ307" i="6" s="1"/>
  <c r="AJ308" i="6" a="1"/>
  <c r="AJ308" i="6" s="1"/>
  <c r="AJ316" i="6" a="1"/>
  <c r="AJ316" i="6" s="1"/>
  <c r="AJ318" i="6" a="1"/>
  <c r="AJ318" i="6" s="1"/>
  <c r="AJ319" i="6" a="1"/>
  <c r="AJ319" i="6" s="1"/>
  <c r="AJ317" i="6" a="1"/>
  <c r="AJ317" i="6" s="1"/>
  <c r="AJ315" i="6" a="1"/>
  <c r="AJ315" i="6" s="1"/>
  <c r="AJ313" i="6" a="1"/>
  <c r="AJ313" i="6" s="1"/>
  <c r="AJ322" i="6" a="1"/>
  <c r="AJ322" i="6" s="1"/>
  <c r="AJ323" i="6" a="1"/>
  <c r="AJ323" i="6" s="1"/>
  <c r="AJ312" i="6" a="1"/>
  <c r="AJ312" i="6" s="1"/>
  <c r="AJ311" i="6" a="1"/>
  <c r="AJ311" i="6" s="1"/>
  <c r="AJ310" i="6" a="1"/>
  <c r="AJ310" i="6" s="1"/>
  <c r="AJ314" i="6" a="1"/>
  <c r="AJ314" i="6" s="1"/>
  <c r="AJ309" i="6" a="1"/>
  <c r="AJ309" i="6" s="1"/>
  <c r="AJ297" i="6" a="1"/>
  <c r="AJ297" i="6" s="1"/>
  <c r="AJ298" i="6" a="1"/>
  <c r="AJ298" i="6" s="1"/>
  <c r="AJ279" i="6" a="1"/>
  <c r="AJ279" i="6" s="1"/>
  <c r="AJ281" i="6" a="1"/>
  <c r="AJ281" i="6" s="1"/>
  <c r="AJ282" i="6" a="1"/>
  <c r="AJ282" i="6" s="1"/>
  <c r="AJ283" i="6" a="1"/>
  <c r="AJ283" i="6" s="1"/>
  <c r="AJ284" i="6" a="1"/>
  <c r="AJ284" i="6" s="1"/>
  <c r="AJ285" i="6" a="1"/>
  <c r="AJ285" i="6" s="1"/>
  <c r="AJ280" i="6" a="1"/>
  <c r="AJ280" i="6" s="1"/>
  <c r="AJ293" i="6" a="1"/>
  <c r="AJ293" i="6" s="1"/>
  <c r="AJ294" i="6" a="1"/>
  <c r="AJ294" i="6" s="1"/>
  <c r="AJ295" i="6" a="1"/>
  <c r="AJ295" i="6" s="1"/>
  <c r="AJ296" i="6" a="1"/>
  <c r="AJ296" i="6" s="1"/>
  <c r="AJ290" i="6" a="1"/>
  <c r="AJ290" i="6" s="1"/>
  <c r="AJ291" i="6" a="1"/>
  <c r="AJ291" i="6" s="1"/>
  <c r="AJ292" i="6" a="1"/>
  <c r="AJ292" i="6" s="1"/>
  <c r="AJ299" i="6" a="1"/>
  <c r="AJ299" i="6" s="1"/>
  <c r="AJ300" i="6" a="1"/>
  <c r="AJ300" i="6" s="1"/>
  <c r="AJ301" i="6" a="1"/>
  <c r="AJ301" i="6" s="1"/>
  <c r="AJ286" i="6" a="1"/>
  <c r="AJ286" i="6" s="1"/>
  <c r="AJ287" i="6" a="1"/>
  <c r="AJ287" i="6" s="1"/>
  <c r="AJ288" i="6" a="1"/>
  <c r="AJ288" i="6" s="1"/>
  <c r="AJ289" i="6" a="1"/>
  <c r="AJ289" i="6" s="1"/>
  <c r="AJ274" i="6" a="1"/>
  <c r="AJ274" i="6" s="1"/>
  <c r="AJ277" i="6" a="1"/>
  <c r="AJ277" i="6" s="1"/>
  <c r="AJ256" i="6" a="1"/>
  <c r="AJ256" i="6" s="1"/>
  <c r="AJ257" i="6" a="1"/>
  <c r="AJ257" i="6" s="1"/>
  <c r="AJ258" i="6" a="1"/>
  <c r="AJ258" i="6" s="1"/>
  <c r="AJ259" i="6" a="1"/>
  <c r="AJ259" i="6" s="1"/>
  <c r="AJ260" i="6" a="1"/>
  <c r="AJ260" i="6" s="1"/>
  <c r="AJ261" i="6" a="1"/>
  <c r="AJ261" i="6" s="1"/>
  <c r="AJ262" i="6" a="1"/>
  <c r="AJ262" i="6" s="1"/>
  <c r="AJ270" i="6" a="1"/>
  <c r="AJ270" i="6" s="1"/>
  <c r="AJ278" i="6" a="1"/>
  <c r="AJ278" i="6" s="1"/>
  <c r="AJ271" i="6" a="1"/>
  <c r="AJ271" i="6" s="1"/>
  <c r="AJ272" i="6" a="1"/>
  <c r="AJ272" i="6" s="1"/>
  <c r="AJ273" i="6" a="1"/>
  <c r="AJ273" i="6" s="1"/>
  <c r="AJ267" i="6" a="1"/>
  <c r="AJ267" i="6" s="1"/>
  <c r="AJ268" i="6" a="1"/>
  <c r="AJ268" i="6" s="1"/>
  <c r="AJ269" i="6" a="1"/>
  <c r="AJ269" i="6" s="1"/>
  <c r="AJ275" i="6" a="1"/>
  <c r="AJ275" i="6" s="1"/>
  <c r="AJ276" i="6" a="1"/>
  <c r="AJ276" i="6" s="1"/>
  <c r="AJ266" i="6" a="1"/>
  <c r="AJ266" i="6" s="1"/>
  <c r="AJ265" i="6" a="1"/>
  <c r="AJ265" i="6" s="1"/>
  <c r="AJ264" i="6" a="1"/>
  <c r="AJ264" i="6" s="1"/>
  <c r="AJ263" i="6" a="1"/>
  <c r="AJ263" i="6" s="1"/>
  <c r="AJ519" i="6" a="1"/>
  <c r="AJ519" i="6" s="1"/>
  <c r="AJ520" i="6" a="1"/>
  <c r="AJ520" i="6" s="1"/>
  <c r="AJ521" i="6" a="1"/>
  <c r="AJ521" i="6" s="1"/>
  <c r="AJ522" i="6" a="1"/>
  <c r="AJ522" i="6" s="1"/>
  <c r="AJ523" i="6" a="1"/>
  <c r="AJ523" i="6" s="1"/>
  <c r="AJ524" i="6" a="1"/>
  <c r="AJ524" i="6" s="1"/>
  <c r="AJ525" i="6" a="1"/>
  <c r="AJ525" i="6" s="1"/>
  <c r="AJ526" i="6" a="1"/>
  <c r="AJ526" i="6" s="1"/>
  <c r="AJ527" i="6" a="1"/>
  <c r="AJ527" i="6" s="1"/>
  <c r="AJ528" i="6" a="1"/>
  <c r="AJ528" i="6" s="1"/>
  <c r="AJ529" i="6" a="1"/>
  <c r="AJ529" i="6" s="1"/>
  <c r="AJ530" i="6" a="1"/>
  <c r="AJ530" i="6" s="1"/>
  <c r="AJ531" i="6" a="1"/>
  <c r="AJ531" i="6" s="1"/>
  <c r="AJ532" i="6" a="1"/>
  <c r="AJ532" i="6" s="1"/>
  <c r="AJ533" i="6" a="1"/>
  <c r="AJ533" i="6" s="1"/>
  <c r="AJ534" i="6" a="1"/>
  <c r="AJ534" i="6" s="1"/>
  <c r="AJ535" i="6" a="1"/>
  <c r="AJ535" i="6" s="1"/>
  <c r="AJ536" i="6" a="1"/>
  <c r="AJ536" i="6" s="1"/>
  <c r="AJ363" i="6" a="1"/>
  <c r="AJ363" i="6" s="1"/>
  <c r="AJ364" i="6" a="1"/>
  <c r="AJ364" i="6" s="1"/>
  <c r="AJ365" i="6" a="1"/>
  <c r="AJ365" i="6" s="1"/>
  <c r="AJ366" i="6" a="1"/>
  <c r="AJ366" i="6" s="1"/>
  <c r="AJ367" i="6" a="1"/>
  <c r="AJ367" i="6" s="1"/>
  <c r="AJ368" i="6" a="1"/>
  <c r="AJ368" i="6" s="1"/>
  <c r="AJ369" i="6" a="1"/>
  <c r="AJ369" i="6" s="1"/>
  <c r="AJ370" i="6" a="1"/>
  <c r="AJ370" i="6" s="1"/>
  <c r="AJ371" i="6" a="1"/>
  <c r="AJ371" i="6" s="1"/>
  <c r="AJ459" i="6" a="1"/>
  <c r="AJ459" i="6" s="1"/>
  <c r="AJ460" i="6" a="1"/>
  <c r="AJ460" i="6" s="1"/>
  <c r="AJ461" i="6" a="1"/>
  <c r="AJ461" i="6" s="1"/>
  <c r="AJ462" i="6" a="1"/>
  <c r="AJ462" i="6" s="1"/>
  <c r="AJ463" i="6" a="1"/>
  <c r="AJ463" i="6" s="1"/>
  <c r="AJ464" i="6" a="1"/>
  <c r="AJ464" i="6" s="1"/>
  <c r="AJ465" i="6" a="1"/>
  <c r="AJ465" i="6" s="1"/>
  <c r="AJ466" i="6" a="1"/>
  <c r="AJ466" i="6" s="1"/>
  <c r="AJ467" i="6" a="1"/>
  <c r="AJ467" i="6" s="1"/>
  <c r="AJ468" i="6" a="1"/>
  <c r="AJ468" i="6" s="1"/>
  <c r="AJ469" i="6" a="1"/>
  <c r="AJ469" i="6" s="1"/>
  <c r="AJ470" i="6" a="1"/>
  <c r="AJ470" i="6" s="1"/>
  <c r="AJ471" i="6" a="1"/>
  <c r="AJ471" i="6" s="1"/>
  <c r="AJ472" i="6" a="1"/>
  <c r="AJ472" i="6" s="1"/>
  <c r="AJ473" i="6" a="1"/>
  <c r="AJ473" i="6" s="1"/>
  <c r="AJ474" i="6" a="1"/>
  <c r="AJ474" i="6" s="1"/>
  <c r="AJ475" i="6" a="1"/>
  <c r="AJ475" i="6" s="1"/>
  <c r="AJ476" i="6" a="1"/>
  <c r="AJ476" i="6" s="1"/>
  <c r="AJ477" i="6" a="1"/>
  <c r="AJ477" i="6" s="1"/>
  <c r="AJ478" i="6" a="1"/>
  <c r="AJ478" i="6" s="1"/>
  <c r="AJ479" i="6" a="1"/>
  <c r="AJ479" i="6" s="1"/>
  <c r="AJ480" i="6" a="1"/>
  <c r="AJ480" i="6" s="1"/>
  <c r="AJ482" i="6" a="1"/>
  <c r="AJ482" i="6" s="1"/>
  <c r="AJ483" i="6" a="1"/>
  <c r="AJ483" i="6" s="1"/>
  <c r="AJ484" i="6" a="1"/>
  <c r="AJ484" i="6" s="1"/>
  <c r="AJ485" i="6" a="1"/>
  <c r="AJ485" i="6" s="1"/>
  <c r="AJ486" i="6" a="1"/>
  <c r="AJ486" i="6" s="1"/>
  <c r="AJ488" i="6" a="1"/>
  <c r="AJ488" i="6" s="1"/>
  <c r="AJ489" i="6" a="1"/>
  <c r="AJ489" i="6" s="1"/>
  <c r="AJ490" i="6" a="1"/>
  <c r="AJ490" i="6" s="1"/>
  <c r="AJ491" i="6" a="1"/>
  <c r="AJ491" i="6" s="1"/>
  <c r="AJ492" i="6" a="1"/>
  <c r="AJ492" i="6" s="1"/>
  <c r="AJ493" i="6" a="1"/>
  <c r="AJ493" i="6" s="1"/>
  <c r="AJ494" i="6" a="1"/>
  <c r="AJ494" i="6" s="1"/>
  <c r="AJ495" i="6" a="1"/>
  <c r="AJ495" i="6" s="1"/>
  <c r="AJ496" i="6" a="1"/>
  <c r="AJ496" i="6" s="1"/>
  <c r="AJ497" i="6" a="1"/>
  <c r="AJ497" i="6" s="1"/>
  <c r="AJ498" i="6" a="1"/>
  <c r="AJ498" i="6" s="1"/>
  <c r="AJ553" i="6" a="1"/>
  <c r="AJ553" i="6" s="1"/>
  <c r="AJ554" i="6" a="1"/>
  <c r="AJ554" i="6" s="1"/>
  <c r="AJ555" i="6" a="1"/>
  <c r="AJ555" i="6" s="1"/>
  <c r="AJ556" i="6" a="1"/>
  <c r="AJ556" i="6" s="1"/>
  <c r="AJ557" i="6" a="1"/>
  <c r="AJ557" i="6" s="1"/>
  <c r="AJ558" i="6" a="1"/>
  <c r="AJ558" i="6" s="1"/>
  <c r="AJ559" i="6" a="1"/>
  <c r="AJ559" i="6" s="1"/>
  <c r="AJ560" i="6" a="1"/>
  <c r="AJ560" i="6" s="1"/>
  <c r="AJ573" i="6" a="1"/>
  <c r="AJ573" i="6" s="1"/>
  <c r="AJ574" i="6" a="1"/>
  <c r="AJ574" i="6" s="1"/>
  <c r="AJ575" i="6" a="1"/>
  <c r="AJ575" i="6" s="1"/>
  <c r="AJ576" i="6" a="1"/>
  <c r="AJ576" i="6" s="1"/>
  <c r="AJ577" i="6" a="1"/>
  <c r="AJ577" i="6" s="1"/>
  <c r="AJ578" i="6" a="1"/>
  <c r="AJ578" i="6" s="1"/>
  <c r="AJ579" i="6" a="1"/>
  <c r="AJ579" i="6" s="1"/>
  <c r="AJ580" i="6" a="1"/>
  <c r="AJ580" i="6" s="1"/>
  <c r="AJ581" i="6" a="1"/>
  <c r="AJ581" i="6" s="1"/>
  <c r="AJ582" i="6" a="1"/>
  <c r="AJ582" i="6" s="1"/>
  <c r="AJ583" i="6" a="1"/>
  <c r="AJ583" i="6" s="1"/>
  <c r="AJ584" i="6" a="1"/>
  <c r="AJ584" i="6" s="1"/>
  <c r="AJ585" i="6" a="1"/>
  <c r="AJ585" i="6" s="1"/>
  <c r="AJ586" i="6" a="1"/>
  <c r="AJ586" i="6" s="1"/>
  <c r="AJ587" i="6" a="1"/>
  <c r="AJ587" i="6" s="1"/>
  <c r="AJ588" i="6" a="1"/>
  <c r="AJ588" i="6" s="1"/>
  <c r="AJ589" i="6" a="1"/>
  <c r="AJ589" i="6" s="1"/>
  <c r="AJ590" i="6" a="1"/>
  <c r="AJ590" i="6" s="1"/>
  <c r="AJ591" i="6" a="1"/>
  <c r="AJ591" i="6" s="1"/>
  <c r="AJ592" i="6" a="1"/>
  <c r="AJ592" i="6" s="1"/>
  <c r="AJ593" i="6" a="1"/>
  <c r="AJ593" i="6" s="1"/>
  <c r="AJ594" i="6" a="1"/>
  <c r="AJ594" i="6" s="1"/>
  <c r="AJ595" i="6" a="1"/>
  <c r="AJ595" i="6" s="1"/>
  <c r="AJ596" i="6" a="1"/>
  <c r="AJ596" i="6" s="1"/>
  <c r="AJ597" i="6" a="1"/>
  <c r="AJ597" i="6" s="1"/>
  <c r="AJ598" i="6" a="1"/>
  <c r="AJ598" i="6" s="1"/>
  <c r="AJ599" i="6" a="1"/>
  <c r="AJ599" i="6" s="1"/>
  <c r="AJ600" i="6" a="1"/>
  <c r="AJ600" i="6" s="1"/>
  <c r="AJ601" i="6" a="1"/>
  <c r="AJ601" i="6" s="1"/>
  <c r="AJ602" i="6" a="1"/>
  <c r="AJ602" i="6" s="1"/>
  <c r="AJ603" i="6" a="1"/>
  <c r="AJ603" i="6" s="1"/>
  <c r="AJ604" i="6" a="1"/>
  <c r="AJ604" i="6" s="1"/>
  <c r="AJ605" i="6" a="1"/>
  <c r="AJ605" i="6" s="1"/>
  <c r="AJ606" i="6" a="1"/>
  <c r="AJ606" i="6" s="1"/>
  <c r="AJ607" i="6" a="1"/>
  <c r="AJ607" i="6" s="1"/>
  <c r="AJ608" i="6" a="1"/>
  <c r="AJ608" i="6" s="1"/>
  <c r="AJ609" i="6" a="1"/>
  <c r="AJ609" i="6" s="1"/>
  <c r="AJ610" i="6" a="1"/>
  <c r="AJ610" i="6" s="1"/>
  <c r="AJ611" i="6" a="1"/>
  <c r="AJ611" i="6" s="1"/>
  <c r="AJ612" i="6" a="1"/>
  <c r="AJ612" i="6" s="1"/>
  <c r="AJ613" i="6" a="1"/>
  <c r="AJ613" i="6" s="1"/>
  <c r="AJ614" i="6" a="1"/>
  <c r="AJ614" i="6" s="1"/>
  <c r="AJ615" i="6" a="1"/>
  <c r="AJ615" i="6" s="1"/>
  <c r="AJ616" i="6" a="1"/>
  <c r="AJ616" i="6" s="1"/>
  <c r="AJ617" i="6" a="1"/>
  <c r="AJ617" i="6" s="1"/>
  <c r="AJ618" i="6" a="1"/>
  <c r="AJ618" i="6" s="1"/>
  <c r="AJ619" i="6" a="1"/>
  <c r="AJ619" i="6" s="1"/>
  <c r="AJ620" i="6" a="1"/>
  <c r="AJ620" i="6" s="1"/>
  <c r="AJ621" i="6" a="1"/>
  <c r="AJ621" i="6" s="1"/>
  <c r="AJ622" i="6" a="1"/>
  <c r="AJ622" i="6" s="1"/>
  <c r="AJ623" i="6" a="1"/>
  <c r="AJ623" i="6" s="1"/>
  <c r="AJ624" i="6" a="1"/>
  <c r="AJ624" i="6" s="1"/>
  <c r="AJ625" i="6" a="1"/>
  <c r="AJ625" i="6" s="1"/>
  <c r="AJ626" i="6" a="1"/>
  <c r="AJ626" i="6" s="1"/>
  <c r="AJ627" i="6" a="1"/>
  <c r="AJ627" i="6" s="1"/>
  <c r="AJ628" i="6" a="1"/>
  <c r="AJ628" i="6" s="1"/>
  <c r="AJ629" i="6" a="1"/>
  <c r="AJ629" i="6" s="1"/>
  <c r="AJ630" i="6" a="1"/>
  <c r="AJ630" i="6" s="1"/>
  <c r="AJ631" i="6" a="1"/>
  <c r="AJ631" i="6" s="1"/>
  <c r="AJ632" i="6" a="1"/>
  <c r="AJ632" i="6" s="1"/>
  <c r="AJ633" i="6" a="1"/>
  <c r="AJ633" i="6" s="1"/>
  <c r="AJ634" i="6" a="1"/>
  <c r="AJ634" i="6" s="1"/>
  <c r="AJ635" i="6" a="1"/>
  <c r="AJ635" i="6" s="1"/>
  <c r="AJ636" i="6" a="1"/>
  <c r="AJ636" i="6" s="1"/>
  <c r="AJ637" i="6" a="1"/>
  <c r="AJ637" i="6" s="1"/>
  <c r="AJ638" i="6" a="1"/>
  <c r="AJ638" i="6" s="1"/>
  <c r="AJ639" i="6" a="1"/>
  <c r="AJ639" i="6" s="1"/>
  <c r="AJ640" i="6" a="1"/>
  <c r="AJ640" i="6" s="1"/>
  <c r="AJ641" i="6" a="1"/>
  <c r="AJ641" i="6" s="1"/>
  <c r="AJ642" i="6" a="1"/>
  <c r="AJ642" i="6" s="1"/>
  <c r="AJ643" i="6" a="1"/>
  <c r="AJ643" i="6" s="1"/>
  <c r="AJ644" i="6" a="1"/>
  <c r="AJ644" i="6" s="1"/>
  <c r="AJ645" i="6" a="1"/>
  <c r="AJ645" i="6" s="1"/>
  <c r="AJ646" i="6" a="1"/>
  <c r="AJ646" i="6" s="1"/>
  <c r="AJ647" i="6" a="1"/>
  <c r="AJ647" i="6" s="1"/>
  <c r="AJ648" i="6" a="1"/>
  <c r="AJ648" i="6" s="1"/>
  <c r="AJ649" i="6" a="1"/>
  <c r="AJ649" i="6" s="1"/>
  <c r="AJ650" i="6" a="1"/>
  <c r="AJ650" i="6" s="1"/>
  <c r="AJ651" i="6" a="1"/>
  <c r="AJ651" i="6" s="1"/>
  <c r="AJ652" i="6" a="1"/>
  <c r="AJ652" i="6" s="1"/>
  <c r="AJ653" i="6" a="1"/>
  <c r="AJ653" i="6" s="1"/>
  <c r="AJ654" i="6" a="1"/>
  <c r="AJ654" i="6" s="1"/>
  <c r="AJ655" i="6" a="1"/>
  <c r="AJ655" i="6" s="1"/>
  <c r="AJ656" i="6" a="1"/>
  <c r="AJ656" i="6" s="1"/>
  <c r="AJ657" i="6" a="1"/>
  <c r="AJ657" i="6" s="1"/>
  <c r="AJ658" i="6" a="1"/>
  <c r="AJ658" i="6" s="1"/>
  <c r="AJ659" i="6" a="1"/>
  <c r="AJ659" i="6" s="1"/>
  <c r="AJ660" i="6" a="1"/>
  <c r="AJ660" i="6" s="1"/>
  <c r="AJ661" i="6" a="1"/>
  <c r="AJ661" i="6" s="1"/>
  <c r="AJ662" i="6" a="1"/>
  <c r="AJ662" i="6" s="1"/>
  <c r="AJ663" i="6" a="1"/>
  <c r="AJ663" i="6" s="1"/>
  <c r="AJ664" i="6" a="1"/>
  <c r="AJ664" i="6" s="1"/>
  <c r="AJ665" i="6" a="1"/>
  <c r="AJ665" i="6" s="1"/>
  <c r="AJ666" i="6" a="1"/>
  <c r="AJ666" i="6" s="1"/>
  <c r="AJ667" i="6" a="1"/>
  <c r="AJ667" i="6" s="1"/>
  <c r="AJ668" i="6" a="1"/>
  <c r="AJ668" i="6" s="1"/>
  <c r="AJ669" i="6" a="1"/>
  <c r="AJ669" i="6" s="1"/>
  <c r="AJ670" i="6" a="1"/>
  <c r="AJ670" i="6" s="1"/>
  <c r="AJ671" i="6" a="1"/>
  <c r="AJ671" i="6" s="1"/>
  <c r="AJ672" i="6" a="1"/>
  <c r="AJ672" i="6" s="1"/>
  <c r="AJ673" i="6" a="1"/>
  <c r="AJ673" i="6" s="1"/>
  <c r="AJ674" i="6" a="1"/>
  <c r="AJ674" i="6" s="1"/>
  <c r="AJ675" i="6" a="1"/>
  <c r="AJ675" i="6" s="1"/>
  <c r="AJ676" i="6" a="1"/>
  <c r="AJ676" i="6" s="1"/>
  <c r="AJ677" i="6" a="1"/>
  <c r="AJ677" i="6" s="1"/>
  <c r="AJ678" i="6" a="1"/>
  <c r="AJ678" i="6" s="1"/>
  <c r="AJ679" i="6" a="1"/>
  <c r="AJ679" i="6" s="1"/>
  <c r="AJ680" i="6" a="1"/>
  <c r="AJ680" i="6" s="1"/>
  <c r="AJ681" i="6" a="1"/>
  <c r="AJ681" i="6" s="1"/>
  <c r="AJ682" i="6" a="1"/>
  <c r="AJ682" i="6" s="1"/>
  <c r="AJ683" i="6" a="1"/>
  <c r="AJ683" i="6" s="1"/>
  <c r="AJ684" i="6" a="1"/>
  <c r="AJ684" i="6" s="1"/>
  <c r="AJ685" i="6" a="1"/>
  <c r="AJ685" i="6" s="1"/>
  <c r="AJ686" i="6" a="1"/>
  <c r="AJ686" i="6" s="1"/>
  <c r="AJ687" i="6" a="1"/>
  <c r="AJ687" i="6" s="1"/>
  <c r="AJ688" i="6" a="1"/>
  <c r="AJ688" i="6" s="1"/>
  <c r="AJ689" i="6" a="1"/>
  <c r="AJ689" i="6" s="1"/>
  <c r="AJ690" i="6" a="1"/>
  <c r="AJ690" i="6" s="1"/>
  <c r="AJ691" i="6" a="1"/>
  <c r="AJ691" i="6" s="1"/>
  <c r="AJ692" i="6" a="1"/>
  <c r="AJ692" i="6" s="1"/>
  <c r="AJ693" i="6" a="1"/>
  <c r="AJ693" i="6" s="1"/>
  <c r="AJ694" i="6" a="1"/>
  <c r="AJ694" i="6" s="1"/>
  <c r="AJ695" i="6" a="1"/>
  <c r="AJ695" i="6" s="1"/>
  <c r="AJ696" i="6" a="1"/>
  <c r="AJ696" i="6" s="1"/>
  <c r="AJ697" i="6" a="1"/>
  <c r="AJ697" i="6" s="1"/>
  <c r="AJ698" i="6" a="1"/>
  <c r="AJ698" i="6" s="1"/>
  <c r="AJ699" i="6" a="1"/>
  <c r="AJ699" i="6" s="1"/>
  <c r="AJ700" i="6" a="1"/>
  <c r="AJ700" i="6" s="1"/>
  <c r="AJ701" i="6" a="1"/>
  <c r="AJ701" i="6" s="1"/>
  <c r="AJ702" i="6" a="1"/>
  <c r="AJ702" i="6" s="1"/>
  <c r="AJ703" i="6" a="1"/>
  <c r="AJ703" i="6" s="1"/>
  <c r="AJ704" i="6" a="1"/>
  <c r="AJ704" i="6" s="1"/>
  <c r="AJ705" i="6" a="1"/>
  <c r="AJ705" i="6" s="1"/>
  <c r="AJ706" i="6" a="1"/>
  <c r="AJ706" i="6" s="1"/>
  <c r="AJ707" i="6" a="1"/>
  <c r="AJ707" i="6" s="1"/>
  <c r="AJ708" i="6" a="1"/>
  <c r="AJ708" i="6" s="1"/>
  <c r="AJ709" i="6" a="1"/>
  <c r="AJ709" i="6" s="1"/>
  <c r="AJ710" i="6" a="1"/>
  <c r="AJ710" i="6" s="1"/>
  <c r="AJ711" i="6" a="1"/>
  <c r="AJ711" i="6" s="1"/>
  <c r="AJ712" i="6" a="1"/>
  <c r="AJ712" i="6" s="1"/>
  <c r="AJ713" i="6" a="1"/>
  <c r="AJ713" i="6" s="1"/>
  <c r="AJ714" i="6" a="1"/>
  <c r="AJ714" i="6" s="1"/>
  <c r="AJ715" i="6" a="1"/>
  <c r="AJ715" i="6" s="1"/>
  <c r="AJ716" i="6" a="1"/>
  <c r="AJ716" i="6" s="1"/>
  <c r="AJ717" i="6" a="1"/>
  <c r="AJ717" i="6" s="1"/>
  <c r="AJ718" i="6" a="1"/>
  <c r="AJ718" i="6" s="1"/>
  <c r="AJ719" i="6" a="1"/>
  <c r="AJ719" i="6" s="1"/>
  <c r="AJ720" i="6" a="1"/>
  <c r="AJ720" i="6" s="1"/>
  <c r="AJ721" i="6" a="1"/>
  <c r="AJ721" i="6" s="1"/>
  <c r="AJ722" i="6" a="1"/>
  <c r="AJ722" i="6" s="1"/>
  <c r="AJ723" i="6" a="1"/>
  <c r="AJ723" i="6" s="1"/>
  <c r="AJ724" i="6" a="1"/>
  <c r="AJ724" i="6" s="1"/>
  <c r="AJ725" i="6" a="1"/>
  <c r="AJ725" i="6" s="1"/>
  <c r="AJ726" i="6" a="1"/>
  <c r="AJ726" i="6" s="1"/>
  <c r="AJ727" i="6" a="1"/>
  <c r="AJ727" i="6" s="1"/>
  <c r="AJ728" i="6" a="1"/>
  <c r="AJ728" i="6" s="1"/>
  <c r="AJ729" i="6" a="1"/>
  <c r="AJ729" i="6" s="1"/>
  <c r="AJ730" i="6" a="1"/>
  <c r="AJ730" i="6" s="1"/>
  <c r="AJ731" i="6" a="1"/>
  <c r="AJ731" i="6" s="1"/>
  <c r="AJ732" i="6" a="1"/>
  <c r="AJ732" i="6" s="1"/>
  <c r="AJ733" i="6" a="1"/>
  <c r="AJ733" i="6" s="1"/>
  <c r="AJ734" i="6" a="1"/>
  <c r="AJ734" i="6" s="1"/>
  <c r="AJ735" i="6" a="1"/>
  <c r="AJ735" i="6" s="1"/>
  <c r="AJ736" i="6" a="1"/>
  <c r="AJ736" i="6" s="1"/>
  <c r="AJ737" i="6" a="1"/>
  <c r="AJ737" i="6" s="1"/>
  <c r="AJ738" i="6" a="1"/>
  <c r="AJ738" i="6" s="1"/>
  <c r="AJ739" i="6" a="1"/>
  <c r="AJ739" i="6" s="1"/>
  <c r="AJ740" i="6" a="1"/>
  <c r="AJ740" i="6" s="1"/>
  <c r="AJ741" i="6" a="1"/>
  <c r="AJ741" i="6" s="1"/>
  <c r="AJ742" i="6" a="1"/>
  <c r="AJ742" i="6" s="1"/>
  <c r="AJ743" i="6" a="1"/>
  <c r="AJ743" i="6" s="1"/>
  <c r="AJ744" i="6" a="1"/>
  <c r="AJ744" i="6" s="1"/>
  <c r="AJ745" i="6" a="1"/>
  <c r="AJ745" i="6" s="1"/>
  <c r="AJ746" i="6" a="1"/>
  <c r="AJ746" i="6" s="1"/>
  <c r="AJ747" i="6" a="1"/>
  <c r="AJ747" i="6" s="1"/>
  <c r="AJ748" i="6" a="1"/>
  <c r="AJ748" i="6" s="1"/>
  <c r="AJ749" i="6" a="1"/>
  <c r="AJ749" i="6" s="1"/>
  <c r="AJ750" i="6" a="1"/>
  <c r="AJ750" i="6" s="1"/>
  <c r="AJ751" i="6" a="1"/>
  <c r="AJ751" i="6" s="1"/>
  <c r="AJ752" i="6" a="1"/>
  <c r="AJ752" i="6" s="1"/>
  <c r="AJ753" i="6" a="1"/>
  <c r="AJ753" i="6" s="1"/>
  <c r="AJ754" i="6" a="1"/>
  <c r="AJ754" i="6" s="1"/>
  <c r="AJ755" i="6" a="1"/>
  <c r="AJ755" i="6" s="1"/>
  <c r="AJ756" i="6" a="1"/>
  <c r="AJ756" i="6" s="1"/>
  <c r="AJ757" i="6" a="1"/>
  <c r="AJ757" i="6" s="1"/>
  <c r="AJ758" i="6" a="1"/>
  <c r="AJ758" i="6" s="1"/>
  <c r="AJ759" i="6" a="1"/>
  <c r="AJ759" i="6" s="1"/>
  <c r="AJ760" i="6" a="1"/>
  <c r="AJ760" i="6" s="1"/>
  <c r="AJ761" i="6" a="1"/>
  <c r="AJ761" i="6" s="1"/>
  <c r="AJ762" i="6" a="1"/>
  <c r="AJ762" i="6" s="1"/>
  <c r="AJ763" i="6" a="1"/>
  <c r="AJ763" i="6" s="1"/>
  <c r="AJ764" i="6" a="1"/>
  <c r="AJ764" i="6" s="1"/>
  <c r="AJ765" i="6" a="1"/>
  <c r="AJ765" i="6" s="1"/>
  <c r="AJ766" i="6" a="1"/>
  <c r="AJ766" i="6" s="1"/>
  <c r="AJ767" i="6" a="1"/>
  <c r="AJ767" i="6" s="1"/>
  <c r="AJ768" i="6" a="1"/>
  <c r="AJ768" i="6" s="1"/>
  <c r="AJ769" i="6" a="1"/>
  <c r="AJ769" i="6" s="1"/>
  <c r="AJ770" i="6" a="1"/>
  <c r="AJ770" i="6" s="1"/>
  <c r="AJ771" i="6" a="1"/>
  <c r="AJ771" i="6" s="1"/>
  <c r="AJ772" i="6" a="1"/>
  <c r="AJ772" i="6" s="1"/>
  <c r="AJ773" i="6" a="1"/>
  <c r="AJ773" i="6" s="1"/>
  <c r="AJ774" i="6" a="1"/>
  <c r="AJ774" i="6" s="1"/>
  <c r="AJ775" i="6" a="1"/>
  <c r="AJ775" i="6" s="1"/>
  <c r="AJ776" i="6" a="1"/>
  <c r="AJ776" i="6" s="1"/>
  <c r="AJ777" i="6" a="1"/>
  <c r="AJ777" i="6" s="1"/>
  <c r="AJ778" i="6" a="1"/>
  <c r="AJ778" i="6" s="1"/>
  <c r="AJ779" i="6" a="1"/>
  <c r="AJ779" i="6" s="1"/>
  <c r="AJ780" i="6" a="1"/>
  <c r="AJ780" i="6" s="1"/>
  <c r="AJ781" i="6" a="1"/>
  <c r="AJ781" i="6" s="1"/>
  <c r="AA237" i="6" a="1"/>
  <c r="AA237" i="6" s="1"/>
  <c r="AA238" i="6" a="1"/>
  <c r="AA238" i="6" s="1"/>
  <c r="AA239" i="6" a="1"/>
  <c r="AA239" i="6" s="1"/>
  <c r="AA240" i="6" a="1"/>
  <c r="AA240" i="6" s="1"/>
  <c r="AA241" i="6" a="1"/>
  <c r="AA241" i="6" s="1"/>
  <c r="AA242" i="6" a="1"/>
  <c r="AA242" i="6" s="1"/>
  <c r="AA243" i="6" a="1"/>
  <c r="AA243" i="6" s="1"/>
  <c r="AA244" i="6" a="1"/>
  <c r="AA244" i="6" s="1"/>
  <c r="AA245" i="6" a="1"/>
  <c r="AA245" i="6" s="1"/>
  <c r="AA246" i="6" a="1"/>
  <c r="AA246" i="6" s="1"/>
  <c r="AA247" i="6" a="1"/>
  <c r="AA247" i="6" s="1"/>
  <c r="AA248" i="6" a="1"/>
  <c r="AA248" i="6" s="1"/>
  <c r="AA249" i="6" a="1"/>
  <c r="AA249" i="6" s="1"/>
  <c r="AA250" i="6" a="1"/>
  <c r="AA250" i="6" s="1"/>
  <c r="AA251" i="6" a="1"/>
  <c r="AA251" i="6" s="1"/>
  <c r="AA252" i="6" a="1"/>
  <c r="AA252" i="6" s="1"/>
  <c r="AA253" i="6" a="1"/>
  <c r="AA253" i="6" s="1"/>
  <c r="AA254" i="6" a="1"/>
  <c r="AA254" i="6" s="1"/>
  <c r="AA255" i="6" a="1"/>
  <c r="AA255" i="6" s="1"/>
  <c r="AA342" i="6" a="1"/>
  <c r="AA342" i="6" s="1"/>
  <c r="AA343" i="6" a="1"/>
  <c r="AA343" i="6" s="1"/>
  <c r="AA329" i="6" a="1"/>
  <c r="AA329" i="6" s="1"/>
  <c r="AA330" i="6" a="1"/>
  <c r="AA330" i="6" s="1"/>
  <c r="AA327" i="6" a="1"/>
  <c r="AA327" i="6" s="1"/>
  <c r="AA328" i="6" a="1"/>
  <c r="AA328" i="6" s="1"/>
  <c r="AA326" i="6" a="1"/>
  <c r="AA326" i="6" s="1"/>
  <c r="AA325" i="6" a="1"/>
  <c r="AA325" i="6" s="1"/>
  <c r="AA324" i="6" a="1"/>
  <c r="AA324" i="6" s="1"/>
  <c r="AA334" i="6" a="1"/>
  <c r="AA334" i="6" s="1"/>
  <c r="AA331" i="6" a="1"/>
  <c r="AA331" i="6" s="1"/>
  <c r="AA332" i="6" a="1"/>
  <c r="AA332" i="6" s="1"/>
  <c r="AA333" i="6" a="1"/>
  <c r="AA333" i="6" s="1"/>
  <c r="AA335" i="6" a="1"/>
  <c r="AA335" i="6" s="1"/>
  <c r="AA337" i="6" a="1"/>
  <c r="AA337" i="6" s="1"/>
  <c r="AA336" i="6" a="1"/>
  <c r="AA336" i="6" s="1"/>
  <c r="AA344" i="6" a="1"/>
  <c r="AA344" i="6" s="1"/>
  <c r="AA345" i="6" a="1"/>
  <c r="AA345" i="6" s="1"/>
  <c r="AA341" i="6" a="1"/>
  <c r="AA341" i="6" s="1"/>
  <c r="AA340" i="6" a="1"/>
  <c r="AA340" i="6" s="1"/>
  <c r="AA339" i="6" a="1"/>
  <c r="AA339" i="6" s="1"/>
  <c r="AA338" i="6" a="1"/>
  <c r="AA338" i="6" s="1"/>
  <c r="AA320" i="6" a="1"/>
  <c r="AA320" i="6" s="1"/>
  <c r="AA321" i="6" a="1"/>
  <c r="AA321" i="6" s="1"/>
  <c r="AA302" i="6" a="1"/>
  <c r="AA302" i="6" s="1"/>
  <c r="AA303" i="6" a="1"/>
  <c r="AA303" i="6" s="1"/>
  <c r="AA304" i="6" a="1"/>
  <c r="AA304" i="6" s="1"/>
  <c r="AA305" i="6" a="1"/>
  <c r="AA305" i="6" s="1"/>
  <c r="AA306" i="6" a="1"/>
  <c r="AA306" i="6" s="1"/>
  <c r="AA307" i="6" a="1"/>
  <c r="AA307" i="6" s="1"/>
  <c r="AA308" i="6" a="1"/>
  <c r="AA308" i="6" s="1"/>
  <c r="AA316" i="6" a="1"/>
  <c r="AA316" i="6" s="1"/>
  <c r="AA318" i="6" a="1"/>
  <c r="AA318" i="6" s="1"/>
  <c r="AA319" i="6" a="1"/>
  <c r="AA319" i="6" s="1"/>
  <c r="AA317" i="6" a="1"/>
  <c r="AA317" i="6" s="1"/>
  <c r="AA315" i="6" a="1"/>
  <c r="AA315" i="6" s="1"/>
  <c r="AA313" i="6" a="1"/>
  <c r="AA313" i="6" s="1"/>
  <c r="AA322" i="6" a="1"/>
  <c r="AA322" i="6" s="1"/>
  <c r="AA323" i="6" a="1"/>
  <c r="AA323" i="6" s="1"/>
  <c r="AA312" i="6" a="1"/>
  <c r="AA312" i="6" s="1"/>
  <c r="AA311" i="6" a="1"/>
  <c r="AA311" i="6" s="1"/>
  <c r="AA310" i="6" a="1"/>
  <c r="AA310" i="6" s="1"/>
  <c r="AA314" i="6" a="1"/>
  <c r="AA314" i="6" s="1"/>
  <c r="AA309" i="6" a="1"/>
  <c r="AA309" i="6" s="1"/>
  <c r="AA297" i="6" a="1"/>
  <c r="AA297" i="6" s="1"/>
  <c r="AA298" i="6" a="1"/>
  <c r="AA298" i="6" s="1"/>
  <c r="AA279" i="6" a="1"/>
  <c r="AA279" i="6" s="1"/>
  <c r="AA281" i="6" a="1"/>
  <c r="AA281" i="6" s="1"/>
  <c r="AA282" i="6" a="1"/>
  <c r="AA282" i="6" s="1"/>
  <c r="AA283" i="6" a="1"/>
  <c r="AA283" i="6" s="1"/>
  <c r="AA284" i="6" a="1"/>
  <c r="AA284" i="6" s="1"/>
  <c r="AA285" i="6" a="1"/>
  <c r="AA285" i="6" s="1"/>
  <c r="AA280" i="6" a="1"/>
  <c r="AA280" i="6" s="1"/>
  <c r="AA293" i="6" a="1"/>
  <c r="AA293" i="6" s="1"/>
  <c r="AA294" i="6" a="1"/>
  <c r="AA294" i="6" s="1"/>
  <c r="AA295" i="6" a="1"/>
  <c r="AA295" i="6" s="1"/>
  <c r="AA296" i="6" a="1"/>
  <c r="AA296" i="6" s="1"/>
  <c r="AA290" i="6" a="1"/>
  <c r="AA290" i="6" s="1"/>
  <c r="AA291" i="6" a="1"/>
  <c r="AA291" i="6" s="1"/>
  <c r="AA292" i="6" a="1"/>
  <c r="AA292" i="6" s="1"/>
  <c r="AA299" i="6" a="1"/>
  <c r="AA299" i="6" s="1"/>
  <c r="AA300" i="6" a="1"/>
  <c r="AA300" i="6" s="1"/>
  <c r="AA301" i="6" a="1"/>
  <c r="AA301" i="6" s="1"/>
  <c r="AA286" i="6" a="1"/>
  <c r="AA286" i="6" s="1"/>
  <c r="AA287" i="6" a="1"/>
  <c r="AA287" i="6" s="1"/>
  <c r="AA288" i="6" a="1"/>
  <c r="AA288" i="6" s="1"/>
  <c r="AA289" i="6" a="1"/>
  <c r="AA289" i="6" s="1"/>
  <c r="AA274" i="6" a="1"/>
  <c r="AA274" i="6" s="1"/>
  <c r="AA277" i="6" a="1"/>
  <c r="AA277" i="6" s="1"/>
  <c r="AA256" i="6" a="1"/>
  <c r="AA256" i="6" s="1"/>
  <c r="AA257" i="6" a="1"/>
  <c r="AA257" i="6" s="1"/>
  <c r="AA258" i="6" a="1"/>
  <c r="AA258" i="6" s="1"/>
  <c r="AA259" i="6" a="1"/>
  <c r="AA259" i="6" s="1"/>
  <c r="AA260" i="6" a="1"/>
  <c r="AA260" i="6" s="1"/>
  <c r="AA261" i="6" a="1"/>
  <c r="AA261" i="6" s="1"/>
  <c r="AA262" i="6" a="1"/>
  <c r="AA262" i="6" s="1"/>
  <c r="AA270" i="6" a="1"/>
  <c r="AA270" i="6" s="1"/>
  <c r="AA278" i="6" a="1"/>
  <c r="AA278" i="6" s="1"/>
  <c r="AA271" i="6" a="1"/>
  <c r="AA271" i="6" s="1"/>
  <c r="AA272" i="6" a="1"/>
  <c r="AA272" i="6" s="1"/>
  <c r="AA273" i="6" a="1"/>
  <c r="AA273" i="6" s="1"/>
  <c r="AA267" i="6" a="1"/>
  <c r="AA267" i="6" s="1"/>
  <c r="AA268" i="6" a="1"/>
  <c r="AA268" i="6" s="1"/>
  <c r="AA269" i="6" a="1"/>
  <c r="AA269" i="6" s="1"/>
  <c r="AA275" i="6" a="1"/>
  <c r="AA275" i="6" s="1"/>
  <c r="AA276" i="6" a="1"/>
  <c r="AA276" i="6" s="1"/>
  <c r="AA266" i="6" a="1"/>
  <c r="AA266" i="6" s="1"/>
  <c r="AA265" i="6" a="1"/>
  <c r="AA265" i="6" s="1"/>
  <c r="AA264" i="6" a="1"/>
  <c r="AA264" i="6" s="1"/>
  <c r="AA263" i="6" a="1"/>
  <c r="AA263" i="6" s="1"/>
  <c r="AA519" i="6" a="1"/>
  <c r="AA519" i="6" s="1"/>
  <c r="AA520" i="6" a="1"/>
  <c r="AA520" i="6" s="1"/>
  <c r="AA521" i="6" a="1"/>
  <c r="AA521" i="6" s="1"/>
  <c r="AA522" i="6" a="1"/>
  <c r="AA522" i="6" s="1"/>
  <c r="AA523" i="6" a="1"/>
  <c r="AA523" i="6" s="1"/>
  <c r="AA524" i="6" a="1"/>
  <c r="AA524" i="6" s="1"/>
  <c r="AA525" i="6" a="1"/>
  <c r="AA525" i="6" s="1"/>
  <c r="AA526" i="6" a="1"/>
  <c r="AA526" i="6" s="1"/>
  <c r="AA527" i="6" a="1"/>
  <c r="AA527" i="6" s="1"/>
  <c r="AA528" i="6" a="1"/>
  <c r="AA528" i="6" s="1"/>
  <c r="AA529" i="6" a="1"/>
  <c r="AA529" i="6" s="1"/>
  <c r="AA530" i="6" a="1"/>
  <c r="AA530" i="6" s="1"/>
  <c r="AA531" i="6" a="1"/>
  <c r="AA531" i="6" s="1"/>
  <c r="AA532" i="6" a="1"/>
  <c r="AA532" i="6" s="1"/>
  <c r="AA533" i="6" a="1"/>
  <c r="AA533" i="6" s="1"/>
  <c r="AA534" i="6" a="1"/>
  <c r="AA534" i="6" s="1"/>
  <c r="AA535" i="6" a="1"/>
  <c r="AA535" i="6" s="1"/>
  <c r="AA536" i="6" a="1"/>
  <c r="AA536" i="6" s="1"/>
  <c r="AA363" i="6" a="1"/>
  <c r="AA363" i="6" s="1"/>
  <c r="AA364" i="6" a="1"/>
  <c r="AA364" i="6" s="1"/>
  <c r="AA365" i="6" a="1"/>
  <c r="AA365" i="6" s="1"/>
  <c r="AA366" i="6" a="1"/>
  <c r="AA366" i="6" s="1"/>
  <c r="AA367" i="6" a="1"/>
  <c r="AA367" i="6" s="1"/>
  <c r="AA368" i="6" a="1"/>
  <c r="AA368" i="6" s="1"/>
  <c r="AA369" i="6" a="1"/>
  <c r="AA369" i="6" s="1"/>
  <c r="AA370" i="6" a="1"/>
  <c r="AA370" i="6" s="1"/>
  <c r="AA371" i="6" a="1"/>
  <c r="AA371" i="6" s="1"/>
  <c r="AA459" i="6" a="1"/>
  <c r="AA459" i="6" s="1"/>
  <c r="AA460" i="6" a="1"/>
  <c r="AA460" i="6" s="1"/>
  <c r="AA461" i="6" a="1"/>
  <c r="AA461" i="6" s="1"/>
  <c r="AA462" i="6" a="1"/>
  <c r="AA462" i="6" s="1"/>
  <c r="AA463" i="6" a="1"/>
  <c r="AA463" i="6" s="1"/>
  <c r="AA464" i="6" a="1"/>
  <c r="AA464" i="6" s="1"/>
  <c r="AA465" i="6" a="1"/>
  <c r="AA465" i="6" s="1"/>
  <c r="AA466" i="6" a="1"/>
  <c r="AA466" i="6" s="1"/>
  <c r="AA467" i="6" a="1"/>
  <c r="AA467" i="6" s="1"/>
  <c r="AA468" i="6" a="1"/>
  <c r="AA468" i="6" s="1"/>
  <c r="AA469" i="6" a="1"/>
  <c r="AA469" i="6" s="1"/>
  <c r="AA470" i="6" a="1"/>
  <c r="AA470" i="6" s="1"/>
  <c r="AA471" i="6" a="1"/>
  <c r="AA471" i="6" s="1"/>
  <c r="AA472" i="6" a="1"/>
  <c r="AA472" i="6" s="1"/>
  <c r="AA473" i="6" a="1"/>
  <c r="AA473" i="6" s="1"/>
  <c r="AA474" i="6" a="1"/>
  <c r="AA474" i="6" s="1"/>
  <c r="AA475" i="6" a="1"/>
  <c r="AA475" i="6" s="1"/>
  <c r="AA476" i="6" a="1"/>
  <c r="AA476" i="6" s="1"/>
  <c r="AA477" i="6" a="1"/>
  <c r="AA477" i="6" s="1"/>
  <c r="AA478" i="6" a="1"/>
  <c r="AA478" i="6" s="1"/>
  <c r="AA479" i="6" a="1"/>
  <c r="AA479" i="6" s="1"/>
  <c r="AA480" i="6" a="1"/>
  <c r="AA480" i="6" s="1"/>
  <c r="AA482" i="6" a="1"/>
  <c r="AA482" i="6" s="1"/>
  <c r="AA483" i="6" a="1"/>
  <c r="AA483" i="6" s="1"/>
  <c r="AA484" i="6" a="1"/>
  <c r="AA484" i="6" s="1"/>
  <c r="AA485" i="6" a="1"/>
  <c r="AA485" i="6" s="1"/>
  <c r="AA486" i="6" a="1"/>
  <c r="AA486" i="6" s="1"/>
  <c r="AA488" i="6" a="1"/>
  <c r="AA488" i="6" s="1"/>
  <c r="AA489" i="6" a="1"/>
  <c r="AA489" i="6" s="1"/>
  <c r="AA490" i="6" a="1"/>
  <c r="AA490" i="6" s="1"/>
  <c r="AA491" i="6" a="1"/>
  <c r="AA491" i="6" s="1"/>
  <c r="AA492" i="6" a="1"/>
  <c r="AA492" i="6" s="1"/>
  <c r="AA493" i="6" a="1"/>
  <c r="AA493" i="6" s="1"/>
  <c r="AA494" i="6" a="1"/>
  <c r="AA494" i="6" s="1"/>
  <c r="AA495" i="6" a="1"/>
  <c r="AA495" i="6" s="1"/>
  <c r="AA496" i="6" a="1"/>
  <c r="AA496" i="6" s="1"/>
  <c r="AA497" i="6" a="1"/>
  <c r="AA497" i="6" s="1"/>
  <c r="AA498" i="6" a="1"/>
  <c r="AA498" i="6" s="1"/>
  <c r="AA553" i="6" a="1"/>
  <c r="AA553" i="6" s="1"/>
  <c r="AA554" i="6" a="1"/>
  <c r="AA554" i="6" s="1"/>
  <c r="AA555" i="6" a="1"/>
  <c r="AA555" i="6" s="1"/>
  <c r="AA556" i="6" a="1"/>
  <c r="AA556" i="6" s="1"/>
  <c r="AA557" i="6" a="1"/>
  <c r="AA557" i="6" s="1"/>
  <c r="AA558" i="6" a="1"/>
  <c r="AA558" i="6" s="1"/>
  <c r="AA559" i="6" a="1"/>
  <c r="AA559" i="6" s="1"/>
  <c r="AA560" i="6" a="1"/>
  <c r="AA560" i="6" s="1"/>
  <c r="AA573" i="6" a="1"/>
  <c r="AA573" i="6" s="1"/>
  <c r="AA574" i="6" a="1"/>
  <c r="AA574" i="6" s="1"/>
  <c r="AA575" i="6" a="1"/>
  <c r="AA575" i="6" s="1"/>
  <c r="AA576" i="6" a="1"/>
  <c r="AA576" i="6" s="1"/>
  <c r="AA577" i="6" a="1"/>
  <c r="AA577" i="6" s="1"/>
  <c r="AA578" i="6" a="1"/>
  <c r="AA578" i="6" s="1"/>
  <c r="AA579" i="6" a="1"/>
  <c r="AA579" i="6" s="1"/>
  <c r="AA580" i="6" a="1"/>
  <c r="AA580" i="6" s="1"/>
  <c r="AA581" i="6" a="1"/>
  <c r="AA581" i="6" s="1"/>
  <c r="AA582" i="6" a="1"/>
  <c r="AA582" i="6" s="1"/>
  <c r="AA583" i="6" a="1"/>
  <c r="AA583" i="6" s="1"/>
  <c r="AA584" i="6" a="1"/>
  <c r="AA584" i="6" s="1"/>
  <c r="AA585" i="6" a="1"/>
  <c r="AA585" i="6" s="1"/>
  <c r="AA586" i="6" a="1"/>
  <c r="AA586" i="6" s="1"/>
  <c r="AA587" i="6" a="1"/>
  <c r="AA587" i="6" s="1"/>
  <c r="AA588" i="6" a="1"/>
  <c r="AA588" i="6" s="1"/>
  <c r="AA589" i="6" a="1"/>
  <c r="AA589" i="6" s="1"/>
  <c r="AA590" i="6" a="1"/>
  <c r="AA590" i="6" s="1"/>
  <c r="AA591" i="6" a="1"/>
  <c r="AA591" i="6" s="1"/>
  <c r="AA592" i="6" a="1"/>
  <c r="AA592" i="6" s="1"/>
  <c r="AA593" i="6" a="1"/>
  <c r="AA593" i="6" s="1"/>
  <c r="AA594" i="6" a="1"/>
  <c r="AA594" i="6" s="1"/>
  <c r="AA595" i="6" a="1"/>
  <c r="AA595" i="6" s="1"/>
  <c r="AA596" i="6" a="1"/>
  <c r="AA596" i="6" s="1"/>
  <c r="AA597" i="6" a="1"/>
  <c r="AA597" i="6" s="1"/>
  <c r="AA598" i="6" a="1"/>
  <c r="AA598" i="6" s="1"/>
  <c r="AA599" i="6" a="1"/>
  <c r="AA599" i="6" s="1"/>
  <c r="AA600" i="6" a="1"/>
  <c r="AA600" i="6" s="1"/>
  <c r="AA601" i="6" a="1"/>
  <c r="AA601" i="6" s="1"/>
  <c r="AA602" i="6" a="1"/>
  <c r="AA602" i="6" s="1"/>
  <c r="AA603" i="6" a="1"/>
  <c r="AA603" i="6" s="1"/>
  <c r="AA604" i="6" a="1"/>
  <c r="AA604" i="6" s="1"/>
  <c r="AA605" i="6" a="1"/>
  <c r="AA605" i="6" s="1"/>
  <c r="AA606" i="6" a="1"/>
  <c r="AA606" i="6" s="1"/>
  <c r="AA607" i="6" a="1"/>
  <c r="AA607" i="6" s="1"/>
  <c r="AA608" i="6" a="1"/>
  <c r="AA608" i="6" s="1"/>
  <c r="AA609" i="6" a="1"/>
  <c r="AA609" i="6" s="1"/>
  <c r="AA610" i="6" a="1"/>
  <c r="AA610" i="6" s="1"/>
  <c r="AA611" i="6" a="1"/>
  <c r="AA611" i="6" s="1"/>
  <c r="AA612" i="6" a="1"/>
  <c r="AA612" i="6" s="1"/>
  <c r="AA613" i="6" a="1"/>
  <c r="AA613" i="6" s="1"/>
  <c r="AA614" i="6" a="1"/>
  <c r="AA614" i="6" s="1"/>
  <c r="AA615" i="6" a="1"/>
  <c r="AA615" i="6" s="1"/>
  <c r="AA616" i="6" a="1"/>
  <c r="AA616" i="6" s="1"/>
  <c r="AA617" i="6" a="1"/>
  <c r="AA617" i="6" s="1"/>
  <c r="AA618" i="6" a="1"/>
  <c r="AA618" i="6" s="1"/>
  <c r="AA619" i="6" a="1"/>
  <c r="AA619" i="6" s="1"/>
  <c r="AA620" i="6" a="1"/>
  <c r="AA620" i="6" s="1"/>
  <c r="AA621" i="6" a="1"/>
  <c r="AA621" i="6" s="1"/>
  <c r="AA622" i="6" a="1"/>
  <c r="AA622" i="6" s="1"/>
  <c r="AA623" i="6" a="1"/>
  <c r="AA623" i="6" s="1"/>
  <c r="AA624" i="6" a="1"/>
  <c r="AA624" i="6" s="1"/>
  <c r="AA625" i="6" a="1"/>
  <c r="AA625" i="6" s="1"/>
  <c r="AA626" i="6" a="1"/>
  <c r="AA626" i="6" s="1"/>
  <c r="AA627" i="6" a="1"/>
  <c r="AA627" i="6" s="1"/>
  <c r="AA628" i="6" a="1"/>
  <c r="AA628" i="6" s="1"/>
  <c r="AA629" i="6" a="1"/>
  <c r="AA629" i="6" s="1"/>
  <c r="AA630" i="6" a="1"/>
  <c r="AA630" i="6" s="1"/>
  <c r="AA631" i="6" a="1"/>
  <c r="AA631" i="6" s="1"/>
  <c r="AA632" i="6" a="1"/>
  <c r="AA632" i="6" s="1"/>
  <c r="AA633" i="6" a="1"/>
  <c r="AA633" i="6" s="1"/>
  <c r="AA634" i="6" a="1"/>
  <c r="AA634" i="6" s="1"/>
  <c r="AA635" i="6" a="1"/>
  <c r="AA635" i="6" s="1"/>
  <c r="AA636" i="6" a="1"/>
  <c r="AA636" i="6" s="1"/>
  <c r="AA637" i="6" a="1"/>
  <c r="AA637" i="6" s="1"/>
  <c r="AA638" i="6" a="1"/>
  <c r="AA638" i="6" s="1"/>
  <c r="AA639" i="6" a="1"/>
  <c r="AA639" i="6" s="1"/>
  <c r="AA640" i="6" a="1"/>
  <c r="AA640" i="6" s="1"/>
  <c r="AA641" i="6" a="1"/>
  <c r="AA641" i="6" s="1"/>
  <c r="AA642" i="6" a="1"/>
  <c r="AA642" i="6" s="1"/>
  <c r="AA643" i="6" a="1"/>
  <c r="AA643" i="6" s="1"/>
  <c r="AA644" i="6" a="1"/>
  <c r="AA644" i="6" s="1"/>
  <c r="AA645" i="6" a="1"/>
  <c r="AA645" i="6" s="1"/>
  <c r="AA646" i="6" a="1"/>
  <c r="AA646" i="6" s="1"/>
  <c r="AA647" i="6" a="1"/>
  <c r="AA647" i="6" s="1"/>
  <c r="AA648" i="6" a="1"/>
  <c r="AA648" i="6" s="1"/>
  <c r="AA649" i="6" a="1"/>
  <c r="AA649" i="6" s="1"/>
  <c r="AA650" i="6" a="1"/>
  <c r="AA650" i="6" s="1"/>
  <c r="AA651" i="6" a="1"/>
  <c r="AA651" i="6" s="1"/>
  <c r="AA652" i="6" a="1"/>
  <c r="AA652" i="6" s="1"/>
  <c r="AA653" i="6" a="1"/>
  <c r="AA653" i="6" s="1"/>
  <c r="AA654" i="6" a="1"/>
  <c r="AA654" i="6" s="1"/>
  <c r="AA655" i="6" a="1"/>
  <c r="AA655" i="6" s="1"/>
  <c r="AA656" i="6" a="1"/>
  <c r="AA656" i="6" s="1"/>
  <c r="AA657" i="6" a="1"/>
  <c r="AA657" i="6" s="1"/>
  <c r="AA658" i="6" a="1"/>
  <c r="AA658" i="6" s="1"/>
  <c r="AA659" i="6" a="1"/>
  <c r="AA659" i="6" s="1"/>
  <c r="AA660" i="6" a="1"/>
  <c r="AA660" i="6" s="1"/>
  <c r="AA661" i="6" a="1"/>
  <c r="AA661" i="6" s="1"/>
  <c r="AA662" i="6" a="1"/>
  <c r="AA662" i="6" s="1"/>
  <c r="AA663" i="6" a="1"/>
  <c r="AA663" i="6" s="1"/>
  <c r="AA664" i="6" a="1"/>
  <c r="AA664" i="6" s="1"/>
  <c r="AA665" i="6" a="1"/>
  <c r="AA665" i="6" s="1"/>
  <c r="AA666" i="6" a="1"/>
  <c r="AA666" i="6" s="1"/>
  <c r="AA667" i="6" a="1"/>
  <c r="AA667" i="6" s="1"/>
  <c r="AA668" i="6" a="1"/>
  <c r="AA668" i="6" s="1"/>
  <c r="AA669" i="6" a="1"/>
  <c r="AA669" i="6" s="1"/>
  <c r="AA670" i="6" a="1"/>
  <c r="AA670" i="6" s="1"/>
  <c r="AA671" i="6" a="1"/>
  <c r="AA671" i="6" s="1"/>
  <c r="AA672" i="6" a="1"/>
  <c r="AA672" i="6" s="1"/>
  <c r="AA673" i="6" a="1"/>
  <c r="AA673" i="6" s="1"/>
  <c r="AA674" i="6" a="1"/>
  <c r="AA674" i="6" s="1"/>
  <c r="AA675" i="6" a="1"/>
  <c r="AA675" i="6" s="1"/>
  <c r="AA676" i="6" a="1"/>
  <c r="AA676" i="6" s="1"/>
  <c r="AA677" i="6" a="1"/>
  <c r="AA677" i="6" s="1"/>
  <c r="AA678" i="6" a="1"/>
  <c r="AA678" i="6" s="1"/>
  <c r="AA679" i="6" a="1"/>
  <c r="AA679" i="6" s="1"/>
  <c r="AA680" i="6" a="1"/>
  <c r="AA680" i="6" s="1"/>
  <c r="AA681" i="6" a="1"/>
  <c r="AA681" i="6" s="1"/>
  <c r="AA682" i="6" a="1"/>
  <c r="AA682" i="6" s="1"/>
  <c r="AA683" i="6" a="1"/>
  <c r="AA683" i="6" s="1"/>
  <c r="AA684" i="6" a="1"/>
  <c r="AA684" i="6" s="1"/>
  <c r="AA685" i="6" a="1"/>
  <c r="AA685" i="6" s="1"/>
  <c r="AA686" i="6" a="1"/>
  <c r="AA686" i="6" s="1"/>
  <c r="AA687" i="6" a="1"/>
  <c r="AA687" i="6" s="1"/>
  <c r="AA688" i="6" a="1"/>
  <c r="AA688" i="6" s="1"/>
  <c r="AA689" i="6" a="1"/>
  <c r="AA689" i="6" s="1"/>
  <c r="AA690" i="6" a="1"/>
  <c r="AA690" i="6" s="1"/>
  <c r="AA691" i="6" a="1"/>
  <c r="AA691" i="6" s="1"/>
  <c r="AA692" i="6" a="1"/>
  <c r="AA692" i="6" s="1"/>
  <c r="AA693" i="6" a="1"/>
  <c r="AA693" i="6" s="1"/>
  <c r="AA694" i="6" a="1"/>
  <c r="AA694" i="6" s="1"/>
  <c r="AA695" i="6" a="1"/>
  <c r="AA695" i="6" s="1"/>
  <c r="AA696" i="6" a="1"/>
  <c r="AA696" i="6" s="1"/>
  <c r="AA697" i="6" a="1"/>
  <c r="AA697" i="6" s="1"/>
  <c r="AA698" i="6" a="1"/>
  <c r="AA698" i="6" s="1"/>
  <c r="AA699" i="6" a="1"/>
  <c r="AA699" i="6" s="1"/>
  <c r="AA700" i="6" a="1"/>
  <c r="AA700" i="6" s="1"/>
  <c r="AA701" i="6" a="1"/>
  <c r="AA701" i="6" s="1"/>
  <c r="AA702" i="6" a="1"/>
  <c r="AA702" i="6" s="1"/>
  <c r="AA703" i="6" a="1"/>
  <c r="AA703" i="6" s="1"/>
  <c r="AA704" i="6" a="1"/>
  <c r="AA704" i="6" s="1"/>
  <c r="AA705" i="6" a="1"/>
  <c r="AA705" i="6" s="1"/>
  <c r="AA706" i="6" a="1"/>
  <c r="AA706" i="6" s="1"/>
  <c r="AA707" i="6" a="1"/>
  <c r="AA707" i="6" s="1"/>
  <c r="AA708" i="6" a="1"/>
  <c r="AA708" i="6" s="1"/>
  <c r="AA709" i="6" a="1"/>
  <c r="AA709" i="6" s="1"/>
  <c r="AA710" i="6" a="1"/>
  <c r="AA710" i="6" s="1"/>
  <c r="AA711" i="6" a="1"/>
  <c r="AA711" i="6" s="1"/>
  <c r="AA712" i="6" a="1"/>
  <c r="AA712" i="6" s="1"/>
  <c r="AA713" i="6" a="1"/>
  <c r="AA713" i="6" s="1"/>
  <c r="AA714" i="6" a="1"/>
  <c r="AA714" i="6" s="1"/>
  <c r="AA715" i="6" a="1"/>
  <c r="AA715" i="6" s="1"/>
  <c r="AA716" i="6" a="1"/>
  <c r="AA716" i="6" s="1"/>
  <c r="AA717" i="6" a="1"/>
  <c r="AA717" i="6" s="1"/>
  <c r="AA718" i="6" a="1"/>
  <c r="AA718" i="6" s="1"/>
  <c r="AA719" i="6" a="1"/>
  <c r="AA719" i="6" s="1"/>
  <c r="AA720" i="6" a="1"/>
  <c r="AA720" i="6" s="1"/>
  <c r="AA721" i="6" a="1"/>
  <c r="AA721" i="6" s="1"/>
  <c r="AA722" i="6" a="1"/>
  <c r="AA722" i="6" s="1"/>
  <c r="AA723" i="6" a="1"/>
  <c r="AA723" i="6" s="1"/>
  <c r="AA724" i="6" a="1"/>
  <c r="AA724" i="6" s="1"/>
  <c r="AA725" i="6" a="1"/>
  <c r="AA725" i="6" s="1"/>
  <c r="AA726" i="6" a="1"/>
  <c r="AA726" i="6" s="1"/>
  <c r="AA727" i="6" a="1"/>
  <c r="AA727" i="6" s="1"/>
  <c r="AA728" i="6" a="1"/>
  <c r="AA728" i="6" s="1"/>
  <c r="AA729" i="6" a="1"/>
  <c r="AA729" i="6" s="1"/>
  <c r="AA730" i="6" a="1"/>
  <c r="AA730" i="6" s="1"/>
  <c r="AA731" i="6" a="1"/>
  <c r="AA731" i="6" s="1"/>
  <c r="AA732" i="6" a="1"/>
  <c r="AA732" i="6" s="1"/>
  <c r="AA733" i="6" a="1"/>
  <c r="AA733" i="6" s="1"/>
  <c r="AA734" i="6" a="1"/>
  <c r="AA734" i="6" s="1"/>
  <c r="AA735" i="6" a="1"/>
  <c r="AA735" i="6" s="1"/>
  <c r="AA736" i="6" a="1"/>
  <c r="AA736" i="6" s="1"/>
  <c r="AA737" i="6" a="1"/>
  <c r="AA737" i="6" s="1"/>
  <c r="AA738" i="6" a="1"/>
  <c r="AA738" i="6" s="1"/>
  <c r="AA739" i="6" a="1"/>
  <c r="AA739" i="6" s="1"/>
  <c r="AA740" i="6" a="1"/>
  <c r="AA740" i="6" s="1"/>
  <c r="AA741" i="6" a="1"/>
  <c r="AA741" i="6" s="1"/>
  <c r="AA742" i="6" a="1"/>
  <c r="AA742" i="6" s="1"/>
  <c r="AA743" i="6" a="1"/>
  <c r="AA743" i="6" s="1"/>
  <c r="AA744" i="6" a="1"/>
  <c r="AA744" i="6" s="1"/>
  <c r="AA745" i="6" a="1"/>
  <c r="AA745" i="6" s="1"/>
  <c r="AA746" i="6" a="1"/>
  <c r="AA746" i="6" s="1"/>
  <c r="AA747" i="6" a="1"/>
  <c r="AA747" i="6" s="1"/>
  <c r="AA748" i="6" a="1"/>
  <c r="AA748" i="6" s="1"/>
  <c r="AA749" i="6" a="1"/>
  <c r="AA749" i="6" s="1"/>
  <c r="AA750" i="6" a="1"/>
  <c r="AA750" i="6" s="1"/>
  <c r="AA751" i="6" a="1"/>
  <c r="AA751" i="6" s="1"/>
  <c r="AA752" i="6" a="1"/>
  <c r="AA752" i="6" s="1"/>
  <c r="AA753" i="6" a="1"/>
  <c r="AA753" i="6" s="1"/>
  <c r="AA754" i="6" a="1"/>
  <c r="AA754" i="6" s="1"/>
  <c r="AA755" i="6" a="1"/>
  <c r="AA755" i="6" s="1"/>
  <c r="AA756" i="6" a="1"/>
  <c r="AA756" i="6" s="1"/>
  <c r="AA757" i="6" a="1"/>
  <c r="AA757" i="6" s="1"/>
  <c r="AA758" i="6" a="1"/>
  <c r="AA758" i="6" s="1"/>
  <c r="AA759" i="6" a="1"/>
  <c r="AA759" i="6" s="1"/>
  <c r="AA760" i="6" a="1"/>
  <c r="AA760" i="6" s="1"/>
  <c r="AA761" i="6" a="1"/>
  <c r="AA761" i="6" s="1"/>
  <c r="AA762" i="6" a="1"/>
  <c r="AA762" i="6" s="1"/>
  <c r="AA763" i="6" a="1"/>
  <c r="AA763" i="6" s="1"/>
  <c r="AA764" i="6" a="1"/>
  <c r="AA764" i="6" s="1"/>
  <c r="AA765" i="6" a="1"/>
  <c r="AA765" i="6" s="1"/>
  <c r="AA766" i="6" a="1"/>
  <c r="AA766" i="6" s="1"/>
  <c r="AA767" i="6" a="1"/>
  <c r="AA767" i="6" s="1"/>
  <c r="AA768" i="6" a="1"/>
  <c r="AA768" i="6" s="1"/>
  <c r="AA769" i="6" a="1"/>
  <c r="AA769" i="6" s="1"/>
  <c r="AA770" i="6" a="1"/>
  <c r="AA770" i="6" s="1"/>
  <c r="AA771" i="6" a="1"/>
  <c r="AA771" i="6" s="1"/>
  <c r="AA772" i="6" a="1"/>
  <c r="AA772" i="6" s="1"/>
  <c r="AA773" i="6" a="1"/>
  <c r="AA773" i="6" s="1"/>
  <c r="AA774" i="6" a="1"/>
  <c r="AA774" i="6" s="1"/>
  <c r="AA775" i="6" a="1"/>
  <c r="AA775" i="6" s="1"/>
  <c r="AA776" i="6" a="1"/>
  <c r="AA776" i="6" s="1"/>
  <c r="AA777" i="6" a="1"/>
  <c r="AA777" i="6" s="1"/>
  <c r="AA778" i="6" a="1"/>
  <c r="AA778" i="6" s="1"/>
  <c r="AA779" i="6" a="1"/>
  <c r="AA779" i="6" s="1"/>
  <c r="AA780" i="6" a="1"/>
  <c r="AA780" i="6" s="1"/>
  <c r="AA781" i="6" a="1"/>
  <c r="AA781" i="6" s="1"/>
  <c r="M9" i="6"/>
  <c r="M10" i="6"/>
  <c r="M17" i="6"/>
  <c r="M18" i="6"/>
  <c r="M19" i="6"/>
  <c r="M20" i="6"/>
  <c r="M21" i="6"/>
  <c r="M22" i="6"/>
  <c r="M23" i="6"/>
  <c r="M24" i="6"/>
  <c r="M25" i="6"/>
  <c r="M26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66" i="6"/>
  <c r="M67" i="6"/>
  <c r="M54" i="6"/>
  <c r="M55" i="6"/>
  <c r="M56" i="6"/>
  <c r="M57" i="6"/>
  <c r="M58" i="6"/>
  <c r="M59" i="6"/>
  <c r="M63" i="6"/>
  <c r="M64" i="6"/>
  <c r="M65" i="6"/>
  <c r="M62" i="6"/>
  <c r="M61" i="6"/>
  <c r="M60" i="6"/>
  <c r="M52" i="6"/>
  <c r="M53" i="6"/>
  <c r="M40" i="6"/>
  <c r="M41" i="6"/>
  <c r="M42" i="6"/>
  <c r="M43" i="6"/>
  <c r="M44" i="6"/>
  <c r="M45" i="6"/>
  <c r="M50" i="6"/>
  <c r="M51" i="6"/>
  <c r="M48" i="6"/>
  <c r="M49" i="6"/>
  <c r="M46" i="6"/>
  <c r="M47" i="6"/>
  <c r="M38" i="6"/>
  <c r="M39" i="6"/>
  <c r="M27" i="6"/>
  <c r="M28" i="6"/>
  <c r="M29" i="6"/>
  <c r="M30" i="6"/>
  <c r="M31" i="6"/>
  <c r="M32" i="6"/>
  <c r="M36" i="6"/>
  <c r="M37" i="6"/>
  <c r="M35" i="6"/>
  <c r="M34" i="6"/>
  <c r="M33" i="6"/>
  <c r="M167" i="6"/>
  <c r="M168" i="6"/>
  <c r="M171" i="6"/>
  <c r="M172" i="6"/>
  <c r="M175" i="6"/>
  <c r="M176" i="6"/>
  <c r="M179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342" i="6"/>
  <c r="M343" i="6"/>
  <c r="M329" i="6"/>
  <c r="M330" i="6"/>
  <c r="M327" i="6"/>
  <c r="M328" i="6"/>
  <c r="M326" i="6"/>
  <c r="M325" i="6"/>
  <c r="M324" i="6"/>
  <c r="M334" i="6"/>
  <c r="M331" i="6"/>
  <c r="M332" i="6"/>
  <c r="M333" i="6"/>
  <c r="M335" i="6"/>
  <c r="M337" i="6"/>
  <c r="M336" i="6"/>
  <c r="M344" i="6"/>
  <c r="M345" i="6"/>
  <c r="M341" i="6"/>
  <c r="M340" i="6"/>
  <c r="M339" i="6"/>
  <c r="M338" i="6"/>
  <c r="M320" i="6"/>
  <c r="M321" i="6"/>
  <c r="M302" i="6"/>
  <c r="M303" i="6"/>
  <c r="M304" i="6"/>
  <c r="M305" i="6"/>
  <c r="M306" i="6"/>
  <c r="M307" i="6"/>
  <c r="M308" i="6"/>
  <c r="M316" i="6"/>
  <c r="M318" i="6"/>
  <c r="M319" i="6"/>
  <c r="M317" i="6"/>
  <c r="M315" i="6"/>
  <c r="M313" i="6"/>
  <c r="M322" i="6"/>
  <c r="M323" i="6"/>
  <c r="M312" i="6"/>
  <c r="M311" i="6"/>
  <c r="M310" i="6"/>
  <c r="M314" i="6"/>
  <c r="M309" i="6"/>
  <c r="M297" i="6"/>
  <c r="M298" i="6"/>
  <c r="M279" i="6"/>
  <c r="M281" i="6"/>
  <c r="M282" i="6"/>
  <c r="M283" i="6"/>
  <c r="M284" i="6"/>
  <c r="M285" i="6"/>
  <c r="M280" i="6"/>
  <c r="M293" i="6"/>
  <c r="M294" i="6"/>
  <c r="M295" i="6"/>
  <c r="M296" i="6"/>
  <c r="M290" i="6"/>
  <c r="M291" i="6"/>
  <c r="M292" i="6"/>
  <c r="M299" i="6"/>
  <c r="M300" i="6"/>
  <c r="M301" i="6"/>
  <c r="M286" i="6"/>
  <c r="M287" i="6"/>
  <c r="M288" i="6"/>
  <c r="M289" i="6"/>
  <c r="M274" i="6"/>
  <c r="M277" i="6"/>
  <c r="M256" i="6"/>
  <c r="M257" i="6"/>
  <c r="M258" i="6"/>
  <c r="M259" i="6"/>
  <c r="M260" i="6"/>
  <c r="M261" i="6"/>
  <c r="M262" i="6"/>
  <c r="M270" i="6"/>
  <c r="M278" i="6"/>
  <c r="M271" i="6"/>
  <c r="M272" i="6"/>
  <c r="M273" i="6"/>
  <c r="M267" i="6"/>
  <c r="M268" i="6"/>
  <c r="M269" i="6"/>
  <c r="M275" i="6"/>
  <c r="M276" i="6"/>
  <c r="M266" i="6"/>
  <c r="M265" i="6"/>
  <c r="M264" i="6"/>
  <c r="M263" i="6"/>
  <c r="M499" i="6"/>
  <c r="M500" i="6"/>
  <c r="M501" i="6"/>
  <c r="M504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66" i="6"/>
  <c r="M567" i="6"/>
  <c r="M103" i="6"/>
  <c r="M104" i="6"/>
  <c r="M105" i="6"/>
  <c r="M106" i="6"/>
  <c r="M107" i="6"/>
  <c r="M108" i="6"/>
  <c r="M109" i="6"/>
  <c r="M110" i="6"/>
  <c r="M111" i="6"/>
  <c r="M112" i="6"/>
  <c r="M568" i="6"/>
  <c r="M569" i="6"/>
  <c r="M570" i="6"/>
  <c r="M571" i="6"/>
  <c r="M572" i="6"/>
  <c r="M363" i="6"/>
  <c r="M364" i="6"/>
  <c r="M365" i="6"/>
  <c r="M366" i="6"/>
  <c r="M367" i="6"/>
  <c r="M368" i="6"/>
  <c r="M369" i="6"/>
  <c r="M370" i="6"/>
  <c r="M371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2" i="6"/>
  <c r="M483" i="6"/>
  <c r="M484" i="6"/>
  <c r="M485" i="6"/>
  <c r="M486" i="6"/>
  <c r="M488" i="6"/>
  <c r="M489" i="6"/>
  <c r="M490" i="6"/>
  <c r="M491" i="6"/>
  <c r="M492" i="6"/>
  <c r="M493" i="6"/>
  <c r="M494" i="6"/>
  <c r="M495" i="6"/>
  <c r="M496" i="6"/>
  <c r="M497" i="6"/>
  <c r="M498" i="6"/>
  <c r="M553" i="6"/>
  <c r="M554" i="6"/>
  <c r="M555" i="6"/>
  <c r="M556" i="6"/>
  <c r="M557" i="6"/>
  <c r="M558" i="6"/>
  <c r="M559" i="6"/>
  <c r="M560" i="6"/>
  <c r="M573" i="6"/>
  <c r="M174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8" i="6"/>
  <c r="BJ2" i="7" l="1" a="1"/>
  <c r="BJ2" i="7" s="1"/>
  <c r="BK2" i="7" a="1"/>
  <c r="BK2" i="7" s="1"/>
  <c r="BL2" i="7" a="1"/>
  <c r="BL2" i="7" s="1"/>
  <c r="BM2" i="7" a="1"/>
  <c r="BM2" i="7" s="1"/>
  <c r="BN2" i="7" a="1"/>
  <c r="BN2" i="7" s="1"/>
  <c r="BO2" i="7" a="1"/>
  <c r="BO2" i="7" s="1"/>
  <c r="BP2" i="7" a="1"/>
  <c r="BP2" i="7" s="1"/>
  <c r="BQ2" i="7" a="1"/>
  <c r="BQ2" i="7" s="1"/>
  <c r="BR2" i="7" a="1"/>
  <c r="BR2" i="7" s="1"/>
  <c r="BS2" i="7" a="1"/>
  <c r="BS2" i="7" s="1"/>
  <c r="BT2" i="7" a="1"/>
  <c r="BT2" i="7" s="1"/>
  <c r="BU2" i="7" a="1"/>
  <c r="BU2" i="7" s="1"/>
  <c r="BV2" i="7" a="1"/>
  <c r="BV2" i="7" s="1"/>
  <c r="BW2" i="7" a="1"/>
  <c r="BW2" i="7" s="1"/>
  <c r="BX2" i="7" a="1"/>
  <c r="BX2" i="7" s="1"/>
  <c r="BY2" i="7" a="1"/>
  <c r="BY2" i="7" s="1"/>
  <c r="BZ2" i="7" a="1"/>
  <c r="BZ2" i="7" s="1"/>
  <c r="CA2" i="7" a="1"/>
  <c r="CA2" i="7" s="1"/>
  <c r="CB2" i="7" a="1"/>
  <c r="CB2" i="7" s="1"/>
  <c r="CC2" i="7" a="1"/>
  <c r="CC2" i="7" s="1"/>
  <c r="CD2" i="7" a="1"/>
  <c r="CD2" i="7" s="1"/>
  <c r="CE2" i="7" a="1"/>
  <c r="CE2" i="7" s="1"/>
  <c r="CF2" i="7" a="1"/>
  <c r="CF2" i="7" s="1"/>
  <c r="CG2" i="7" a="1"/>
  <c r="CG2" i="7" s="1"/>
  <c r="CH2" i="7" a="1"/>
  <c r="CH2" i="7" s="1"/>
  <c r="CI2" i="7" a="1"/>
  <c r="CI2" i="7" s="1"/>
  <c r="CJ2" i="7" a="1"/>
  <c r="CJ2" i="7" s="1"/>
  <c r="CK2" i="7" a="1"/>
  <c r="CK2" i="7" s="1"/>
  <c r="CL2" i="7" a="1"/>
  <c r="CL2" i="7" s="1"/>
  <c r="CM2" i="7" a="1"/>
  <c r="CM2" i="7" s="1"/>
  <c r="CN2" i="7" a="1"/>
  <c r="CN2" i="7" s="1"/>
  <c r="CO2" i="7" a="1"/>
  <c r="CO2" i="7" s="1"/>
  <c r="CP2" i="7" a="1"/>
  <c r="CP2" i="7" s="1"/>
  <c r="CQ2" i="7" a="1"/>
  <c r="CQ2" i="7" s="1"/>
  <c r="CR2" i="7" a="1"/>
  <c r="CR2" i="7" s="1"/>
  <c r="CS2" i="7" a="1"/>
  <c r="CS2" i="7" s="1"/>
  <c r="CT2" i="7" a="1"/>
  <c r="CT2" i="7" s="1"/>
  <c r="CU2" i="7" a="1"/>
  <c r="CU2" i="7" s="1"/>
  <c r="CV2" i="7" a="1"/>
  <c r="CV2" i="7" s="1"/>
  <c r="CW2" i="7" a="1"/>
  <c r="CW2" i="7" s="1"/>
  <c r="CX2" i="7" a="1"/>
  <c r="CX2" i="7" s="1"/>
  <c r="CY2" i="7" a="1"/>
  <c r="CY2" i="7" s="1"/>
  <c r="CZ2" i="7" a="1"/>
  <c r="CZ2" i="7" s="1"/>
  <c r="DA2" i="7" a="1"/>
  <c r="DA2" i="7" s="1"/>
  <c r="DB2" i="7" a="1"/>
  <c r="DB2" i="7" s="1"/>
  <c r="DC2" i="7" a="1"/>
  <c r="DC2" i="7" s="1"/>
  <c r="DD2" i="7" a="1"/>
  <c r="DD2" i="7" s="1"/>
  <c r="DE2" i="7" a="1"/>
  <c r="DE2" i="7" s="1"/>
  <c r="DF2" i="7" a="1"/>
  <c r="DF2" i="7" s="1"/>
  <c r="DG2" i="7" a="1"/>
  <c r="DG2" i="7" s="1"/>
  <c r="DH2" i="7" a="1"/>
  <c r="DH2" i="7" s="1"/>
  <c r="DI2" i="7" a="1"/>
  <c r="DI2" i="7" s="1"/>
  <c r="DJ2" i="7" a="1"/>
  <c r="DJ2" i="7" s="1"/>
  <c r="DK2" i="7" a="1"/>
  <c r="DK2" i="7" s="1"/>
  <c r="DL2" i="7" a="1"/>
  <c r="DL2" i="7" s="1"/>
  <c r="DM2" i="7" a="1"/>
  <c r="DM2" i="7" s="1"/>
  <c r="DN2" i="7" a="1"/>
  <c r="DN2" i="7" s="1"/>
  <c r="DO2" i="7" a="1"/>
  <c r="DO2" i="7" s="1"/>
  <c r="DP2" i="7" a="1"/>
  <c r="DP2" i="7" s="1"/>
  <c r="DQ2" i="7" a="1"/>
  <c r="DQ2" i="7" s="1"/>
  <c r="DR2" i="7" a="1"/>
  <c r="DR2" i="7" s="1"/>
  <c r="DS2" i="7" a="1"/>
  <c r="DS2" i="7" s="1"/>
  <c r="DT2" i="7" a="1"/>
  <c r="DT2" i="7" s="1"/>
  <c r="DU2" i="7" a="1"/>
  <c r="DU2" i="7" s="1"/>
  <c r="DV2" i="7" a="1"/>
  <c r="DV2" i="7" s="1"/>
  <c r="DW2" i="7" a="1"/>
  <c r="DW2" i="7" s="1"/>
  <c r="DX2" i="7" a="1"/>
  <c r="DX2" i="7" s="1"/>
  <c r="DY2" i="7" a="1"/>
  <c r="DY2" i="7" s="1"/>
  <c r="DZ2" i="7" a="1"/>
  <c r="DZ2" i="7" s="1"/>
  <c r="B1" i="7" a="1"/>
  <c r="B1" i="7" s="1"/>
  <c r="B2" i="7" s="1" a="1"/>
  <c r="B2" i="7" s="1"/>
  <c r="BI2" i="7" l="1" a="1"/>
  <c r="BI2" i="7" s="1"/>
  <c r="BH2" i="7" a="1"/>
  <c r="BH2" i="7" s="1"/>
  <c r="BF2" i="7" a="1"/>
  <c r="BF2" i="7" s="1"/>
  <c r="AX2" i="7" a="1"/>
  <c r="AX2" i="7" s="1"/>
  <c r="AP2" i="7" a="1"/>
  <c r="AP2" i="7" s="1"/>
  <c r="AH2" i="7" a="1"/>
  <c r="AH2" i="7" s="1"/>
  <c r="Z2" i="7" a="1"/>
  <c r="Z2" i="7" s="1"/>
  <c r="R2" i="7" a="1"/>
  <c r="R2" i="7" s="1"/>
  <c r="J2" i="7" a="1"/>
  <c r="J2" i="7" s="1"/>
  <c r="BE2" i="7" a="1"/>
  <c r="BE2" i="7" s="1"/>
  <c r="AW2" i="7" a="1"/>
  <c r="AW2" i="7" s="1"/>
  <c r="AO2" i="7" a="1"/>
  <c r="AO2" i="7" s="1"/>
  <c r="AG2" i="7" a="1"/>
  <c r="AG2" i="7" s="1"/>
  <c r="Y2" i="7" a="1"/>
  <c r="Y2" i="7" s="1"/>
  <c r="Q2" i="7" a="1"/>
  <c r="Q2" i="7" s="1"/>
  <c r="I2" i="7" a="1"/>
  <c r="I2" i="7" s="1"/>
  <c r="BD2" i="7" a="1"/>
  <c r="BD2" i="7" s="1"/>
  <c r="AV2" i="7" a="1"/>
  <c r="AV2" i="7" s="1"/>
  <c r="AN2" i="7" a="1"/>
  <c r="AN2" i="7" s="1"/>
  <c r="AF2" i="7" a="1"/>
  <c r="AF2" i="7" s="1"/>
  <c r="X2" i="7" a="1"/>
  <c r="X2" i="7" s="1"/>
  <c r="P2" i="7" a="1"/>
  <c r="P2" i="7" s="1"/>
  <c r="H2" i="7" a="1"/>
  <c r="H2" i="7" s="1"/>
  <c r="BC2" i="7" a="1"/>
  <c r="BC2" i="7" s="1"/>
  <c r="AU2" i="7" a="1"/>
  <c r="AU2" i="7" s="1"/>
  <c r="AM2" i="7" a="1"/>
  <c r="AM2" i="7" s="1"/>
  <c r="AE2" i="7" a="1"/>
  <c r="AE2" i="7" s="1"/>
  <c r="W2" i="7" a="1"/>
  <c r="W2" i="7" s="1"/>
  <c r="O2" i="7" a="1"/>
  <c r="O2" i="7" s="1"/>
  <c r="G2" i="7" a="1"/>
  <c r="G2" i="7" s="1"/>
  <c r="BB2" i="7" a="1"/>
  <c r="BB2" i="7" s="1"/>
  <c r="AT2" i="7" a="1"/>
  <c r="AT2" i="7" s="1"/>
  <c r="AL2" i="7" a="1"/>
  <c r="AL2" i="7" s="1"/>
  <c r="AD2" i="7" a="1"/>
  <c r="AD2" i="7" s="1"/>
  <c r="V2" i="7" a="1"/>
  <c r="V2" i="7" s="1"/>
  <c r="N2" i="7" a="1"/>
  <c r="N2" i="7" s="1"/>
  <c r="F2" i="7" a="1"/>
  <c r="F2" i="7" s="1"/>
  <c r="BA2" i="7" a="1"/>
  <c r="BA2" i="7" s="1"/>
  <c r="AS2" i="7" a="1"/>
  <c r="AS2" i="7" s="1"/>
  <c r="AK2" i="7" a="1"/>
  <c r="AK2" i="7" s="1"/>
  <c r="AC2" i="7" a="1"/>
  <c r="AC2" i="7" s="1"/>
  <c r="U2" i="7" a="1"/>
  <c r="U2" i="7" s="1"/>
  <c r="M2" i="7" a="1"/>
  <c r="M2" i="7" s="1"/>
  <c r="E2" i="7" a="1"/>
  <c r="E2" i="7" s="1"/>
  <c r="AZ2" i="7" a="1"/>
  <c r="AZ2" i="7" s="1"/>
  <c r="AR2" i="7" a="1"/>
  <c r="AR2" i="7" s="1"/>
  <c r="AJ2" i="7" a="1"/>
  <c r="AJ2" i="7" s="1"/>
  <c r="AB2" i="7" a="1"/>
  <c r="AB2" i="7" s="1"/>
  <c r="T2" i="7" a="1"/>
  <c r="T2" i="7" s="1"/>
  <c r="L2" i="7" a="1"/>
  <c r="L2" i="7" s="1"/>
  <c r="D2" i="7" a="1"/>
  <c r="D2" i="7" s="1"/>
  <c r="BG2" i="7" a="1"/>
  <c r="BG2" i="7" s="1"/>
  <c r="AY2" i="7" a="1"/>
  <c r="AY2" i="7" s="1"/>
  <c r="AQ2" i="7" a="1"/>
  <c r="AQ2" i="7" s="1"/>
  <c r="AI2" i="7" a="1"/>
  <c r="AI2" i="7" s="1"/>
  <c r="AA2" i="7" a="1"/>
  <c r="AA2" i="7" s="1"/>
  <c r="S2" i="7" a="1"/>
  <c r="S2" i="7" s="1"/>
  <c r="K2" i="7" a="1"/>
  <c r="K2" i="7" s="1"/>
  <c r="C2" i="7" a="1"/>
  <c r="C2" i="7" s="1"/>
  <c r="M444" i="6"/>
  <c r="R444" i="6"/>
  <c r="S44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WilsonL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CF71D9C9-3A0E-4636-AF8F-38AD3545A0F3&lt;/VIEWGUID&gt;&lt;LISTNAME&gt;{24C05BA4-56D3-4389-8B83-D0B9F6FCEED1}&lt;/LISTNAME&gt;&lt;LISTWEB&gt;https://usengineering0.sharepoint.com/sites/DataDrivers/_vti_bin&lt;/LISTWEB&gt;&lt;LISTSUBWEB&gt;&lt;/LISTSUBWEB&gt;&lt;ROOTFOLDER&gt;&lt;/ROOTFOLDER&gt;&lt;/LIST&gt;" commandType="5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<sst xmlns="http://schemas.openxmlformats.org/spreadsheetml/2006/main" count="34006" uniqueCount="5956">
  <si>
    <t>Equipment Log</t>
  </si>
  <si>
    <t>Project Name:</t>
  </si>
  <si>
    <t>Example Project</t>
  </si>
  <si>
    <t>Project Number:</t>
  </si>
  <si>
    <t>Project Number</t>
  </si>
  <si>
    <t>Header Color Key</t>
  </si>
  <si>
    <t>Last Updated:</t>
  </si>
  <si>
    <t>Equipment Information</t>
  </si>
  <si>
    <t>Schedule Information</t>
  </si>
  <si>
    <t>Drawing/Location Information</t>
  </si>
  <si>
    <t>Purchasing/Submittal Information</t>
  </si>
  <si>
    <t>Equipment Name</t>
  </si>
  <si>
    <t>Equipment Tag ID</t>
  </si>
  <si>
    <t>Trade</t>
  </si>
  <si>
    <t>Equip Served by</t>
  </si>
  <si>
    <t>Vendor</t>
  </si>
  <si>
    <t>Manufacturer</t>
  </si>
  <si>
    <t>Model Number</t>
  </si>
  <si>
    <t>Size</t>
  </si>
  <si>
    <t>Unit</t>
  </si>
  <si>
    <t>Motor HP</t>
  </si>
  <si>
    <t>USE BIM Drawing</t>
  </si>
  <si>
    <t>Contract Drawing</t>
  </si>
  <si>
    <t>Revision</t>
  </si>
  <si>
    <t>Building Location</t>
  </si>
  <si>
    <t>Floor</t>
  </si>
  <si>
    <t>Area</t>
  </si>
  <si>
    <t>Room Number</t>
  </si>
  <si>
    <t>Spec Section</t>
  </si>
  <si>
    <t>Lead Time</t>
  </si>
  <si>
    <t>Release Date</t>
  </si>
  <si>
    <t>Scheduled Delivery Date</t>
  </si>
  <si>
    <t>Actual On-Site Date</t>
  </si>
  <si>
    <t>Delivery Location</t>
  </si>
  <si>
    <t>Submittal Number</t>
  </si>
  <si>
    <t>USE PO Number</t>
  </si>
  <si>
    <t>Notes</t>
  </si>
  <si>
    <t>Equipment Log - Quality Control</t>
  </si>
  <si>
    <t>MW/BE Purchaser</t>
  </si>
  <si>
    <t>Connection Size</t>
  </si>
  <si>
    <t>Electrical Requirement</t>
  </si>
  <si>
    <t>Electrical Disconnect</t>
  </si>
  <si>
    <t>Hand Designation (rt/lt)</t>
  </si>
  <si>
    <t>Branch/Inlet Size</t>
  </si>
  <si>
    <t>Slv length</t>
  </si>
  <si>
    <t>Equipment Log - Startup</t>
  </si>
  <si>
    <t>USE Startup</t>
  </si>
  <si>
    <t>Vendor Startup</t>
  </si>
  <si>
    <t>O&amp;M Received</t>
  </si>
  <si>
    <t>Attic Stock</t>
  </si>
  <si>
    <t>Warranty Info</t>
  </si>
  <si>
    <t>Preventative Maintenance</t>
  </si>
  <si>
    <t>Packing Slip/Confirmation</t>
  </si>
  <si>
    <t>Startup Completed</t>
  </si>
  <si>
    <t>Startup Notes</t>
  </si>
  <si>
    <t>Equipment Log - Submittals</t>
  </si>
  <si>
    <t>Sub PO#</t>
  </si>
  <si>
    <t>Submittal Status</t>
  </si>
  <si>
    <t>Submittal Submitted Date</t>
  </si>
  <si>
    <t>Submittal Approval Date</t>
  </si>
  <si>
    <t>Installation / Set Date</t>
  </si>
  <si>
    <t>Submittal Notes</t>
  </si>
  <si>
    <t>Asset Database Uploader</t>
  </si>
  <si>
    <t>Medtronic</t>
  </si>
  <si>
    <t>0130-0113605</t>
  </si>
  <si>
    <t>Project Type:</t>
  </si>
  <si>
    <t>Laboratory</t>
  </si>
  <si>
    <t>Asset Name</t>
  </si>
  <si>
    <t>Asset Tag</t>
  </si>
  <si>
    <t>Serial Number</t>
  </si>
  <si>
    <t>Estimated Operating Hours</t>
  </si>
  <si>
    <t>USAssetID</t>
  </si>
  <si>
    <t>System Category</t>
  </si>
  <si>
    <t>Sub System Type</t>
  </si>
  <si>
    <t>Sub System Classification</t>
  </si>
  <si>
    <t>Asset Size (Rounded up)</t>
  </si>
  <si>
    <t>ID Unit</t>
  </si>
  <si>
    <t>Service Life</t>
  </si>
  <si>
    <t>Date Installed</t>
  </si>
  <si>
    <t>FAN</t>
  </si>
  <si>
    <t>LF1-EF-R02</t>
  </si>
  <si>
    <t>Sheetmetal</t>
  </si>
  <si>
    <t>Exhaust Fan</t>
  </si>
  <si>
    <t>A2</t>
  </si>
  <si>
    <t>ROOF</t>
  </si>
  <si>
    <t>LF1-EF-R03</t>
  </si>
  <si>
    <t>LF1-EF-R04</t>
  </si>
  <si>
    <t>Fan Powered Box</t>
  </si>
  <si>
    <t>LF1-FPB-101</t>
  </si>
  <si>
    <t>VAV Terminal, Fan Powered</t>
  </si>
  <si>
    <t>Air Purification Co.</t>
  </si>
  <si>
    <t>Titus</t>
  </si>
  <si>
    <t>A1</t>
  </si>
  <si>
    <t>LOADING - LF1-1-137</t>
  </si>
  <si>
    <t>LF1-FPB-102</t>
  </si>
  <si>
    <t>SOLUTION CENTER - LF1-1-151</t>
  </si>
  <si>
    <t>LF1-FPB-103</t>
  </si>
  <si>
    <t>DINING - LF1-1-205</t>
  </si>
  <si>
    <t>LF1-FPB-104</t>
  </si>
  <si>
    <t>LF1-FPB-105</t>
  </si>
  <si>
    <t>LF1-FPB-106</t>
  </si>
  <si>
    <t>LF1-FPB-107</t>
  </si>
  <si>
    <t>LF1-FPB-108</t>
  </si>
  <si>
    <t>COFFEE - LF1-1-220</t>
  </si>
  <si>
    <t>LF1-FPB-109</t>
  </si>
  <si>
    <t>STORAGE - LF1-1-256</t>
  </si>
  <si>
    <t>LF1-FPB-110</t>
  </si>
  <si>
    <t>MECHANICS - LF1-1-133</t>
  </si>
  <si>
    <t>LF1-FPB-501</t>
  </si>
  <si>
    <t>OPEN OFFICE - LF1-5-120</t>
  </si>
  <si>
    <t>LF1-FPB-502</t>
  </si>
  <si>
    <t>LF1-FPB-503</t>
  </si>
  <si>
    <t>OPEN OFFICE - LF1-5-160</t>
  </si>
  <si>
    <t>LF1-FPB-504</t>
  </si>
  <si>
    <t>LF1-FPB-505</t>
  </si>
  <si>
    <t>CONF - LF1-5-172</t>
  </si>
  <si>
    <t>LF1-FPB-506</t>
  </si>
  <si>
    <t>OPEN OFFICE - LF1-5-157</t>
  </si>
  <si>
    <t>LF1-FPB-507</t>
  </si>
  <si>
    <t>OPEN OFFICE - LF1-5-220</t>
  </si>
  <si>
    <t>LF1-FPB-508</t>
  </si>
  <si>
    <t>LF1-FPB-509</t>
  </si>
  <si>
    <t>LF1-FPB-510</t>
  </si>
  <si>
    <t>OPEN OFFICE - LF1-5-270</t>
  </si>
  <si>
    <t>LF1-FPB-511</t>
  </si>
  <si>
    <t>LF1-FPB-512</t>
  </si>
  <si>
    <t>LF1-FPB-513</t>
  </si>
  <si>
    <t>OPEN OFFICE - LF1-5-101</t>
  </si>
  <si>
    <t>LF1-FPB-514</t>
  </si>
  <si>
    <t>LF1-FPB-515</t>
  </si>
  <si>
    <t>LF1-FPB-516</t>
  </si>
  <si>
    <t>LF1-FPB-413</t>
  </si>
  <si>
    <t>OPEN OFFICE - LF1-4-101</t>
  </si>
  <si>
    <t>LF1-FPB-414</t>
  </si>
  <si>
    <t>OPEN OFFICE - LF1-4-120</t>
  </si>
  <si>
    <t>LF1-FPB-401</t>
  </si>
  <si>
    <t>LF1-FPB-402</t>
  </si>
  <si>
    <t>LF1-FPB-403</t>
  </si>
  <si>
    <t>OFFICE - LF1-4-160</t>
  </si>
  <si>
    <t>LF1-FPB-404</t>
  </si>
  <si>
    <t>LF1-FPB-405</t>
  </si>
  <si>
    <t>LF1-FPB-406</t>
  </si>
  <si>
    <t>OPEN OFFICE - LF1-4-157</t>
  </si>
  <si>
    <t>LF1-FPB-410</t>
  </si>
  <si>
    <t>OPEN OFFICE - LF1-4-270</t>
  </si>
  <si>
    <t>LF1-FPB-411</t>
  </si>
  <si>
    <t>LF1-FPB-412</t>
  </si>
  <si>
    <t>LF1-FPB-409</t>
  </si>
  <si>
    <t>OPEN OFFICE - LF1-4-220</t>
  </si>
  <si>
    <t>LF1-FPB-408</t>
  </si>
  <si>
    <t>LF1-FPB-407</t>
  </si>
  <si>
    <t>OPEN OFFICE- LF1-4-220</t>
  </si>
  <si>
    <t>LF1-FPB-313</t>
  </si>
  <si>
    <t>OPEN OFFICE - LF1-3-101</t>
  </si>
  <si>
    <t>LF1-FPB-314</t>
  </si>
  <si>
    <t>OPEN OFFICE - LF1-3-120</t>
  </si>
  <si>
    <t>LF1-FPB-301</t>
  </si>
  <si>
    <t>LF1-FPB-302</t>
  </si>
  <si>
    <t>LF1-FPB-303</t>
  </si>
  <si>
    <t>OPEN OFFICE - LF1-3-160</t>
  </si>
  <si>
    <t>LF1-FPB-304</t>
  </si>
  <si>
    <t>LF1-FPB-305</t>
  </si>
  <si>
    <t>LF1-FPB-306</t>
  </si>
  <si>
    <t>OPEN OFFICE - LF1-3-157</t>
  </si>
  <si>
    <t>LF1-FPB-311</t>
  </si>
  <si>
    <t>OPEN OFFICE - LF1-3-270</t>
  </si>
  <si>
    <t>LF1-FPB-312</t>
  </si>
  <si>
    <t>LF1-FPB-309</t>
  </si>
  <si>
    <t>OPEN OFFICE - A-3040</t>
  </si>
  <si>
    <t>LF1-FPB-310</t>
  </si>
  <si>
    <t>LF1-FPB-307</t>
  </si>
  <si>
    <t>OPEN OFFICE- LF1-3-220</t>
  </si>
  <si>
    <t>LF1-FPB-308</t>
  </si>
  <si>
    <t>LF1-FPB-213</t>
  </si>
  <si>
    <t>OPEN OFFICE - LF1-2-101</t>
  </si>
  <si>
    <t>LF1-FPB-214</t>
  </si>
  <si>
    <t>OPEN OFFICE - LF1-2-120</t>
  </si>
  <si>
    <t>LF1-FPB-201</t>
  </si>
  <si>
    <t>LF1-FPB-202</t>
  </si>
  <si>
    <t>LF1-FPB-203</t>
  </si>
  <si>
    <t>OPEN OFFICE- LF1-2-160</t>
  </si>
  <si>
    <t>LF1-FPB-204</t>
  </si>
  <si>
    <t>LF1-FPB-205</t>
  </si>
  <si>
    <t>LF1-FPB-206</t>
  </si>
  <si>
    <t>OPEN OFFICE- LF1-2-157</t>
  </si>
  <si>
    <t>LF1-FPB-211</t>
  </si>
  <si>
    <t>OPEN OFFICE- LF1-2-270</t>
  </si>
  <si>
    <t>LF1-FPB-212</t>
  </si>
  <si>
    <t>LF1-FPB-209</t>
  </si>
  <si>
    <t>OPEN OFFICE- LF1-2-220</t>
  </si>
  <si>
    <t>LF1-FPB-208</t>
  </si>
  <si>
    <t>LF1-FPB-207</t>
  </si>
  <si>
    <t>Gas Water Heater</t>
  </si>
  <si>
    <t>LF1-GWH-101</t>
  </si>
  <si>
    <t>Water Heaters, Residential, Gas</t>
  </si>
  <si>
    <t>STORAGE - LF1-1-257</t>
  </si>
  <si>
    <t>LF1-GWH-102</t>
  </si>
  <si>
    <t>Lab Air Compressor</t>
  </si>
  <si>
    <t>Air Compressor</t>
  </si>
  <si>
    <t>WATER SERVICE- 111A</t>
  </si>
  <si>
    <t>Lead Free Expansion Tank</t>
  </si>
  <si>
    <t>LF1-LFET-102</t>
  </si>
  <si>
    <t>Expansion Tank</t>
  </si>
  <si>
    <t>Pump</t>
  </si>
  <si>
    <t>LF1-HWRP-102</t>
  </si>
  <si>
    <t>Circulating Pump, End Suction</t>
  </si>
  <si>
    <t>LF1-HWRP-103</t>
  </si>
  <si>
    <t>Rooftop Unit</t>
  </si>
  <si>
    <t>LF1-RTU-R05</t>
  </si>
  <si>
    <t>Rooftop A/C</t>
  </si>
  <si>
    <t>Terminal Unit VAV</t>
  </si>
  <si>
    <t>LF1-VAV-101</t>
  </si>
  <si>
    <t>VAV Terminal</t>
  </si>
  <si>
    <t>MAIL SERVICES - LF1-1-131</t>
  </si>
  <si>
    <t>LF1-VAV-102</t>
  </si>
  <si>
    <t>TECH SERVIES EQUIPMENT ROOM - LF1-1-134</t>
  </si>
  <si>
    <t>LF1-VAV-103</t>
  </si>
  <si>
    <t>EQUIP ROOM - LF1-1-35</t>
  </si>
  <si>
    <t>LF1-VAV-104</t>
  </si>
  <si>
    <t>WORK/BENCH - LF1-1-152</t>
  </si>
  <si>
    <t>LF1-VAV-105</t>
  </si>
  <si>
    <t>HALLWAY - LF1-1-200</t>
  </si>
  <si>
    <t>LF1-VAV-106</t>
  </si>
  <si>
    <t>FOODWORKS - LF1-1-203</t>
  </si>
  <si>
    <t>LF1-VAV-107</t>
  </si>
  <si>
    <t>LF1-VAV-108</t>
  </si>
  <si>
    <t>MARKET - A-1210</t>
  </si>
  <si>
    <t>LF1-VAV-109</t>
  </si>
  <si>
    <t>OFFICE - LF1-1-251</t>
  </si>
  <si>
    <t>LF1-VAV-110</t>
  </si>
  <si>
    <t>KITCHEN - LF1-1-211</t>
  </si>
  <si>
    <t>LF1-VAV-111</t>
  </si>
  <si>
    <t>WAREWASHING - LF1-1-213</t>
  </si>
  <si>
    <t>LF1-VAV-112</t>
  </si>
  <si>
    <t>LF1-VAV-113</t>
  </si>
  <si>
    <t>COMPRESSORS - LF1-1-111</t>
  </si>
  <si>
    <t>LF1-VAV-114</t>
  </si>
  <si>
    <t>LF1-VAV-115</t>
  </si>
  <si>
    <t>STORAGE - LF1-1-121</t>
  </si>
  <si>
    <t>LF1-VAV-116</t>
  </si>
  <si>
    <t>LF1-VAV-117</t>
  </si>
  <si>
    <t>JANITORIAL STORAGE - LF1-1-124</t>
  </si>
  <si>
    <t>LF1-VAV-118</t>
  </si>
  <si>
    <t>LF1-VAV-119</t>
  </si>
  <si>
    <t>LF1-VAV-519</t>
  </si>
  <si>
    <t>CONF - LF1-5-280</t>
  </si>
  <si>
    <t>LF1-VAV-520</t>
  </si>
  <si>
    <t>CONF - LF1-5-103</t>
  </si>
  <si>
    <t>LF1-VAV-506</t>
  </si>
  <si>
    <t>LF1-VAV-507</t>
  </si>
  <si>
    <t>LF1-VAV-504</t>
  </si>
  <si>
    <t>LF1-VAV-505</t>
  </si>
  <si>
    <t>LF1-VAV-503</t>
  </si>
  <si>
    <t>LF1-VAV-502</t>
  </si>
  <si>
    <t>OFFICE - LF1-5-123</t>
  </si>
  <si>
    <t>LF1-VAV-501</t>
  </si>
  <si>
    <t>LF1-VAV-511</t>
  </si>
  <si>
    <t>LF1-VAV-508</t>
  </si>
  <si>
    <t>OFFICE - LF1-5-223</t>
  </si>
  <si>
    <t>LF1-VAV-509</t>
  </si>
  <si>
    <t>OFFICE - LF1-5-224</t>
  </si>
  <si>
    <t>LF1-VAV-510</t>
  </si>
  <si>
    <t>CONF - LF1-5-228</t>
  </si>
  <si>
    <t>LF1-VAV-512</t>
  </si>
  <si>
    <t>CONF - LF1-5-213</t>
  </si>
  <si>
    <t>LF1-VAV-514</t>
  </si>
  <si>
    <t>CONF - LF1-5-252</t>
  </si>
  <si>
    <t>LF1-VAV-513</t>
  </si>
  <si>
    <t>CONF - LF1-5-212</t>
  </si>
  <si>
    <t>LF1-VAV-521</t>
  </si>
  <si>
    <t>DOCUMENT CONTROL FILE ROOM - LF1-5-253</t>
  </si>
  <si>
    <t>LF1-VAV-522</t>
  </si>
  <si>
    <t>LF1-VAV-518</t>
  </si>
  <si>
    <t>CONF - LF1-5-279</t>
  </si>
  <si>
    <t>LF1-VAV-517</t>
  </si>
  <si>
    <t>OFFICE - LF1-5-278</t>
  </si>
  <si>
    <t>LF1-VAV-516</t>
  </si>
  <si>
    <t>OFFICE - LF1-5-274</t>
  </si>
  <si>
    <t>LF1-VAV-515</t>
  </si>
  <si>
    <t>LF1-VAV-419</t>
  </si>
  <si>
    <t>CONF - LF1-4-280</t>
  </si>
  <si>
    <t>LF1-VAV-420</t>
  </si>
  <si>
    <t>CONF - LF1-4-103</t>
  </si>
  <si>
    <t>LF1-VAV-401</t>
  </si>
  <si>
    <t>LF1-VAV-402</t>
  </si>
  <si>
    <t>OFFICE - LF1-4-123</t>
  </si>
  <si>
    <t>LF1-VAV-403</t>
  </si>
  <si>
    <t>LF1-VAV-404</t>
  </si>
  <si>
    <t>LF1-VAV-405</t>
  </si>
  <si>
    <t>CONF - LF1-4-172</t>
  </si>
  <si>
    <t>LF1-VAV-406</t>
  </si>
  <si>
    <t>LF1-VAV-407</t>
  </si>
  <si>
    <t>LF1-VAV-415</t>
  </si>
  <si>
    <t>LF1-VAV-417</t>
  </si>
  <si>
    <t>OFFICE - LF1-4-278</t>
  </si>
  <si>
    <t>LF1-VAV-418</t>
  </si>
  <si>
    <t>CONF - LF1-4-279</t>
  </si>
  <si>
    <t>LF1-VAV-416</t>
  </si>
  <si>
    <t>OFFICE - LF1-4-274</t>
  </si>
  <si>
    <t>LF1-VAV-414</t>
  </si>
  <si>
    <t>CONF- LF1-4-252</t>
  </si>
  <si>
    <t>LF1-VAV-412</t>
  </si>
  <si>
    <t>LF1-VAV-421</t>
  </si>
  <si>
    <t>RTG LEADERSHIP MEETING ROOM- LF1-4-212</t>
  </si>
  <si>
    <t>LF1-VAV-422</t>
  </si>
  <si>
    <t>LF1-VAV-411</t>
  </si>
  <si>
    <t>LF1-VAV-410</t>
  </si>
  <si>
    <t>CONF - LF1-4-228</t>
  </si>
  <si>
    <t>LF1-VAV-409</t>
  </si>
  <si>
    <t>OFFICE - LF1-4-224</t>
  </si>
  <si>
    <t>LF1-VAV-413</t>
  </si>
  <si>
    <t>LF1-VAV-408</t>
  </si>
  <si>
    <t>OFFICE- LF1-4-223</t>
  </si>
  <si>
    <t>LF1-VAV-319</t>
  </si>
  <si>
    <t>CONF - LF1-3-280</t>
  </si>
  <si>
    <t>LF1-VAV-320</t>
  </si>
  <si>
    <t>LF1-VAV-301</t>
  </si>
  <si>
    <t>LF1-VAV-303</t>
  </si>
  <si>
    <t>LF1-VAV-304</t>
  </si>
  <si>
    <t>LF1-VAV-305</t>
  </si>
  <si>
    <t>CONF - LF1-3-172</t>
  </si>
  <si>
    <t>LF1-VAV-306</t>
  </si>
  <si>
    <t>LF1-VAV-307</t>
  </si>
  <si>
    <t>LF1-VAV-302</t>
  </si>
  <si>
    <t>OFFICE - LF1-3-123</t>
  </si>
  <si>
    <t>LF1-VAV-315</t>
  </si>
  <si>
    <t>OFFICE - LF1-3-269</t>
  </si>
  <si>
    <t>LF1-VAV-316</t>
  </si>
  <si>
    <t>OFFICE - LF1-3-274</t>
  </si>
  <si>
    <t>LF1-VAV-317</t>
  </si>
  <si>
    <t>OFFICE - LF1-3-278</t>
  </si>
  <si>
    <t>LF1-VAV-318</t>
  </si>
  <si>
    <t>CONF- LF1-3-279</t>
  </si>
  <si>
    <t>LF1-VAV-312</t>
  </si>
  <si>
    <t>CONF - LF1-3-214</t>
  </si>
  <si>
    <t>LF1-VAV-313</t>
  </si>
  <si>
    <t>CONF - LF1-3-213</t>
  </si>
  <si>
    <t>LF1-VAV-314</t>
  </si>
  <si>
    <t>CONF - LF1-3-252</t>
  </si>
  <si>
    <t>LF1-VAV-321</t>
  </si>
  <si>
    <t>VIS LAB - LF1-3-212</t>
  </si>
  <si>
    <t>LF1-VAV-322</t>
  </si>
  <si>
    <t>CONF - LF1-3-254</t>
  </si>
  <si>
    <t>LF1-VAV-323</t>
  </si>
  <si>
    <t>CONF - LF1-3-253</t>
  </si>
  <si>
    <t>LF1-VAV-308</t>
  </si>
  <si>
    <t>OFFICE - LF1-3-223</t>
  </si>
  <si>
    <t>LF1-VAV-309</t>
  </si>
  <si>
    <t>OFFICE - LF1-3-224</t>
  </si>
  <si>
    <t>LF1-VAV-310</t>
  </si>
  <si>
    <t>CONF - LF1-3-228</t>
  </si>
  <si>
    <t>LF1-VAV-311</t>
  </si>
  <si>
    <t>LF1-VAV-219</t>
  </si>
  <si>
    <t>CONF - LF1-2-280</t>
  </si>
  <si>
    <t>LF1-VAV-222</t>
  </si>
  <si>
    <t>CONF- LF1-2-103</t>
  </si>
  <si>
    <t>LF1-VAV-201</t>
  </si>
  <si>
    <t>LF1-VAV-202</t>
  </si>
  <si>
    <t>OFFICE- LF1-2-123</t>
  </si>
  <si>
    <t>LF1-VAV-203</t>
  </si>
  <si>
    <t>LF1-VAV-204</t>
  </si>
  <si>
    <t>LF1-VAV-205</t>
  </si>
  <si>
    <t>CONF- LF1-2-172</t>
  </si>
  <si>
    <t>LF1-VAV-206</t>
  </si>
  <si>
    <t>LF1-VAV-207</t>
  </si>
  <si>
    <t xml:space="preserve">LF1-VAV-215 </t>
  </si>
  <si>
    <t>LF1-VAV-223</t>
  </si>
  <si>
    <t>LF1-VAV-216</t>
  </si>
  <si>
    <t>OFFICE- LF1-2-274</t>
  </si>
  <si>
    <t>LF1-VAV-217</t>
  </si>
  <si>
    <t>OFFICE- LF1-2-278</t>
  </si>
  <si>
    <t>LF1-VAV-218</t>
  </si>
  <si>
    <t>CONF- LF1-2-279</t>
  </si>
  <si>
    <t>LF1-VAV-212</t>
  </si>
  <si>
    <t>CONF- LF1-2-214</t>
  </si>
  <si>
    <t>LF1-VAV-213</t>
  </si>
  <si>
    <t>CONF- LF1-2-213</t>
  </si>
  <si>
    <t>LF1-VAV-214</t>
  </si>
  <si>
    <t>CONF- LF1-2-252</t>
  </si>
  <si>
    <t>LF1-VAV-220</t>
  </si>
  <si>
    <t>CONF- LF1-2-212</t>
  </si>
  <si>
    <t>LF1-VAV-221</t>
  </si>
  <si>
    <t>LF1-VAV-211</t>
  </si>
  <si>
    <t>LF1-VAV-210</t>
  </si>
  <si>
    <t>CONF- LF1-2-228</t>
  </si>
  <si>
    <t>LF1-VAV-209</t>
  </si>
  <si>
    <t>OFFICE- LF1-2-224</t>
  </si>
  <si>
    <t>LF1-VAV-208</t>
  </si>
  <si>
    <t>OFFICE- LF1-2-223</t>
  </si>
  <si>
    <t>Unit Heater</t>
  </si>
  <si>
    <t>LF1-UH-106</t>
  </si>
  <si>
    <t>Unit Heaters, Hydronic</t>
  </si>
  <si>
    <t>VRF Condensing Unit</t>
  </si>
  <si>
    <t>LF1-CU-R01</t>
  </si>
  <si>
    <t>Split Systems Air Cooled Condensing Unit</t>
  </si>
  <si>
    <t>LF1-CU-R03</t>
  </si>
  <si>
    <t>VRF Split System</t>
  </si>
  <si>
    <t>LF1-PAC-101</t>
  </si>
  <si>
    <t>Fan Coil A/C, Duct Mnt, Two Pipe</t>
  </si>
  <si>
    <t>MAIN ELEC - 113A</t>
  </si>
  <si>
    <t>LF1-PAC-102</t>
  </si>
  <si>
    <t>MSR/MDF/IDF/COMBO - 110A</t>
  </si>
  <si>
    <t>LF1-PAC-103</t>
  </si>
  <si>
    <t>LF1-PAC-104</t>
  </si>
  <si>
    <t>IDF - 116A</t>
  </si>
  <si>
    <t>LF1-PAC-105A</t>
  </si>
  <si>
    <t>LF1-PAC-105B</t>
  </si>
  <si>
    <t>LF1-PAC-106</t>
  </si>
  <si>
    <t>LF1-PAC-107</t>
  </si>
  <si>
    <t>ELEC - 115A</t>
  </si>
  <si>
    <t>LF1-PAC-201</t>
  </si>
  <si>
    <t>ELEC- 215A</t>
  </si>
  <si>
    <t>LF1-PAC-202</t>
  </si>
  <si>
    <t>IDF- 216A</t>
  </si>
  <si>
    <t>LF1-PAC-203</t>
  </si>
  <si>
    <t>IDF- 32</t>
  </si>
  <si>
    <t>LF1-PAC-204</t>
  </si>
  <si>
    <t>ELEC- 33</t>
  </si>
  <si>
    <t>LF1-PAC-301</t>
  </si>
  <si>
    <t>ELEC - 315A</t>
  </si>
  <si>
    <t>LF1-PAC-302</t>
  </si>
  <si>
    <t>IDF- 316A</t>
  </si>
  <si>
    <t>LF1-PAC-401</t>
  </si>
  <si>
    <t>ELEC - 415A</t>
  </si>
  <si>
    <t>LF1-PAC-402</t>
  </si>
  <si>
    <t>IDF- 416A</t>
  </si>
  <si>
    <t>LF1-PAC-501</t>
  </si>
  <si>
    <t>Ingersoll Rand</t>
  </si>
  <si>
    <t>ELEC - 515A</t>
  </si>
  <si>
    <t>LF1-PAC-502</t>
  </si>
  <si>
    <t>IDF - 516A</t>
  </si>
  <si>
    <t>Compressed Air/Vacuum Receiver</t>
  </si>
  <si>
    <t>LF2-WR-201</t>
  </si>
  <si>
    <t>C1</t>
  </si>
  <si>
    <t>RO/DI &amp; CCA ROOM - LF2-2-137</t>
  </si>
  <si>
    <t>LF2-FPB-201</t>
  </si>
  <si>
    <t>D - SOUTH CONNECTOR</t>
  </si>
  <si>
    <t>OBSERVATION ROOM - LF2-2-304B</t>
  </si>
  <si>
    <t>LF2-FPB-202</t>
  </si>
  <si>
    <t>BREAKOUT - LF2-2-300</t>
  </si>
  <si>
    <t>LF2-FPB-203</t>
  </si>
  <si>
    <t>MICROBIOLOGY LAB - LF2-2-308</t>
  </si>
  <si>
    <t>LF2-FPB-204</t>
  </si>
  <si>
    <t>LF2-FPB-205</t>
  </si>
  <si>
    <t>EINSTEIN MOCK OR - LF2-2-307</t>
  </si>
  <si>
    <t>LF2-FPB-206</t>
  </si>
  <si>
    <t>STORAGE - LF2-2-306</t>
  </si>
  <si>
    <t>LF2-FPB-207</t>
  </si>
  <si>
    <t>GALLEY - LF2-2-320</t>
  </si>
  <si>
    <t>LF2-FPB-208</t>
  </si>
  <si>
    <t>LF2-FPB-209</t>
  </si>
  <si>
    <t>LF2-LAC-201</t>
  </si>
  <si>
    <t>LF2-LAC-202</t>
  </si>
  <si>
    <t>Lab Air Dryer</t>
  </si>
  <si>
    <t>LF2-DD-201</t>
  </si>
  <si>
    <t>LF2-DD-202</t>
  </si>
  <si>
    <t>Lab Vacuum Pump</t>
  </si>
  <si>
    <t>LF2-LVP-201</t>
  </si>
  <si>
    <t>LF2-VAV-201</t>
  </si>
  <si>
    <t>LF2-VAV-202</t>
  </si>
  <si>
    <t>LF2-VAV-203</t>
  </si>
  <si>
    <t>ELEC - LF2-2-300A</t>
  </si>
  <si>
    <t>LF2-VAV-204</t>
  </si>
  <si>
    <t>HALLWAY - LF2-2-330</t>
  </si>
  <si>
    <t>LF2-VAV-205</t>
  </si>
  <si>
    <t>LF2-VAV-206</t>
  </si>
  <si>
    <t>CONF - LF2-2-321</t>
  </si>
  <si>
    <t>LF2-VAV-207</t>
  </si>
  <si>
    <t>LF2-VAV-212</t>
  </si>
  <si>
    <t>LF2-VAV-215</t>
  </si>
  <si>
    <t>LF2-VAV-L201</t>
  </si>
  <si>
    <t>SHARED INSTRUMENTS - LF2-2-101</t>
  </si>
  <si>
    <t>LF2-VAV-L202</t>
  </si>
  <si>
    <t>LF2-VAV-L203</t>
  </si>
  <si>
    <t>LF2-VAV-L204</t>
  </si>
  <si>
    <t>C2</t>
  </si>
  <si>
    <t>LF2-VAV-L205</t>
  </si>
  <si>
    <t>LF2-VAV-L206</t>
  </si>
  <si>
    <t>LF2-VAV-L207</t>
  </si>
  <si>
    <t>LF2-VAV-L208</t>
  </si>
  <si>
    <t>LF2-VAV-L209</t>
  </si>
  <si>
    <t>LF2-VAV-L210</t>
  </si>
  <si>
    <t>TISSUE &amp; ABLATION - LF2-2-120</t>
  </si>
  <si>
    <t>LF2-VAV-L211</t>
  </si>
  <si>
    <t>LF2-VAV-L212</t>
  </si>
  <si>
    <t>LF2-VAV-L213</t>
  </si>
  <si>
    <t>LF2-VAV-L214</t>
  </si>
  <si>
    <t>LF2-VAV-L215</t>
  </si>
  <si>
    <t>STERILIZATION - LF2-2-138</t>
  </si>
  <si>
    <t>LF2-VAV-L216</t>
  </si>
  <si>
    <t>METROLOGY - LF2-2-214</t>
  </si>
  <si>
    <t>LF2-VAV-L217</t>
  </si>
  <si>
    <t>3D PRINTERS - LF2-2-212</t>
  </si>
  <si>
    <t>LF2-VAV-L218</t>
  </si>
  <si>
    <t>AME FUTURE LAB - LF2-2-211</t>
  </si>
  <si>
    <t>LF2-VAV-L219</t>
  </si>
  <si>
    <t>RTG ADVANCED DEVELOPMENT - LF2-2-216</t>
  </si>
  <si>
    <t>LF2-VAV-L220</t>
  </si>
  <si>
    <t>SOFTWARE QA LAB - LF2-2-209</t>
  </si>
  <si>
    <t>LF2-VAV-L221</t>
  </si>
  <si>
    <t>MICROSCOPE ROOM - LF2-2-208</t>
  </si>
  <si>
    <t>LF2-VAV-L222</t>
  </si>
  <si>
    <t>LF2-VAV-L224</t>
  </si>
  <si>
    <t>LF2-VAV-L225</t>
  </si>
  <si>
    <t>LASER LAB - LF2-2-315</t>
  </si>
  <si>
    <t>LF2-VAV-L226</t>
  </si>
  <si>
    <t>MATERIALS LAB - LF2-2-314</t>
  </si>
  <si>
    <t>LF2-VAV-L227</t>
  </si>
  <si>
    <t>LF2-VAV-L228</t>
  </si>
  <si>
    <t>B - NORTH CONNECTOR</t>
  </si>
  <si>
    <t>LF2-VAV-L230</t>
  </si>
  <si>
    <t>MEN CHANGING ROOM - LF2-2-411</t>
  </si>
  <si>
    <t>LF2-VAV-L231</t>
  </si>
  <si>
    <t>LF2-VAV-L232</t>
  </si>
  <si>
    <t>LOUNGE - LF2-2-400</t>
  </si>
  <si>
    <t>LF2-VAV-L233</t>
  </si>
  <si>
    <t>STORAGE - LF2-2-422</t>
  </si>
  <si>
    <t>LF2-VAV-L234</t>
  </si>
  <si>
    <t>LF2-VAV-L235</t>
  </si>
  <si>
    <t>LF2-VAV-L236</t>
  </si>
  <si>
    <t>LF2-VAV-L237</t>
  </si>
  <si>
    <t>WOMEN CHANGING ROOM - LF2-2-412</t>
  </si>
  <si>
    <t>LF2-VAV-L238</t>
  </si>
  <si>
    <t>LF2-VAV-L239</t>
  </si>
  <si>
    <t>LF2-VAV-L240</t>
  </si>
  <si>
    <t>LF2-PAC-201</t>
  </si>
  <si>
    <t>TISSUE STORAGE CLOSET - LF2-2-111</t>
  </si>
  <si>
    <t>LF2-PAC-203</t>
  </si>
  <si>
    <t>IDF - LF2-2-332</t>
  </si>
  <si>
    <t>LF2-PAC-204</t>
  </si>
  <si>
    <t>R&amp;D SERVER ROOM - LF2-2-110</t>
  </si>
  <si>
    <t>LF2-PAC-205</t>
  </si>
  <si>
    <t>LF2-PAC-206</t>
  </si>
  <si>
    <t>LF2-PAC-207</t>
  </si>
  <si>
    <t>LF2-PAC-208</t>
  </si>
  <si>
    <t>LF2-PAC-209</t>
  </si>
  <si>
    <t>Lookup (for Uploader)</t>
  </si>
  <si>
    <t>Precon System</t>
  </si>
  <si>
    <t>Operations System</t>
  </si>
  <si>
    <t>Title</t>
  </si>
  <si>
    <t>Drawing Abbreviation</t>
  </si>
  <si>
    <t>Precon Tag</t>
  </si>
  <si>
    <t>System Type ID</t>
  </si>
  <si>
    <t>Asset Category</t>
  </si>
  <si>
    <t>Equip Name ID</t>
  </si>
  <si>
    <t>Sub System ID</t>
  </si>
  <si>
    <t>Sub System Class</t>
  </si>
  <si>
    <t>Class ID</t>
  </si>
  <si>
    <t>Equipment Size</t>
  </si>
  <si>
    <t>Asset ID</t>
  </si>
  <si>
    <t>Service ID</t>
  </si>
  <si>
    <t>AccessoryAlarm PanelAll1</t>
  </si>
  <si>
    <t>PL</t>
  </si>
  <si>
    <t>Medical/Lab Gas Plant</t>
  </si>
  <si>
    <t>Medical/Lab Gas</t>
  </si>
  <si>
    <t>Alarm Panel</t>
  </si>
  <si>
    <t>AP</t>
  </si>
  <si>
    <t>P</t>
  </si>
  <si>
    <t>Accessory</t>
  </si>
  <si>
    <t>ACC</t>
  </si>
  <si>
    <t>All</t>
  </si>
  <si>
    <t>EA</t>
  </si>
  <si>
    <t>P-ACC-AP--1</t>
  </si>
  <si>
    <t>AccessoryBasket StrainerAll4</t>
  </si>
  <si>
    <t>PF</t>
  </si>
  <si>
    <t>Cooling Tower Plant</t>
  </si>
  <si>
    <t>Condenser Water</t>
  </si>
  <si>
    <t>Basket Strainer</t>
  </si>
  <si>
    <t>BS</t>
  </si>
  <si>
    <t>H</t>
  </si>
  <si>
    <t>INCHES</t>
  </si>
  <si>
    <t>H-ACC-BS--4</t>
  </si>
  <si>
    <t>AccessoryBasket StrainerAll8</t>
  </si>
  <si>
    <t>H-ACC-BS--8</t>
  </si>
  <si>
    <t>AccessoryBlow DownFloor Mounted100</t>
  </si>
  <si>
    <t>Steam Boiler Plant</t>
  </si>
  <si>
    <t>Steam</t>
  </si>
  <si>
    <t>Boiler Blow Down</t>
  </si>
  <si>
    <t>Other</t>
  </si>
  <si>
    <t>Blow Down</t>
  </si>
  <si>
    <t>BLW</t>
  </si>
  <si>
    <t>Floor Mounted</t>
  </si>
  <si>
    <t>FLR</t>
  </si>
  <si>
    <t>GAL</t>
  </si>
  <si>
    <t>H-ACC-BLW-FLR-100</t>
  </si>
  <si>
    <t>AccessoryBlow DownFloor Mounted1000</t>
  </si>
  <si>
    <t>H-ACC-BLW-FLR-1000</t>
  </si>
  <si>
    <t>AccessoryBlow DownFloor Mounted2000</t>
  </si>
  <si>
    <t>H-ACC-BLW-FLR-2000</t>
  </si>
  <si>
    <t>AccessoryBlow DownFloor Mounted250</t>
  </si>
  <si>
    <t>H-ACC-BLW-FLR-250</t>
  </si>
  <si>
    <t>AccessoryBlow DownFloor Mounted500</t>
  </si>
  <si>
    <t>H-ACC-BLW-FLR-500</t>
  </si>
  <si>
    <t>AccessoryCondensate Lift StationAll100</t>
  </si>
  <si>
    <t>Condensate Lift Station</t>
  </si>
  <si>
    <t>CLS</t>
  </si>
  <si>
    <t>H-ACC-CLS--100</t>
  </si>
  <si>
    <t>HACCCLS</t>
  </si>
  <si>
    <t>AccessoryCondensate Lift StationAll1000</t>
  </si>
  <si>
    <t>H-ACC-CLS--1000</t>
  </si>
  <si>
    <t>AccessoryCondensate Lift StationAll500</t>
  </si>
  <si>
    <t>H-ACC-CLS--500</t>
  </si>
  <si>
    <t>AccessoryCondenser Water FiltrationAll1000</t>
  </si>
  <si>
    <t>Condenser Water Filtration</t>
  </si>
  <si>
    <t>CWF</t>
  </si>
  <si>
    <t>H-ACC-CWF--1000</t>
  </si>
  <si>
    <t>AccessoryCondenser Water FiltrationAll500</t>
  </si>
  <si>
    <t>H-ACC-CWF--500</t>
  </si>
  <si>
    <t>AccessoryControl DamperAll12</t>
  </si>
  <si>
    <t>SM</t>
  </si>
  <si>
    <t>SM Accessories</t>
  </si>
  <si>
    <t>Control Damper</t>
  </si>
  <si>
    <t>CD</t>
  </si>
  <si>
    <t>CTLD</t>
  </si>
  <si>
    <t>H-ACC-CTLD--12</t>
  </si>
  <si>
    <t>AccessoryControl DamperAll16</t>
  </si>
  <si>
    <t>H-ACC-CTLD--16</t>
  </si>
  <si>
    <t>AccessoryControl DamperAll20</t>
  </si>
  <si>
    <t>H-ACC-CTLD--20</t>
  </si>
  <si>
    <t>AccessoryControl DamperAll24</t>
  </si>
  <si>
    <t>H-ACC-CTLD--24</t>
  </si>
  <si>
    <t>AccessoryControl DamperAll32</t>
  </si>
  <si>
    <t>H-ACC-CTLD--32</t>
  </si>
  <si>
    <t>AccessoryControl DamperAll8</t>
  </si>
  <si>
    <t>H-ACC-CTLD--8</t>
  </si>
  <si>
    <t>AccessoryCoolerCondensate1000</t>
  </si>
  <si>
    <t>Condensate Cooler</t>
  </si>
  <si>
    <t>Cooler</t>
  </si>
  <si>
    <t>CLR</t>
  </si>
  <si>
    <t>Condensate</t>
  </si>
  <si>
    <t>CND</t>
  </si>
  <si>
    <t>H-ACC-CLR-CND-1000</t>
  </si>
  <si>
    <t>AccessoryCoolerCondensate120</t>
  </si>
  <si>
    <t>H-ACC-CLR-CND-120</t>
  </si>
  <si>
    <t>AccessoryCoolerCondensate2000</t>
  </si>
  <si>
    <t>H-ACC-CLR-CND-2000</t>
  </si>
  <si>
    <t>AccessoryCoolerCondensate250</t>
  </si>
  <si>
    <t>H-ACC-CLR-CND-250</t>
  </si>
  <si>
    <t>AccessoryCoolerCondensate500</t>
  </si>
  <si>
    <t>H-ACC-CLR-CND-500</t>
  </si>
  <si>
    <t>AccessoryDeaeratorwith Pumps100</t>
  </si>
  <si>
    <t>Boiler Deaerator System with Pump</t>
  </si>
  <si>
    <t>Deaerator</t>
  </si>
  <si>
    <t>DEA</t>
  </si>
  <si>
    <t>with Pumps</t>
  </si>
  <si>
    <t>PMP</t>
  </si>
  <si>
    <t>HP</t>
  </si>
  <si>
    <t>H-ACC-DEA-PMP-100</t>
  </si>
  <si>
    <t>HACCDEA</t>
  </si>
  <si>
    <t>AccessoryDeaeratorwith Pumps1000</t>
  </si>
  <si>
    <t>H-ACC-DEA-PMP-1000</t>
  </si>
  <si>
    <t>AccessoryDeaeratorwith Pumps1500</t>
  </si>
  <si>
    <t>H-ACC-DEA-PMP-1500</t>
  </si>
  <si>
    <t>AccessoryDeaeratorwith Pumps200</t>
  </si>
  <si>
    <t>H-ACC-DEA-PMP-200</t>
  </si>
  <si>
    <t>AccessoryDeaeratorwith Pumps2000</t>
  </si>
  <si>
    <t>H-ACC-DEA-PMP-2000</t>
  </si>
  <si>
    <t>AccessoryDeaeratorwith Pumps300</t>
  </si>
  <si>
    <t>H-ACC-DEA-PMP-300</t>
  </si>
  <si>
    <t>AccessoryDeaeratorwith Pumps3000</t>
  </si>
  <si>
    <t>H-ACC-DEA-PMP-3000</t>
  </si>
  <si>
    <t>AccessoryDeaeratorwith Pumps400</t>
  </si>
  <si>
    <t>H-ACC-DEA-PMP-400</t>
  </si>
  <si>
    <t>AccessoryDeaeratorwith Pumps4000</t>
  </si>
  <si>
    <t>H-ACC-DEA-PMP-4000</t>
  </si>
  <si>
    <t>AccessoryDeaeratorwith Pumps500</t>
  </si>
  <si>
    <t>H-ACC-DEA-PMP-500</t>
  </si>
  <si>
    <t>AccessoryDeaeratorwith Pumps5000</t>
  </si>
  <si>
    <t>H-ACC-DEA-PMP-5000</t>
  </si>
  <si>
    <t>AccessoryDeaeratorwith Pumps750</t>
  </si>
  <si>
    <t>H-ACC-DEA-PMP-750</t>
  </si>
  <si>
    <t>AccessoryDI FiltrationAll10</t>
  </si>
  <si>
    <t>Domestic Water Plant</t>
  </si>
  <si>
    <t>Domestic Water</t>
  </si>
  <si>
    <t>DI Filtration</t>
  </si>
  <si>
    <t>DIF</t>
  </si>
  <si>
    <t>DI/RO</t>
  </si>
  <si>
    <t>P-ACC-DIF--10</t>
  </si>
  <si>
    <t>AccessoryDI FiltrationAll50</t>
  </si>
  <si>
    <t>P-ACC-DIF--50</t>
  </si>
  <si>
    <t>AccessoryDialysis BoxAll1</t>
  </si>
  <si>
    <t>Sanitary Equipment</t>
  </si>
  <si>
    <t>Sanitary Waste</t>
  </si>
  <si>
    <t>Dialysis Box</t>
  </si>
  <si>
    <t>DB</t>
  </si>
  <si>
    <t>P-ACC-DB--1</t>
  </si>
  <si>
    <t>AccessoryEmergency Power OffAll1</t>
  </si>
  <si>
    <t>Natural Gas Piping and Equipment</t>
  </si>
  <si>
    <t>Natural Gas</t>
  </si>
  <si>
    <t>Emergency Power Off</t>
  </si>
  <si>
    <t>EPO</t>
  </si>
  <si>
    <t>P-ACC-EPO--1</t>
  </si>
  <si>
    <t>AccessoryFeed Systemwith Pumps100</t>
  </si>
  <si>
    <t>Boiler Feed System with Pump</t>
  </si>
  <si>
    <t>Feed System</t>
  </si>
  <si>
    <t>FEED</t>
  </si>
  <si>
    <t>H-ACC-FEED-PMP-100</t>
  </si>
  <si>
    <t>HPMPSTMFDW</t>
  </si>
  <si>
    <t>AccessoryFeed Systemwith Pumps200</t>
  </si>
  <si>
    <t>H-ACC-FEED-PMP-200</t>
  </si>
  <si>
    <t>AccessoryFeed Systemwith Pumps350</t>
  </si>
  <si>
    <t>H-ACC-FEED-PMP-350</t>
  </si>
  <si>
    <t>AccessoryFeed Systemwith Pumps40</t>
  </si>
  <si>
    <t>H-ACC-FEED-PMP-40</t>
  </si>
  <si>
    <t>AccessoryFeed Systemwith Pumps500</t>
  </si>
  <si>
    <t>H-ACC-FEED-PMP-500</t>
  </si>
  <si>
    <t>AccessoryFeed Systemwith Pumps65</t>
  </si>
  <si>
    <t>H-ACC-FEED-PMP-65</t>
  </si>
  <si>
    <t>AccessoryFlue PipingAll12</t>
  </si>
  <si>
    <t>SM Equipment</t>
  </si>
  <si>
    <t>Flue Piping</t>
  </si>
  <si>
    <t>Flue</t>
  </si>
  <si>
    <t>FLUE</t>
  </si>
  <si>
    <t>H-ACC-FLUE--12</t>
  </si>
  <si>
    <t>AccessoryFlue PipingAll16</t>
  </si>
  <si>
    <t>H-ACC-FLUE--16</t>
  </si>
  <si>
    <t>AccessoryFlue PipingAll24</t>
  </si>
  <si>
    <t>H-ACC-FLUE--24</t>
  </si>
  <si>
    <t>AccessoryFlue PipingAll8</t>
  </si>
  <si>
    <t>H-ACC-FLUE--8</t>
  </si>
  <si>
    <t>AccessoryGrilles, Registers, DiffusersAll12</t>
  </si>
  <si>
    <t>Grilles, Registers, and Diffusers</t>
  </si>
  <si>
    <t>GRD</t>
  </si>
  <si>
    <t>Grilles, Registers, Diffusers</t>
  </si>
  <si>
    <t>H-ACC-GRD--12</t>
  </si>
  <si>
    <t>AccessoryGrilles, Registers, DiffusersAll16</t>
  </si>
  <si>
    <t>H-ACC-GRD--16</t>
  </si>
  <si>
    <t>AccessoryGrilles, Registers, DiffusersAll24</t>
  </si>
  <si>
    <t>H-ACC-GRD--24</t>
  </si>
  <si>
    <t>AccessoryGrilles, Registers, DiffusersAll8</t>
  </si>
  <si>
    <t>H-ACC-GRD--8</t>
  </si>
  <si>
    <t>AccessoryGrilles, Registers, DiffusersLaminar Flow with HEPA Filters12</t>
  </si>
  <si>
    <t>GRD - Laminar Flow - with HEPA Filter</t>
  </si>
  <si>
    <t>GRD-LF-HEPA</t>
  </si>
  <si>
    <t>Laminar Flow with HEPA Filters</t>
  </si>
  <si>
    <t>HEPA</t>
  </si>
  <si>
    <t>H-ACC-GRD-HEPA-12</t>
  </si>
  <si>
    <t>AccessoryGrilles, Registers, DiffusersLaminar Flow with HEPA Filters16</t>
  </si>
  <si>
    <t>H-ACC-GRD-HEPA-16</t>
  </si>
  <si>
    <t>AccessoryGrilles, Registers, DiffusersLaminar Flow with HEPA Filters24</t>
  </si>
  <si>
    <t>H-ACC-GRD-HEPA-24</t>
  </si>
  <si>
    <t>AccessoryGrilles, Registers, DiffusersLaminar Flow with HEPA Filters8</t>
  </si>
  <si>
    <t>H-ACC-GRD-HEPA-8</t>
  </si>
  <si>
    <t>AccessoryGrilles, Registers, DiffusersLaminar Flow12</t>
  </si>
  <si>
    <t>GRD - Laminar Flow</t>
  </si>
  <si>
    <t>GRD-LF</t>
  </si>
  <si>
    <t>Laminar Flow</t>
  </si>
  <si>
    <t>LF</t>
  </si>
  <si>
    <t>H-ACC-GRD-LF-12</t>
  </si>
  <si>
    <t>AccessoryGrilles, Registers, DiffusersLaminar Flow16</t>
  </si>
  <si>
    <t>H-ACC-GRD-LF-16</t>
  </si>
  <si>
    <t>AccessoryGrilles, Registers, DiffusersLaminar Flow24</t>
  </si>
  <si>
    <t>H-ACC-GRD-LF-24</t>
  </si>
  <si>
    <t>AccessoryGrilles, Registers, DiffusersLaminar Flow8</t>
  </si>
  <si>
    <t>H-ACC-GRD-LF-8</t>
  </si>
  <si>
    <t>AccessoryGrilles, Registers, DiffusersSidewall Grille12</t>
  </si>
  <si>
    <t>Sidewall Grille</t>
  </si>
  <si>
    <t>SG</t>
  </si>
  <si>
    <t>GRD-SG</t>
  </si>
  <si>
    <t>H-ACC-GRD-SG-12</t>
  </si>
  <si>
    <t>AccessoryGrilles, Registers, DiffusersSidewall Grille16</t>
  </si>
  <si>
    <t>H-ACC-GRD-SG-16</t>
  </si>
  <si>
    <t>AccessoryGrilles, Registers, DiffusersSidewall Grille24</t>
  </si>
  <si>
    <t>H-ACC-GRD-SG-24</t>
  </si>
  <si>
    <t>AccessoryGrilles, Registers, DiffusersSidewall Grille8</t>
  </si>
  <si>
    <t>H-ACC-GRD-SG-8</t>
  </si>
  <si>
    <t>AccessoryGrilles, Registers, DiffusersSlot Diffuser12</t>
  </si>
  <si>
    <t>Slot Diffuser</t>
  </si>
  <si>
    <t>SD</t>
  </si>
  <si>
    <t>GRD-SD</t>
  </si>
  <si>
    <t>H-ACC-GRD-SD-12</t>
  </si>
  <si>
    <t>AccessoryGrilles, Registers, DiffusersSlot Diffuser16</t>
  </si>
  <si>
    <t>H-ACC-GRD-SD-16</t>
  </si>
  <si>
    <t>AccessoryGrilles, Registers, DiffusersSlot Diffuser24</t>
  </si>
  <si>
    <t>H-ACC-GRD-SD-24</t>
  </si>
  <si>
    <t>AccessoryGrilles, Registers, DiffusersSlot Diffuser8</t>
  </si>
  <si>
    <t>H-ACC-GRD-SD-8</t>
  </si>
  <si>
    <t>AccessoryIntake HoodAll12</t>
  </si>
  <si>
    <t>Intake Hood</t>
  </si>
  <si>
    <t>IH</t>
  </si>
  <si>
    <t>H-ACC-IH--12</t>
  </si>
  <si>
    <t>AccessoryIntake HoodAll24</t>
  </si>
  <si>
    <t>H-ACC-IH--24</t>
  </si>
  <si>
    <t>AccessoryIntake HoodAll36</t>
  </si>
  <si>
    <t>H-ACC-IH--36</t>
  </si>
  <si>
    <t>AccessoryIntake HoodAll48</t>
  </si>
  <si>
    <t>H-ACC-IH--48</t>
  </si>
  <si>
    <t>AccessoryLife Safety DamperAll12</t>
  </si>
  <si>
    <t>Life Safety Damper</t>
  </si>
  <si>
    <t>LSD</t>
  </si>
  <si>
    <t>H-ACC-LSD--12</t>
  </si>
  <si>
    <t>AccessoryLife Safety DamperAll16</t>
  </si>
  <si>
    <t>H-ACC-LSD--16</t>
  </si>
  <si>
    <t>AccessoryLife Safety DamperAll20</t>
  </si>
  <si>
    <t>H-ACC-LSD--20</t>
  </si>
  <si>
    <t>AccessoryLife Safety DamperAll24</t>
  </si>
  <si>
    <t>H-ACC-LSD--24</t>
  </si>
  <si>
    <t>AccessoryLife Safety DamperAll32</t>
  </si>
  <si>
    <t>H-ACC-LSD--32</t>
  </si>
  <si>
    <t>AccessoryLife Safety DamperAll8</t>
  </si>
  <si>
    <t>H-ACC-LSD--8</t>
  </si>
  <si>
    <t>AccessoryLouverAll12</t>
  </si>
  <si>
    <t>Louver</t>
  </si>
  <si>
    <t>L</t>
  </si>
  <si>
    <t>H-ACC-L--12</t>
  </si>
  <si>
    <t>AccessoryLouverAll16</t>
  </si>
  <si>
    <t>H-ACC-L--16</t>
  </si>
  <si>
    <t>AccessoryLouverAll24</t>
  </si>
  <si>
    <t>H-ACC-L--24</t>
  </si>
  <si>
    <t>AccessoryLouverAll32</t>
  </si>
  <si>
    <t>H-ACC-L--32</t>
  </si>
  <si>
    <t>AccessoryLouverAll48</t>
  </si>
  <si>
    <t>H-ACC-L--48</t>
  </si>
  <si>
    <t>AccessoryLouverAll64</t>
  </si>
  <si>
    <t>H-ACC-L--64</t>
  </si>
  <si>
    <t>AccessoryManifoldAll1</t>
  </si>
  <si>
    <t>Manifold</t>
  </si>
  <si>
    <t>MAN</t>
  </si>
  <si>
    <t>P-ACC-MAN--1</t>
  </si>
  <si>
    <t>AccessoryManual Volume DamperAll12</t>
  </si>
  <si>
    <t>Manual Volume Damper</t>
  </si>
  <si>
    <t>MVD</t>
  </si>
  <si>
    <t>H-ACC-MVD--12</t>
  </si>
  <si>
    <t>AccessoryManual Volume DamperAll16</t>
  </si>
  <si>
    <t>H-ACC-MVD--16</t>
  </si>
  <si>
    <t>AccessoryManual Volume DamperAll20</t>
  </si>
  <si>
    <t>H-ACC-MVD--20</t>
  </si>
  <si>
    <t>AccessoryManual Volume DamperAll24</t>
  </si>
  <si>
    <t>H-ACC-MVD--24</t>
  </si>
  <si>
    <t>AccessoryManual Volume DamperAll32</t>
  </si>
  <si>
    <t>H-ACC-MVD--32</t>
  </si>
  <si>
    <t>AccessoryManual Volume DamperAll8</t>
  </si>
  <si>
    <t>H-ACC-MVD--8</t>
  </si>
  <si>
    <t>AccessoryMeterAll2</t>
  </si>
  <si>
    <t>Chilled, Condenser, Heating Water, Steam</t>
  </si>
  <si>
    <t>Meter</t>
  </si>
  <si>
    <t>MET</t>
  </si>
  <si>
    <t>H-ACC-MET--2</t>
  </si>
  <si>
    <t>AccessoryMeterAll4</t>
  </si>
  <si>
    <t>H-ACC-MET--4</t>
  </si>
  <si>
    <t>AccessoryOutletAll1</t>
  </si>
  <si>
    <t>Outlet</t>
  </si>
  <si>
    <t>OLT</t>
  </si>
  <si>
    <t>P-ACC-OLT--1</t>
  </si>
  <si>
    <t>AccessoryOwner Furnished Equipment ConnectionAll1</t>
  </si>
  <si>
    <t>Owner Furnished Equipment Connection</t>
  </si>
  <si>
    <t>OFE Connection</t>
  </si>
  <si>
    <t>OFE</t>
  </si>
  <si>
    <t>P-ACC-OFE--1</t>
  </si>
  <si>
    <t>AccessoryPolishing SystemAll1</t>
  </si>
  <si>
    <t>Fuel Oil Piping and Equipment</t>
  </si>
  <si>
    <t>Fuel Oil</t>
  </si>
  <si>
    <t>Polishing System</t>
  </si>
  <si>
    <t>POL</t>
  </si>
  <si>
    <t>H-ACC-POL--1</t>
  </si>
  <si>
    <t>HACCPOL</t>
  </si>
  <si>
    <t>AccessoryPressure Reducing ValveDomestic Water1</t>
  </si>
  <si>
    <t>Reduced Pressure Backflow Preventer</t>
  </si>
  <si>
    <t>RPBP</t>
  </si>
  <si>
    <t>PRV</t>
  </si>
  <si>
    <t>Pressure Reducing Valve</t>
  </si>
  <si>
    <t>DW</t>
  </si>
  <si>
    <t>P-ACC-PRV-DW-1</t>
  </si>
  <si>
    <t>PACCPRVDW</t>
  </si>
  <si>
    <t>AccessoryPressure Reducing ValveDomestic Water2</t>
  </si>
  <si>
    <t>P-ACC-PRV-DW-2</t>
  </si>
  <si>
    <t>AccessoryPressure Reducing ValveDomestic Water3</t>
  </si>
  <si>
    <t>P-ACC-PRV-DW-3</t>
  </si>
  <si>
    <t>AccessoryPressure Reducing ValveDomestic Water4</t>
  </si>
  <si>
    <t>P-ACC-PRV-DW-4</t>
  </si>
  <si>
    <t>AccessoryPressure Reducing ValveDomestic Water6</t>
  </si>
  <si>
    <t>P-ACC-PRV-DW-6</t>
  </si>
  <si>
    <t>AccessoryPressure Reducing ValveHydronic1</t>
  </si>
  <si>
    <t>Chilled, Condenser, Heating Water</t>
  </si>
  <si>
    <t>Hydronic</t>
  </si>
  <si>
    <t>HYD</t>
  </si>
  <si>
    <t>H-ACC-PRV-HYD-1</t>
  </si>
  <si>
    <t>HACCPRVHYD</t>
  </si>
  <si>
    <t>AccessoryPressure Reducing ValveHydronic2</t>
  </si>
  <si>
    <t>H-ACC-PRV-HYD-2</t>
  </si>
  <si>
    <t>AccessoryPressure Reducing ValveHydronic3</t>
  </si>
  <si>
    <t>H-ACC-PRV-HYD-3</t>
  </si>
  <si>
    <t>AccessoryPressure Reducing ValveHydronic4</t>
  </si>
  <si>
    <t>H-ACC-PRV-HYD-4</t>
  </si>
  <si>
    <t>AccessoryPressure Reducing ValveHydronic6</t>
  </si>
  <si>
    <t>H-ACC-PRV-HYD-6</t>
  </si>
  <si>
    <t>AccessoryPressure Reducing ValveMedical/Lab Gas1</t>
  </si>
  <si>
    <t>MED</t>
  </si>
  <si>
    <t>P-ACC-PRV-MED-1</t>
  </si>
  <si>
    <t>PACCPRVMED</t>
  </si>
  <si>
    <t>AccessoryPressure Reducing ValveMedical/Lab Gas2</t>
  </si>
  <si>
    <t>P-ACC-PRV-MED-2</t>
  </si>
  <si>
    <t>AccessoryPressure Reducing ValveMedical/Lab Gas4</t>
  </si>
  <si>
    <t>P-ACC-PRV-MED-4</t>
  </si>
  <si>
    <t>AccessoryPressure Reducing ValveMedical/Lab Gas6</t>
  </si>
  <si>
    <t>P-ACC-PRV-MED-6</t>
  </si>
  <si>
    <t>AccessoryPressure Reducing ValveNatural Gas1</t>
  </si>
  <si>
    <t>GAS</t>
  </si>
  <si>
    <t>P-ACC-PRV-GAS-1</t>
  </si>
  <si>
    <t>PACCPRVGAS</t>
  </si>
  <si>
    <t>AccessoryPressure Reducing ValveNatural Gas2</t>
  </si>
  <si>
    <t>P-ACC-PRV-GAS-2</t>
  </si>
  <si>
    <t>AccessoryPressure Reducing ValveNatural Gas4</t>
  </si>
  <si>
    <t>P-ACC-PRV-GAS-4</t>
  </si>
  <si>
    <t>AccessoryPressure Reducing ValveNatural Gas6</t>
  </si>
  <si>
    <t>P-ACC-PRV-GAS-6</t>
  </si>
  <si>
    <t>AccessoryPressure Reducing ValveSteam1</t>
  </si>
  <si>
    <t>STM</t>
  </si>
  <si>
    <t>H-ACC-PRV-STM-1</t>
  </si>
  <si>
    <t>HACCPRVSTM</t>
  </si>
  <si>
    <t>AccessoryPressure Reducing ValveSteam2</t>
  </si>
  <si>
    <t>H-ACC-PRV-STM-2</t>
  </si>
  <si>
    <t>AccessoryPressure Reducing ValveSteam4</t>
  </si>
  <si>
    <t>H-ACC-PRV-STM-4</t>
  </si>
  <si>
    <t>AccessoryPressure Reducing ValveSteam6</t>
  </si>
  <si>
    <t>H-ACC-PRV-STM-6</t>
  </si>
  <si>
    <t>AccessoryPumpFuel Oil Transfer10</t>
  </si>
  <si>
    <t>Transfer Pump</t>
  </si>
  <si>
    <t>Fuel Oil Transfer</t>
  </si>
  <si>
    <t>OIL</t>
  </si>
  <si>
    <t>H-ACC-PMP-OIL-10</t>
  </si>
  <si>
    <t>HACCPMPOIL</t>
  </si>
  <si>
    <t>AccessoryPumpFuel Oil Transfer2</t>
  </si>
  <si>
    <t>H-ACC-PMP-OIL-2</t>
  </si>
  <si>
    <t>AccessoryRemote ChillerDomestic Water10</t>
  </si>
  <si>
    <t>Domestic Drinking Water Remote Chiller</t>
  </si>
  <si>
    <t>Remote Chiller</t>
  </si>
  <si>
    <t>RMT</t>
  </si>
  <si>
    <t>P-ACC-RMT-DW-10</t>
  </si>
  <si>
    <t>AccessoryRemote ChillerDomestic Water100</t>
  </si>
  <si>
    <t>P-ACC-RMT-DW-100</t>
  </si>
  <si>
    <t>AccessoryRemote ChillerDomestic Water200</t>
  </si>
  <si>
    <t>P-ACC-RMT-DW-200</t>
  </si>
  <si>
    <t>AccessoryRemote ChillerDomestic Water300</t>
  </si>
  <si>
    <t>P-ACC-RMT-DW-300</t>
  </si>
  <si>
    <t>AccessoryRemote ChillerDomestic Water50</t>
  </si>
  <si>
    <t>P-ACC-RMT-DW-50</t>
  </si>
  <si>
    <t>AccessoryRemote ChillerDomestic Water500</t>
  </si>
  <si>
    <t>P-ACC-RMT-DW-500</t>
  </si>
  <si>
    <t>AccessoryRoof HoodAll12</t>
  </si>
  <si>
    <t>Roof Hood</t>
  </si>
  <si>
    <t>RH</t>
  </si>
  <si>
    <t>H-ACC-RH--12</t>
  </si>
  <si>
    <t>AccessoryRoof HoodAll24</t>
  </si>
  <si>
    <t>H-ACC-RH--24</t>
  </si>
  <si>
    <t>AccessoryRoof HoodAll36</t>
  </si>
  <si>
    <t>H-ACC-RH--36</t>
  </si>
  <si>
    <t>AccessoryRoof HoodAll48</t>
  </si>
  <si>
    <t>H-ACC-RH--48</t>
  </si>
  <si>
    <t>AccessorySound AttenuatorAll12</t>
  </si>
  <si>
    <t>Sound Attenuator</t>
  </si>
  <si>
    <t>Sound</t>
  </si>
  <si>
    <t>SATT</t>
  </si>
  <si>
    <t>H-ACC-SATT--12</t>
  </si>
  <si>
    <t>AccessorySound AttenuatorAll16</t>
  </si>
  <si>
    <t>H-ACC-SATT--16</t>
  </si>
  <si>
    <t>AccessorySound AttenuatorAll24</t>
  </si>
  <si>
    <t>H-ACC-SATT--24</t>
  </si>
  <si>
    <t>AccessorySound AttenuatorAll36</t>
  </si>
  <si>
    <t>H-ACC-SATT--36</t>
  </si>
  <si>
    <t>AccessorySound AttenuatorAll48</t>
  </si>
  <si>
    <t>H-ACC-SATT--48</t>
  </si>
  <si>
    <t>AccessorySound AttenuatorAll60</t>
  </si>
  <si>
    <t>H-ACC-SATT--60</t>
  </si>
  <si>
    <t>AccessorySound BootAll12</t>
  </si>
  <si>
    <t>Sound Boot</t>
  </si>
  <si>
    <t>GRD-Sound</t>
  </si>
  <si>
    <t>SBT</t>
  </si>
  <si>
    <t>H-ACC-SBT--12</t>
  </si>
  <si>
    <t>AccessorySound BootAll16</t>
  </si>
  <si>
    <t>H-ACC-SBT--16</t>
  </si>
  <si>
    <t>AccessorySound BootAll24</t>
  </si>
  <si>
    <t>H-ACC-SBT--24</t>
  </si>
  <si>
    <t>AccessorySound BootAll8</t>
  </si>
  <si>
    <t>H-ACC-SBT--8</t>
  </si>
  <si>
    <t>AccessoryTrapGuard2</t>
  </si>
  <si>
    <t>Trap Guard</t>
  </si>
  <si>
    <t>Trap</t>
  </si>
  <si>
    <t>TRAP</t>
  </si>
  <si>
    <t>Guard</t>
  </si>
  <si>
    <t>P-ACC-TRAP-GRD-2</t>
  </si>
  <si>
    <t>AccessoryTrapGuard4</t>
  </si>
  <si>
    <t>P-ACC-TRAP-GRD-4</t>
  </si>
  <si>
    <t>AccessoryTrapPrimer2</t>
  </si>
  <si>
    <t>Trap Primer</t>
  </si>
  <si>
    <t>Primer</t>
  </si>
  <si>
    <t>PMR</t>
  </si>
  <si>
    <t>P-ACC-TRAP-PMR-2</t>
  </si>
  <si>
    <t>AccessoryTrapPrimer4</t>
  </si>
  <si>
    <t>P-ACC-TRAP-PMR-4</t>
  </si>
  <si>
    <t>AccessoryTrapSpecialty2</t>
  </si>
  <si>
    <t>Specialty Trap</t>
  </si>
  <si>
    <t>Specialty</t>
  </si>
  <si>
    <t>SP</t>
  </si>
  <si>
    <t>P-ACC-TRAP-SP-2</t>
  </si>
  <si>
    <t>AccessoryTrapSpecialty4</t>
  </si>
  <si>
    <t>P-ACC-TRAP-SP-4</t>
  </si>
  <si>
    <t>AccessoryTrapSteam1</t>
  </si>
  <si>
    <t>Steam Trap</t>
  </si>
  <si>
    <t>ST</t>
  </si>
  <si>
    <t>H-ACC-TRAP-STM-1</t>
  </si>
  <si>
    <t>AccessoryTrapSteam2</t>
  </si>
  <si>
    <t>H-ACC-TRAP-STM-2</t>
  </si>
  <si>
    <t>AccessoryTrapSteam4</t>
  </si>
  <si>
    <t>H-ACC-TRAP-STM-4</t>
  </si>
  <si>
    <t>AccessoryTrapSteam6</t>
  </si>
  <si>
    <t>H-ACC-TRAP-STM-6</t>
  </si>
  <si>
    <t>AccessoryVariable Frequency DriveAll10</t>
  </si>
  <si>
    <t>Variable Frequency Drive</t>
  </si>
  <si>
    <t>VFDs</t>
  </si>
  <si>
    <t>VFD</t>
  </si>
  <si>
    <t>H-ACC-VFD--10</t>
  </si>
  <si>
    <t>HACCVFD</t>
  </si>
  <si>
    <t>P-ACC-VFD--10</t>
  </si>
  <si>
    <t>AccessoryVariable Frequency DriveAll100</t>
  </si>
  <si>
    <t>H-ACC-VFD--100</t>
  </si>
  <si>
    <t>AccessoryVariable Frequency DriveAll15</t>
  </si>
  <si>
    <t>H-ACC-VFD--15</t>
  </si>
  <si>
    <t>AccessoryVariable Frequency DriveAll2</t>
  </si>
  <si>
    <t>H-ACC-VFD--2</t>
  </si>
  <si>
    <t>P-ACC-VFD--2</t>
  </si>
  <si>
    <t>AccessoryVariable Frequency DriveAll20</t>
  </si>
  <si>
    <t>H-ACC-VFD--20</t>
  </si>
  <si>
    <t>AccessoryVariable Frequency DriveAll25</t>
  </si>
  <si>
    <t>H-ACC-VFD--25</t>
  </si>
  <si>
    <t>AccessoryVariable Frequency DriveAll3</t>
  </si>
  <si>
    <t>H-ACC-VFD--3</t>
  </si>
  <si>
    <t>AccessoryVariable Frequency DriveAll30</t>
  </si>
  <si>
    <t>H-ACC-VFD--30</t>
  </si>
  <si>
    <t>AccessoryVariable Frequency DriveAll40</t>
  </si>
  <si>
    <t>H-ACC-VFD--40</t>
  </si>
  <si>
    <t>AccessoryVariable Frequency DriveAll5</t>
  </si>
  <si>
    <t>H-ACC-VFD--5</t>
  </si>
  <si>
    <t>P-ACC-VFD--5</t>
  </si>
  <si>
    <t>AccessoryVariable Frequency DriveAll50</t>
  </si>
  <si>
    <t>H-ACC-VFD--50</t>
  </si>
  <si>
    <t>AccessoryVariable Frequency DriveAll60</t>
  </si>
  <si>
    <t>H-ACC-VFD--60</t>
  </si>
  <si>
    <t>AccessoryVariable Frequency DriveAll7.5</t>
  </si>
  <si>
    <t>H-ACC-VFD--7.5</t>
  </si>
  <si>
    <t>P-ACC-VFD--7.5</t>
  </si>
  <si>
    <t>AccessoryVariable Frequency DriveAll75</t>
  </si>
  <si>
    <t>H-ACC-VFD--75</t>
  </si>
  <si>
    <t>AccessoryWater Treatment ControllerAll2</t>
  </si>
  <si>
    <t>Water Treatment Controller</t>
  </si>
  <si>
    <t>WTC</t>
  </si>
  <si>
    <t>GPM</t>
  </si>
  <si>
    <t>H-ACC-WTC--2</t>
  </si>
  <si>
    <t>AccessoryZone Valve BoxAll1</t>
  </si>
  <si>
    <t>Zone Valve Box</t>
  </si>
  <si>
    <t>ZVB</t>
  </si>
  <si>
    <t>P-ACC-ZVB--1</t>
  </si>
  <si>
    <t>Air CompressorAir CooledReceiver100</t>
  </si>
  <si>
    <t>AC</t>
  </si>
  <si>
    <t>COMP</t>
  </si>
  <si>
    <t>Air Cooled</t>
  </si>
  <si>
    <t>AIR</t>
  </si>
  <si>
    <t>Receiver</t>
  </si>
  <si>
    <t>RCV</t>
  </si>
  <si>
    <t>P-AC-AIR-RCV-100</t>
  </si>
  <si>
    <t>PACAIRRCV</t>
  </si>
  <si>
    <t>Air CompressorAir CooledReceiver15</t>
  </si>
  <si>
    <t>P-AC-AIR-RCV-15</t>
  </si>
  <si>
    <t>Air CompressorAir CooledReceiver250</t>
  </si>
  <si>
    <t>P-AC-AIR-RCV-250</t>
  </si>
  <si>
    <t>Air CompressorAir CooledReceiver5</t>
  </si>
  <si>
    <t>P-AC-AIR-RCV-5</t>
  </si>
  <si>
    <t>Air CompressorAir CooledReceiver50</t>
  </si>
  <si>
    <t>P-AC-AIR-RCV-50</t>
  </si>
  <si>
    <t>Air CompressorAir CooledScrew100</t>
  </si>
  <si>
    <t>Screw</t>
  </si>
  <si>
    <t>SCW</t>
  </si>
  <si>
    <t>P-AC-AIR-SCW-100</t>
  </si>
  <si>
    <t>PACAIRSCW</t>
  </si>
  <si>
    <t>Air CompressorAir CooledScrew15</t>
  </si>
  <si>
    <t>P-AC-AIR-SCW-15</t>
  </si>
  <si>
    <t>Air CompressorAir CooledScrew250</t>
  </si>
  <si>
    <t>P-AC-AIR-SCW-250</t>
  </si>
  <si>
    <t>Air CompressorAir CooledScrew50</t>
  </si>
  <si>
    <t>P-AC-AIR-SCW-50</t>
  </si>
  <si>
    <t>Air CompressorWater CooledCentrifugal1000</t>
  </si>
  <si>
    <t>Water Cooled</t>
  </si>
  <si>
    <t>WTR</t>
  </si>
  <si>
    <t>Centrifugal</t>
  </si>
  <si>
    <t>CNT</t>
  </si>
  <si>
    <t>P-AC-WTR-CNT-1000</t>
  </si>
  <si>
    <t>PACWTRCNT</t>
  </si>
  <si>
    <t>Air CompressorWater CooledCentrifugal250</t>
  </si>
  <si>
    <t>P-AC-WTR-CNT-250</t>
  </si>
  <si>
    <t>Air CompressorWater CooledCentrifugal3000</t>
  </si>
  <si>
    <t>P-AC-WTR-CNT-3000</t>
  </si>
  <si>
    <t>Air CompressorWater CooledCentrifugal5000</t>
  </si>
  <si>
    <t>P-AC-WTR-CNT-5000</t>
  </si>
  <si>
    <t>Air CompressorWater CooledScrew100</t>
  </si>
  <si>
    <t>P-AC-WTR-SCW-100</t>
  </si>
  <si>
    <t>PACWTRSCW</t>
  </si>
  <si>
    <t>Air CompressorWater CooledScrew150</t>
  </si>
  <si>
    <t>P-AC-WTR-SCW-150</t>
  </si>
  <si>
    <t>Air CompressorWater CooledScrew250</t>
  </si>
  <si>
    <t>P-AC-WTR-SCW-250</t>
  </si>
  <si>
    <t>Air CompressorWater CooledScrew50</t>
  </si>
  <si>
    <t>P-AC-WTR-SCW-50</t>
  </si>
  <si>
    <t>Air CurtainElectricAll1000</t>
  </si>
  <si>
    <t>Air Handling System Terminal Equipment</t>
  </si>
  <si>
    <t>Terminal Equipment</t>
  </si>
  <si>
    <t>Air Curtain</t>
  </si>
  <si>
    <t>ACT</t>
  </si>
  <si>
    <t>Electric</t>
  </si>
  <si>
    <t>ELE</t>
  </si>
  <si>
    <t>CFM</t>
  </si>
  <si>
    <t>H-ACT-ELE--1000</t>
  </si>
  <si>
    <t>HACT</t>
  </si>
  <si>
    <t>Air CurtainElectricAll2000</t>
  </si>
  <si>
    <t>H-ACT-ELE--2000</t>
  </si>
  <si>
    <t>Air CurtainHot WaterAll1000</t>
  </si>
  <si>
    <t>Hot Water</t>
  </si>
  <si>
    <t>HW</t>
  </si>
  <si>
    <t>H-ACT-HW--1000</t>
  </si>
  <si>
    <t>Air CurtainHot WaterAll2000</t>
  </si>
  <si>
    <t>H-ACT-HW--2000</t>
  </si>
  <si>
    <t>Air CurtainHot WaterAll5000</t>
  </si>
  <si>
    <t>H-ACT-HW--5000</t>
  </si>
  <si>
    <t>Air CurtainNo HeatAll1000</t>
  </si>
  <si>
    <t>No Heat</t>
  </si>
  <si>
    <t>NOH</t>
  </si>
  <si>
    <t>H-ACT-NOH--1000</t>
  </si>
  <si>
    <t>Air CurtainNo HeatAll2000</t>
  </si>
  <si>
    <t>H-ACT-NOH--2000</t>
  </si>
  <si>
    <t>Air CurtainNo HeatAll5000</t>
  </si>
  <si>
    <t>H-ACT-NOH--5000</t>
  </si>
  <si>
    <t>Air DryerAir DryerDesiccant10000</t>
  </si>
  <si>
    <t>Air Dryer</t>
  </si>
  <si>
    <t>AD</t>
  </si>
  <si>
    <t>Desiccant</t>
  </si>
  <si>
    <t>DES</t>
  </si>
  <si>
    <t>P-AC-AD-DES-10000</t>
  </si>
  <si>
    <t>PACAAD</t>
  </si>
  <si>
    <t>Air DryerAir DryerDesiccant15000</t>
  </si>
  <si>
    <t>P-AC-AD-DES-15000</t>
  </si>
  <si>
    <t>Air DryerAir DryerDesiccant2000</t>
  </si>
  <si>
    <t>P-AC-AD-DES-2000</t>
  </si>
  <si>
    <t>Air DryerAir DryerDesiccant5000</t>
  </si>
  <si>
    <t>P-AC-AD-DES-5000</t>
  </si>
  <si>
    <t>Air DryerAir DryerRefrigerated100</t>
  </si>
  <si>
    <t>Refrigerated</t>
  </si>
  <si>
    <t>REF</t>
  </si>
  <si>
    <t>P-AC-AD-REF-100</t>
  </si>
  <si>
    <t>Air DryerAir DryerRefrigerated1000</t>
  </si>
  <si>
    <t>P-AC-AD-REF-1000</t>
  </si>
  <si>
    <t>Air DryerAir DryerRefrigerated2000</t>
  </si>
  <si>
    <t>P-AC-AD-REF-2000</t>
  </si>
  <si>
    <t>Air DryerAir DryerRefrigerated500</t>
  </si>
  <si>
    <t>P-AC-AD-REF-500</t>
  </si>
  <si>
    <t>Air Handling UnitChilled Water, Heating WaterCustom10000</t>
  </si>
  <si>
    <t>Air Handling Units</t>
  </si>
  <si>
    <t>Air Handling Unit</t>
  </si>
  <si>
    <t>AHU</t>
  </si>
  <si>
    <t>Chilled Water, Heating Water</t>
  </si>
  <si>
    <t>CHW</t>
  </si>
  <si>
    <t>Custom</t>
  </si>
  <si>
    <t>CST</t>
  </si>
  <si>
    <t>H-AHU-CHW-CST-10000</t>
  </si>
  <si>
    <t>HAHUCHWCST</t>
  </si>
  <si>
    <t>Air Handling UnitChilled Water, Heating WaterCustom100000</t>
  </si>
  <si>
    <t>H-AHU-CHW-CST-100000</t>
  </si>
  <si>
    <t>Air Handling UnitChilled Water, Heating WaterCustom20000</t>
  </si>
  <si>
    <t>H-AHU-CHW-CST-20000</t>
  </si>
  <si>
    <t>Air Handling UnitChilled Water, Heating WaterCustom40000</t>
  </si>
  <si>
    <t>H-AHU-CHW-CST-40000</t>
  </si>
  <si>
    <t>Air Handling UnitChilled Water, Heating WaterCustom5000</t>
  </si>
  <si>
    <t>H-AHU-CHW-CST-5000</t>
  </si>
  <si>
    <t>Air Handling UnitChilled Water, Heating WaterCustom60000</t>
  </si>
  <si>
    <t>H-AHU-CHW-CST-60000</t>
  </si>
  <si>
    <t>Air Handling UnitChilled Water, Heating WaterCustom80000</t>
  </si>
  <si>
    <t>H-AHU-CHW-CST-80000</t>
  </si>
  <si>
    <t>Air Handling UnitChilled Water, Heating WaterPackaged10000</t>
  </si>
  <si>
    <t>Packaged</t>
  </si>
  <si>
    <t>PKG</t>
  </si>
  <si>
    <t>H-AHU-CHW-PKG-10000</t>
  </si>
  <si>
    <t>HAHUCHWPKG</t>
  </si>
  <si>
    <t>Air Handling UnitChilled Water, Heating WaterPackaged100000</t>
  </si>
  <si>
    <t>H-AHU-CHW-PKG-100000</t>
  </si>
  <si>
    <t>Air Handling UnitChilled Water, Heating WaterPackaged20000</t>
  </si>
  <si>
    <t>H-AHU-CHW-PKG-20000</t>
  </si>
  <si>
    <t>Air Handling UnitChilled Water, Heating WaterPackaged40000</t>
  </si>
  <si>
    <t>H-AHU-CHW-PKG-40000</t>
  </si>
  <si>
    <t>Air Handling UnitChilled Water, Heating WaterPackaged5000</t>
  </si>
  <si>
    <t>H-AHU-CHW-PKG-5000</t>
  </si>
  <si>
    <t>Air Handling UnitChilled Water, Heating WaterPackaged60000</t>
  </si>
  <si>
    <t>H-AHU-CHW-PKG-60000</t>
  </si>
  <si>
    <t>Air Handling UnitChilled Water, Heating WaterPackaged80000</t>
  </si>
  <si>
    <t>H-AHU-CHW-PKG-80000</t>
  </si>
  <si>
    <t>Air Handling UnitDX, Gas-FiredCustom10000</t>
  </si>
  <si>
    <t>DX, Gas-Fired</t>
  </si>
  <si>
    <t>DXG</t>
  </si>
  <si>
    <t>H-AHU-DXG-CST-10000</t>
  </si>
  <si>
    <t>HAHUDXGCST</t>
  </si>
  <si>
    <t>Air Handling UnitDX, Gas-FiredCustom100000</t>
  </si>
  <si>
    <t>H-AHU-DXG-CST-100000</t>
  </si>
  <si>
    <t>Air Handling UnitDX, Gas-FiredCustom20000</t>
  </si>
  <si>
    <t>H-AHU-DXG-CST-20000</t>
  </si>
  <si>
    <t>Air Handling UnitDX, Gas-FiredCustom40000</t>
  </si>
  <si>
    <t>H-AHU-DXG-CST-40000</t>
  </si>
  <si>
    <t>Air Handling UnitDX, Gas-FiredCustom5000</t>
  </si>
  <si>
    <t>H-AHU-DXG-CST-5000</t>
  </si>
  <si>
    <t>Air Handling UnitDX, Gas-FiredCustom60000</t>
  </si>
  <si>
    <t>H-AHU-DXG-CST-60000</t>
  </si>
  <si>
    <t>Air Handling UnitDX, Gas-FiredCustom80000</t>
  </si>
  <si>
    <t>H-AHU-DXG-CST-80000</t>
  </si>
  <si>
    <t>Air Handling UnitDX, Gas-FiredPackaged10000</t>
  </si>
  <si>
    <t>H-AHU-DXG-PKG-10000</t>
  </si>
  <si>
    <t>HAHUDXGPKG</t>
  </si>
  <si>
    <t>Air Handling UnitDX, Gas-FiredPackaged100000</t>
  </si>
  <si>
    <t>H-AHU-DXG-PKG-100000</t>
  </si>
  <si>
    <t>Air Handling UnitDX, Gas-FiredPackaged20000</t>
  </si>
  <si>
    <t>H-AHU-DXG-PKG-20000</t>
  </si>
  <si>
    <t>Air Handling UnitDX, Gas-FiredPackaged40000</t>
  </si>
  <si>
    <t>H-AHU-DXG-PKG-40000</t>
  </si>
  <si>
    <t>Air Handling UnitDX, Gas-FiredPackaged5000</t>
  </si>
  <si>
    <t>H-AHU-DXG-PKG-5000</t>
  </si>
  <si>
    <t>Air Handling UnitDX, Gas-FiredPackaged60000</t>
  </si>
  <si>
    <t>H-AHU-DXG-PKG-60000</t>
  </si>
  <si>
    <t>Air Handling UnitDX, Gas-FiredPackaged80000</t>
  </si>
  <si>
    <t>H-AHU-DXG-PKG-80000</t>
  </si>
  <si>
    <t>Air Handling UnitDX, Heating WaterCustom10000</t>
  </si>
  <si>
    <t>DX, Heating Water</t>
  </si>
  <si>
    <t>DXH</t>
  </si>
  <si>
    <t>H-AHU-DXH-CST-10000</t>
  </si>
  <si>
    <t>HAHUDXHCST</t>
  </si>
  <si>
    <t>Air Handling UnitDX, Heating WaterCustom100000</t>
  </si>
  <si>
    <t>H-AHU-DXH-CST-100000</t>
  </si>
  <si>
    <t>Air Handling UnitDX, Heating WaterCustom20000</t>
  </si>
  <si>
    <t>H-AHU-DXH-CST-20000</t>
  </si>
  <si>
    <t>Air Handling UnitDX, Heating WaterCustom40000</t>
  </si>
  <si>
    <t>H-AHU-DXH-CST-40000</t>
  </si>
  <si>
    <t>Air Handling UnitDX, Heating WaterCustom5000</t>
  </si>
  <si>
    <t>H-AHU-DXH-CST-5000</t>
  </si>
  <si>
    <t>Air Handling UnitDX, Heating WaterCustom60000</t>
  </si>
  <si>
    <t>H-AHU-DXH-CST-60000</t>
  </si>
  <si>
    <t>Air Handling UnitDX, Heating WaterCustom80000</t>
  </si>
  <si>
    <t>H-AHU-DXH-CST-80000</t>
  </si>
  <si>
    <t>Air Handling UnitDX, Heating WaterPackaged10000</t>
  </si>
  <si>
    <t>H-AHU-DXH-PKG-10000</t>
  </si>
  <si>
    <t>HAHUDXHPKG</t>
  </si>
  <si>
    <t>Air Handling UnitDX, Heating WaterPackaged100000</t>
  </si>
  <si>
    <t>H-AHU-DXH-PKG-100000</t>
  </si>
  <si>
    <t>Air Handling UnitDX, Heating WaterPackaged20000</t>
  </si>
  <si>
    <t>H-AHU-DXH-PKG-20000</t>
  </si>
  <si>
    <t>Air Handling UnitDX, Heating WaterPackaged40000</t>
  </si>
  <si>
    <t>H-AHU-DXH-PKG-40000</t>
  </si>
  <si>
    <t>Air Handling UnitDX, Heating WaterPackaged5000</t>
  </si>
  <si>
    <t>H-AHU-DXH-PKG-5000</t>
  </si>
  <si>
    <t>Air Handling UnitDX, Heating WaterPackaged60000</t>
  </si>
  <si>
    <t>H-AHU-DXH-PKG-60000</t>
  </si>
  <si>
    <t>Air Handling UnitDX, Heating WaterPackaged80000</t>
  </si>
  <si>
    <t>H-AHU-DXH-PKG-80000</t>
  </si>
  <si>
    <t>Air Handling UnitOtherCustom10000</t>
  </si>
  <si>
    <t>OTH</t>
  </si>
  <si>
    <t>H-AHU-OTH-CST-10000</t>
  </si>
  <si>
    <t>HAHUOTHCST</t>
  </si>
  <si>
    <t>Air Handling UnitOtherCustom100000</t>
  </si>
  <si>
    <t>H-AHU-OTH-CST-100000</t>
  </si>
  <si>
    <t>Air Handling UnitOtherCustom20000</t>
  </si>
  <si>
    <t>H-AHU-OTH-CST-20000</t>
  </si>
  <si>
    <t>Air Handling UnitOtherCustom40000</t>
  </si>
  <si>
    <t>H-AHU-OTH-CST-40000</t>
  </si>
  <si>
    <t>Air Handling UnitOtherCustom5000</t>
  </si>
  <si>
    <t>H-AHU-OTH-CST-5000</t>
  </si>
  <si>
    <t>Air Handling UnitOtherCustom60000</t>
  </si>
  <si>
    <t>H-AHU-OTH-CST-60000</t>
  </si>
  <si>
    <t>Air Handling UnitOtherCustom80000</t>
  </si>
  <si>
    <t>H-AHU-OTH-CST-80000</t>
  </si>
  <si>
    <t>Air Handling UnitOtherPackaged10000</t>
  </si>
  <si>
    <t>H-AHU-OTH-PKG-10000</t>
  </si>
  <si>
    <t>HAHUOTHPKG</t>
  </si>
  <si>
    <t>Air Handling UnitOtherPackaged100000</t>
  </si>
  <si>
    <t>H-AHU-OTH-PKG-100000</t>
  </si>
  <si>
    <t>Air Handling UnitOtherPackaged20000</t>
  </si>
  <si>
    <t>H-AHU-OTH-PKG-20000</t>
  </si>
  <si>
    <t>Air Handling UnitOtherPackaged40000</t>
  </si>
  <si>
    <t>H-AHU-OTH-PKG-40000</t>
  </si>
  <si>
    <t>Air Handling UnitOtherPackaged5000</t>
  </si>
  <si>
    <t>H-AHU-OTH-PKG-5000</t>
  </si>
  <si>
    <t>Air Handling UnitOtherPackaged60000</t>
  </si>
  <si>
    <t>H-AHU-OTH-PKG-60000</t>
  </si>
  <si>
    <t>Air Handling UnitOtherPackaged80000</t>
  </si>
  <si>
    <t>H-AHU-OTH-PKG-80000</t>
  </si>
  <si>
    <t>Air ReceiverAir ReceiverAll1000</t>
  </si>
  <si>
    <t>Air Receiver</t>
  </si>
  <si>
    <t>AR</t>
  </si>
  <si>
    <t>P-AC-AR--1000</t>
  </si>
  <si>
    <t>PACAARX</t>
  </si>
  <si>
    <t>Air ReceiverAir ReceiverAll200</t>
  </si>
  <si>
    <t>P-AC-AR--200</t>
  </si>
  <si>
    <t>Air ReceiverAir ReceiverAll2000</t>
  </si>
  <si>
    <t>P-AC-AR--2000</t>
  </si>
  <si>
    <t>Air ReceiverAir ReceiverAll300</t>
  </si>
  <si>
    <t>P-AC-AR--300</t>
  </si>
  <si>
    <t>Air ReceiverAir ReceiverAll3000</t>
  </si>
  <si>
    <t>P-AC-AR--3000</t>
  </si>
  <si>
    <t>Air ReceiverAir ReceiverAll500</t>
  </si>
  <si>
    <t>P-AC-AR--500</t>
  </si>
  <si>
    <t>Air ReceiverAir ReceiverAll5000</t>
  </si>
  <si>
    <t>P-AC-AR--5000</t>
  </si>
  <si>
    <t>Air Rotation UnitNo CoolingElectric10000</t>
  </si>
  <si>
    <t>Air Rotation Units</t>
  </si>
  <si>
    <t>Air Rotation Unit</t>
  </si>
  <si>
    <t>ARU</t>
  </si>
  <si>
    <t>No Cooling</t>
  </si>
  <si>
    <t>NoC</t>
  </si>
  <si>
    <t>H-ARU-NoC-ELE-10000</t>
  </si>
  <si>
    <t>HAHUARU</t>
  </si>
  <si>
    <t>Air Rotation UnitNo CoolingGas Fired10000</t>
  </si>
  <si>
    <t>Gas Fired</t>
  </si>
  <si>
    <t>H-ARU-NoC-GAS-10000</t>
  </si>
  <si>
    <t>Air Rotation UnitNo CoolingHot Water10000</t>
  </si>
  <si>
    <t>H-ARU-NoC-HW-10000</t>
  </si>
  <si>
    <t>Air Rotation UnitNo CoolingHot Water20000</t>
  </si>
  <si>
    <t>H-ARU-NoC-HW-20000</t>
  </si>
  <si>
    <t>Air Rotation UnitNo CoolingHot Water40000</t>
  </si>
  <si>
    <t>H-ARU-NoC-HW-40000</t>
  </si>
  <si>
    <t>Air Rotation UnitNo CoolingNo Heating10000</t>
  </si>
  <si>
    <t>No Heating</t>
  </si>
  <si>
    <t>NoH</t>
  </si>
  <si>
    <t>H-ARU-NoC-NoH-10000</t>
  </si>
  <si>
    <t>Air Rotation UnitNo CoolingNo Heating20000</t>
  </si>
  <si>
    <t>H-ARU-NoC-NoH-20000</t>
  </si>
  <si>
    <t>Air Rotation UnitNo CoolingNo Heating40000</t>
  </si>
  <si>
    <t>H-ARU-NoC-NoH-40000</t>
  </si>
  <si>
    <t>Air Rotation UnitNo CoolingNo Heating60000</t>
  </si>
  <si>
    <t>H-ARU-NoC-NoH-60000</t>
  </si>
  <si>
    <t>Air ScoopAllFlanged2</t>
  </si>
  <si>
    <t>Heating Water Boiler Plant</t>
  </si>
  <si>
    <t>Heating Water</t>
  </si>
  <si>
    <t>Air Scoop</t>
  </si>
  <si>
    <t>ASC</t>
  </si>
  <si>
    <t>Flanged</t>
  </si>
  <si>
    <t>FLG</t>
  </si>
  <si>
    <t>H-ASC--FLG-2</t>
  </si>
  <si>
    <t>P-ASC--FLG-2</t>
  </si>
  <si>
    <t>Air ScoopAllThreaded4</t>
  </si>
  <si>
    <t>Threaded</t>
  </si>
  <si>
    <t>THD</t>
  </si>
  <si>
    <t>H-ASC--THD-4</t>
  </si>
  <si>
    <t>P-ASC--THD-4</t>
  </si>
  <si>
    <t>Air ScoopAllThreaded6</t>
  </si>
  <si>
    <t>H-ASC--THD-6</t>
  </si>
  <si>
    <t>P-ASC--THD-6</t>
  </si>
  <si>
    <t>Air SeparatorAllFlanged12</t>
  </si>
  <si>
    <t>Chiller Plant, Cooling Tower Plant, Hot Water Boiler Plant</t>
  </si>
  <si>
    <t>Air Separator</t>
  </si>
  <si>
    <t>AS</t>
  </si>
  <si>
    <t>H-AS--FLG-12</t>
  </si>
  <si>
    <t>HAS</t>
  </si>
  <si>
    <t>Air SeparatorAllFlanged20</t>
  </si>
  <si>
    <t>H-AS--FLG-20</t>
  </si>
  <si>
    <t>Air SeparatorAllFlanged8</t>
  </si>
  <si>
    <t>H-AS--FLG-8</t>
  </si>
  <si>
    <t>Air SeparatorAllThreaded4</t>
  </si>
  <si>
    <t>H-AS--THD-4</t>
  </si>
  <si>
    <t>Baseboard RadiationElectricWith Cover1</t>
  </si>
  <si>
    <t>Baseboard Radiation</t>
  </si>
  <si>
    <t>BBR</t>
  </si>
  <si>
    <t>With Cover</t>
  </si>
  <si>
    <t>CVR</t>
  </si>
  <si>
    <t>H-BBR-ELE-CVR-1</t>
  </si>
  <si>
    <t>HBBRELECVR</t>
  </si>
  <si>
    <t>Baseboard RadiationElectricWith Cover3</t>
  </si>
  <si>
    <t>H-BBR-ELE-CVR-3</t>
  </si>
  <si>
    <t>Baseboard RadiationElectricWith Cover4</t>
  </si>
  <si>
    <t>H-BBR-ELE-CVR-4</t>
  </si>
  <si>
    <t>Baseboard RadiationElectricWith Cover8</t>
  </si>
  <si>
    <t>H-BBR-ELE-CVR-8</t>
  </si>
  <si>
    <t>Baseboard RadiationHot WaterOpen (Without Cover)1</t>
  </si>
  <si>
    <t>Open (Without Cover)</t>
  </si>
  <si>
    <t>OPN</t>
  </si>
  <si>
    <t>H-BBR-HW-OPN-1</t>
  </si>
  <si>
    <t>HBBRHWCVR</t>
  </si>
  <si>
    <t>Baseboard RadiationHot WaterWith Cover1</t>
  </si>
  <si>
    <t>H-BBR-HW-CVR-1</t>
  </si>
  <si>
    <t>Baseboard RadiationHot WaterWith Cover3</t>
  </si>
  <si>
    <t>H-BBR-HW-CVR-3</t>
  </si>
  <si>
    <t>Baseboard RadiationHot WaterWith Cover4</t>
  </si>
  <si>
    <t>H-BBR-HW-CVR-4</t>
  </si>
  <si>
    <t>Baseboard RadiationHot WaterWith Cover8</t>
  </si>
  <si>
    <t>H-BBR-HW-CVR-8</t>
  </si>
  <si>
    <t>BoilerHot WaterCast Iron Sectional1000</t>
  </si>
  <si>
    <t>Heating Water Boiler</t>
  </si>
  <si>
    <t>HWB</t>
  </si>
  <si>
    <t>Boiler</t>
  </si>
  <si>
    <t>BLR</t>
  </si>
  <si>
    <t>Cast Iron Sectional</t>
  </si>
  <si>
    <t>CIS</t>
  </si>
  <si>
    <t>MBH</t>
  </si>
  <si>
    <t>H-BLR-HW-CIS-1000</t>
  </si>
  <si>
    <t>HBLRHWCIS</t>
  </si>
  <si>
    <t>BoilerHot WaterCast Iron Sectional2000</t>
  </si>
  <si>
    <t>H-BLR-HW-CIS-2000</t>
  </si>
  <si>
    <t>BoilerHot WaterCast Iron Sectional3000</t>
  </si>
  <si>
    <t>H-BLR-HW-CIS-3000</t>
  </si>
  <si>
    <t>BoilerHot WaterCast Iron Sectional4000</t>
  </si>
  <si>
    <t>H-BLR-HW-CIS-4000</t>
  </si>
  <si>
    <t>BoilerHot WaterCast Iron Sectional500</t>
  </si>
  <si>
    <t>H-BLR-HW-CIS-500</t>
  </si>
  <si>
    <t>BoilerHot WaterCast Iron Sectional5000</t>
  </si>
  <si>
    <t>H-BLR-HW-CIS-5000</t>
  </si>
  <si>
    <t>BoilerHot WaterCast Iron Sectional6000</t>
  </si>
  <si>
    <t>H-BLR-HW-CIS-6000</t>
  </si>
  <si>
    <t>BoilerHot WaterCast Iron Sectional7000</t>
  </si>
  <si>
    <t>H-BLR-HW-CIS-7000</t>
  </si>
  <si>
    <t>BoilerHot WaterCast Iron Sectional8000</t>
  </si>
  <si>
    <t>H-BLR-HW-CIS-8000</t>
  </si>
  <si>
    <t>BoilerHot WaterCopper Water Tube1000</t>
  </si>
  <si>
    <t>Copper Water Tube</t>
  </si>
  <si>
    <t>CWT</t>
  </si>
  <si>
    <t>H-BLR-HW-CWT-1000</t>
  </si>
  <si>
    <t>HBLRHWCWT</t>
  </si>
  <si>
    <t>BoilerHot WaterCopper Water Tube1500</t>
  </si>
  <si>
    <t>H-BLR-HW-CWT-1500</t>
  </si>
  <si>
    <t>BoilerHot WaterCopper Water Tube2000</t>
  </si>
  <si>
    <t>H-BLR-HW-CWT-2000</t>
  </si>
  <si>
    <t>BoilerHot WaterCopper Water Tube3000</t>
  </si>
  <si>
    <t>H-BLR-HW-CWT-3000</t>
  </si>
  <si>
    <t>BoilerHot WaterCopper Water Tube4000</t>
  </si>
  <si>
    <t>H-BLR-HW-CWT-4000</t>
  </si>
  <si>
    <t>BoilerHot WaterCopper Water Tube500</t>
  </si>
  <si>
    <t>H-BLR-HW-CWT-500</t>
  </si>
  <si>
    <t>BoilerHot WaterElectric1000</t>
  </si>
  <si>
    <t>H-BLR-HW-ELE-1000</t>
  </si>
  <si>
    <t>HBLRHWELE</t>
  </si>
  <si>
    <t>BoilerHot WaterElectric10000</t>
  </si>
  <si>
    <t>H-BLR-HW-ELE-10000</t>
  </si>
  <si>
    <t>BoilerHot WaterElectric2000</t>
  </si>
  <si>
    <t>H-BLR-HW-ELE-2000</t>
  </si>
  <si>
    <t>BoilerHot WaterElectric4000</t>
  </si>
  <si>
    <t>H-BLR-HW-ELE-4000</t>
  </si>
  <si>
    <t>BoilerHot WaterElectric500</t>
  </si>
  <si>
    <t>H-BLR-HW-ELE-500</t>
  </si>
  <si>
    <t>BoilerHot WaterElectric6000</t>
  </si>
  <si>
    <t>H-BLR-HW-ELE-6000</t>
  </si>
  <si>
    <t>BoilerHot WaterElectric8000</t>
  </si>
  <si>
    <t>H-BLR-HW-ELE-8000</t>
  </si>
  <si>
    <t>BoilerHot WaterPackaged Fire Tube10000</t>
  </si>
  <si>
    <t>Packaged Fire Tube</t>
  </si>
  <si>
    <t>PFT</t>
  </si>
  <si>
    <t>H-BLR-HW-PFT-10000</t>
  </si>
  <si>
    <t>HBLRHWPFT</t>
  </si>
  <si>
    <t>BoilerHot WaterPackaged Fire Tube15000</t>
  </si>
  <si>
    <t>H-BLR-HW-PFT-15000</t>
  </si>
  <si>
    <t>BoilerHot WaterPackaged Fire Tube20000</t>
  </si>
  <si>
    <t>H-BLR-HW-PFT-20000</t>
  </si>
  <si>
    <t>BoilerHot WaterPackaged Fire Tube25000</t>
  </si>
  <si>
    <t>H-BLR-HW-PFT-25000</t>
  </si>
  <si>
    <t>BoilerHot WaterPackaged Fire Tube3000</t>
  </si>
  <si>
    <t>H-BLR-HW-PFT-3000</t>
  </si>
  <si>
    <t>BoilerHot WaterPackaged Fire Tube30000</t>
  </si>
  <si>
    <t>H-BLR-HW-PFT-30000</t>
  </si>
  <si>
    <t>BoilerHot WaterPackaged Fire Tube40000</t>
  </si>
  <si>
    <t>H-BLR-HW-PFT-40000</t>
  </si>
  <si>
    <t>BoilerHot WaterPackaged Fire Tube50000</t>
  </si>
  <si>
    <t>H-BLR-HW-PFT-50000</t>
  </si>
  <si>
    <t>BoilerHot WaterPackaged Fire Tube6000</t>
  </si>
  <si>
    <t>H-BLR-HW-PFT-6000</t>
  </si>
  <si>
    <t>BoilerHot WaterPackaged Fire Tube60000</t>
  </si>
  <si>
    <t>H-BLR-HW-PFT-60000</t>
  </si>
  <si>
    <t>BoilerHot WaterPackaged Flexible Water Tube1000</t>
  </si>
  <si>
    <t>Packaged Flexible Water Tube</t>
  </si>
  <si>
    <t>PWT</t>
  </si>
  <si>
    <t>H-BLR-HW-PWT-1000</t>
  </si>
  <si>
    <t>HBLRHWPWT</t>
  </si>
  <si>
    <t>BoilerHot WaterPackaged Flexible Water Tube10000</t>
  </si>
  <si>
    <t>H-BLR-HW-PWT-10000</t>
  </si>
  <si>
    <t>BoilerHot WaterPackaged Flexible Water Tube12500</t>
  </si>
  <si>
    <t>H-BLR-HW-PWT-12500</t>
  </si>
  <si>
    <t>BoilerHot WaterPackaged Flexible Water Tube1500</t>
  </si>
  <si>
    <t>H-BLR-HW-PWT-1500</t>
  </si>
  <si>
    <t>BoilerHot WaterPackaged Flexible Water Tube15000</t>
  </si>
  <si>
    <t>H-BLR-HW-PWT-15000</t>
  </si>
  <si>
    <t>BoilerHot WaterPackaged Flexible Water Tube2000</t>
  </si>
  <si>
    <t>H-BLR-HW-PWT-2000</t>
  </si>
  <si>
    <t>BoilerHot WaterPackaged Flexible Water Tube3000</t>
  </si>
  <si>
    <t>H-BLR-HW-PWT-3000</t>
  </si>
  <si>
    <t>BoilerHot WaterPackaged Flexible Water Tube5000</t>
  </si>
  <si>
    <t>H-BLR-HW-PWT-5000</t>
  </si>
  <si>
    <t>BoilerHot WaterPackaged Flexible Water Tube7500</t>
  </si>
  <si>
    <t>H-BLR-HW-PWT-7500</t>
  </si>
  <si>
    <t>BoilerHot WaterPackaged, Fire Tube, Condensing1000</t>
  </si>
  <si>
    <t>Packaged, Fire Tube, Condensing</t>
  </si>
  <si>
    <t>PFC</t>
  </si>
  <si>
    <t>H-BLR-HW-PFC-1000</t>
  </si>
  <si>
    <t>HBLRHWPWC</t>
  </si>
  <si>
    <t>BoilerHot WaterPackaged, Fire Tube, Condensing1500</t>
  </si>
  <si>
    <t>H-BLR-HW-PFC-1500</t>
  </si>
  <si>
    <t>BoilerHot WaterPackaged, Fire Tube, Condensing2000</t>
  </si>
  <si>
    <t>H-BLR-HW-PFC-2000</t>
  </si>
  <si>
    <t>BoilerHot WaterPackaged, Fire Tube, Condensing2500</t>
  </si>
  <si>
    <t>H-BLR-HW-PFC-2500</t>
  </si>
  <si>
    <t>BoilerHot WaterPackaged, Fire Tube, Condensing3000</t>
  </si>
  <si>
    <t>H-BLR-HW-PFC-3000</t>
  </si>
  <si>
    <t>BoilerHot WaterPackaged, Fire Tube, Condensing4000</t>
  </si>
  <si>
    <t>H-BLR-HW-PFC-4000</t>
  </si>
  <si>
    <t>BoilerHot WaterPackaged, Fire Tube, Condensing500</t>
  </si>
  <si>
    <t>H-BLR-HW-PFC-500</t>
  </si>
  <si>
    <t>BoilerHot WaterPackaged, Fire Tube, Condensing5000</t>
  </si>
  <si>
    <t>H-BLR-HW-PFC-5000</t>
  </si>
  <si>
    <t>BoilerHot WaterPackaged, Fire Tube, Condensing6000</t>
  </si>
  <si>
    <t>H-BLR-HW-PFC-6000</t>
  </si>
  <si>
    <t>BoilerHot WaterPackaged, Fire Tube, Condensing750</t>
  </si>
  <si>
    <t>H-BLR-HW-PFC-750</t>
  </si>
  <si>
    <t>BoilerSteamCast Iron Sectional1000</t>
  </si>
  <si>
    <t>Steam Boiler</t>
  </si>
  <si>
    <t>SB</t>
  </si>
  <si>
    <t>H-BLR-STM-CIS-1000</t>
  </si>
  <si>
    <t>HBLRSTMCIS</t>
  </si>
  <si>
    <t>BoilerSteamCast Iron Sectional2000</t>
  </si>
  <si>
    <t>H-BLR-STM-CIS-2000</t>
  </si>
  <si>
    <t>BoilerSteamCast Iron Sectional3000</t>
  </si>
  <si>
    <t>H-BLR-STM-CIS-3000</t>
  </si>
  <si>
    <t>BoilerSteamCast Iron Sectional4000</t>
  </si>
  <si>
    <t>H-BLR-STM-CIS-4000</t>
  </si>
  <si>
    <t>BoilerSteamCast Iron Sectional500</t>
  </si>
  <si>
    <t>H-BLR-STM-CIS-500</t>
  </si>
  <si>
    <t>BoilerSteamCast Iron Sectional5000</t>
  </si>
  <si>
    <t>H-BLR-STM-CIS-5000</t>
  </si>
  <si>
    <t>BoilerSteamCast Iron Sectional6000</t>
  </si>
  <si>
    <t>H-BLR-STM-CIS-6000</t>
  </si>
  <si>
    <t>BoilerSteamCast Iron Sectional7000</t>
  </si>
  <si>
    <t>H-BLR-STM-CIS-7000</t>
  </si>
  <si>
    <t>BoilerSteamCast Iron Sectional8000</t>
  </si>
  <si>
    <t>H-BLR-STM-CIS-8000</t>
  </si>
  <si>
    <t>BoilerSteamCopper Water Tube1000</t>
  </si>
  <si>
    <t>H-BLR-STM-CWT-1000</t>
  </si>
  <si>
    <t>HBLRSTMPWT</t>
  </si>
  <si>
    <t>BoilerSteamCopper Water Tube1500</t>
  </si>
  <si>
    <t>H-BLR-STM-CWT-1500</t>
  </si>
  <si>
    <t>BoilerSteamCopper Water Tube2000</t>
  </si>
  <si>
    <t>H-BLR-STM-CWT-2000</t>
  </si>
  <si>
    <t>BoilerSteamCopper Water Tube3000</t>
  </si>
  <si>
    <t>H-BLR-STM-CWT-3000</t>
  </si>
  <si>
    <t>BoilerSteamCopper Water Tube4000</t>
  </si>
  <si>
    <t>H-BLR-STM-CWT-4000</t>
  </si>
  <si>
    <t>BoilerSteamCopper Water Tube500</t>
  </si>
  <si>
    <t>H-BLR-STM-CWT-500</t>
  </si>
  <si>
    <t>BoilerSteamCopper Water Tube5000</t>
  </si>
  <si>
    <t>H-BLR-STM-CWT-5000</t>
  </si>
  <si>
    <t>BoilerSteamElectric1000</t>
  </si>
  <si>
    <t>H-BLR-STM-ELE-1000</t>
  </si>
  <si>
    <t>HBLRSTMELE</t>
  </si>
  <si>
    <t>BoilerSteamElectric10000</t>
  </si>
  <si>
    <t>H-BLR-STM-ELE-10000</t>
  </si>
  <si>
    <t>BoilerSteamElectric2000</t>
  </si>
  <si>
    <t>H-BLR-STM-ELE-2000</t>
  </si>
  <si>
    <t>BoilerSteamElectric4000</t>
  </si>
  <si>
    <t>H-BLR-STM-ELE-4000</t>
  </si>
  <si>
    <t>BoilerSteamElectric500</t>
  </si>
  <si>
    <t>H-BLR-STM-ELE-500</t>
  </si>
  <si>
    <t>BoilerSteamElectric6000</t>
  </si>
  <si>
    <t>H-BLR-STM-ELE-6000</t>
  </si>
  <si>
    <t>BoilerSteamElectric8000</t>
  </si>
  <si>
    <t>H-BLR-STM-ELE-8000</t>
  </si>
  <si>
    <t>BoilerSteamPackaged Fire Tube10000</t>
  </si>
  <si>
    <t>H-BLR-STM-PFT-10000</t>
  </si>
  <si>
    <t>HBLRSTMPFT</t>
  </si>
  <si>
    <t>BoilerSteamPackaged Fire Tube15000</t>
  </si>
  <si>
    <t>H-BLR-STM-PFT-15000</t>
  </si>
  <si>
    <t>BoilerSteamPackaged Fire Tube20000</t>
  </si>
  <si>
    <t>H-BLR-STM-PFT-20000</t>
  </si>
  <si>
    <t>BoilerSteamPackaged Fire Tube25000</t>
  </si>
  <si>
    <t>H-BLR-STM-PFT-25000</t>
  </si>
  <si>
    <t>BoilerSteamPackaged Fire Tube3000</t>
  </si>
  <si>
    <t>H-BLR-STM-PFT-3000</t>
  </si>
  <si>
    <t>BoilerSteamPackaged Fire Tube30000</t>
  </si>
  <si>
    <t>H-BLR-STM-PFT-30000</t>
  </si>
  <si>
    <t>BoilerSteamPackaged Fire Tube40000</t>
  </si>
  <si>
    <t>H-BLR-STM-PFT-40000</t>
  </si>
  <si>
    <t>BoilerSteamPackaged Fire Tube50000</t>
  </si>
  <si>
    <t>H-BLR-STM-PFT-50000</t>
  </si>
  <si>
    <t>BoilerSteamPackaged Fire Tube6000</t>
  </si>
  <si>
    <t>H-BLR-STM-PFT-6000</t>
  </si>
  <si>
    <t>BoilerSteamPackaged Fire Tube60000</t>
  </si>
  <si>
    <t>H-BLR-STM-PFT-60000</t>
  </si>
  <si>
    <t>BoilerSteamPackaged Flexible Water Tube1000</t>
  </si>
  <si>
    <t>H-BLR-STM-PWT-1000</t>
  </si>
  <si>
    <t>BoilerSteamPackaged Flexible Water Tube10000</t>
  </si>
  <si>
    <t>H-BLR-STM-PWT-10000</t>
  </si>
  <si>
    <t>BoilerSteamPackaged Flexible Water Tube12500</t>
  </si>
  <si>
    <t>H-BLR-STM-PWT-12500</t>
  </si>
  <si>
    <t>BoilerSteamPackaged Flexible Water Tube1500</t>
  </si>
  <si>
    <t>H-BLR-STM-PWT-1500</t>
  </si>
  <si>
    <t>BoilerSteamPackaged Flexible Water Tube15000</t>
  </si>
  <si>
    <t>H-BLR-STM-PWT-15000</t>
  </si>
  <si>
    <t>BoilerSteamPackaged Flexible Water Tube2000</t>
  </si>
  <si>
    <t>H-BLR-STM-PWT-2000</t>
  </si>
  <si>
    <t>BoilerSteamPackaged Flexible Water Tube3000</t>
  </si>
  <si>
    <t>H-BLR-STM-PWT-3000</t>
  </si>
  <si>
    <t>BoilerSteamPackaged Flexible Water Tube5000</t>
  </si>
  <si>
    <t>H-BLR-STM-PWT-5000</t>
  </si>
  <si>
    <t>BoilerSteamPackaged Flexible Water Tube7500</t>
  </si>
  <si>
    <t>H-BLR-STM-PWT-7500</t>
  </si>
  <si>
    <t>BoilerSteamPackaged Water Tube "D" Style Steam Generators10000</t>
  </si>
  <si>
    <t>Packaged Water Tube "D" Style Steam Generators</t>
  </si>
  <si>
    <t>PWS</t>
  </si>
  <si>
    <t>H-BLR-STM-PWS-10000</t>
  </si>
  <si>
    <t>HBLRSTMPWS</t>
  </si>
  <si>
    <t>BoilerSteamPackaged Water Tube "D" Style Steam Generators15000</t>
  </si>
  <si>
    <t>H-BLR-STM-PWS-15000</t>
  </si>
  <si>
    <t>BoilerSteamPackaged Water Tube "D" Style Steam Generators20000</t>
  </si>
  <si>
    <t>H-BLR-STM-PWS-20000</t>
  </si>
  <si>
    <t>BoilerSteamPackaged Water Tube "D" Style Steam Generators25000</t>
  </si>
  <si>
    <t>H-BLR-STM-PWS-25000</t>
  </si>
  <si>
    <t>BoilerSteamPackaged Water Tube "D" Style Steam Generators30000</t>
  </si>
  <si>
    <t>H-BLR-STM-PWS-30000</t>
  </si>
  <si>
    <t>BoilerSteamPackaged Water Tube "D" Style Steam Generators40000</t>
  </si>
  <si>
    <t>H-BLR-STM-PWS-40000</t>
  </si>
  <si>
    <t>BoilerSteamPackaged Water Tube "D" Style Steam Generators50000</t>
  </si>
  <si>
    <t>H-BLR-STM-PWS-50000</t>
  </si>
  <si>
    <t>BoilerSteamPackaged Water Tube "D" Style Steam Generators60000</t>
  </si>
  <si>
    <t>H-BLR-STM-PWS-60000</t>
  </si>
  <si>
    <t>Bypass Filter FeederAllAll10</t>
  </si>
  <si>
    <t>Bypass Filter Feeder</t>
  </si>
  <si>
    <t>BYF</t>
  </si>
  <si>
    <t>H-BYF---10</t>
  </si>
  <si>
    <t>HBYF</t>
  </si>
  <si>
    <t>Bypass Filter FeederAllAll2</t>
  </si>
  <si>
    <t>H-BYF---2</t>
  </si>
  <si>
    <t>Cabinet Unit HeaterElectricFloor Mounted125</t>
  </si>
  <si>
    <t>Cabinet Unit Heater</t>
  </si>
  <si>
    <t>ECUH</t>
  </si>
  <si>
    <t>CUH</t>
  </si>
  <si>
    <t>H-CUH-ELE-FLR-125</t>
  </si>
  <si>
    <t>HCUHELEFLR</t>
  </si>
  <si>
    <t>Cabinet Unit HeaterElectricFloor Mounted75</t>
  </si>
  <si>
    <t>H-CUH-ELE-FLR-75</t>
  </si>
  <si>
    <t>Cabinet Unit HeaterHot WaterFloor Mounted125</t>
  </si>
  <si>
    <t>H-CUH-HW-FLR-125</t>
  </si>
  <si>
    <t>HCUHHWFLR</t>
  </si>
  <si>
    <t>Cabinet Unit HeaterHot WaterFloor Mounted75</t>
  </si>
  <si>
    <t>H-CUH-HW-FLR-75</t>
  </si>
  <si>
    <t>Cabinet Unit HeaterSteamFloor Mounted125</t>
  </si>
  <si>
    <t>H-CUH-STM-FLR-125</t>
  </si>
  <si>
    <t>HCUHSTMFLR</t>
  </si>
  <si>
    <t>Cabinet Unit HeaterSteamFloor Mounted75</t>
  </si>
  <si>
    <t>H-CUH-STM-FLR-75</t>
  </si>
  <si>
    <t>ChillerAir CooledPackage with Pump10</t>
  </si>
  <si>
    <t>Chiller Plant</t>
  </si>
  <si>
    <t>Chilled Water</t>
  </si>
  <si>
    <t>Chiller</t>
  </si>
  <si>
    <t>CH</t>
  </si>
  <si>
    <t>Package with Pump</t>
  </si>
  <si>
    <t>TONS</t>
  </si>
  <si>
    <t>H-CH-AIR-PKG-10</t>
  </si>
  <si>
    <t>HCHAIRPKG</t>
  </si>
  <si>
    <t>ChillerAir CooledPackage with Pump100</t>
  </si>
  <si>
    <t>H-CH-AIR-PKG-100</t>
  </si>
  <si>
    <t>ChillerAir CooledPackage with Pump150</t>
  </si>
  <si>
    <t>H-CH-AIR-PKG-150</t>
  </si>
  <si>
    <t>ChillerAir CooledPackage with Pump200</t>
  </si>
  <si>
    <t>H-CH-AIR-PKG-200</t>
  </si>
  <si>
    <t>ChillerAir CooledPackage with Pump25</t>
  </si>
  <si>
    <t>H-CH-AIR-PKG-25</t>
  </si>
  <si>
    <t>ChillerAir CooledPackage with Pump250</t>
  </si>
  <si>
    <t>H-CH-AIR-PKG-250</t>
  </si>
  <si>
    <t>ChillerAir CooledPackage with Pump50</t>
  </si>
  <si>
    <t>H-CH-AIR-PKG-50</t>
  </si>
  <si>
    <t>ChillerAir CooledPackage with Pump70</t>
  </si>
  <si>
    <t>H-CH-AIR-PKG-70</t>
  </si>
  <si>
    <t>ChillerAir CooledScrew100</t>
  </si>
  <si>
    <t>H-CH-AIR-SCW-100</t>
  </si>
  <si>
    <t>HCHAIRSCW</t>
  </si>
  <si>
    <t>ChillerAir CooledScrew150</t>
  </si>
  <si>
    <t>H-CH-AIR-SCW-150</t>
  </si>
  <si>
    <t>ChillerAir CooledScrew200</t>
  </si>
  <si>
    <t>H-CH-AIR-SCW-200</t>
  </si>
  <si>
    <t>ChillerAir CooledScrew25</t>
  </si>
  <si>
    <t>H-CH-AIR-SCW-25</t>
  </si>
  <si>
    <t>ChillerAir CooledScrew250</t>
  </si>
  <si>
    <t>H-CH-AIR-SCW-250</t>
  </si>
  <si>
    <t>ChillerAir CooledScrew300</t>
  </si>
  <si>
    <t>H-CH-AIR-SCW-300</t>
  </si>
  <si>
    <t>ChillerAir CooledScrew350</t>
  </si>
  <si>
    <t>H-CH-AIR-SCW-350</t>
  </si>
  <si>
    <t>ChillerAir CooledScrew400</t>
  </si>
  <si>
    <t>H-CH-AIR-SCW-400</t>
  </si>
  <si>
    <t>ChillerAir CooledScrew50</t>
  </si>
  <si>
    <t>H-CH-AIR-SCW-50</t>
  </si>
  <si>
    <t>ChillerAir CooledScrew500</t>
  </si>
  <si>
    <t>H-CH-AIR-SCW-500</t>
  </si>
  <si>
    <t>ChillerAir CooledScrew75</t>
  </si>
  <si>
    <t>H-CH-AIR-SCW-75</t>
  </si>
  <si>
    <t>ChillerAir CooledScroll100</t>
  </si>
  <si>
    <t>Scroll</t>
  </si>
  <si>
    <t>SCR</t>
  </si>
  <si>
    <t>H-CH-AIR-SCR-100</t>
  </si>
  <si>
    <t>HCHAIRSCR</t>
  </si>
  <si>
    <t>ChillerAir CooledScroll150</t>
  </si>
  <si>
    <t>H-CH-AIR-SCR-150</t>
  </si>
  <si>
    <t>ChillerAir CooledScroll20</t>
  </si>
  <si>
    <t>H-CH-AIR-SCR-20</t>
  </si>
  <si>
    <t>ChillerAir CooledScroll200</t>
  </si>
  <si>
    <t>H-CH-AIR-SCR-200</t>
  </si>
  <si>
    <t>ChillerAir CooledScroll40</t>
  </si>
  <si>
    <t>H-CH-AIR-SCR-40</t>
  </si>
  <si>
    <t>ChillerAir CooledScroll60</t>
  </si>
  <si>
    <t>H-CH-AIR-SCR-60</t>
  </si>
  <si>
    <t>ChillerAir CooledScroll80</t>
  </si>
  <si>
    <t>H-CH-AIR-SCR-80</t>
  </si>
  <si>
    <t>ChillerWater CooledAbsorption1000</t>
  </si>
  <si>
    <t>Absorption</t>
  </si>
  <si>
    <t>ABS</t>
  </si>
  <si>
    <t>H-CH-WTR-ABS-1000</t>
  </si>
  <si>
    <t>HCHWTRABS</t>
  </si>
  <si>
    <t>ChillerWater CooledAbsorption1500</t>
  </si>
  <si>
    <t>H-CH-WTR-ABS-1500</t>
  </si>
  <si>
    <t>ChillerWater CooledAbsorption200</t>
  </si>
  <si>
    <t>H-CH-WTR-ABS-200</t>
  </si>
  <si>
    <t>ChillerWater CooledAbsorption2000</t>
  </si>
  <si>
    <t>H-CH-WTR-ABS-2000</t>
  </si>
  <si>
    <t>ChillerWater CooledAbsorption2500</t>
  </si>
  <si>
    <t>H-CH-WTR-ABS-2500</t>
  </si>
  <si>
    <t>ChillerWater CooledAbsorption400</t>
  </si>
  <si>
    <t>H-CH-WTR-ABS-400</t>
  </si>
  <si>
    <t>ChillerWater CooledAbsorption600</t>
  </si>
  <si>
    <t>H-CH-WTR-ABS-600</t>
  </si>
  <si>
    <t>ChillerWater CooledAbsorption800</t>
  </si>
  <si>
    <t>H-CH-WTR-ABS-800</t>
  </si>
  <si>
    <t>ChillerWater CooledCentrifugal1000</t>
  </si>
  <si>
    <t>H-CH-WTR-CNT-1000</t>
  </si>
  <si>
    <t>HCHWTRCNT</t>
  </si>
  <si>
    <t>ChillerWater CooledCentrifugal1500</t>
  </si>
  <si>
    <t>H-CH-WTR-CNT-1500</t>
  </si>
  <si>
    <t>ChillerWater CooledCentrifugal200</t>
  </si>
  <si>
    <t>H-CH-WTR-CNT-200</t>
  </si>
  <si>
    <t>ChillerWater CooledCentrifugal2000</t>
  </si>
  <si>
    <t>H-CH-WTR-CNT-2000</t>
  </si>
  <si>
    <t>ChillerWater CooledCentrifugal2500</t>
  </si>
  <si>
    <t>H-CH-WTR-CNT-2500</t>
  </si>
  <si>
    <t>ChillerWater CooledCentrifugal400</t>
  </si>
  <si>
    <t>H-CH-WTR-CNT-400</t>
  </si>
  <si>
    <t>ChillerWater CooledCentrifugal600</t>
  </si>
  <si>
    <t>H-CH-WTR-CNT-600</t>
  </si>
  <si>
    <t>ChillerWater CooledCentrifugal800</t>
  </si>
  <si>
    <t>H-CH-WTR-CNT-800</t>
  </si>
  <si>
    <t>ChillerWater CooledModular100</t>
  </si>
  <si>
    <t>Modular</t>
  </si>
  <si>
    <t>MOD</t>
  </si>
  <si>
    <t>H-CH-WTR-MOD-100</t>
  </si>
  <si>
    <t>HCHWTRMOD</t>
  </si>
  <si>
    <t>ChillerWater CooledModular150</t>
  </si>
  <si>
    <t>H-CH-WTR-MOD-150</t>
  </si>
  <si>
    <t>ChillerWater CooledModular20</t>
  </si>
  <si>
    <t>H-CH-WTR-MOD-20</t>
  </si>
  <si>
    <t>ChillerWater CooledModular200</t>
  </si>
  <si>
    <t>H-CH-WTR-MOD-200</t>
  </si>
  <si>
    <t>ChillerWater CooledModular40</t>
  </si>
  <si>
    <t>H-CH-WTR-MOD-40</t>
  </si>
  <si>
    <t>ChillerWater CooledModular60</t>
  </si>
  <si>
    <t>H-CH-WTR-MOD-60</t>
  </si>
  <si>
    <t>ChillerWater CooledModular80</t>
  </si>
  <si>
    <t>H-CH-WTR-MOD-80</t>
  </si>
  <si>
    <t>ChillerWater CooledReciprocating100</t>
  </si>
  <si>
    <t>Reciprocating</t>
  </si>
  <si>
    <t>RCP</t>
  </si>
  <si>
    <t>H-CH-WTR-RCP-100</t>
  </si>
  <si>
    <t>HCHWTRRCP</t>
  </si>
  <si>
    <t>ChillerWater CooledReciprocating150</t>
  </si>
  <si>
    <t>H-CH-WTR-RCP-150</t>
  </si>
  <si>
    <t>ChillerWater CooledReciprocating20</t>
  </si>
  <si>
    <t>H-CH-WTR-RCP-20</t>
  </si>
  <si>
    <t>ChillerWater CooledReciprocating200</t>
  </si>
  <si>
    <t>H-CH-WTR-RCP-200</t>
  </si>
  <si>
    <t>ChillerWater CooledReciprocating300</t>
  </si>
  <si>
    <t>H-CH-WTR-RCP-300</t>
  </si>
  <si>
    <t>ChillerWater CooledReciprocating350</t>
  </si>
  <si>
    <t>H-CH-WTR-RCP-350</t>
  </si>
  <si>
    <t>ChillerWater CooledReciprocating40</t>
  </si>
  <si>
    <t>H-CH-WTR-RCP-40</t>
  </si>
  <si>
    <t>ChillerWater CooledReciprocating400</t>
  </si>
  <si>
    <t>H-CH-WTR-RCP-400</t>
  </si>
  <si>
    <t>ChillerWater CooledReciprocating500</t>
  </si>
  <si>
    <t>H-CH-WTR-RCP-500</t>
  </si>
  <si>
    <t>ChillerWater CooledReciprocating60</t>
  </si>
  <si>
    <t>H-CH-WTR-RCP-60</t>
  </si>
  <si>
    <t>ChillerWater CooledReciprocating80</t>
  </si>
  <si>
    <t>H-CH-WTR-RCP-80</t>
  </si>
  <si>
    <t>ChillerWater CooledScrew100</t>
  </si>
  <si>
    <t>H-CH-WTR-SCW-100</t>
  </si>
  <si>
    <t>HCHWTRSCW</t>
  </si>
  <si>
    <t>ChillerWater CooledScrew150</t>
  </si>
  <si>
    <t>H-CH-WTR-SCW-150</t>
  </si>
  <si>
    <t>ChillerWater CooledScrew200</t>
  </si>
  <si>
    <t>H-CH-WTR-SCW-200</t>
  </si>
  <si>
    <t>ChillerWater CooledScrew25</t>
  </si>
  <si>
    <t>H-CH-WTR-SCW-25</t>
  </si>
  <si>
    <t>ChillerWater CooledScrew250</t>
  </si>
  <si>
    <t>H-CH-WTR-SCW-250</t>
  </si>
  <si>
    <t>ChillerWater CooledScrew300</t>
  </si>
  <si>
    <t>H-CH-WTR-SCW-300</t>
  </si>
  <si>
    <t>ChillerWater CooledScrew350</t>
  </si>
  <si>
    <t>H-CH-WTR-SCW-350</t>
  </si>
  <si>
    <t>ChillerWater CooledScrew400</t>
  </si>
  <si>
    <t>H-CH-WTR-SCW-400</t>
  </si>
  <si>
    <t>ChillerWater CooledScrew50</t>
  </si>
  <si>
    <t>H-CH-WTR-SCW-50</t>
  </si>
  <si>
    <t>ChillerWater CooledScrew500</t>
  </si>
  <si>
    <t>H-CH-WTR-SCW-500</t>
  </si>
  <si>
    <t>ChillerWater CooledScrew75</t>
  </si>
  <si>
    <t>H-CH-WTR-SCW-75</t>
  </si>
  <si>
    <t>ChillerWater CooledScroll100</t>
  </si>
  <si>
    <t>H-CH-WTR-SCR-100</t>
  </si>
  <si>
    <t>HCHWTRSCR</t>
  </si>
  <si>
    <t>ChillerWater CooledScroll150</t>
  </si>
  <si>
    <t>H-CH-WTR-SCR-150</t>
  </si>
  <si>
    <t>ChillerWater CooledScroll20</t>
  </si>
  <si>
    <t>H-CH-WTR-SCR-20</t>
  </si>
  <si>
    <t>ChillerWater CooledScroll200</t>
  </si>
  <si>
    <t>H-CH-WTR-SCR-200</t>
  </si>
  <si>
    <t>ChillerWater CooledScroll40</t>
  </si>
  <si>
    <t>H-CH-WTR-SCR-40</t>
  </si>
  <si>
    <t>ChillerWater CooledScroll60</t>
  </si>
  <si>
    <t>H-CH-WTR-SCR-60</t>
  </si>
  <si>
    <t>ChillerWater CooledScroll80</t>
  </si>
  <si>
    <t>H-CH-WTR-SCR-80</t>
  </si>
  <si>
    <t>Compressor - Refrig.Air CooledReciprocating10</t>
  </si>
  <si>
    <t>Refrigeration Equipment</t>
  </si>
  <si>
    <t>Refrigeration</t>
  </si>
  <si>
    <t>Compressor</t>
  </si>
  <si>
    <t>R</t>
  </si>
  <si>
    <t>Compressor - Refrig.</t>
  </si>
  <si>
    <t>CMP</t>
  </si>
  <si>
    <t>R-CMP-AIR-RCP-10</t>
  </si>
  <si>
    <t>RCMPAIRRCP</t>
  </si>
  <si>
    <t>Compressor - Refrig.Air CooledReciprocating100</t>
  </si>
  <si>
    <t>R-CMP-AIR-RCP-100</t>
  </si>
  <si>
    <t>Compressor - Refrig.Air CooledReciprocating150</t>
  </si>
  <si>
    <t>R-CMP-AIR-RCP-150</t>
  </si>
  <si>
    <t>Compressor - Refrig.Air CooledReciprocating20</t>
  </si>
  <si>
    <t>R-CMP-AIR-RCP-20</t>
  </si>
  <si>
    <t>Compressor - Refrig.Air CooledReciprocating200</t>
  </si>
  <si>
    <t>R-CMP-AIR-RCP-200</t>
  </si>
  <si>
    <t>Compressor - Refrig.Air CooledReciprocating5</t>
  </si>
  <si>
    <t>R-CMP-AIR-RCP-5</t>
  </si>
  <si>
    <t>Compressor - Refrig.Air CooledReciprocating50</t>
  </si>
  <si>
    <t>R-CMP-AIR-RCP-50</t>
  </si>
  <si>
    <t>Compressor - Refrig.Air CooledReciprocating500</t>
  </si>
  <si>
    <t>R-CMP-AIR-RCP-500</t>
  </si>
  <si>
    <t>Compressor - Refrig.Water CooledScrew100</t>
  </si>
  <si>
    <t>R-CMP-WTR-SCW-100</t>
  </si>
  <si>
    <t>RCMPWTRSCW</t>
  </si>
  <si>
    <t>Compressor - Refrig.Water CooledScrew200</t>
  </si>
  <si>
    <t>R-CMP-WTR-SCW-200</t>
  </si>
  <si>
    <t>Compressor - Refrig.Water CooledScrew300</t>
  </si>
  <si>
    <t>R-CMP-WTR-SCW-300</t>
  </si>
  <si>
    <t>Compressor - Refrig.Water CooledScrew400</t>
  </si>
  <si>
    <t>R-CMP-WTR-SCW-400</t>
  </si>
  <si>
    <t>Compressor - Refrig.Water CooledScrew500</t>
  </si>
  <si>
    <t>R-CMP-WTR-SCW-500</t>
  </si>
  <si>
    <t>Computer Room Air ConditioningDirect ExpansionCondenser10</t>
  </si>
  <si>
    <t>Computer Room Air Conditioning</t>
  </si>
  <si>
    <t>CRAC</t>
  </si>
  <si>
    <t>Direct Expansion</t>
  </si>
  <si>
    <t>DX</t>
  </si>
  <si>
    <t>Condenser</t>
  </si>
  <si>
    <t>H-CRAC-DX-CND-10</t>
  </si>
  <si>
    <t>HCRACDXCND</t>
  </si>
  <si>
    <t>Computer Room Air ConditioningDirect ExpansionCondenser20</t>
  </si>
  <si>
    <t>H-CRAC-DX-CND-20</t>
  </si>
  <si>
    <t>Computer Room Air ConditioningDirect ExpansionCondenser5</t>
  </si>
  <si>
    <t>H-CRAC-DX-CND-5</t>
  </si>
  <si>
    <t>Computer Room Air ConditioningDirect ExpansionEvaporator - Ceiling Mounted10</t>
  </si>
  <si>
    <t>Evaporator - Ceiling Mounted</t>
  </si>
  <si>
    <t>ECL</t>
  </si>
  <si>
    <t>H-CRAC-DX-ECL-10</t>
  </si>
  <si>
    <t>HCRACDXECL</t>
  </si>
  <si>
    <t>Computer Room Air ConditioningDirect ExpansionEvaporator - Ceiling Mounted20</t>
  </si>
  <si>
    <t>H-CRAC-DX-ECL-20</t>
  </si>
  <si>
    <t>Computer Room Air ConditioningDirect ExpansionEvaporator - Ceiling Mounted5</t>
  </si>
  <si>
    <t>H-CRAC-DX-ECL-5</t>
  </si>
  <si>
    <t>Computer Room Air ConditioningDirect ExpansionEvaporator - Floor Mounted10</t>
  </si>
  <si>
    <t>Evaporator - Floor Mounted</t>
  </si>
  <si>
    <t>EFL</t>
  </si>
  <si>
    <t>H-CRAC-DX-EFL-10</t>
  </si>
  <si>
    <t>HCRACDXEFLR</t>
  </si>
  <si>
    <t>Computer Room Air ConditioningDirect ExpansionEvaporator - Floor Mounted20</t>
  </si>
  <si>
    <t>H-CRAC-DX-EFL-20</t>
  </si>
  <si>
    <t>Computer Room Air ConditioningDirect ExpansionEvaporator - Floor Mounted5</t>
  </si>
  <si>
    <t>H-CRAC-DX-EFL-5</t>
  </si>
  <si>
    <t>Computer Room Air ConditioningDirect ExpansionPump Package5</t>
  </si>
  <si>
    <t>Pump Package</t>
  </si>
  <si>
    <t>H-CRAC-DX-PMP-5</t>
  </si>
  <si>
    <t>HCRACDXPMP</t>
  </si>
  <si>
    <t>Computer Room Air ConditioningWater CooledCeiling Mounted10</t>
  </si>
  <si>
    <t>Ceiling Mounted</t>
  </si>
  <si>
    <t>CLG</t>
  </si>
  <si>
    <t>H-CRAC-WTR-CLG-10</t>
  </si>
  <si>
    <t>HCRACWTRCLG</t>
  </si>
  <si>
    <t>Computer Room Air ConditioningWater CooledCeiling Mounted20</t>
  </si>
  <si>
    <t>H-CRAC-WTR-CLG-20</t>
  </si>
  <si>
    <t>Computer Room Air ConditioningWater CooledCeiling Mounted5</t>
  </si>
  <si>
    <t>H-CRAC-WTR-CLG-5</t>
  </si>
  <si>
    <t>Computer Room Air ConditioningWater CooledFloor Mounted10</t>
  </si>
  <si>
    <t>H-CRAC-WTR-FLR-10</t>
  </si>
  <si>
    <t>HCRACWTRFLR</t>
  </si>
  <si>
    <t>Computer Room Air ConditioningWater CooledFloor Mounted20</t>
  </si>
  <si>
    <t>H-CRAC-WTR-FLR-20</t>
  </si>
  <si>
    <t>Computer Room Air ConditioningWater CooledFloor Mounted5</t>
  </si>
  <si>
    <t>H-CRAC-WTR-FLR-5</t>
  </si>
  <si>
    <t>Condensing Unit - Refrig.Air CooledDirect Expansion10</t>
  </si>
  <si>
    <t>Condensing Unit</t>
  </si>
  <si>
    <t>CU</t>
  </si>
  <si>
    <t>Condensing Unit - Refrig.</t>
  </si>
  <si>
    <t>R-CU-AIR-DX-10</t>
  </si>
  <si>
    <t>RCUAIRDX</t>
  </si>
  <si>
    <t>Condensing Unit - Refrig.Air CooledDirect Expansion100</t>
  </si>
  <si>
    <t>R-CU-AIR-DX-100</t>
  </si>
  <si>
    <t>Condensing Unit - Refrig.Air CooledDirect Expansion12</t>
  </si>
  <si>
    <t>R-CU-AIR-DX-12</t>
  </si>
  <si>
    <t>Condensing Unit - Refrig.Air CooledDirect Expansion14</t>
  </si>
  <si>
    <t>R-CU-AIR-DX-14</t>
  </si>
  <si>
    <t>Condensing Unit - Refrig.Air CooledDirect Expansion16</t>
  </si>
  <si>
    <t>R-CU-AIR-DX-16</t>
  </si>
  <si>
    <t>Condensing Unit - Refrig.Air CooledDirect Expansion20</t>
  </si>
  <si>
    <t>R-CU-AIR-DX-20</t>
  </si>
  <si>
    <t>Condensing Unit - Refrig.Air CooledDirect Expansion25</t>
  </si>
  <si>
    <t>R-CU-AIR-DX-25</t>
  </si>
  <si>
    <t>Condensing Unit - Refrig.Air CooledDirect Expansion30</t>
  </si>
  <si>
    <t>R-CU-AIR-DX-30</t>
  </si>
  <si>
    <t>Condensing Unit - Refrig.Air CooledDirect Expansion40</t>
  </si>
  <si>
    <t>R-CU-AIR-DX-40</t>
  </si>
  <si>
    <t>Condensing Unit - Refrig.Air CooledDirect Expansion5</t>
  </si>
  <si>
    <t>R-CU-AIR-DX-5</t>
  </si>
  <si>
    <t>Condensing Unit - Refrig.Air CooledDirect Expansion50</t>
  </si>
  <si>
    <t>R-CU-AIR-DX-50</t>
  </si>
  <si>
    <t>Condensing Unit - Refrig.Air CooledDirect Expansion75</t>
  </si>
  <si>
    <t>R-CU-AIR-DX-75</t>
  </si>
  <si>
    <t>Condensing Unit - Refrig.Air CooledDirect Expansion8</t>
  </si>
  <si>
    <t>R-CU-AIR-DX-8</t>
  </si>
  <si>
    <t>Condensing Unit - Refrig.EvaporativeDirect Expansion10</t>
  </si>
  <si>
    <t>Evaporative</t>
  </si>
  <si>
    <t>EVP</t>
  </si>
  <si>
    <t>R-CU-EVP-DX-10</t>
  </si>
  <si>
    <t>RCUEVPDX</t>
  </si>
  <si>
    <t>Condensing Unit - Refrig.EvaporativeDirect Expansion100</t>
  </si>
  <si>
    <t>R-CU-EVP-DX-100</t>
  </si>
  <si>
    <t>Condensing Unit - Refrig.EvaporativeDirect Expansion25</t>
  </si>
  <si>
    <t>R-CU-EVP-DX-25</t>
  </si>
  <si>
    <t>Condensing Unit - Refrig.EvaporativeDirect Expansion50</t>
  </si>
  <si>
    <t>R-CU-EVP-DX-50</t>
  </si>
  <si>
    <t>Condensing Unit - Refrig.Water CooledDirect Expansion10</t>
  </si>
  <si>
    <t>R-CU-WTR-DX-10</t>
  </si>
  <si>
    <t>RCUWTRDX</t>
  </si>
  <si>
    <t>Condensing Unit - Refrig.Water CooledDirect Expansion100</t>
  </si>
  <si>
    <t>R-CU-WTR-DX-100</t>
  </si>
  <si>
    <t>Condensing Unit - Refrig.Water CooledDirect Expansion25</t>
  </si>
  <si>
    <t>R-CU-WTR-DX-25</t>
  </si>
  <si>
    <t>Condensing Unit - Refrig.Water CooledDirect Expansion50</t>
  </si>
  <si>
    <t>R-CU-WTR-DX-50</t>
  </si>
  <si>
    <t>Condensing UnitAir CooledDirect Expansion10</t>
  </si>
  <si>
    <t>H-CU-AIR-DX-10</t>
  </si>
  <si>
    <t>HCUAIRDX</t>
  </si>
  <si>
    <t>Condensing UnitAir CooledDirect Expansion2</t>
  </si>
  <si>
    <t>H-CU-AIR-DX-2</t>
  </si>
  <si>
    <t>Condensing UnitAir CooledDirect Expansion25</t>
  </si>
  <si>
    <t>H-CU-AIR-DX-25</t>
  </si>
  <si>
    <t>Condensing UnitAir CooledDirect Expansion5</t>
  </si>
  <si>
    <t>H-CU-AIR-DX-5</t>
  </si>
  <si>
    <t>Condensing UnitAir CooledDirect Expansion50</t>
  </si>
  <si>
    <t>H-CU-AIR-DX-50</t>
  </si>
  <si>
    <t>Condensing UnitAir CooledReciprocating10</t>
  </si>
  <si>
    <t>H-CU-AIR-RCP-10</t>
  </si>
  <si>
    <t>Condensing UnitAir CooledReciprocating25</t>
  </si>
  <si>
    <t>H-CU-AIR-RCP-25</t>
  </si>
  <si>
    <t>Condensing UnitAir CooledReciprocating50</t>
  </si>
  <si>
    <t>H-CU-AIR-RCP-50</t>
  </si>
  <si>
    <t>Condensing UnitEvaporative Fluid CoolerDirect Expansion10</t>
  </si>
  <si>
    <t>Evaporative Fluid Cooler</t>
  </si>
  <si>
    <t>EFC</t>
  </si>
  <si>
    <t>H-CU-EFC-DX-10</t>
  </si>
  <si>
    <t>HCUEFCDX</t>
  </si>
  <si>
    <t>Condensing UnitEvaporative Fluid CoolerDirect Expansion100</t>
  </si>
  <si>
    <t>H-CU-EFC-DX-100</t>
  </si>
  <si>
    <t>Condensing UnitEvaporative Fluid CoolerDirect Expansion250</t>
  </si>
  <si>
    <t>H-CU-EFC-DX-250</t>
  </si>
  <si>
    <t>Condensing UnitEvaporative Fluid CoolerDirect Expansion50</t>
  </si>
  <si>
    <t>H-CU-EFC-DX-50</t>
  </si>
  <si>
    <t>Condensing UnitEvaporative Fluid CoolerDirect Expansion500</t>
  </si>
  <si>
    <t>H-CU-EFC-DX-500</t>
  </si>
  <si>
    <t>Condensing UnitEvaporativeDirect Expansion10</t>
  </si>
  <si>
    <t>H-CU-EVP-DX-10</t>
  </si>
  <si>
    <t>HCUEVPDX</t>
  </si>
  <si>
    <t>Condensing UnitEvaporativeDirect Expansion100</t>
  </si>
  <si>
    <t>H-CU-EVP-DX-100</t>
  </si>
  <si>
    <t>Condensing UnitEvaporativeDirect Expansion250</t>
  </si>
  <si>
    <t>H-CU-EVP-DX-250</t>
  </si>
  <si>
    <t>Condensing UnitEvaporativeDirect Expansion50</t>
  </si>
  <si>
    <t>H-CU-EVP-DX-50</t>
  </si>
  <si>
    <t>Condensing UnitEvaporativeDirect Expansion500</t>
  </si>
  <si>
    <t>H-CU-EVP-DX-500</t>
  </si>
  <si>
    <t>Condensing UnitWater CooledDirect Expansion10</t>
  </si>
  <si>
    <t>H-CU-WTR-DX-10</t>
  </si>
  <si>
    <t>HCUWTRDX</t>
  </si>
  <si>
    <t>Condensing UnitWater CooledDirect Expansion100</t>
  </si>
  <si>
    <t>H-CU-WTR-DX-100</t>
  </si>
  <si>
    <t>Condensing UnitWater CooledDirect Expansion50</t>
  </si>
  <si>
    <t>H-CU-WTR-DX-50</t>
  </si>
  <si>
    <t>Condensing UnitWater CooledReciprocating10</t>
  </si>
  <si>
    <t>H-CU-WTR-RCP-10</t>
  </si>
  <si>
    <t>Condensing UnitWater CooledReciprocating100</t>
  </si>
  <si>
    <t>H-CU-WTR-RCP-100</t>
  </si>
  <si>
    <t>Condensing UnitWater CooledReciprocating50</t>
  </si>
  <si>
    <t>H-CU-WTR-RCP-50</t>
  </si>
  <si>
    <t>ConvectorHot WaterAll100</t>
  </si>
  <si>
    <t>Convector</t>
  </si>
  <si>
    <t>H-CVR-HW--100</t>
  </si>
  <si>
    <t>HCVRHW</t>
  </si>
  <si>
    <t>ConvectorHot WaterAll250</t>
  </si>
  <si>
    <t>H-CVR-HW--250</t>
  </si>
  <si>
    <t>ConvectorHot WaterAll50</t>
  </si>
  <si>
    <t>H-CVR-HW--50</t>
  </si>
  <si>
    <t>Cooling TowerClosed Circuit - IndoorCentrifugal Fan10</t>
  </si>
  <si>
    <t>Cooling Tower</t>
  </si>
  <si>
    <t>CT</t>
  </si>
  <si>
    <t>Closed Circuit - Indoor</t>
  </si>
  <si>
    <t>CLI</t>
  </si>
  <si>
    <t>Centrifugal Fan</t>
  </si>
  <si>
    <t>H-CT-CLI-CNT-10</t>
  </si>
  <si>
    <t>HCTCLICNT</t>
  </si>
  <si>
    <t>Cooling TowerClosed Circuit - IndoorCentrifugal Fan100</t>
  </si>
  <si>
    <t>H-CT-CLI-CNT-100</t>
  </si>
  <si>
    <t>Cooling TowerClosed Circuit - IndoorCentrifugal Fan25</t>
  </si>
  <si>
    <t>H-CT-CLI-CNT-25</t>
  </si>
  <si>
    <t>Cooling TowerClosed Circuit - IndoorCentrifugal Fan50</t>
  </si>
  <si>
    <t>H-CT-CLI-CNT-50</t>
  </si>
  <si>
    <t>Cooling TowerClosed Circuit - IndoorCentrifugal Fan75</t>
  </si>
  <si>
    <t>H-CT-CLI-CNT-75</t>
  </si>
  <si>
    <t>Cooling TowerClosed Circuit - OutdoorAxial Fan10</t>
  </si>
  <si>
    <t>Closed Circuit - Outdoor</t>
  </si>
  <si>
    <t>CLO</t>
  </si>
  <si>
    <t>Axial Fan</t>
  </si>
  <si>
    <t>AXL</t>
  </si>
  <si>
    <t>H-CT-CLO-AXL-10</t>
  </si>
  <si>
    <t>HCTCLOAXL</t>
  </si>
  <si>
    <t>Cooling TowerClosed Circuit - OutdoorAxial Fan100</t>
  </si>
  <si>
    <t>H-CT-CLO-AXL-100</t>
  </si>
  <si>
    <t>Cooling TowerClosed Circuit - OutdoorAxial Fan150</t>
  </si>
  <si>
    <t>H-CT-CLO-AXL-150</t>
  </si>
  <si>
    <t>Cooling TowerClosed Circuit - OutdoorAxial Fan200</t>
  </si>
  <si>
    <t>H-CT-CLO-AXL-200</t>
  </si>
  <si>
    <t>Cooling TowerClosed Circuit - OutdoorAxial Fan25</t>
  </si>
  <si>
    <t>H-CT-CLO-AXL-25</t>
  </si>
  <si>
    <t>Cooling TowerClosed Circuit - OutdoorAxial Fan250</t>
  </si>
  <si>
    <t>H-CT-CLO-AXL-250</t>
  </si>
  <si>
    <t>Cooling TowerClosed Circuit - OutdoorAxial Fan300</t>
  </si>
  <si>
    <t>H-CT-CLO-AXL-300</t>
  </si>
  <si>
    <t>Cooling TowerClosed Circuit - OutdoorAxial Fan400</t>
  </si>
  <si>
    <t>H-CT-CLO-AXL-400</t>
  </si>
  <si>
    <t>Cooling TowerClosed Circuit - OutdoorAxial Fan50</t>
  </si>
  <si>
    <t>H-CT-CLO-AXL-50</t>
  </si>
  <si>
    <t>Cooling TowerClosed Circuit - OutdoorAxial Fan500</t>
  </si>
  <si>
    <t>H-CT-CLO-AXL-500</t>
  </si>
  <si>
    <t>Cooling TowerClosed Circuit - OutdoorAxial Fan75</t>
  </si>
  <si>
    <t>H-CT-CLO-AXL-75</t>
  </si>
  <si>
    <t>Cooling TowerClosed Circuit - OutdoorCentrifugal Fan10</t>
  </si>
  <si>
    <t>H-CT-CLO-CNT-10</t>
  </si>
  <si>
    <t>HCTCLOCNT</t>
  </si>
  <si>
    <t>Cooling TowerClosed Circuit - OutdoorCentrifugal Fan100</t>
  </si>
  <si>
    <t>H-CT-CLO-CNT-100</t>
  </si>
  <si>
    <t>Cooling TowerClosed Circuit - OutdoorCentrifugal Fan150</t>
  </si>
  <si>
    <t>H-CT-CLO-CNT-150</t>
  </si>
  <si>
    <t>Cooling TowerClosed Circuit - OutdoorCentrifugal Fan200</t>
  </si>
  <si>
    <t>H-CT-CLO-CNT-200</t>
  </si>
  <si>
    <t>Cooling TowerClosed Circuit - OutdoorCentrifugal Fan25</t>
  </si>
  <si>
    <t>H-CT-CLO-CNT-25</t>
  </si>
  <si>
    <t>Cooling TowerClosed Circuit - OutdoorCentrifugal Fan250</t>
  </si>
  <si>
    <t>H-CT-CLO-CNT-250</t>
  </si>
  <si>
    <t>Cooling TowerClosed Circuit - OutdoorCentrifugal Fan300</t>
  </si>
  <si>
    <t>H-CT-CLO-CNT-300</t>
  </si>
  <si>
    <t>Cooling TowerClosed Circuit - OutdoorCentrifugal Fan400</t>
  </si>
  <si>
    <t>H-CT-CLO-CNT-400</t>
  </si>
  <si>
    <t>Cooling TowerClosed Circuit - OutdoorCentrifugal Fan50</t>
  </si>
  <si>
    <t>H-CT-CLO-CNT-50</t>
  </si>
  <si>
    <t>Cooling TowerClosed Circuit - OutdoorCentrifugal Fan500</t>
  </si>
  <si>
    <t>H-CT-CLO-CNT-500</t>
  </si>
  <si>
    <t>Cooling TowerClosed Circuit - OutdoorCentrifugal Fan75</t>
  </si>
  <si>
    <t>H-CT-CLO-CNT-75</t>
  </si>
  <si>
    <t>Cooling TowerOpen CellAxial Fan10</t>
  </si>
  <si>
    <t>Open Cell</t>
  </si>
  <si>
    <t>H-CT-OPN-AXL-10</t>
  </si>
  <si>
    <t>HCTOPNAXL</t>
  </si>
  <si>
    <t>Cooling TowerOpen CellAxial Fan100</t>
  </si>
  <si>
    <t>H-CT-OPN-AXL-100</t>
  </si>
  <si>
    <t>Cooling TowerOpen CellAxial Fan1000</t>
  </si>
  <si>
    <t>H-CT-OPN-AXL-1000</t>
  </si>
  <si>
    <t>Cooling TowerOpen CellAxial Fan1250</t>
  </si>
  <si>
    <t>H-CT-OPN-AXL-1250</t>
  </si>
  <si>
    <t>Cooling TowerOpen CellAxial Fan150</t>
  </si>
  <si>
    <t>H-CT-OPN-AXL-150</t>
  </si>
  <si>
    <t>Cooling TowerOpen CellAxial Fan1500</t>
  </si>
  <si>
    <t>H-CT-OPN-AXL-1500</t>
  </si>
  <si>
    <t>Cooling TowerOpen CellAxial Fan200</t>
  </si>
  <si>
    <t>H-CT-OPN-AXL-200</t>
  </si>
  <si>
    <t>Cooling TowerOpen CellAxial Fan25</t>
  </si>
  <si>
    <t>H-CT-OPN-AXL-25</t>
  </si>
  <si>
    <t>Cooling TowerOpen CellAxial Fan250</t>
  </si>
  <si>
    <t>H-CT-OPN-AXL-250</t>
  </si>
  <si>
    <t>Cooling TowerOpen CellAxial Fan300</t>
  </si>
  <si>
    <t>H-CT-OPN-AXL-300</t>
  </si>
  <si>
    <t>Cooling TowerOpen CellAxial Fan350</t>
  </si>
  <si>
    <t>H-CT-OPN-AXL-350</t>
  </si>
  <si>
    <t>Cooling TowerOpen CellAxial Fan400</t>
  </si>
  <si>
    <t>H-CT-OPN-AXL-400</t>
  </si>
  <si>
    <t>Cooling TowerOpen CellAxial Fan50</t>
  </si>
  <si>
    <t>H-CT-OPN-AXL-50</t>
  </si>
  <si>
    <t>Cooling TowerOpen CellAxial Fan500</t>
  </si>
  <si>
    <t>H-CT-OPN-AXL-500</t>
  </si>
  <si>
    <t>Cooling TowerOpen CellAxial Fan600</t>
  </si>
  <si>
    <t>H-CT-OPN-AXL-600</t>
  </si>
  <si>
    <t>Cooling TowerOpen CellAxial Fan700</t>
  </si>
  <si>
    <t>H-CT-OPN-AXL-700</t>
  </si>
  <si>
    <t>Cooling TowerOpen CellAxial Fan75</t>
  </si>
  <si>
    <t>H-CT-OPN-AXL-75</t>
  </si>
  <si>
    <t>Cooling TowerOpen CellAxial Fan800</t>
  </si>
  <si>
    <t>H-CT-OPN-AXL-800</t>
  </si>
  <si>
    <t>Cooling TowerOpen CellAxial Fan900</t>
  </si>
  <si>
    <t>H-CT-OPN-AXL-900</t>
  </si>
  <si>
    <t>Cooling TowerOpen CellAxial Fiberglass Fan10</t>
  </si>
  <si>
    <t>Axial Fiberglass Fan</t>
  </si>
  <si>
    <t>AXF</t>
  </si>
  <si>
    <t>H-CT-OPN-AXF-10</t>
  </si>
  <si>
    <t>Cooling TowerOpen CellAxial Fiberglass Fan100</t>
  </si>
  <si>
    <t>H-CT-OPN-AXF-100</t>
  </si>
  <si>
    <t>Cooling TowerOpen CellAxial Fiberglass Fan150</t>
  </si>
  <si>
    <t>H-CT-OPN-AXF-150</t>
  </si>
  <si>
    <t>Cooling TowerOpen CellAxial Fiberglass Fan200</t>
  </si>
  <si>
    <t>H-CT-OPN-AXF-200</t>
  </si>
  <si>
    <t>Cooling TowerOpen CellAxial Fiberglass Fan25</t>
  </si>
  <si>
    <t>H-CT-OPN-AXF-25</t>
  </si>
  <si>
    <t>Cooling TowerOpen CellAxial Fiberglass Fan300</t>
  </si>
  <si>
    <t>H-CT-OPN-AXF-300</t>
  </si>
  <si>
    <t>Cooling TowerOpen CellAxial Fiberglass Fan400</t>
  </si>
  <si>
    <t>H-CT-OPN-AXF-400</t>
  </si>
  <si>
    <t>Cooling TowerOpen CellAxial Fiberglass Fan50</t>
  </si>
  <si>
    <t>H-CT-OPN-AXF-50</t>
  </si>
  <si>
    <t>Cooling TowerOpen CellAxial Fiberglass Fan500</t>
  </si>
  <si>
    <t>H-CT-OPN-AXF-500</t>
  </si>
  <si>
    <t>Cooling TowerOpen CellAxial Fiberglass Fan75</t>
  </si>
  <si>
    <t>H-CT-OPN-AXF-75</t>
  </si>
  <si>
    <t>Coupon RackBlack IronAll5</t>
  </si>
  <si>
    <t>Coupon Rack</t>
  </si>
  <si>
    <t>CPN</t>
  </si>
  <si>
    <t>Black Iron</t>
  </si>
  <si>
    <t>IRN</t>
  </si>
  <si>
    <t>H-CPN-IRN--5</t>
  </si>
  <si>
    <t>Coupon RackPVCAll5</t>
  </si>
  <si>
    <t>PVC</t>
  </si>
  <si>
    <t>H-CPN-PVC--5</t>
  </si>
  <si>
    <t>DI/RO EquipmentDeionization UnitAll1000</t>
  </si>
  <si>
    <t>Deionization Unit</t>
  </si>
  <si>
    <t>DI</t>
  </si>
  <si>
    <t>DI/RO Equipment</t>
  </si>
  <si>
    <t>DIRO</t>
  </si>
  <si>
    <t>P-DIRO-DI--1000</t>
  </si>
  <si>
    <t>PDIRODI</t>
  </si>
  <si>
    <t>DI/RO EquipmentDeionization UnitAll350</t>
  </si>
  <si>
    <t>P-DIRO-DI--350</t>
  </si>
  <si>
    <t>DI/RO EquipmentInlineRO Water10</t>
  </si>
  <si>
    <t>RO Circ Pump</t>
  </si>
  <si>
    <t>ROCP</t>
  </si>
  <si>
    <t>Inline</t>
  </si>
  <si>
    <t>INL</t>
  </si>
  <si>
    <t>RO Water</t>
  </si>
  <si>
    <t>ROW</t>
  </si>
  <si>
    <t>P-PMP-INL-ROW-10</t>
  </si>
  <si>
    <t>HPMPINL</t>
  </si>
  <si>
    <t>DI/RO EquipmentInlineRO Water2</t>
  </si>
  <si>
    <t>P-PMP-INL-ROW-2</t>
  </si>
  <si>
    <t>DI/RO EquipmentOzone GeneratorAll10</t>
  </si>
  <si>
    <t>Ozone Generator</t>
  </si>
  <si>
    <t>OZO</t>
  </si>
  <si>
    <t>P-DIRO-OZO--10</t>
  </si>
  <si>
    <t>PDIROOZO</t>
  </si>
  <si>
    <t>DI/RO EquipmentReverse OsmosisAll100</t>
  </si>
  <si>
    <t>Reverse Osmosis Unit</t>
  </si>
  <si>
    <t>Reverse Osmosis</t>
  </si>
  <si>
    <t>RO</t>
  </si>
  <si>
    <t>P-DIRO-RO--100</t>
  </si>
  <si>
    <t>PDIRORO</t>
  </si>
  <si>
    <t>DI/RO EquipmentReverse OsmosisAll50</t>
  </si>
  <si>
    <t>P-DIRO-RO--50</t>
  </si>
  <si>
    <t>DI/RO EquipmentRO WaterStorage, Above Ground50</t>
  </si>
  <si>
    <t>RO Tank</t>
  </si>
  <si>
    <t>ROT</t>
  </si>
  <si>
    <t>TNK</t>
  </si>
  <si>
    <t>Storage, Above Ground</t>
  </si>
  <si>
    <t>AG</t>
  </si>
  <si>
    <t>P-TNK-RO-AG-50</t>
  </si>
  <si>
    <t>PTNKNEU</t>
  </si>
  <si>
    <t>Direct Outside Air UnitIndoorPackaged1000</t>
  </si>
  <si>
    <t>Direct Outside Air Unit</t>
  </si>
  <si>
    <t>DOAS</t>
  </si>
  <si>
    <t>Indoor</t>
  </si>
  <si>
    <t>IND</t>
  </si>
  <si>
    <t>H-DOAS-IND-PKG-1000</t>
  </si>
  <si>
    <t>HDOAS</t>
  </si>
  <si>
    <t>Direct Outside Air UnitIndoorPackaged2000</t>
  </si>
  <si>
    <t>H-DOAS-IND-PKG-2000</t>
  </si>
  <si>
    <t>Direct Outside Air UnitIndoorPackaged4000</t>
  </si>
  <si>
    <t>H-DOAS-IND-PKG-4000</t>
  </si>
  <si>
    <t>Direct Outside Air UnitIndoorPackaged8000</t>
  </si>
  <si>
    <t>H-DOAS-IND-PKG-8000</t>
  </si>
  <si>
    <t>Direct Outside Air UnitOutdoorPackaged1000</t>
  </si>
  <si>
    <t>Outdoor</t>
  </si>
  <si>
    <t>OUT</t>
  </si>
  <si>
    <t>H-DOAS-OUT-PKG-1000</t>
  </si>
  <si>
    <t>Direct Outside Air UnitOutdoorPackaged2000</t>
  </si>
  <si>
    <t>H-DOAS-OUT-PKG-2000</t>
  </si>
  <si>
    <t>Direct Outside Air UnitOutdoorPackaged4000</t>
  </si>
  <si>
    <t>H-DOAS-OUT-PKG-4000</t>
  </si>
  <si>
    <t>Direct Outside Air UnitOutdoorPackaged6000</t>
  </si>
  <si>
    <t>H-DOAS-OUT-PKG-6000</t>
  </si>
  <si>
    <t>Direct Outside Air UnitOutdoorPackaged8000</t>
  </si>
  <si>
    <t>H-DOAS-OUT-PKG-8000</t>
  </si>
  <si>
    <t>Domestic HW GeneratorHot WaterDomestic Water100</t>
  </si>
  <si>
    <t>Domestic HW Generator</t>
  </si>
  <si>
    <t>DHWG</t>
  </si>
  <si>
    <t>GEN</t>
  </si>
  <si>
    <t>P-GEN-HW-DW-100</t>
  </si>
  <si>
    <t>PDWHSTMTNK</t>
  </si>
  <si>
    <t>Domestic HW GeneratorHot WaterDomestic Water250</t>
  </si>
  <si>
    <t>P-GEN-HW-DW-250</t>
  </si>
  <si>
    <t>Domestic HW GeneratorHot WaterDomestic Water50</t>
  </si>
  <si>
    <t>P-GEN-HW-DW-50</t>
  </si>
  <si>
    <t>Domestic HW GeneratorHot WaterDomestic Water500</t>
  </si>
  <si>
    <t>P-GEN-HW-DW-500</t>
  </si>
  <si>
    <t>Domestic Water Booster PumpDuplexNo Receiver5</t>
  </si>
  <si>
    <t>Domestic Water Booster Pump</t>
  </si>
  <si>
    <t>DWBP</t>
  </si>
  <si>
    <t>DBP</t>
  </si>
  <si>
    <t>Duplex</t>
  </si>
  <si>
    <t>DPX</t>
  </si>
  <si>
    <t>No Receiver</t>
  </si>
  <si>
    <t>NOR</t>
  </si>
  <si>
    <t>P-DBP-DPX-NOR-5</t>
  </si>
  <si>
    <t>PDBPDPXNOR</t>
  </si>
  <si>
    <t>Domestic Water Booster PumpDuplexReceiver10</t>
  </si>
  <si>
    <t>P-DBP-DPX-RCV-10</t>
  </si>
  <si>
    <t>PDBPDPXRCV</t>
  </si>
  <si>
    <t>Domestic Water Booster PumpDuplexReceiver5</t>
  </si>
  <si>
    <t>P-DBP-DPX-RCV-5</t>
  </si>
  <si>
    <t>Domestic Water Booster PumpTriplexNo Receiver10</t>
  </si>
  <si>
    <t>Triplex</t>
  </si>
  <si>
    <t>TPX</t>
  </si>
  <si>
    <t>P-DBP-TPX-NOR-10</t>
  </si>
  <si>
    <t>PDBPTPXNOR</t>
  </si>
  <si>
    <t>Domestic Water Booster PumpTriplexReceiver15</t>
  </si>
  <si>
    <t>P-DBP-TPX-RCV-15</t>
  </si>
  <si>
    <t>PDBPTPXRCV</t>
  </si>
  <si>
    <t>Domestic Water Booster PumpTriplexReceiver30</t>
  </si>
  <si>
    <t>P-DBP-TPX-RCV-30</t>
  </si>
  <si>
    <t>Domestic Water HeaterElectricHeat Pump100</t>
  </si>
  <si>
    <t>Domestic Water Heater</t>
  </si>
  <si>
    <t>DWH</t>
  </si>
  <si>
    <t>Heat Pump</t>
  </si>
  <si>
    <t>P-DWH-ELE-HP-100</t>
  </si>
  <si>
    <t>PDWHELEHP</t>
  </si>
  <si>
    <t>Domestic Water HeaterElectricHeat Pump1000</t>
  </si>
  <si>
    <t>P-DWH-ELE-HP-1000</t>
  </si>
  <si>
    <t>Domestic Water HeaterElectricHeat Pump200</t>
  </si>
  <si>
    <t>P-DWH-ELE-HP-200</t>
  </si>
  <si>
    <t>Domestic Water HeaterElectricHeat Pump400</t>
  </si>
  <si>
    <t>P-DWH-ELE-HP-400</t>
  </si>
  <si>
    <t>Domestic Water HeaterElectricHeat Pump50</t>
  </si>
  <si>
    <t>P-DWH-ELE-HP-50</t>
  </si>
  <si>
    <t>Domestic Water HeaterElectricHeat Pump600</t>
  </si>
  <si>
    <t>P-DWH-ELE-HP-600</t>
  </si>
  <si>
    <t>Domestic Water HeaterElectricHeat Pump800</t>
  </si>
  <si>
    <t>P-DWH-ELE-HP-800</t>
  </si>
  <si>
    <t>Domestic Water HeaterElectricHorizontal Tank100</t>
  </si>
  <si>
    <t>Horizontal Tank</t>
  </si>
  <si>
    <t>HOR</t>
  </si>
  <si>
    <t>P-DWH-ELE-HOR-100</t>
  </si>
  <si>
    <t>PDWHELEHOR</t>
  </si>
  <si>
    <t>Domestic Water HeaterElectricHorizontal Tank1000</t>
  </si>
  <si>
    <t>P-DWH-ELE-HOR-1000</t>
  </si>
  <si>
    <t>Domestic Water HeaterElectricHorizontal Tank1500</t>
  </si>
  <si>
    <t>P-DWH-ELE-HOR-1500</t>
  </si>
  <si>
    <t>Domestic Water HeaterElectricHorizontal Tank200</t>
  </si>
  <si>
    <t>P-DWH-ELE-HOR-200</t>
  </si>
  <si>
    <t>Domestic Water HeaterElectricHorizontal Tank2000</t>
  </si>
  <si>
    <t>P-DWH-ELE-HOR-2000</t>
  </si>
  <si>
    <t>Domestic Water HeaterElectricHorizontal Tank2500</t>
  </si>
  <si>
    <t>P-DWH-ELE-HOR-2500</t>
  </si>
  <si>
    <t>Domestic Water HeaterElectricHorizontal Tank300</t>
  </si>
  <si>
    <t>P-DWH-ELE-HOR-300</t>
  </si>
  <si>
    <t>Domestic Water HeaterElectricHorizontal Tank3000</t>
  </si>
  <si>
    <t>P-DWH-ELE-HOR-3000</t>
  </si>
  <si>
    <t>Domestic Water HeaterElectricHorizontal Tank400</t>
  </si>
  <si>
    <t>P-DWH-ELE-HOR-400</t>
  </si>
  <si>
    <t>Domestic Water HeaterElectricHorizontal Tank4000</t>
  </si>
  <si>
    <t>P-DWH-ELE-HOR-4000</t>
  </si>
  <si>
    <t>Domestic Water HeaterElectricHorizontal Tank50</t>
  </si>
  <si>
    <t>P-DWH-ELE-HOR-50</t>
  </si>
  <si>
    <t>Domestic Water HeaterElectricHorizontal Tank600</t>
  </si>
  <si>
    <t>P-DWH-ELE-HOR-600</t>
  </si>
  <si>
    <t>Domestic Water HeaterElectricHorizontal Tank800</t>
  </si>
  <si>
    <t>P-DWH-ELE-HOR-800</t>
  </si>
  <si>
    <t>Domestic Water HeaterElectricInstantaneous100</t>
  </si>
  <si>
    <t>Instantaneous</t>
  </si>
  <si>
    <t>INS</t>
  </si>
  <si>
    <t>P-DWH-ELE-INS-100</t>
  </si>
  <si>
    <t>PDWHELEINS</t>
  </si>
  <si>
    <t>Domestic Water HeaterElectricInstantaneous1000</t>
  </si>
  <si>
    <t>P-DWH-ELE-INS-1000</t>
  </si>
  <si>
    <t>Domestic Water HeaterElectricInstantaneous200</t>
  </si>
  <si>
    <t>P-DWH-ELE-INS-200</t>
  </si>
  <si>
    <t>Domestic Water HeaterElectricInstantaneous25</t>
  </si>
  <si>
    <t>P-DWH-ELE-INS-25</t>
  </si>
  <si>
    <t>Domestic Water HeaterElectricInstantaneous400</t>
  </si>
  <si>
    <t>P-DWH-ELE-INS-400</t>
  </si>
  <si>
    <t>Domestic Water HeaterElectricInstantaneous50</t>
  </si>
  <si>
    <t>P-DWH-ELE-INS-50</t>
  </si>
  <si>
    <t>Domestic Water HeaterElectricInstantaneous600</t>
  </si>
  <si>
    <t>P-DWH-ELE-INS-600</t>
  </si>
  <si>
    <t>Domestic Water HeaterElectricInstantaneous800</t>
  </si>
  <si>
    <t>P-DWH-ELE-INS-800</t>
  </si>
  <si>
    <t>Domestic Water HeaterElectricVertical Tank100</t>
  </si>
  <si>
    <t>Vertical Tank</t>
  </si>
  <si>
    <t>VER</t>
  </si>
  <si>
    <t>P-DWH-ELE-VER-100</t>
  </si>
  <si>
    <t>PDWHELEVER</t>
  </si>
  <si>
    <t>Domestic Water HeaterElectricVertical Tank1000</t>
  </si>
  <si>
    <t>P-DWH-ELE-VER-1000</t>
  </si>
  <si>
    <t>Domestic Water HeaterElectricVertical Tank1500</t>
  </si>
  <si>
    <t>P-DWH-ELE-VER-1500</t>
  </si>
  <si>
    <t>Domestic Water HeaterElectricVertical Tank200</t>
  </si>
  <si>
    <t>P-DWH-ELE-VER-200</t>
  </si>
  <si>
    <t>Domestic Water HeaterElectricVertical Tank2000</t>
  </si>
  <si>
    <t>P-DWH-ELE-VER-2000</t>
  </si>
  <si>
    <t>Domestic Water HeaterElectricVertical Tank2500</t>
  </si>
  <si>
    <t>P-DWH-ELE-VER-2500</t>
  </si>
  <si>
    <t>Domestic Water HeaterElectricVertical Tank300</t>
  </si>
  <si>
    <t>P-DWH-ELE-VER-300</t>
  </si>
  <si>
    <t>Domestic Water HeaterElectricVertical Tank3000</t>
  </si>
  <si>
    <t>P-DWH-ELE-VER-3000</t>
  </si>
  <si>
    <t>Domestic Water HeaterElectricVertical Tank400</t>
  </si>
  <si>
    <t>P-DWH-ELE-VER-400</t>
  </si>
  <si>
    <t>Domestic Water HeaterElectricVertical Tank4000</t>
  </si>
  <si>
    <t>P-DWH-ELE-VER-4000</t>
  </si>
  <si>
    <t>Domestic Water HeaterElectricVertical Tank50</t>
  </si>
  <si>
    <t>P-DWH-ELE-VER-50</t>
  </si>
  <si>
    <t>Domestic Water HeaterElectricVertical Tank600</t>
  </si>
  <si>
    <t>P-DWH-ELE-VER-600</t>
  </si>
  <si>
    <t>Domestic Water HeaterElectricVertical Tank800</t>
  </si>
  <si>
    <t>P-DWH-ELE-VER-800</t>
  </si>
  <si>
    <t>Domestic Water HeaterGas-FiredInstantaneous1000</t>
  </si>
  <si>
    <t>Gas-Fired</t>
  </si>
  <si>
    <t>P-DWH-GAS-INS-1000</t>
  </si>
  <si>
    <t>PDWHGASINS</t>
  </si>
  <si>
    <t>Domestic Water HeaterGas-FiredInstantaneous150</t>
  </si>
  <si>
    <t>P-DWH-GAS-INS-150</t>
  </si>
  <si>
    <t>Domestic Water HeaterGas-FiredInstantaneous200</t>
  </si>
  <si>
    <t>P-DWH-GAS-INS-200</t>
  </si>
  <si>
    <t>Domestic Water HeaterGas-FiredInstantaneous400</t>
  </si>
  <si>
    <t>P-DWH-GAS-INS-400</t>
  </si>
  <si>
    <t>Domestic Water HeaterGas-FiredInstantaneous600</t>
  </si>
  <si>
    <t>P-DWH-GAS-INS-600</t>
  </si>
  <si>
    <t>Domestic Water HeaterGas-FiredInstantaneous800</t>
  </si>
  <si>
    <t>P-DWH-GAS-INS-800</t>
  </si>
  <si>
    <t>Domestic Water HeaterGas-FiredTank120</t>
  </si>
  <si>
    <t>Tank</t>
  </si>
  <si>
    <t>P-DWH-GAS-TNK-120</t>
  </si>
  <si>
    <t>PDWHGASTNK</t>
  </si>
  <si>
    <t>Domestic Water HeaterGas-FiredTank150</t>
  </si>
  <si>
    <t>P-DWH-GAS-TNK-150</t>
  </si>
  <si>
    <t>Domestic Water HeaterGas-FiredTank200</t>
  </si>
  <si>
    <t>P-DWH-GAS-TNK-200</t>
  </si>
  <si>
    <t>Domestic Water HeaterGas-FiredTank25</t>
  </si>
  <si>
    <t>P-DWH-GAS-TNK-25</t>
  </si>
  <si>
    <t>Domestic Water HeaterGas-FiredTank250</t>
  </si>
  <si>
    <t>P-DWH-GAS-TNK-250</t>
  </si>
  <si>
    <t>Domestic Water HeaterGas-FiredTank300</t>
  </si>
  <si>
    <t>P-DWH-GAS-TNK-300</t>
  </si>
  <si>
    <t>Domestic Water HeaterGas-FiredTank400</t>
  </si>
  <si>
    <t>P-DWH-GAS-TNK-400</t>
  </si>
  <si>
    <t>Domestic Water HeaterGas-FiredTank50</t>
  </si>
  <si>
    <t>P-DWH-GAS-TNK-50</t>
  </si>
  <si>
    <t>Domestic Water HeaterGas-FiredTank500</t>
  </si>
  <si>
    <t>P-DWH-GAS-TNK-500</t>
  </si>
  <si>
    <t>Domestic Water HeaterGas-FiredTank80</t>
  </si>
  <si>
    <t>P-DWH-GAS-TNK-80</t>
  </si>
  <si>
    <t>Domestic Water HeaterSteamInstantaneous1000</t>
  </si>
  <si>
    <t>P-DWH-STM-INS-1000</t>
  </si>
  <si>
    <t>PDWHSTMINS</t>
  </si>
  <si>
    <t>Domestic Water HeaterSteamInstantaneous150</t>
  </si>
  <si>
    <t>P-DWH-STM-INS-150</t>
  </si>
  <si>
    <t>Domestic Water HeaterSteamInstantaneous200</t>
  </si>
  <si>
    <t>P-DWH-STM-INS-200</t>
  </si>
  <si>
    <t>Domestic Water HeaterSteamInstantaneous400</t>
  </si>
  <si>
    <t>P-DWH-STM-INS-400</t>
  </si>
  <si>
    <t>Domestic Water HeaterSteamInstantaneous600</t>
  </si>
  <si>
    <t>P-DWH-STM-INS-600</t>
  </si>
  <si>
    <t>Domestic Water HeaterSteamInstantaneous800</t>
  </si>
  <si>
    <t>P-DWH-STM-INS-800</t>
  </si>
  <si>
    <t>Domestic Water HeaterSteamTank100</t>
  </si>
  <si>
    <t>P-DWH-STM-TNK-100</t>
  </si>
  <si>
    <t>Domestic Water HeaterSteamTank1000</t>
  </si>
  <si>
    <t>P-DWH-STM-TNK-1000</t>
  </si>
  <si>
    <t>Domestic Water HeaterSteamTank1500</t>
  </si>
  <si>
    <t>P-DWH-STM-TNK-1500</t>
  </si>
  <si>
    <t>Domestic Water HeaterSteamTank200</t>
  </si>
  <si>
    <t>P-DWH-STM-TNK-200</t>
  </si>
  <si>
    <t>Domestic Water HeaterSteamTank2000</t>
  </si>
  <si>
    <t>P-DWH-STM-TNK-2000</t>
  </si>
  <si>
    <t>Domestic Water HeaterSteamTank2500</t>
  </si>
  <si>
    <t>P-DWH-STM-TNK-2500</t>
  </si>
  <si>
    <t>Domestic Water HeaterSteamTank300</t>
  </si>
  <si>
    <t>P-DWH-STM-TNK-300</t>
  </si>
  <si>
    <t>Domestic Water HeaterSteamTank3000</t>
  </si>
  <si>
    <t>P-DWH-STM-TNK-3000</t>
  </si>
  <si>
    <t>Domestic Water HeaterSteamTank400</t>
  </si>
  <si>
    <t>P-DWH-STM-TNK-400</t>
  </si>
  <si>
    <t>Domestic Water HeaterSteamTank4000</t>
  </si>
  <si>
    <t>P-DWH-STM-TNK-4000</t>
  </si>
  <si>
    <t>Domestic Water HeaterSteamTank600</t>
  </si>
  <si>
    <t>P-DWH-STM-TNK-600</t>
  </si>
  <si>
    <t>Domestic Water HeaterSteamTank800</t>
  </si>
  <si>
    <t>P-DWH-STM-TNK-800</t>
  </si>
  <si>
    <t>Ductless Split SystemDirect ExpansionElectric Heat1</t>
  </si>
  <si>
    <t>Ductless Split System</t>
  </si>
  <si>
    <t>FCU</t>
  </si>
  <si>
    <t>SS</t>
  </si>
  <si>
    <t>Electric Heat</t>
  </si>
  <si>
    <t>H-SS-DX-ELE-1</t>
  </si>
  <si>
    <t>HSSDX</t>
  </si>
  <si>
    <t>Ductless Split SystemDirect ExpansionElectric Heat3</t>
  </si>
  <si>
    <t>H-SS-DX-ELE-3</t>
  </si>
  <si>
    <t>Ductless Split SystemDirect ExpansionNo Electric Heat1</t>
  </si>
  <si>
    <t>No Electric Heat</t>
  </si>
  <si>
    <t>H-SS-DX--1</t>
  </si>
  <si>
    <t>Ductless Split SystemDirect ExpansionNo Electric Heat3</t>
  </si>
  <si>
    <t>H-SS-DX--3</t>
  </si>
  <si>
    <t>Energy Recovery VentilatorIndoorPackaged10000</t>
  </si>
  <si>
    <t>Energy Recovery Ventilator</t>
  </si>
  <si>
    <t>ERV</t>
  </si>
  <si>
    <t>H-ERV-IND-PKG-10000</t>
  </si>
  <si>
    <t>HERVINDPKG</t>
  </si>
  <si>
    <t>Energy Recovery VentilatorIndoorPackaged20000</t>
  </si>
  <si>
    <t>H-ERV-IND-PKG-20000</t>
  </si>
  <si>
    <t>Energy Recovery VentilatorIndoorPackaged40000</t>
  </si>
  <si>
    <t>H-ERV-IND-PKG-40000</t>
  </si>
  <si>
    <t>Energy Recovery VentilatorIndoorPackaged5000</t>
  </si>
  <si>
    <t>H-ERV-IND-PKG-5000</t>
  </si>
  <si>
    <t>Energy Recovery VentilatorOutdoorPackaged10000</t>
  </si>
  <si>
    <t>H-ERV-OUT-PKG-10000</t>
  </si>
  <si>
    <t>HERVOUTPKG</t>
  </si>
  <si>
    <t>Energy Recovery VentilatorOutdoorPackaged20000</t>
  </si>
  <si>
    <t>H-ERV-OUT-PKG-20000</t>
  </si>
  <si>
    <t>Energy Recovery VentilatorOutdoorPackaged40000</t>
  </si>
  <si>
    <t>H-ERV-OUT-PKG-40000</t>
  </si>
  <si>
    <t>Energy Recovery VentilatorOutdoorPackaged5000</t>
  </si>
  <si>
    <t>H-ERV-OUT-PKG-5000</t>
  </si>
  <si>
    <t>EvaporatorDirect ExpansionAll1</t>
  </si>
  <si>
    <t>Evaporator</t>
  </si>
  <si>
    <t>R-EVP-DX--1</t>
  </si>
  <si>
    <t>REVPDX</t>
  </si>
  <si>
    <t>EvaporatorDirect ExpansionAll2</t>
  </si>
  <si>
    <t>R-EVP-DX--2</t>
  </si>
  <si>
    <t>EvaporatorDirect ExpansionAll3</t>
  </si>
  <si>
    <t>R-EVP-DX--3</t>
  </si>
  <si>
    <t>EvaporatorDirect ExpansionAll4</t>
  </si>
  <si>
    <t>R-EVP-DX--4</t>
  </si>
  <si>
    <t>EvaporatorDirect ExpansionAll6</t>
  </si>
  <si>
    <t>R-EVP-DX--6</t>
  </si>
  <si>
    <t>Expansion TankAllFlanged10</t>
  </si>
  <si>
    <t>ET</t>
  </si>
  <si>
    <t>P-ET--FLG-10</t>
  </si>
  <si>
    <t>PDWET</t>
  </si>
  <si>
    <t>Expansion TankAllFlanged25</t>
  </si>
  <si>
    <t>P-ET--FLG-25</t>
  </si>
  <si>
    <t>Expansion TankAllFlanged5</t>
  </si>
  <si>
    <t>P-ET--FLG-5</t>
  </si>
  <si>
    <t>Expansion TankAllFlanged50</t>
  </si>
  <si>
    <t>P-ET--FLG-50</t>
  </si>
  <si>
    <t>Expansion TankAllThreaded2</t>
  </si>
  <si>
    <t>P-ET--THD-2</t>
  </si>
  <si>
    <t>Expansion TankBladderFloor Mounted100</t>
  </si>
  <si>
    <t>Bladder</t>
  </si>
  <si>
    <t>BLD</t>
  </si>
  <si>
    <t>H-ET-BLD-FLR-100</t>
  </si>
  <si>
    <t>HETBLDFLR</t>
  </si>
  <si>
    <t>Expansion TankBladderFloor Mounted150</t>
  </si>
  <si>
    <t>H-ET-BLD-FLR-150</t>
  </si>
  <si>
    <t>Expansion TankBladderFloor Mounted20</t>
  </si>
  <si>
    <t>H-ET-BLD-FLR-20</t>
  </si>
  <si>
    <t>Expansion TankBladderFloor Mounted200</t>
  </si>
  <si>
    <t>H-ET-BLD-FLR-200</t>
  </si>
  <si>
    <t>Expansion TankBladderFloor Mounted300</t>
  </si>
  <si>
    <t>H-ET-BLD-FLR-300</t>
  </si>
  <si>
    <t>Expansion TankBladderFloor Mounted400</t>
  </si>
  <si>
    <t>H-ET-BLD-FLR-400</t>
  </si>
  <si>
    <t>Expansion TankBladderFloor Mounted50</t>
  </si>
  <si>
    <t>H-ET-BLD-FLR-50</t>
  </si>
  <si>
    <t>Expansion TankBladderFloor Mounted500</t>
  </si>
  <si>
    <t>H-ET-BLD-FLR-500</t>
  </si>
  <si>
    <t>Expansion TankBladderFloor Mounted600</t>
  </si>
  <si>
    <t>H-ET-BLD-FLR-600</t>
  </si>
  <si>
    <t>Expansion TankBladderIn-Line10</t>
  </si>
  <si>
    <t>In-Line</t>
  </si>
  <si>
    <t>H-ET-BLD-INL-10</t>
  </si>
  <si>
    <t>HETBLDINL</t>
  </si>
  <si>
    <t>Expansion TankBladderIn-Line20</t>
  </si>
  <si>
    <t>H-ET-BLD-INL-20</t>
  </si>
  <si>
    <t>Expansion TankBladderIn-Line50</t>
  </si>
  <si>
    <t>H-ET-BLD-INL-50</t>
  </si>
  <si>
    <t>Expansion TankWithout BladderFloor Mounted100</t>
  </si>
  <si>
    <t>Without Bladder</t>
  </si>
  <si>
    <t>NOB</t>
  </si>
  <si>
    <t>H-ET-NOB-FLR-100</t>
  </si>
  <si>
    <t>HETNOBFLR</t>
  </si>
  <si>
    <t>Expansion TankWithout BladderFloor Mounted150</t>
  </si>
  <si>
    <t>H-ET-NOB-FLR-150</t>
  </si>
  <si>
    <t>Expansion TankWithout BladderFloor Mounted200</t>
  </si>
  <si>
    <t>H-ET-NOB-FLR-200</t>
  </si>
  <si>
    <t>Expansion TankWithout BladderFloor Mounted50</t>
  </si>
  <si>
    <t>H-ET-NOB-FLR-50</t>
  </si>
  <si>
    <t>Expansion TankWithout BladderIn-Line20</t>
  </si>
  <si>
    <t>H-ET-NOB-INL-20</t>
  </si>
  <si>
    <t>HETNOBINL</t>
  </si>
  <si>
    <t>Expansion TankWithout BladderIn-Line50</t>
  </si>
  <si>
    <t>H-ET-NOB-INL-50</t>
  </si>
  <si>
    <t>Fan Coil Unit - Refrig.Direct ExpansionCeiling Mounted1000</t>
  </si>
  <si>
    <t>Fan Coil Unit</t>
  </si>
  <si>
    <t>Fan Coil Unit - Refrig.</t>
  </si>
  <si>
    <t>R-FCU-DX-CLG-1000</t>
  </si>
  <si>
    <t>RFCUDXCLG</t>
  </si>
  <si>
    <t>Fan Coil Unit - Refrig.Direct ExpansionCeiling Mounted1250</t>
  </si>
  <si>
    <t>R-FCU-DX-CLG-1250</t>
  </si>
  <si>
    <t>Fan Coil Unit - Refrig.Direct ExpansionCeiling Mounted1500</t>
  </si>
  <si>
    <t>R-FCU-DX-CLG-1500</t>
  </si>
  <si>
    <t>Fan Coil Unit - Refrig.Direct ExpansionCeiling Mounted200</t>
  </si>
  <si>
    <t>R-FCU-DX-CLG-200</t>
  </si>
  <si>
    <t>Fan Coil Unit - Refrig.Direct ExpansionCeiling Mounted400</t>
  </si>
  <si>
    <t>R-FCU-DX-CLG-400</t>
  </si>
  <si>
    <t>Fan Coil Unit - Refrig.Direct ExpansionCeiling Mounted600</t>
  </si>
  <si>
    <t>R-FCU-DX-CLG-600</t>
  </si>
  <si>
    <t>Fan Coil Unit - Refrig.Direct ExpansionCeiling Mounted800</t>
  </si>
  <si>
    <t>R-FCU-DX-CLG-800</t>
  </si>
  <si>
    <t>Fan Coil Unit - Refrig.Direct ExpansionWall Mounted1000</t>
  </si>
  <si>
    <t>Wall Mounted</t>
  </si>
  <si>
    <t>WAL</t>
  </si>
  <si>
    <t>R-FCU-DX-WAL-1000</t>
  </si>
  <si>
    <t>Fan Coil Unit - Refrig.Direct ExpansionWall Mounted1250</t>
  </si>
  <si>
    <t>R-FCU-DX-WAL-1250</t>
  </si>
  <si>
    <t>Fan Coil Unit - Refrig.Direct ExpansionWall Mounted1500</t>
  </si>
  <si>
    <t>R-FCU-DX-WAL-1500</t>
  </si>
  <si>
    <t>Fan Coil Unit - Refrig.Direct ExpansionWall Mounted200</t>
  </si>
  <si>
    <t>R-FCU-DX-WAL-200</t>
  </si>
  <si>
    <t>Fan Coil Unit - Refrig.Direct ExpansionWall Mounted2000</t>
  </si>
  <si>
    <t>R-FCU-DX-WAL-2000</t>
  </si>
  <si>
    <t>Fan Coil Unit - Refrig.Direct ExpansionWall Mounted400</t>
  </si>
  <si>
    <t>R-FCU-DX-WAL-400</t>
  </si>
  <si>
    <t>Fan Coil Unit - Refrig.Direct ExpansionWall Mounted600</t>
  </si>
  <si>
    <t>R-FCU-DX-WAL-600</t>
  </si>
  <si>
    <t>Fan Coil Unit - Refrig.Direct ExpansionWall Mounted800</t>
  </si>
  <si>
    <t>R-FCU-DX-WAL-800</t>
  </si>
  <si>
    <t>Fan Coil UnitDirect ExpansionCeiling Mounted1000</t>
  </si>
  <si>
    <t>H-FCU-DX-CLG-1000</t>
  </si>
  <si>
    <t>HFCUDXCLG</t>
  </si>
  <si>
    <t>Fan Coil UnitDirect ExpansionCeiling Mounted2000</t>
  </si>
  <si>
    <t>H-FCU-DX-CLG-2000</t>
  </si>
  <si>
    <t>Fan Coil UnitDirect ExpansionFloor Mounted1000</t>
  </si>
  <si>
    <t>H-FCU-DX-FLR-1000</t>
  </si>
  <si>
    <t>HFCUDXFLR</t>
  </si>
  <si>
    <t>Fan Coil UnitDirect ExpansionFloor Mounted2000</t>
  </si>
  <si>
    <t>H-FCU-DX-FLR-2000</t>
  </si>
  <si>
    <t>Fan Coil UnitHot WaterHorizontal1000</t>
  </si>
  <si>
    <t>Horizontal</t>
  </si>
  <si>
    <t>H-FCU-HW-HOR-1000</t>
  </si>
  <si>
    <t>HFCUHWHOR</t>
  </si>
  <si>
    <t>Fan Coil UnitHot WaterHorizontal2000</t>
  </si>
  <si>
    <t>H-FCU-HW-HOR-2000</t>
  </si>
  <si>
    <t>Fan Coil UnitHot WaterVertical1000</t>
  </si>
  <si>
    <t>Vertical</t>
  </si>
  <si>
    <t>H-FCU-HW-VER-1000</t>
  </si>
  <si>
    <t>HFCUHWVER</t>
  </si>
  <si>
    <t>Fan Coil UnitHot WaterVertical2000</t>
  </si>
  <si>
    <t>H-FCU-HW-VER-2000</t>
  </si>
  <si>
    <t>Fan Powered BoxElectricAll1000</t>
  </si>
  <si>
    <t>FPB</t>
  </si>
  <si>
    <t>H-FPB-ELE--1000</t>
  </si>
  <si>
    <t>HFPB</t>
  </si>
  <si>
    <t>Fan Powered BoxElectricAll1200</t>
  </si>
  <si>
    <t>H-FPB-ELE--1200</t>
  </si>
  <si>
    <t>Fan Powered BoxElectricAll1500</t>
  </si>
  <si>
    <t>H-FPB-ELE--1500</t>
  </si>
  <si>
    <t>Fan Powered BoxElectricAll200</t>
  </si>
  <si>
    <t>H-FPB-ELE--200</t>
  </si>
  <si>
    <t>Fan Powered BoxElectricAll2000</t>
  </si>
  <si>
    <t>H-FPB-ELE--2000</t>
  </si>
  <si>
    <t>Fan Powered BoxElectricAll2400</t>
  </si>
  <si>
    <t>H-FPB-ELE--2400</t>
  </si>
  <si>
    <t>Fan Powered BoxElectricAll400</t>
  </si>
  <si>
    <t>H-FPB-ELE--400</t>
  </si>
  <si>
    <t>Fan Powered BoxElectricAll600</t>
  </si>
  <si>
    <t>H-FPB-ELE--600</t>
  </si>
  <si>
    <t>Fan Powered BoxElectricAll800</t>
  </si>
  <si>
    <t>H-FPB-ELE--800</t>
  </si>
  <si>
    <t>Fan Powered BoxHot WaterAll1000</t>
  </si>
  <si>
    <t>H-FPB-HW--1000</t>
  </si>
  <si>
    <t>Fan Powered BoxHot WaterAll1200</t>
  </si>
  <si>
    <t>H-FPB-HW--1200</t>
  </si>
  <si>
    <t>Fan Powered BoxHot WaterAll1500</t>
  </si>
  <si>
    <t>H-FPB-HW--1500</t>
  </si>
  <si>
    <t>Fan Powered BoxHot WaterAll200</t>
  </si>
  <si>
    <t>H-FPB-HW--200</t>
  </si>
  <si>
    <t>Fan Powered BoxHot WaterAll2000</t>
  </si>
  <si>
    <t>H-FPB-HW--2000</t>
  </si>
  <si>
    <t>Fan Powered BoxHot WaterAll2400</t>
  </si>
  <si>
    <t>H-FPB-HW--2400</t>
  </si>
  <si>
    <t>Fan Powered BoxHot WaterAll400</t>
  </si>
  <si>
    <t>H-FPB-HW--400</t>
  </si>
  <si>
    <t>Fan Powered BoxHot WaterAll600</t>
  </si>
  <si>
    <t>H-FPB-HW--600</t>
  </si>
  <si>
    <t>Fan Powered BoxHot WaterAll800</t>
  </si>
  <si>
    <t>H-FPB-HW--800</t>
  </si>
  <si>
    <t>FanDestratificationPropeller1000</t>
  </si>
  <si>
    <t>Fans</t>
  </si>
  <si>
    <t>Destratification Fan</t>
  </si>
  <si>
    <t>DSTF</t>
  </si>
  <si>
    <t>Fan</t>
  </si>
  <si>
    <t>Destratification</t>
  </si>
  <si>
    <t>DSTR</t>
  </si>
  <si>
    <t>Propeller</t>
  </si>
  <si>
    <t>PRP</t>
  </si>
  <si>
    <t>H-FAN-DSTR-PRP-1000</t>
  </si>
  <si>
    <t>HFANDSTF</t>
  </si>
  <si>
    <t>FanDestratificationPropeller2000</t>
  </si>
  <si>
    <t>H-FAN-DSTR-PRP-2000</t>
  </si>
  <si>
    <t>FanDestratificationPropeller500</t>
  </si>
  <si>
    <t>H-FAN-DSTR-PRP-500</t>
  </si>
  <si>
    <t>FanDestratificationPropeller5000</t>
  </si>
  <si>
    <t>H-FAN-DSTR-PRP-5000</t>
  </si>
  <si>
    <t>FanDust CollectorAll15</t>
  </si>
  <si>
    <t>General Exhaust Fan</t>
  </si>
  <si>
    <t>GEF</t>
  </si>
  <si>
    <t>Dust Collector</t>
  </si>
  <si>
    <t>DCL</t>
  </si>
  <si>
    <t>H-FAN-DCL--15</t>
  </si>
  <si>
    <t>HFANDCL</t>
  </si>
  <si>
    <t>FanDust CollectorAll5</t>
  </si>
  <si>
    <t>H-FAN-DCL--5</t>
  </si>
  <si>
    <t>FanGeneral ExhaustAxial1000</t>
  </si>
  <si>
    <t>General Exhaust</t>
  </si>
  <si>
    <t>GEX</t>
  </si>
  <si>
    <t>Axial</t>
  </si>
  <si>
    <t>H-FAN-GEX-AXL-1000</t>
  </si>
  <si>
    <t>HFANGEF</t>
  </si>
  <si>
    <t>FanGeneral ExhaustAxial10000</t>
  </si>
  <si>
    <t>H-FAN-GEX-AXL-10000</t>
  </si>
  <si>
    <t>FanGeneral ExhaustAxial15000</t>
  </si>
  <si>
    <t>H-FAN-GEX-AXL-15000</t>
  </si>
  <si>
    <t>FanGeneral ExhaustAxial2000</t>
  </si>
  <si>
    <t>H-FAN-GEX-AXL-2000</t>
  </si>
  <si>
    <t>FanGeneral ExhaustAxial20000</t>
  </si>
  <si>
    <t>H-FAN-GEX-AXL-20000</t>
  </si>
  <si>
    <t>FanGeneral ExhaustAxial25000</t>
  </si>
  <si>
    <t>H-FAN-GEX-AXL-25000</t>
  </si>
  <si>
    <t>FanGeneral ExhaustAxial500</t>
  </si>
  <si>
    <t>H-FAN-GEX-AXL-500</t>
  </si>
  <si>
    <t>FanGeneral ExhaustAxial5000</t>
  </si>
  <si>
    <t>H-FAN-GEX-AXL-5000</t>
  </si>
  <si>
    <t>FanGeneral ExhaustAxial7500</t>
  </si>
  <si>
    <t>H-FAN-GEX-AXL-7500</t>
  </si>
  <si>
    <t>FanGeneral ExhaustCeiling Mounted100</t>
  </si>
  <si>
    <t>H-FAN-GEX-CLG-100</t>
  </si>
  <si>
    <t>FanGeneral ExhaustCeiling Mounted1000</t>
  </si>
  <si>
    <t>H-FAN-GEX-CLG-1000</t>
  </si>
  <si>
    <t>FanGeneral ExhaustCeiling Mounted2000</t>
  </si>
  <si>
    <t>H-FAN-GEX-CLG-2000</t>
  </si>
  <si>
    <t>FanGeneral ExhaustCeiling Mounted250</t>
  </si>
  <si>
    <t>H-FAN-GEX-CLG-250</t>
  </si>
  <si>
    <t>FanGeneral ExhaustCeiling Mounted500</t>
  </si>
  <si>
    <t>H-FAN-GEX-CLG-500</t>
  </si>
  <si>
    <t>FanGeneral ExhaustCeiling Mounted750</t>
  </si>
  <si>
    <t>H-FAN-GEX-CLG-750</t>
  </si>
  <si>
    <t>FanGeneral ExhaustCentrifugal1000</t>
  </si>
  <si>
    <t>CEN</t>
  </si>
  <si>
    <t>H-FAN-GEX-CEN-1000</t>
  </si>
  <si>
    <t>FanGeneral ExhaustCentrifugal10000</t>
  </si>
  <si>
    <t>H-FAN-GEX-CEN-10000</t>
  </si>
  <si>
    <t>FanGeneral ExhaustCentrifugal100000</t>
  </si>
  <si>
    <t>H-FAN-GEX-CEN-100000</t>
  </si>
  <si>
    <t>FanGeneral ExhaustCentrifugal120000</t>
  </si>
  <si>
    <t>H-FAN-GEX-CEN-120000</t>
  </si>
  <si>
    <t>FanGeneral ExhaustCentrifugal15000</t>
  </si>
  <si>
    <t>H-FAN-GEX-CEN-15000</t>
  </si>
  <si>
    <t>FanGeneral ExhaustCentrifugal2000</t>
  </si>
  <si>
    <t>H-FAN-GEX-CEN-2000</t>
  </si>
  <si>
    <t>FanGeneral ExhaustCentrifugal20000</t>
  </si>
  <si>
    <t>H-FAN-GEX-CEN-20000</t>
  </si>
  <si>
    <t>FanGeneral ExhaustCentrifugal25000</t>
  </si>
  <si>
    <t>H-FAN-GEX-CEN-25000</t>
  </si>
  <si>
    <t>FanGeneral ExhaustCentrifugal30000</t>
  </si>
  <si>
    <t>H-FAN-GEX-CEN-30000</t>
  </si>
  <si>
    <t>FanGeneral ExhaustCentrifugal40000</t>
  </si>
  <si>
    <t>H-FAN-GEX-CEN-40000</t>
  </si>
  <si>
    <t>FanGeneral ExhaustCentrifugal5000</t>
  </si>
  <si>
    <t>H-FAN-GEX-CEN-5000</t>
  </si>
  <si>
    <t>FanGeneral ExhaustCentrifugal50000</t>
  </si>
  <si>
    <t>H-FAN-GEX-CEN-50000</t>
  </si>
  <si>
    <t>FanGeneral ExhaustCentrifugal60000</t>
  </si>
  <si>
    <t>H-FAN-GEX-CEN-60000</t>
  </si>
  <si>
    <t>FanGeneral ExhaustCentrifugal70000</t>
  </si>
  <si>
    <t>H-FAN-GEX-CEN-70000</t>
  </si>
  <si>
    <t>FanGeneral ExhaustCentrifugal7500</t>
  </si>
  <si>
    <t>H-FAN-GEX-CEN-7500</t>
  </si>
  <si>
    <t>FanGeneral ExhaustCentrifugal80000</t>
  </si>
  <si>
    <t>H-FAN-GEX-CEN-80000</t>
  </si>
  <si>
    <t>FanGeneral ExhaustUpblast100</t>
  </si>
  <si>
    <t>Upblast</t>
  </si>
  <si>
    <t>UPB</t>
  </si>
  <si>
    <t>H-FAN-GEX-UPB-100</t>
  </si>
  <si>
    <t>FanGeneral ExhaustUpblast1000</t>
  </si>
  <si>
    <t>H-FAN-GEX-UPB-1000</t>
  </si>
  <si>
    <t>FanGeneral ExhaustUpblast10000</t>
  </si>
  <si>
    <t>H-FAN-GEX-UPB-10000</t>
  </si>
  <si>
    <t>FanGeneral ExhaustUpblast1500</t>
  </si>
  <si>
    <t>H-FAN-GEX-UPB-1500</t>
  </si>
  <si>
    <t>FanGeneral ExhaustUpblast15000</t>
  </si>
  <si>
    <t>H-FAN-GEX-UPB-15000</t>
  </si>
  <si>
    <t>FanGeneral ExhaustUpblast2000</t>
  </si>
  <si>
    <t>H-FAN-GEX-UPB-2000</t>
  </si>
  <si>
    <t>FanGeneral ExhaustUpblast20000</t>
  </si>
  <si>
    <t>H-FAN-GEX-UPB-20000</t>
  </si>
  <si>
    <t>FanGeneral ExhaustUpblast250</t>
  </si>
  <si>
    <t>H-FAN-GEX-UPB-250</t>
  </si>
  <si>
    <t>FanGeneral ExhaustUpblast2500</t>
  </si>
  <si>
    <t>H-FAN-GEX-UPB-2500</t>
  </si>
  <si>
    <t>FanGeneral ExhaustUpblast3000</t>
  </si>
  <si>
    <t>H-FAN-GEX-UPB-3000</t>
  </si>
  <si>
    <t>FanGeneral ExhaustUpblast30000</t>
  </si>
  <si>
    <t>H-FAN-GEX-UPB-30000</t>
  </si>
  <si>
    <t>FanGeneral ExhaustUpblast4000</t>
  </si>
  <si>
    <t>H-FAN-GEX-UPB-4000</t>
  </si>
  <si>
    <t>FanGeneral ExhaustUpblast40000</t>
  </si>
  <si>
    <t>H-FAN-GEX-UPB-40000</t>
  </si>
  <si>
    <t>FanGeneral ExhaustUpblast500</t>
  </si>
  <si>
    <t>H-FAN-GEX-UPB-500</t>
  </si>
  <si>
    <t>FanGeneral ExhaustUpblast5000</t>
  </si>
  <si>
    <t>H-FAN-GEX-UPB-5000</t>
  </si>
  <si>
    <t>FanGeneral ExhaustUpblast50000</t>
  </si>
  <si>
    <t>H-FAN-GEX-UPB-50000</t>
  </si>
  <si>
    <t>FanGeneral ExhaustUpblast6000</t>
  </si>
  <si>
    <t>H-FAN-GEX-UPB-6000</t>
  </si>
  <si>
    <t>FanGeneral ExhaustUpblast750</t>
  </si>
  <si>
    <t>H-FAN-GEX-UPB-750</t>
  </si>
  <si>
    <t>FanGeneral ExhaustUpblast7500</t>
  </si>
  <si>
    <t>H-FAN-GEX-UPB-7500</t>
  </si>
  <si>
    <t>FanGeneral ExhaustUtility Set1000</t>
  </si>
  <si>
    <t>Utility Set</t>
  </si>
  <si>
    <t>UTY</t>
  </si>
  <si>
    <t>H-FAN-GEX-UTY-1000</t>
  </si>
  <si>
    <t>FanGeneral ExhaustUtility Set10000</t>
  </si>
  <si>
    <t>H-FAN-GEX-UTY-10000</t>
  </si>
  <si>
    <t>FanGeneral ExhaustUtility Set1500</t>
  </si>
  <si>
    <t>H-FAN-GEX-UTY-1500</t>
  </si>
  <si>
    <t>FanGeneral ExhaustUtility Set15000</t>
  </si>
  <si>
    <t>H-FAN-GEX-UTY-15000</t>
  </si>
  <si>
    <t>FanGeneral ExhaustUtility Set2000</t>
  </si>
  <si>
    <t>H-FAN-GEX-UTY-2000</t>
  </si>
  <si>
    <t>FanGeneral ExhaustUtility Set20000</t>
  </si>
  <si>
    <t>H-FAN-GEX-UTY-20000</t>
  </si>
  <si>
    <t>FanGeneral ExhaustUtility Set2500</t>
  </si>
  <si>
    <t>H-FAN-GEX-UTY-2500</t>
  </si>
  <si>
    <t>FanGeneral ExhaustUtility Set25000</t>
  </si>
  <si>
    <t>H-FAN-GEX-UTY-25000</t>
  </si>
  <si>
    <t>FanGeneral ExhaustUtility Set3000</t>
  </si>
  <si>
    <t>H-FAN-GEX-UTY-3000</t>
  </si>
  <si>
    <t>FanGeneral ExhaustUtility Set30000</t>
  </si>
  <si>
    <t>H-FAN-GEX-UTY-30000</t>
  </si>
  <si>
    <t>FanGeneral ExhaustUtility Set4000</t>
  </si>
  <si>
    <t>H-FAN-GEX-UTY-4000</t>
  </si>
  <si>
    <t>FanGeneral ExhaustUtility Set500</t>
  </si>
  <si>
    <t>H-FAN-GEX-UTY-500</t>
  </si>
  <si>
    <t>FanGeneral ExhaustUtility Set5000</t>
  </si>
  <si>
    <t>H-FAN-GEX-UTY-5000</t>
  </si>
  <si>
    <t>FanGeneral ExhaustUtility Set6000</t>
  </si>
  <si>
    <t>H-FAN-GEX-UTY-6000</t>
  </si>
  <si>
    <t>FanGeneral ExhaustUtility Set750</t>
  </si>
  <si>
    <t>H-FAN-GEX-UTY-750</t>
  </si>
  <si>
    <t>FanGeneral ExhaustUtility Set7500</t>
  </si>
  <si>
    <t>H-FAN-GEX-UTY-7500</t>
  </si>
  <si>
    <t>FanGeneral ExhaustVane Axial1000</t>
  </si>
  <si>
    <t>Vane Axial</t>
  </si>
  <si>
    <t>VAX</t>
  </si>
  <si>
    <t>H-FAN-GEX-VAX-1000</t>
  </si>
  <si>
    <t>FanGeneral ExhaustVane Axial10000</t>
  </si>
  <si>
    <t>H-FAN-GEX-VAX-10000</t>
  </si>
  <si>
    <t>FanGeneral ExhaustVane Axial100000</t>
  </si>
  <si>
    <t>H-FAN-GEX-VAX-100000</t>
  </si>
  <si>
    <t>FanGeneral ExhaustVane Axial120000</t>
  </si>
  <si>
    <t>H-FAN-GEX-VAX-120000</t>
  </si>
  <si>
    <t>FanGeneral ExhaustVane Axial15000</t>
  </si>
  <si>
    <t>H-FAN-GEX-VAX-15000</t>
  </si>
  <si>
    <t>FanGeneral ExhaustVane Axial2000</t>
  </si>
  <si>
    <t>H-FAN-GEX-VAX-2000</t>
  </si>
  <si>
    <t>FanGeneral ExhaustVane Axial20000</t>
  </si>
  <si>
    <t>H-FAN-GEX-VAX-20000</t>
  </si>
  <si>
    <t>FanGeneral ExhaustVane Axial25000</t>
  </si>
  <si>
    <t>H-FAN-GEX-VAX-25000</t>
  </si>
  <si>
    <t>FanGeneral ExhaustVane Axial30000</t>
  </si>
  <si>
    <t>H-FAN-GEX-VAX-30000</t>
  </si>
  <si>
    <t>FanGeneral ExhaustVane Axial40000</t>
  </si>
  <si>
    <t>H-FAN-GEX-VAX-40000</t>
  </si>
  <si>
    <t>FanGeneral ExhaustVane Axial5000</t>
  </si>
  <si>
    <t>H-FAN-GEX-VAX-5000</t>
  </si>
  <si>
    <t>FanGeneral ExhaustVane Axial50000</t>
  </si>
  <si>
    <t>H-FAN-GEX-VAX-50000</t>
  </si>
  <si>
    <t>FanGeneral ExhaustVane Axial60000</t>
  </si>
  <si>
    <t>H-FAN-GEX-VAX-60000</t>
  </si>
  <si>
    <t>FanGeneral ExhaustVane Axial70000</t>
  </si>
  <si>
    <t>H-FAN-GEX-VAX-70000</t>
  </si>
  <si>
    <t>FanGeneral ExhaustVane Axial7500</t>
  </si>
  <si>
    <t>H-FAN-GEX-VAX-7500</t>
  </si>
  <si>
    <t>FanGeneral ExhaustVane Axial80000</t>
  </si>
  <si>
    <t>H-FAN-GEX-VAX-80000</t>
  </si>
  <si>
    <t>FanGrease ExhaustUpblast1000</t>
  </si>
  <si>
    <t>Grease Exhaust Fan</t>
  </si>
  <si>
    <t>GREF</t>
  </si>
  <si>
    <t>KEF</t>
  </si>
  <si>
    <t>Grease Exhaust</t>
  </si>
  <si>
    <t>GREX</t>
  </si>
  <si>
    <t>H-FAN-GREX-UPB-1000</t>
  </si>
  <si>
    <t>HFANKEF</t>
  </si>
  <si>
    <t>FanGrease ExhaustUpblast10000</t>
  </si>
  <si>
    <t>H-FAN-GREX-UPB-10000</t>
  </si>
  <si>
    <t>FanGrease ExhaustUpblast1500</t>
  </si>
  <si>
    <t>H-FAN-GREX-UPB-1500</t>
  </si>
  <si>
    <t>FanGrease ExhaustUpblast15000</t>
  </si>
  <si>
    <t>H-FAN-GREX-UPB-15000</t>
  </si>
  <si>
    <t>FanGrease ExhaustUpblast2000</t>
  </si>
  <si>
    <t>H-FAN-GREX-UPB-2000</t>
  </si>
  <si>
    <t>FanGrease ExhaustUpblast20000</t>
  </si>
  <si>
    <t>H-FAN-GREX-UPB-20000</t>
  </si>
  <si>
    <t>FanGrease ExhaustUpblast250</t>
  </si>
  <si>
    <t>H-FAN-GREX-UPB-250</t>
  </si>
  <si>
    <t>FanGrease ExhaustUpblast2500</t>
  </si>
  <si>
    <t>H-FAN-GREX-UPB-2500</t>
  </si>
  <si>
    <t>FanGrease ExhaustUpblast25000</t>
  </si>
  <si>
    <t>H-FAN-GREX-UPB-25000</t>
  </si>
  <si>
    <t>FanGrease ExhaustUpblast3000</t>
  </si>
  <si>
    <t>H-FAN-GREX-UPB-3000</t>
  </si>
  <si>
    <t>FanGrease ExhaustUpblast4000</t>
  </si>
  <si>
    <t>H-FAN-GREX-UPB-4000</t>
  </si>
  <si>
    <t>FanGrease ExhaustUpblast500</t>
  </si>
  <si>
    <t>H-FAN-GREX-UPB-500</t>
  </si>
  <si>
    <t>FanGrease ExhaustUpblast5000</t>
  </si>
  <si>
    <t>H-FAN-GREX-UPB-5000</t>
  </si>
  <si>
    <t>FanGrease ExhaustUpblast6000</t>
  </si>
  <si>
    <t>H-FAN-GREX-UPB-6000</t>
  </si>
  <si>
    <t>FanGrease ExhaustUpblast750</t>
  </si>
  <si>
    <t>H-FAN-GREX-UPB-750</t>
  </si>
  <si>
    <t>FanGrease ExhaustUpblast7500</t>
  </si>
  <si>
    <t>H-FAN-GREX-UPB-7500</t>
  </si>
  <si>
    <t>FanGrease ExhaustUtility Set1000</t>
  </si>
  <si>
    <t>H-FAN-GREX-UTY-1000</t>
  </si>
  <si>
    <t>FanGrease ExhaustUtility Set10000</t>
  </si>
  <si>
    <t>H-FAN-GREX-UTY-10000</t>
  </si>
  <si>
    <t>FanGrease ExhaustUtility Set1500</t>
  </si>
  <si>
    <t>H-FAN-GREX-UTY-1500</t>
  </si>
  <si>
    <t>FanGrease ExhaustUtility Set15000</t>
  </si>
  <si>
    <t>H-FAN-GREX-UTY-15000</t>
  </si>
  <si>
    <t>FanGrease ExhaustUtility Set2000</t>
  </si>
  <si>
    <t>H-FAN-GREX-UTY-2000</t>
  </si>
  <si>
    <t>FanGrease ExhaustUtility Set20000</t>
  </si>
  <si>
    <t>H-FAN-GREX-UTY-20000</t>
  </si>
  <si>
    <t>FanGrease ExhaustUtility Set250</t>
  </si>
  <si>
    <t>H-FAN-GREX-UTY-250</t>
  </si>
  <si>
    <t>FanGrease ExhaustUtility Set2500</t>
  </si>
  <si>
    <t>H-FAN-GREX-UTY-2500</t>
  </si>
  <si>
    <t>FanGrease ExhaustUtility Set25000</t>
  </si>
  <si>
    <t>H-FAN-GREX-UTY-25000</t>
  </si>
  <si>
    <t>FanGrease ExhaustUtility Set3000</t>
  </si>
  <si>
    <t>H-FAN-GREX-UTY-3000</t>
  </si>
  <si>
    <t>FanGrease ExhaustUtility Set4000</t>
  </si>
  <si>
    <t>H-FAN-GREX-UTY-4000</t>
  </si>
  <si>
    <t>FanGrease ExhaustUtility Set500</t>
  </si>
  <si>
    <t>H-FAN-GREX-UTY-500</t>
  </si>
  <si>
    <t>FanGrease ExhaustUtility Set5000</t>
  </si>
  <si>
    <t>H-FAN-GREX-UTY-5000</t>
  </si>
  <si>
    <t>FanGrease ExhaustUtility Set6000</t>
  </si>
  <si>
    <t>H-FAN-GREX-UTY-6000</t>
  </si>
  <si>
    <t>FanGrease ExhaustUtility Set750</t>
  </si>
  <si>
    <t>H-FAN-GREX-UTY-750</t>
  </si>
  <si>
    <t>FanGrease ExhaustUtility Set7500</t>
  </si>
  <si>
    <t>H-FAN-GREX-UTY-7500</t>
  </si>
  <si>
    <t>FanIsolation ExhaustUtility Set1000</t>
  </si>
  <si>
    <t>Isolation Exhaust Fan</t>
  </si>
  <si>
    <t>IOEF</t>
  </si>
  <si>
    <t>Isolation Exhaust</t>
  </si>
  <si>
    <t>IOEX</t>
  </si>
  <si>
    <t>H-FAN-IOEX-UTY-1000</t>
  </si>
  <si>
    <t>HFANLEF</t>
  </si>
  <si>
    <t>FanIsolation ExhaustUtility Set10000</t>
  </si>
  <si>
    <t>H-FAN-IOEX-UTY-10000</t>
  </si>
  <si>
    <t>FanIsolation ExhaustUtility Set1500</t>
  </si>
  <si>
    <t>H-FAN-IOEX-UTY-1500</t>
  </si>
  <si>
    <t>FanIsolation ExhaustUtility Set15000</t>
  </si>
  <si>
    <t>H-FAN-IOEX-UTY-15000</t>
  </si>
  <si>
    <t>FanIsolation ExhaustUtility Set2000</t>
  </si>
  <si>
    <t>H-FAN-IOEX-UTY-2000</t>
  </si>
  <si>
    <t>FanIsolation ExhaustUtility Set20000</t>
  </si>
  <si>
    <t>H-FAN-IOEX-UTY-20000</t>
  </si>
  <si>
    <t>FanIsolation ExhaustUtility Set2500</t>
  </si>
  <si>
    <t>H-FAN-IOEX-UTY-2500</t>
  </si>
  <si>
    <t>FanIsolation ExhaustUtility Set25000</t>
  </si>
  <si>
    <t>H-FAN-IOEX-UTY-25000</t>
  </si>
  <si>
    <t>FanIsolation ExhaustUtility Set3000</t>
  </si>
  <si>
    <t>H-FAN-IOEX-UTY-3000</t>
  </si>
  <si>
    <t>FanIsolation ExhaustUtility Set4000</t>
  </si>
  <si>
    <t>H-FAN-IOEX-UTY-4000</t>
  </si>
  <si>
    <t>FanIsolation ExhaustUtility Set500</t>
  </si>
  <si>
    <t>H-FAN-IOEX-UTY-500</t>
  </si>
  <si>
    <t>FanIsolation ExhaustUtility Set5000</t>
  </si>
  <si>
    <t>H-FAN-IOEX-UTY-5000</t>
  </si>
  <si>
    <t>FanIsolation ExhaustUtility Set6000</t>
  </si>
  <si>
    <t>H-FAN-IOEX-UTY-6000</t>
  </si>
  <si>
    <t>FanIsolation ExhaustUtility Set750</t>
  </si>
  <si>
    <t>H-FAN-IOEX-UTY-750</t>
  </si>
  <si>
    <t>FanIsolation ExhaustUtility Set7500</t>
  </si>
  <si>
    <t>H-FAN-IOEX-UTY-7500</t>
  </si>
  <si>
    <t>FanKitchen ExhaustInline1000</t>
  </si>
  <si>
    <t>Kitchen Exhaust Fan</t>
  </si>
  <si>
    <t>Kitchen Exhaust</t>
  </si>
  <si>
    <t>KEX</t>
  </si>
  <si>
    <t>H-FAN-KEX-INL-1000</t>
  </si>
  <si>
    <t>FanKitchen ExhaustInline10000</t>
  </si>
  <si>
    <t>H-FAN-KEX-INL-10000</t>
  </si>
  <si>
    <t>FanKitchen ExhaustInline1500</t>
  </si>
  <si>
    <t>H-FAN-KEX-INL-1500</t>
  </si>
  <si>
    <t>FanKitchen ExhaustInline15000</t>
  </si>
  <si>
    <t>H-FAN-KEX-INL-15000</t>
  </si>
  <si>
    <t>FanKitchen ExhaustInline2000</t>
  </si>
  <si>
    <t>H-FAN-KEX-INL-2000</t>
  </si>
  <si>
    <t>FanKitchen ExhaustInline20000</t>
  </si>
  <si>
    <t>H-FAN-KEX-INL-20000</t>
  </si>
  <si>
    <t>FanKitchen ExhaustInline2500</t>
  </si>
  <si>
    <t>H-FAN-KEX-INL-2500</t>
  </si>
  <si>
    <t>FanKitchen ExhaustInline25000</t>
  </si>
  <si>
    <t>H-FAN-KEX-INL-25000</t>
  </si>
  <si>
    <t>FanKitchen ExhaustInline3000</t>
  </si>
  <si>
    <t>H-FAN-KEX-INL-3000</t>
  </si>
  <si>
    <t>FanKitchen ExhaustInline30000</t>
  </si>
  <si>
    <t>H-FAN-KEX-INL-30000</t>
  </si>
  <si>
    <t>FanKitchen ExhaustInline4000</t>
  </si>
  <si>
    <t>H-FAN-KEX-INL-4000</t>
  </si>
  <si>
    <t>FanKitchen ExhaustInline500</t>
  </si>
  <si>
    <t>H-FAN-KEX-INL-500</t>
  </si>
  <si>
    <t>FanKitchen ExhaustInline5000</t>
  </si>
  <si>
    <t>H-FAN-KEX-INL-5000</t>
  </si>
  <si>
    <t>FanKitchen ExhaustInline6000</t>
  </si>
  <si>
    <t>H-FAN-KEX-INL-6000</t>
  </si>
  <si>
    <t>FanKitchen ExhaustInline750</t>
  </si>
  <si>
    <t>H-FAN-KEX-INL-750</t>
  </si>
  <si>
    <t>FanKitchen ExhaustInline7500</t>
  </si>
  <si>
    <t>H-FAN-KEX-INL-7500</t>
  </si>
  <si>
    <t>FanKitchen ExhaustUpblast1000</t>
  </si>
  <si>
    <t>H-FAN-KEX-UPB-1000</t>
  </si>
  <si>
    <t>FanKitchen ExhaustUpblast10000</t>
  </si>
  <si>
    <t>H-FAN-KEX-UPB-10000</t>
  </si>
  <si>
    <t>FanKitchen ExhaustUpblast1500</t>
  </si>
  <si>
    <t>H-FAN-KEX-UPB-1500</t>
  </si>
  <si>
    <t>FanKitchen ExhaustUpblast15000</t>
  </si>
  <si>
    <t>H-FAN-KEX-UPB-15000</t>
  </si>
  <si>
    <t>FanKitchen ExhaustUpblast2000</t>
  </si>
  <si>
    <t>H-FAN-KEX-UPB-2000</t>
  </si>
  <si>
    <t>FanKitchen ExhaustUpblast20000</t>
  </si>
  <si>
    <t>H-FAN-KEX-UPB-20000</t>
  </si>
  <si>
    <t>FanKitchen ExhaustUpblast250</t>
  </si>
  <si>
    <t>H-FAN-KEX-UPB-250</t>
  </si>
  <si>
    <t>FanKitchen ExhaustUpblast2500</t>
  </si>
  <si>
    <t>H-FAN-KEX-UPB-2500</t>
  </si>
  <si>
    <t>FanKitchen ExhaustUpblast25000</t>
  </si>
  <si>
    <t>H-FAN-KEX-UPB-25000</t>
  </si>
  <si>
    <t>FanKitchen ExhaustUpblast3000</t>
  </si>
  <si>
    <t>H-FAN-KEX-UPB-3000</t>
  </si>
  <si>
    <t>FanKitchen ExhaustUpblast4000</t>
  </si>
  <si>
    <t>H-FAN-KEX-UPB-4000</t>
  </si>
  <si>
    <t>FanKitchen ExhaustUpblast500</t>
  </si>
  <si>
    <t>H-FAN-KEX-UPB-500</t>
  </si>
  <si>
    <t>FanKitchen ExhaustUpblast5000</t>
  </si>
  <si>
    <t>H-FAN-KEX-UPB-5000</t>
  </si>
  <si>
    <t>FanKitchen ExhaustUpblast6000</t>
  </si>
  <si>
    <t>H-FAN-KEX-UPB-6000</t>
  </si>
  <si>
    <t>FanKitchen ExhaustUpblast750</t>
  </si>
  <si>
    <t>H-FAN-KEX-UPB-750</t>
  </si>
  <si>
    <t>FanKitchen ExhaustUpblast7500</t>
  </si>
  <si>
    <t>H-FAN-KEX-UPB-7500</t>
  </si>
  <si>
    <t>FanKitchen ExhaustUtility Set1000</t>
  </si>
  <si>
    <t>H-FAN-KEX-UTY-1000</t>
  </si>
  <si>
    <t>FanKitchen ExhaustUtility Set10000</t>
  </si>
  <si>
    <t>H-FAN-KEX-UTY-10000</t>
  </si>
  <si>
    <t>FanKitchen ExhaustUtility Set1500</t>
  </si>
  <si>
    <t>H-FAN-KEX-UTY-1500</t>
  </si>
  <si>
    <t>FanKitchen ExhaustUtility Set15000</t>
  </si>
  <si>
    <t>H-FAN-KEX-UTY-15000</t>
  </si>
  <si>
    <t>FanKitchen ExhaustUtility Set2000</t>
  </si>
  <si>
    <t>H-FAN-KEX-UTY-2000</t>
  </si>
  <si>
    <t>FanKitchen ExhaustUtility Set20000</t>
  </si>
  <si>
    <t>H-FAN-KEX-UTY-20000</t>
  </si>
  <si>
    <t>FanKitchen ExhaustUtility Set2500</t>
  </si>
  <si>
    <t>H-FAN-KEX-UTY-2500</t>
  </si>
  <si>
    <t>FanKitchen ExhaustUtility Set25000</t>
  </si>
  <si>
    <t>H-FAN-KEX-UTY-25000</t>
  </si>
  <si>
    <t>FanKitchen ExhaustUtility Set3000</t>
  </si>
  <si>
    <t>H-FAN-KEX-UTY-3000</t>
  </si>
  <si>
    <t>FanKitchen ExhaustUtility Set30000</t>
  </si>
  <si>
    <t>H-FAN-KEX-UTY-30000</t>
  </si>
  <si>
    <t>FanKitchen ExhaustUtility Set4000</t>
  </si>
  <si>
    <t>H-FAN-KEX-UTY-4000</t>
  </si>
  <si>
    <t>FanKitchen ExhaustUtility Set500</t>
  </si>
  <si>
    <t>H-FAN-KEX-UTY-500</t>
  </si>
  <si>
    <t>FanKitchen ExhaustUtility Set5000</t>
  </si>
  <si>
    <t>H-FAN-KEX-UTY-5000</t>
  </si>
  <si>
    <t>FanKitchen ExhaustUtility Set6000</t>
  </si>
  <si>
    <t>H-FAN-KEX-UTY-6000</t>
  </si>
  <si>
    <t>FanKitchen ExhaustUtility Set750</t>
  </si>
  <si>
    <t>H-FAN-KEX-UTY-750</t>
  </si>
  <si>
    <t>FanKitchen ExhaustUtility Set7500</t>
  </si>
  <si>
    <t>H-FAN-KEX-UTY-7500</t>
  </si>
  <si>
    <t>FanLab ExhaustUtility Set, High Plume10000</t>
  </si>
  <si>
    <t>Lab Exhaust Fan</t>
  </si>
  <si>
    <t>LEF</t>
  </si>
  <si>
    <t>Lab Exhaust</t>
  </si>
  <si>
    <t>LEX</t>
  </si>
  <si>
    <t>Utility Set, High Plume</t>
  </si>
  <si>
    <t>PLM</t>
  </si>
  <si>
    <t>H-FAN-LEX-PLM-10000</t>
  </si>
  <si>
    <t>FanLab ExhaustUtility Set, High Plume100000</t>
  </si>
  <si>
    <t>H-FAN-LEX-PLM-100000</t>
  </si>
  <si>
    <t>FanLab ExhaustUtility Set, High Plume120000</t>
  </si>
  <si>
    <t>H-FAN-LEX-PLM-120000</t>
  </si>
  <si>
    <t>FanLab ExhaustUtility Set, High Plume15000</t>
  </si>
  <si>
    <t>H-FAN-LEX-PLM-15000</t>
  </si>
  <si>
    <t>FanLab ExhaustUtility Set, High Plume20000</t>
  </si>
  <si>
    <t>H-FAN-LEX-PLM-20000</t>
  </si>
  <si>
    <t>FanLab ExhaustUtility Set, High Plume25000</t>
  </si>
  <si>
    <t>H-FAN-LEX-PLM-25000</t>
  </si>
  <si>
    <t>FanLab ExhaustUtility Set, High Plume30000</t>
  </si>
  <si>
    <t>H-FAN-LEX-PLM-30000</t>
  </si>
  <si>
    <t>FanLab ExhaustUtility Set, High Plume40000</t>
  </si>
  <si>
    <t>H-FAN-LEX-PLM-40000</t>
  </si>
  <si>
    <t>FanLab ExhaustUtility Set, High Plume5000</t>
  </si>
  <si>
    <t>H-FAN-LEX-PLM-5000</t>
  </si>
  <si>
    <t>FanLab ExhaustUtility Set, High Plume50000</t>
  </si>
  <si>
    <t>H-FAN-LEX-PLM-50000</t>
  </si>
  <si>
    <t>FanLab ExhaustUtility Set, High Plume60000</t>
  </si>
  <si>
    <t>H-FAN-LEX-PLM-60000</t>
  </si>
  <si>
    <t>FanLab ExhaustUtility Set, High Plume70000</t>
  </si>
  <si>
    <t>H-FAN-LEX-PLM-70000</t>
  </si>
  <si>
    <t>FanLab ExhaustUtility Set, High Plume7500</t>
  </si>
  <si>
    <t>H-FAN-LEX-PLM-7500</t>
  </si>
  <si>
    <t>FanLab ExhaustUtility Set, High Plume80000</t>
  </si>
  <si>
    <t>H-FAN-LEX-PLM-80000</t>
  </si>
  <si>
    <t>FanLab ExhaustUtility Set1000</t>
  </si>
  <si>
    <t>H-FAN-LEX-UTY-1000</t>
  </si>
  <si>
    <t>FanLab ExhaustUtility Set10000</t>
  </si>
  <si>
    <t>H-FAN-LEX-UTY-10000</t>
  </si>
  <si>
    <t>FanLab ExhaustUtility Set15000</t>
  </si>
  <si>
    <t>H-FAN-LEX-UTY-15000</t>
  </si>
  <si>
    <t>FanLab ExhaustUtility Set2000</t>
  </si>
  <si>
    <t>H-FAN-LEX-UTY-2000</t>
  </si>
  <si>
    <t>FanLab ExhaustUtility Set20000</t>
  </si>
  <si>
    <t>H-FAN-LEX-UTY-20000</t>
  </si>
  <si>
    <t>FanLab ExhaustUtility Set25000</t>
  </si>
  <si>
    <t>H-FAN-LEX-UTY-25000</t>
  </si>
  <si>
    <t>FanLab ExhaustUtility Set30000</t>
  </si>
  <si>
    <t>H-FAN-LEX-UTY-30000</t>
  </si>
  <si>
    <t>FanLab ExhaustUtility Set40000</t>
  </si>
  <si>
    <t>H-FAN-LEX-UTY-40000</t>
  </si>
  <si>
    <t>FanLab ExhaustUtility Set5000</t>
  </si>
  <si>
    <t>H-FAN-LEX-UTY-5000</t>
  </si>
  <si>
    <t>FanLab ExhaustUtility Set50000</t>
  </si>
  <si>
    <t>H-FAN-LEX-UTY-50000</t>
  </si>
  <si>
    <t>FanLab ExhaustUtility Set60000</t>
  </si>
  <si>
    <t>H-FAN-LEX-UTY-60000</t>
  </si>
  <si>
    <t>FanLab ExhaustUtility Set70000</t>
  </si>
  <si>
    <t>H-FAN-LEX-UTY-70000</t>
  </si>
  <si>
    <t>FanLab ExhaustUtility Set7500</t>
  </si>
  <si>
    <t>H-FAN-LEX-UTY-7500</t>
  </si>
  <si>
    <t>FanLab ExhaustUtility Set80000</t>
  </si>
  <si>
    <t>H-FAN-LEX-UTY-80000</t>
  </si>
  <si>
    <t>FanSmoke ExhaustInline1000</t>
  </si>
  <si>
    <t>Smoke Exhaust Fan</t>
  </si>
  <si>
    <t>SEF</t>
  </si>
  <si>
    <t>Smoke Exhaust</t>
  </si>
  <si>
    <t>SMEX</t>
  </si>
  <si>
    <t>H-FAN-SMEX-INL-1000</t>
  </si>
  <si>
    <t>FanSmoke ExhaustInline10000</t>
  </si>
  <si>
    <t>H-FAN-SMEX-INL-10000</t>
  </si>
  <si>
    <t>FanSmoke ExhaustInline100000</t>
  </si>
  <si>
    <t>H-FAN-SMEX-INL-100000</t>
  </si>
  <si>
    <t>FanSmoke ExhaustInline15000</t>
  </si>
  <si>
    <t>H-FAN-SMEX-INL-15000</t>
  </si>
  <si>
    <t>FanSmoke ExhaustInline2000</t>
  </si>
  <si>
    <t>H-FAN-SMEX-INL-2000</t>
  </si>
  <si>
    <t>FanSmoke ExhaustInline20000</t>
  </si>
  <si>
    <t>H-FAN-SMEX-INL-20000</t>
  </si>
  <si>
    <t>FanSmoke ExhaustInline25000</t>
  </si>
  <si>
    <t>H-FAN-SMEX-INL-25000</t>
  </si>
  <si>
    <t>FanSmoke ExhaustInline30000</t>
  </si>
  <si>
    <t>H-FAN-SMEX-INL-30000</t>
  </si>
  <si>
    <t>FanSmoke ExhaustInline40000</t>
  </si>
  <si>
    <t>H-FAN-SMEX-INL-40000</t>
  </si>
  <si>
    <t>FanSmoke ExhaustInline5000</t>
  </si>
  <si>
    <t>H-FAN-SMEX-INL-5000</t>
  </si>
  <si>
    <t>FanSmoke ExhaustInline50000</t>
  </si>
  <si>
    <t>H-FAN-SMEX-INL-50000</t>
  </si>
  <si>
    <t>FanSmoke ExhaustInline60000</t>
  </si>
  <si>
    <t>H-FAN-SMEX-INL-60000</t>
  </si>
  <si>
    <t>FanSmoke ExhaustInline7500</t>
  </si>
  <si>
    <t>H-FAN-SMEX-INL-7500</t>
  </si>
  <si>
    <t>FanSmoke ExhaustInline80000</t>
  </si>
  <si>
    <t>H-FAN-SMEX-INL-80000</t>
  </si>
  <si>
    <t>FanSmoke ExhaustUtility Set1000</t>
  </si>
  <si>
    <t>H-FAN-SMEX-UTY-1000</t>
  </si>
  <si>
    <t>FanSmoke ExhaustUtility Set10000</t>
  </si>
  <si>
    <t>H-FAN-SMEX-UTY-10000</t>
  </si>
  <si>
    <t>FanSmoke ExhaustUtility Set100000</t>
  </si>
  <si>
    <t>H-FAN-SMEX-UTY-100000</t>
  </si>
  <si>
    <t>FanSmoke ExhaustUtility Set15000</t>
  </si>
  <si>
    <t>H-FAN-SMEX-UTY-15000</t>
  </si>
  <si>
    <t>FanSmoke ExhaustUtility Set2000</t>
  </si>
  <si>
    <t>H-FAN-SMEX-UTY-2000</t>
  </si>
  <si>
    <t>FanSmoke ExhaustUtility Set20000</t>
  </si>
  <si>
    <t>H-FAN-SMEX-UTY-20000</t>
  </si>
  <si>
    <t>FanSmoke ExhaustUtility Set25000</t>
  </si>
  <si>
    <t>H-FAN-SMEX-UTY-25000</t>
  </si>
  <si>
    <t>FanSmoke ExhaustUtility Set30000</t>
  </si>
  <si>
    <t>H-FAN-SMEX-UTY-30000</t>
  </si>
  <si>
    <t>FanSmoke ExhaustUtility Set40000</t>
  </si>
  <si>
    <t>H-FAN-SMEX-UTY-40000</t>
  </si>
  <si>
    <t>FanSmoke ExhaustUtility Set5000</t>
  </si>
  <si>
    <t>H-FAN-SMEX-UTY-5000</t>
  </si>
  <si>
    <t>FanSmoke ExhaustUtility Set50000</t>
  </si>
  <si>
    <t>H-FAN-SMEX-UTY-50000</t>
  </si>
  <si>
    <t>FanSmoke ExhaustUtility Set60000</t>
  </si>
  <si>
    <t>H-FAN-SMEX-UTY-60000</t>
  </si>
  <si>
    <t>FanSmoke ExhaustUtility Set7500</t>
  </si>
  <si>
    <t>H-FAN-SMEX-UTY-7500</t>
  </si>
  <si>
    <t>FanSmoke ExhaustUtility Set80000</t>
  </si>
  <si>
    <t>H-FAN-SMEX-UTY-80000</t>
  </si>
  <si>
    <t>FanSupply FanInline1000</t>
  </si>
  <si>
    <t>Stairway Pressurization Fan</t>
  </si>
  <si>
    <t>SPF</t>
  </si>
  <si>
    <t>Supply Fan</t>
  </si>
  <si>
    <t>STSU</t>
  </si>
  <si>
    <t>H-FAN-STSU-INL-1000</t>
  </si>
  <si>
    <t>FanSupply FanInline10000</t>
  </si>
  <si>
    <t>H-FAN-STSU-INL-10000</t>
  </si>
  <si>
    <t>FanSupply FanInline100000</t>
  </si>
  <si>
    <t>H-FAN-STSU-INL-100000</t>
  </si>
  <si>
    <t>FanSupply FanInline15000</t>
  </si>
  <si>
    <t>H-FAN-STSU-INL-15000</t>
  </si>
  <si>
    <t>FanSupply FanInline2000</t>
  </si>
  <si>
    <t>H-FAN-STSU-INL-2000</t>
  </si>
  <si>
    <t>FanSupply FanInline20000</t>
  </si>
  <si>
    <t>H-FAN-STSU-INL-20000</t>
  </si>
  <si>
    <t>FanSupply FanInline25000</t>
  </si>
  <si>
    <t>H-FAN-STSU-INL-25000</t>
  </si>
  <si>
    <t>FanSupply FanInline30000</t>
  </si>
  <si>
    <t>H-FAN-STSU-INL-30000</t>
  </si>
  <si>
    <t>FanSupply FanInline40000</t>
  </si>
  <si>
    <t>H-FAN-STSU-INL-40000</t>
  </si>
  <si>
    <t>FanSupply FanInline5000</t>
  </si>
  <si>
    <t>H-FAN-STSU-INL-5000</t>
  </si>
  <si>
    <t>FanSupply FanInline50000</t>
  </si>
  <si>
    <t>H-FAN-STSU-INL-50000</t>
  </si>
  <si>
    <t>FanSupply FanInline60000</t>
  </si>
  <si>
    <t>H-FAN-STSU-INL-60000</t>
  </si>
  <si>
    <t>FanSupply FanInline7500</t>
  </si>
  <si>
    <t>H-FAN-STSU-INL-7500</t>
  </si>
  <si>
    <t>FanSupply FanInline80000</t>
  </si>
  <si>
    <t>H-FAN-STSU-INL-80000</t>
  </si>
  <si>
    <t>FanSupply FanUtility Set1000</t>
  </si>
  <si>
    <t>H-FAN-STSU-UTY-1000</t>
  </si>
  <si>
    <t>FanSupply FanUtility Set10000</t>
  </si>
  <si>
    <t>H-FAN-STSU-UTY-10000</t>
  </si>
  <si>
    <t>FanSupply FanUtility Set15000</t>
  </si>
  <si>
    <t>H-FAN-STSU-UTY-15000</t>
  </si>
  <si>
    <t>FanSupply FanUtility Set2000</t>
  </si>
  <si>
    <t>H-FAN-STSU-UTY-2000</t>
  </si>
  <si>
    <t>FanSupply FanUtility Set20000</t>
  </si>
  <si>
    <t>H-FAN-STSU-UTY-20000</t>
  </si>
  <si>
    <t>FanSupply FanUtility Set25000</t>
  </si>
  <si>
    <t>H-FAN-STSU-UTY-25000</t>
  </si>
  <si>
    <t>FanSupply FanUtility Set30000</t>
  </si>
  <si>
    <t>H-FAN-STSU-UTY-30000</t>
  </si>
  <si>
    <t>FanSupply FanUtility Set40000</t>
  </si>
  <si>
    <t>H-FAN-STSU-UTY-40000</t>
  </si>
  <si>
    <t>FanSupply FanUtility Set5000</t>
  </si>
  <si>
    <t>H-FAN-STSU-UTY-5000</t>
  </si>
  <si>
    <t>FanSupply FanUtility Set50000</t>
  </si>
  <si>
    <t>H-FAN-STSU-UTY-50000</t>
  </si>
  <si>
    <t>FanSupply FanUtility Set60000</t>
  </si>
  <si>
    <t>H-FAN-STSU-UTY-60000</t>
  </si>
  <si>
    <t>FanSupply FanUtility Set7500</t>
  </si>
  <si>
    <t>H-FAN-STSU-UTY-7500</t>
  </si>
  <si>
    <t>FanTransferInline1000</t>
  </si>
  <si>
    <t>Transfer Fan</t>
  </si>
  <si>
    <t>TF</t>
  </si>
  <si>
    <t>Transfer</t>
  </si>
  <si>
    <t>TFR</t>
  </si>
  <si>
    <t>H-FAN-TFR-INL-1000</t>
  </si>
  <si>
    <t>FanTransferInline10000</t>
  </si>
  <si>
    <t>H-FAN-TFR-INL-10000</t>
  </si>
  <si>
    <t>FanTransferInline1500</t>
  </si>
  <si>
    <t>H-FAN-TFR-INL-1500</t>
  </si>
  <si>
    <t>FanTransferInline15000</t>
  </si>
  <si>
    <t>H-FAN-TFR-INL-15000</t>
  </si>
  <si>
    <t>FanTransferInline2000</t>
  </si>
  <si>
    <t>H-FAN-TFR-INL-2000</t>
  </si>
  <si>
    <t>FanTransferInline20000</t>
  </si>
  <si>
    <t>H-FAN-TFR-INL-20000</t>
  </si>
  <si>
    <t>FanTransferInline2500</t>
  </si>
  <si>
    <t>H-FAN-TFR-INL-2500</t>
  </si>
  <si>
    <t>FanTransferInline25000</t>
  </si>
  <si>
    <t>H-FAN-TFR-INL-25000</t>
  </si>
  <si>
    <t>FanTransferInline3000</t>
  </si>
  <si>
    <t>H-FAN-TFR-INL-3000</t>
  </si>
  <si>
    <t>FanTransferInline30000</t>
  </si>
  <si>
    <t>H-FAN-TFR-INL-30000</t>
  </si>
  <si>
    <t>FanTransferInline4000</t>
  </si>
  <si>
    <t>H-FAN-TFR-INL-4000</t>
  </si>
  <si>
    <t>FanTransferInline500</t>
  </si>
  <si>
    <t>H-FAN-TFR-INL-500</t>
  </si>
  <si>
    <t>FanTransferInline5000</t>
  </si>
  <si>
    <t>H-FAN-TFR-INL-5000</t>
  </si>
  <si>
    <t>FanTransferInline6000</t>
  </si>
  <si>
    <t>H-FAN-TFR-INL-6000</t>
  </si>
  <si>
    <t>FanTransferInline750</t>
  </si>
  <si>
    <t>H-FAN-TFR-INL-750</t>
  </si>
  <si>
    <t>FanTransferInline7500</t>
  </si>
  <si>
    <t>H-FAN-TFR-INL-7500</t>
  </si>
  <si>
    <t>FixtureDomestic WaterBottle Filling Station</t>
  </si>
  <si>
    <t>Fixtures</t>
  </si>
  <si>
    <t>Bottle Filling Station</t>
  </si>
  <si>
    <t>BFS</t>
  </si>
  <si>
    <t>DMW/WV</t>
  </si>
  <si>
    <t>Fixture</t>
  </si>
  <si>
    <t>FIX</t>
  </si>
  <si>
    <t>DMW</t>
  </si>
  <si>
    <t>N/A</t>
  </si>
  <si>
    <t>P-FIX-DMW-BFS-</t>
  </si>
  <si>
    <t>FixtureDomestic WaterClinical Service Sink</t>
  </si>
  <si>
    <t>Clinical Service Sink</t>
  </si>
  <si>
    <t>CSS</t>
  </si>
  <si>
    <t>P-FIX-DMW-CSS-</t>
  </si>
  <si>
    <t>FixtureDomestic WaterElectric Water Cooler</t>
  </si>
  <si>
    <t>Electric Water Cooler</t>
  </si>
  <si>
    <t>EWC</t>
  </si>
  <si>
    <t>P-FIX-DMW-EWC-</t>
  </si>
  <si>
    <t>FixtureDomestic WaterEmergency Eye Wash</t>
  </si>
  <si>
    <t>Emergency Eye Wash</t>
  </si>
  <si>
    <t>EEW</t>
  </si>
  <si>
    <t>P-FIX-DMW-EEW-</t>
  </si>
  <si>
    <t>FixtureDomestic WaterEmergency Eye Wash/Shower</t>
  </si>
  <si>
    <t>Emergency Eye Wash/Shower</t>
  </si>
  <si>
    <t>EEWS</t>
  </si>
  <si>
    <t>P-FIX-DMW-EEWS-</t>
  </si>
  <si>
    <t>FixtureDomestic WaterEmergency Shower</t>
  </si>
  <si>
    <t>Emergency Shower</t>
  </si>
  <si>
    <t>ESHR</t>
  </si>
  <si>
    <t>P-FIX-DMW-ESHR-</t>
  </si>
  <si>
    <t>FixtureDomestic WaterGrooming Tub</t>
  </si>
  <si>
    <t>Grooming Tub</t>
  </si>
  <si>
    <t>GT</t>
  </si>
  <si>
    <t>P-FIX-DMW-GT-</t>
  </si>
  <si>
    <t>FixtureDomestic WaterHose Bib</t>
  </si>
  <si>
    <t>Hose Bib</t>
  </si>
  <si>
    <t>HB</t>
  </si>
  <si>
    <t>P-FIX-DMW-HB-</t>
  </si>
  <si>
    <t>FixtureDomestic WaterIce Maker Box</t>
  </si>
  <si>
    <t>Ice Maker Box</t>
  </si>
  <si>
    <t>IMB</t>
  </si>
  <si>
    <t>P-FIX-DMW-IMB-</t>
  </si>
  <si>
    <t>FixtureDomestic WaterKitchen Sink</t>
  </si>
  <si>
    <t>Kitchen Sink</t>
  </si>
  <si>
    <t>KS</t>
  </si>
  <si>
    <t>P-FIX-DMW-KS-</t>
  </si>
  <si>
    <t>FixtureDomestic WaterLavatory</t>
  </si>
  <si>
    <t>Lavatory</t>
  </si>
  <si>
    <t>LAV</t>
  </si>
  <si>
    <t>P-FIX-DMW-LAV-</t>
  </si>
  <si>
    <t>FixtureDomestic WaterMixing Valve</t>
  </si>
  <si>
    <t>Mixing Valve</t>
  </si>
  <si>
    <t>MV</t>
  </si>
  <si>
    <t>P-FIX-DMW-MV-</t>
  </si>
  <si>
    <t>FixtureDomestic WaterMop Sink Basin</t>
  </si>
  <si>
    <t>Mop Sink Basin</t>
  </si>
  <si>
    <t>MSB</t>
  </si>
  <si>
    <t>P-FIX-DMW-MSB-</t>
  </si>
  <si>
    <t>FixtureDomestic WaterRoof Hydrant</t>
  </si>
  <si>
    <t>Roof Hydrant</t>
  </si>
  <si>
    <t>P-FIX-DMW-RH-</t>
  </si>
  <si>
    <t>FixtureDomestic WaterService Sink</t>
  </si>
  <si>
    <t>Service Sink</t>
  </si>
  <si>
    <t>P-FIX-DMW-SS-</t>
  </si>
  <si>
    <t>FixtureDomestic WaterShower</t>
  </si>
  <si>
    <t>Shower</t>
  </si>
  <si>
    <t>SHR</t>
  </si>
  <si>
    <t>P-FIX-DMW-SHR-</t>
  </si>
  <si>
    <t>FixtureDomestic WaterSink</t>
  </si>
  <si>
    <t>Sink</t>
  </si>
  <si>
    <t>SK</t>
  </si>
  <si>
    <t>P-FIX-DMW-SK-</t>
  </si>
  <si>
    <t>FixtureDomestic WaterUrinal</t>
  </si>
  <si>
    <t>Urinal</t>
  </si>
  <si>
    <t>UR</t>
  </si>
  <si>
    <t>P-FIX-DMW-UR-</t>
  </si>
  <si>
    <t>FixtureDomestic WaterUtility Tub</t>
  </si>
  <si>
    <t>Utility Tub</t>
  </si>
  <si>
    <t>UT</t>
  </si>
  <si>
    <t>P-FIX-DMW-UT-</t>
  </si>
  <si>
    <t>FixtureDomestic WaterWall Box</t>
  </si>
  <si>
    <t>Wall Box</t>
  </si>
  <si>
    <t>WB</t>
  </si>
  <si>
    <t>P-FIX-DMW-WB-</t>
  </si>
  <si>
    <t>FixtureDomestic WaterWall Hydrant</t>
  </si>
  <si>
    <t>Wall Hydrant</t>
  </si>
  <si>
    <t>WH</t>
  </si>
  <si>
    <t>P-FIX-DMW-WH-</t>
  </si>
  <si>
    <t>FixtureDomestic WaterWash Fountain</t>
  </si>
  <si>
    <t>Wash Fountain</t>
  </si>
  <si>
    <t>WF</t>
  </si>
  <si>
    <t>P-FIX-DMW-WF-</t>
  </si>
  <si>
    <t>FixtureDomestic WaterWasher Wall Box</t>
  </si>
  <si>
    <t>Washer Wall Box</t>
  </si>
  <si>
    <t>WWB</t>
  </si>
  <si>
    <t>P-FIX-DMW-WWB-</t>
  </si>
  <si>
    <t>FixtureDomestic WaterWater Closet</t>
  </si>
  <si>
    <t>Water Closet</t>
  </si>
  <si>
    <t>WC</t>
  </si>
  <si>
    <t>P-FIX-DMW-WC-</t>
  </si>
  <si>
    <t>FixtureDomestic WaterWater Hammer Arrestor</t>
  </si>
  <si>
    <t>Water Hammer Arrestor</t>
  </si>
  <si>
    <t>WHA</t>
  </si>
  <si>
    <t>P-FIX-DMW-WHA-</t>
  </si>
  <si>
    <t>FixtureOtherAccess Panel</t>
  </si>
  <si>
    <t>Access Panel</t>
  </si>
  <si>
    <t>P-FIX-OTH-AP-</t>
  </si>
  <si>
    <t>FixtureRoof DrainsArea Drain</t>
  </si>
  <si>
    <t>Area Drain</t>
  </si>
  <si>
    <t>RD/ORD</t>
  </si>
  <si>
    <t>Roof Drains</t>
  </si>
  <si>
    <t>RD</t>
  </si>
  <si>
    <t>P-FIX-RD-AD-</t>
  </si>
  <si>
    <t>FixtureRoof DrainsDeck Drain</t>
  </si>
  <si>
    <t>Deck Drain</t>
  </si>
  <si>
    <t>DD</t>
  </si>
  <si>
    <t>P-FIX-RD-DD-</t>
  </si>
  <si>
    <t>FixtureRoof DrainsDownspout/Conductor Nozzle</t>
  </si>
  <si>
    <t>Downspout/Conductor Nozzle</t>
  </si>
  <si>
    <t>DSN</t>
  </si>
  <si>
    <t>P-FIX-RD-DSN-</t>
  </si>
  <si>
    <t>FixtureRoof DrainsLambs Tongue</t>
  </si>
  <si>
    <t>Lambs Tongue</t>
  </si>
  <si>
    <t>RDO</t>
  </si>
  <si>
    <t>P-FIX-RD-RDO-</t>
  </si>
  <si>
    <t>FixtureRoof DrainsOverflow Drain</t>
  </si>
  <si>
    <t>Overflow Drain</t>
  </si>
  <si>
    <t>OD</t>
  </si>
  <si>
    <t>P-FIX-RD-OD-</t>
  </si>
  <si>
    <t>FixtureRoof DrainsOverflow Roof Drain</t>
  </si>
  <si>
    <t>Overflow Roof Drain</t>
  </si>
  <si>
    <t>ORD</t>
  </si>
  <si>
    <t>P-FIX-RD-ORD-</t>
  </si>
  <si>
    <t>FixtureRoof DrainsRoof Drain</t>
  </si>
  <si>
    <t>Roof Drain</t>
  </si>
  <si>
    <t>P-FIX-RD-RD-</t>
  </si>
  <si>
    <t>FixtureRoof DrainsRoof Drain Outlet</t>
  </si>
  <si>
    <t>Roof Drain Outlet</t>
  </si>
  <si>
    <t>FixtureWaste &amp; VentAir Admittance Valve</t>
  </si>
  <si>
    <t>Air Admittance Valve</t>
  </si>
  <si>
    <t>AAV</t>
  </si>
  <si>
    <t>WV</t>
  </si>
  <si>
    <t>Waste &amp; Vent</t>
  </si>
  <si>
    <t>P-FIX-WV-AAV-</t>
  </si>
  <si>
    <t>FixtureWaste &amp; VentFloor Clean Out</t>
  </si>
  <si>
    <t>Floor Clean Out</t>
  </si>
  <si>
    <t>FCO</t>
  </si>
  <si>
    <t>P-FIX-WV-FCO-</t>
  </si>
  <si>
    <t>FixtureWaste &amp; VentFloor Drain</t>
  </si>
  <si>
    <t>Floor Drain</t>
  </si>
  <si>
    <t>FD</t>
  </si>
  <si>
    <t>P-FIX-WV-FD-</t>
  </si>
  <si>
    <t>FixtureWaste &amp; VentFloor Sink</t>
  </si>
  <si>
    <t>Floor Sink</t>
  </si>
  <si>
    <t>FS</t>
  </si>
  <si>
    <t>P-FIX-WV-FS-</t>
  </si>
  <si>
    <t>FixtureWaste &amp; VentGarbage Disposal</t>
  </si>
  <si>
    <t>Garbage Disposal</t>
  </si>
  <si>
    <t>GD</t>
  </si>
  <si>
    <t>P-FIX-WV-GD-</t>
  </si>
  <si>
    <t>FixtureWaste &amp; VentGrade Clean Out</t>
  </si>
  <si>
    <t>Grade Clean Out</t>
  </si>
  <si>
    <t>GCO</t>
  </si>
  <si>
    <t>P-FIX-WV-GCO-</t>
  </si>
  <si>
    <t>FixtureWaste &amp; VentHub Drain</t>
  </si>
  <si>
    <t>Hub Drain</t>
  </si>
  <si>
    <t>HD</t>
  </si>
  <si>
    <t>P-FIX-WV-HD-</t>
  </si>
  <si>
    <t>FixtureWaste &amp; VentTrench Drain</t>
  </si>
  <si>
    <t>Trench Drain</t>
  </si>
  <si>
    <t>TD</t>
  </si>
  <si>
    <t>P-FIX-WV-TD-</t>
  </si>
  <si>
    <t>FixtureWaste &amp; VentWall Clean Out</t>
  </si>
  <si>
    <t>Wall Clean Out</t>
  </si>
  <si>
    <t>WCO</t>
  </si>
  <si>
    <t>P-FIX-WV-WCO-</t>
  </si>
  <si>
    <t>FixtureWaste &amp; VentYard Clean Out</t>
  </si>
  <si>
    <t>Yard Clean Out</t>
  </si>
  <si>
    <t>YCO</t>
  </si>
  <si>
    <t>P-FIX-WV-YCO-</t>
  </si>
  <si>
    <t>FurnaceElectricAll120</t>
  </si>
  <si>
    <t>Furnace</t>
  </si>
  <si>
    <t>FUR</t>
  </si>
  <si>
    <t>H-FUR-ELE--120</t>
  </si>
  <si>
    <t>HFURELE</t>
  </si>
  <si>
    <t>FurnaceElectricAll250</t>
  </si>
  <si>
    <t>H-FUR-ELE--250</t>
  </si>
  <si>
    <t>FurnaceElectricAll60</t>
  </si>
  <si>
    <t>H-FUR-ELE--60</t>
  </si>
  <si>
    <t>FurnaceGas-FiredAll120</t>
  </si>
  <si>
    <t>H-FUR-GAS--120</t>
  </si>
  <si>
    <t>HFURGAS</t>
  </si>
  <si>
    <t>FurnaceGas-FiredAll250</t>
  </si>
  <si>
    <t>H-FUR-GAS--250</t>
  </si>
  <si>
    <t>FurnaceGas-FiredAll60</t>
  </si>
  <si>
    <t>H-FUR-GAS--60</t>
  </si>
  <si>
    <t>Glycol FeederAllAll120</t>
  </si>
  <si>
    <t>Glycol Feeder</t>
  </si>
  <si>
    <t>GF</t>
  </si>
  <si>
    <t>H-GF---120</t>
  </si>
  <si>
    <t>HGF</t>
  </si>
  <si>
    <t>Glycol FeederAllAll30</t>
  </si>
  <si>
    <t>H-GF---30</t>
  </si>
  <si>
    <t>Glycol FeederAllAll60</t>
  </si>
  <si>
    <t>H-GF---60</t>
  </si>
  <si>
    <t>Grease InterceptorGrease InterceptorAll2</t>
  </si>
  <si>
    <t>Grease Interceptor</t>
  </si>
  <si>
    <t>GI</t>
  </si>
  <si>
    <t>P-TNK-GI--2</t>
  </si>
  <si>
    <t>PTNKINT</t>
  </si>
  <si>
    <t>Grease InterceptorGrease InterceptorAll3</t>
  </si>
  <si>
    <t>P-TNK-GI--3</t>
  </si>
  <si>
    <t>Grease InterceptorGrease InterceptorAll4</t>
  </si>
  <si>
    <t>P-TNK-GI--4</t>
  </si>
  <si>
    <t>Grease InterceptorGrease InterceptorAll6</t>
  </si>
  <si>
    <t>P-TNK-GI--6</t>
  </si>
  <si>
    <t>Grease TrapGrease TrapPolyethylene2</t>
  </si>
  <si>
    <t>Grease Trap</t>
  </si>
  <si>
    <t>Polyethylene</t>
  </si>
  <si>
    <t>PLY</t>
  </si>
  <si>
    <t>P-TNK-GT-PLY-2</t>
  </si>
  <si>
    <t>PTNKGT</t>
  </si>
  <si>
    <t>Grease TrapGrease TrapPolyethylene3</t>
  </si>
  <si>
    <t>P-TNK-GT-PLY-3</t>
  </si>
  <si>
    <t>Grease TrapGrease TrapPolyethylene4</t>
  </si>
  <si>
    <t>P-TNK-GT-PLY-4</t>
  </si>
  <si>
    <t>Grease TrapGrease TrapSteel2</t>
  </si>
  <si>
    <t>Steel</t>
  </si>
  <si>
    <t>STL</t>
  </si>
  <si>
    <t>P-TNK-GT-STL-2</t>
  </si>
  <si>
    <t>Grease TrapGrease TrapSteel3</t>
  </si>
  <si>
    <t>P-TNK-GT-STL-3</t>
  </si>
  <si>
    <t>Grease TrapGrease TrapSteel4</t>
  </si>
  <si>
    <t>P-TNK-GT-STL-4</t>
  </si>
  <si>
    <t>Heat Exchanger - Refrig.AllShell and Tube100</t>
  </si>
  <si>
    <t>Heat Exchanger</t>
  </si>
  <si>
    <t>Heat Exchanger - Refrig.</t>
  </si>
  <si>
    <t>HX</t>
  </si>
  <si>
    <t>Shell and Tube</t>
  </si>
  <si>
    <t>R-HX--ST-100</t>
  </si>
  <si>
    <t>RHXST</t>
  </si>
  <si>
    <t>Heat Exchanger - Refrig.AllShell and Tube200</t>
  </si>
  <si>
    <t>R-HX--ST-200</t>
  </si>
  <si>
    <t>Heat Exchanger - Refrig.AllShell and Tube300</t>
  </si>
  <si>
    <t>R-HX--ST-300</t>
  </si>
  <si>
    <t>Heat Exchanger - Refrig.AllShell and Tube400</t>
  </si>
  <si>
    <t>R-HX--ST-400</t>
  </si>
  <si>
    <t>Heat Exchanger - Refrig.AllShell and Tube50</t>
  </si>
  <si>
    <t>R-HX--ST-50</t>
  </si>
  <si>
    <t>Heat Exchanger - Refrig.AllShell and Tube500</t>
  </si>
  <si>
    <t>R-HX--ST-500</t>
  </si>
  <si>
    <t>Heat ExchangerHydronicPlate and Frame1000</t>
  </si>
  <si>
    <t>CWHX</t>
  </si>
  <si>
    <t>Plate and Frame</t>
  </si>
  <si>
    <t>H-HX-HYD-PF-1000</t>
  </si>
  <si>
    <t>HHXHYDPF</t>
  </si>
  <si>
    <t>Heat ExchangerHydronicPlate and Frame2500</t>
  </si>
  <si>
    <t>H-HX-HYD-PF-2500</t>
  </si>
  <si>
    <t>Heat ExchangerHydronicPlate and Frame300</t>
  </si>
  <si>
    <t>H-HX-HYD-PF-300</t>
  </si>
  <si>
    <t>Heat ExchangerHydronicPlate and Frame50</t>
  </si>
  <si>
    <t>H-HX-HYD-PF-50</t>
  </si>
  <si>
    <t>Heat ExchangerHydronicPlate and Frame5000</t>
  </si>
  <si>
    <t>H-HX-HYD-PF-5000</t>
  </si>
  <si>
    <t>Heat ExchangerHydronicPlate and Frame8000</t>
  </si>
  <si>
    <t>H-HX-HYD-PF-8000</t>
  </si>
  <si>
    <t>Heat ExchangerHydronicSHARC3000</t>
  </si>
  <si>
    <t>SHARC</t>
  </si>
  <si>
    <t>SHC</t>
  </si>
  <si>
    <t>H-HX-HYD-SHC-3000</t>
  </si>
  <si>
    <t>HHXHYDOTH</t>
  </si>
  <si>
    <t>Heat ExchangerHydronicSHARC5000</t>
  </si>
  <si>
    <t>H-HX-HYD-SHC-5000</t>
  </si>
  <si>
    <t>Heat ExchangerHydronicShell and Tube1000</t>
  </si>
  <si>
    <t>H-HX-HYD-ST-1000</t>
  </si>
  <si>
    <t>HHXHYDST</t>
  </si>
  <si>
    <t>Heat ExchangerHydronicShell and Tube2500</t>
  </si>
  <si>
    <t>H-HX-HYD-ST-2500</t>
  </si>
  <si>
    <t>Heat ExchangerHydronicShell and Tube300</t>
  </si>
  <si>
    <t>H-HX-HYD-ST-300</t>
  </si>
  <si>
    <t>Heat ExchangerHydronicShell and Tube50</t>
  </si>
  <si>
    <t>H-HX-HYD-ST-50</t>
  </si>
  <si>
    <t>Heat ExchangerHydronicShell and Tube5000</t>
  </si>
  <si>
    <t>H-HX-HYD-ST-5000</t>
  </si>
  <si>
    <t>Heat ExchangerHydronicShell and Tube8000</t>
  </si>
  <si>
    <t>H-HX-HYD-ST-8000</t>
  </si>
  <si>
    <t>Heat ExchangerSteamShell and Tube1000</t>
  </si>
  <si>
    <t>STHX</t>
  </si>
  <si>
    <t>H-HX-STM-ST-1000</t>
  </si>
  <si>
    <t>HHXSTMST</t>
  </si>
  <si>
    <t>Heat ExchangerSteamShell and Tube2500</t>
  </si>
  <si>
    <t>H-HX-STM-ST-2500</t>
  </si>
  <si>
    <t>Heat ExchangerSteamShell and Tube300</t>
  </si>
  <si>
    <t>H-HX-STM-ST-300</t>
  </si>
  <si>
    <t>Heat ExchangerSteamShell and Tube50</t>
  </si>
  <si>
    <t>H-HX-STM-ST-50</t>
  </si>
  <si>
    <t>Heat ExchangerSteamShell and Tube5000</t>
  </si>
  <si>
    <t>H-HX-STM-ST-5000</t>
  </si>
  <si>
    <t>Heat PumpAir CooledHorizontal10</t>
  </si>
  <si>
    <t>H-HP-AIR-HOR-10</t>
  </si>
  <si>
    <t>HHPAIRHOR</t>
  </si>
  <si>
    <t>Heat PumpAir CooledHorizontal20</t>
  </si>
  <si>
    <t>H-HP-AIR-HOR-20</t>
  </si>
  <si>
    <t>Heat PumpAir CooledHorizontal40</t>
  </si>
  <si>
    <t>H-HP-AIR-HOR-40</t>
  </si>
  <si>
    <t>Heat PumpAir CooledHorizontal5</t>
  </si>
  <si>
    <t>H-HP-AIR-HOR-5</t>
  </si>
  <si>
    <t>Heat PumpAir CooledVertical10</t>
  </si>
  <si>
    <t>H-HP-AIR-VER-10</t>
  </si>
  <si>
    <t>HHPAIRVER</t>
  </si>
  <si>
    <t>Heat PumpAir CooledVertical20</t>
  </si>
  <si>
    <t>H-HP-AIR-VER-20</t>
  </si>
  <si>
    <t>Heat PumpAir CooledVertical40</t>
  </si>
  <si>
    <t>H-HP-AIR-VER-40</t>
  </si>
  <si>
    <t>Heat PumpAir CooledVertical5</t>
  </si>
  <si>
    <t>H-HP-AIR-VER-5</t>
  </si>
  <si>
    <t>Heat PumpWater CooledHorizontal10</t>
  </si>
  <si>
    <t>Water Source Heat Pump</t>
  </si>
  <si>
    <t>WSHP</t>
  </si>
  <si>
    <t>H-HP-WTR-HOR-10</t>
  </si>
  <si>
    <t>HHPWTRHOR</t>
  </si>
  <si>
    <t>Heat PumpWater CooledHorizontal20</t>
  </si>
  <si>
    <t>H-HP-WTR-HOR-20</t>
  </si>
  <si>
    <t>Heat PumpWater CooledHorizontal40</t>
  </si>
  <si>
    <t>H-HP-WTR-HOR-40</t>
  </si>
  <si>
    <t>Heat PumpWater CooledHorizontal5</t>
  </si>
  <si>
    <t>H-HP-WTR-HOR-5</t>
  </si>
  <si>
    <t>Heat PumpWater CooledVertical10</t>
  </si>
  <si>
    <t>H-HP-WTR-VER-10</t>
  </si>
  <si>
    <t>HHPWTRVER</t>
  </si>
  <si>
    <t>Heat PumpWater CooledVertical20</t>
  </si>
  <si>
    <t>H-HP-WTR-VER-20</t>
  </si>
  <si>
    <t>Heat PumpWater CooledVertical40</t>
  </si>
  <si>
    <t>H-HP-WTR-VER-40</t>
  </si>
  <si>
    <t>Heat PumpWater CooledVertical5</t>
  </si>
  <si>
    <t>H-HP-WTR-VER-5</t>
  </si>
  <si>
    <t>Heat PumpWater-to-WaterAll10</t>
  </si>
  <si>
    <t>Water-to-Water Heat Pump</t>
  </si>
  <si>
    <t>Water-to-Water</t>
  </si>
  <si>
    <t>WTW</t>
  </si>
  <si>
    <t>H-HP-WTW--10</t>
  </si>
  <si>
    <t>HHPWTW</t>
  </si>
  <si>
    <t>Heat PumpWater-to-WaterAll25</t>
  </si>
  <si>
    <t>H-HP-WTW--25</t>
  </si>
  <si>
    <t>Heat PumpWater-to-WaterAll5</t>
  </si>
  <si>
    <t>H-HP-WTW--5</t>
  </si>
  <si>
    <t>Heat PumpWater-to-WaterAll50</t>
  </si>
  <si>
    <t>H-HP-WTW--50</t>
  </si>
  <si>
    <t>Heat TraceElectricAll10</t>
  </si>
  <si>
    <t>Heat Trace</t>
  </si>
  <si>
    <t>HT</t>
  </si>
  <si>
    <t>kW</t>
  </si>
  <si>
    <t>H-HT-ELE--10</t>
  </si>
  <si>
    <t>Heat TraceElectricAll2</t>
  </si>
  <si>
    <t>Sanitary Equipment, Storm Piping</t>
  </si>
  <si>
    <t>Sanitary Waste, Storm</t>
  </si>
  <si>
    <t>P-HT-ELE--2</t>
  </si>
  <si>
    <t>Heat TraceElectricAll5</t>
  </si>
  <si>
    <t>H-HT-ELE--5</t>
  </si>
  <si>
    <t>P-HT-ELE--5</t>
  </si>
  <si>
    <t>HumidifierElectricAll10</t>
  </si>
  <si>
    <t>Humidifier</t>
  </si>
  <si>
    <t>DH</t>
  </si>
  <si>
    <t>HUM</t>
  </si>
  <si>
    <t>LBS/HR</t>
  </si>
  <si>
    <t>H-HUM-ELE--10</t>
  </si>
  <si>
    <t>HHUMELE</t>
  </si>
  <si>
    <t>HumidifierElectricAll100</t>
  </si>
  <si>
    <t>H-HUM-ELE--100</t>
  </si>
  <si>
    <t>HumidifierElectricAll500</t>
  </si>
  <si>
    <t>H-HUM-ELE--500</t>
  </si>
  <si>
    <t>HumidifierSteamAll100</t>
  </si>
  <si>
    <t>SH</t>
  </si>
  <si>
    <t>H-HUM-STM--100</t>
  </si>
  <si>
    <t>HHUMSTM</t>
  </si>
  <si>
    <t>HumidifierSteamAll1000</t>
  </si>
  <si>
    <t>H-HUM-STM--1000</t>
  </si>
  <si>
    <t>Infrared Gas Fired HeaterElectricAll100</t>
  </si>
  <si>
    <t>Infrared Gas Fired Heater</t>
  </si>
  <si>
    <t>IRH</t>
  </si>
  <si>
    <t>H-IRH-ELE--100</t>
  </si>
  <si>
    <t>HIRHELE</t>
  </si>
  <si>
    <t>Infrared Gas Fired HeaterElectricAll250</t>
  </si>
  <si>
    <t>H-IRH-ELE--250</t>
  </si>
  <si>
    <t>Infrared Gas Fired HeaterGas-FiredAll100</t>
  </si>
  <si>
    <t>H-IRH-GAS--100</t>
  </si>
  <si>
    <t>HIRHGAS</t>
  </si>
  <si>
    <t>Infrared Gas Fired HeaterGas-FiredAll250</t>
  </si>
  <si>
    <t>H-IRH-GAS--250</t>
  </si>
  <si>
    <t>Make-up Air UnitGas-FiredDirect Fired10000</t>
  </si>
  <si>
    <t>Make-up Air Unit</t>
  </si>
  <si>
    <t>MAU</t>
  </si>
  <si>
    <t>Direct Fired</t>
  </si>
  <si>
    <t>DIR</t>
  </si>
  <si>
    <t>H-MAU-GAS-DIR-10000</t>
  </si>
  <si>
    <t>HMAUGASDIR</t>
  </si>
  <si>
    <t>Make-up Air UnitGas-FiredDirect Fired20000</t>
  </si>
  <si>
    <t>H-MAU-GAS-DIR-20000</t>
  </si>
  <si>
    <t>Make-up Air UnitGas-FiredDirect Fired40000</t>
  </si>
  <si>
    <t>H-MAU-GAS-DIR-40000</t>
  </si>
  <si>
    <t>Make-up Air UnitGas-FiredDirect Fired5000</t>
  </si>
  <si>
    <t>H-MAU-GAS-DIR-5000</t>
  </si>
  <si>
    <t>Make-up Air UnitGas-FiredIndirect Fired10000</t>
  </si>
  <si>
    <t>Indirect Fired</t>
  </si>
  <si>
    <t>IDT</t>
  </si>
  <si>
    <t>H-MAU-GAS-IDT-10000</t>
  </si>
  <si>
    <t>HMAUGASIDT</t>
  </si>
  <si>
    <t>Make-up Air UnitGas-FiredIndirect Fired20000</t>
  </si>
  <si>
    <t>H-MAU-GAS-IDT-20000</t>
  </si>
  <si>
    <t>Make-up Air UnitGas-FiredIndirect Fired40000</t>
  </si>
  <si>
    <t>H-MAU-GAS-IDT-40000</t>
  </si>
  <si>
    <t>Make-up Air UnitGas-FiredIndirect Fired5000</t>
  </si>
  <si>
    <t>H-MAU-GAS-IDT-5000</t>
  </si>
  <si>
    <t>Pot FeederBladderFloor Mounted20</t>
  </si>
  <si>
    <t>Pot Feeder</t>
  </si>
  <si>
    <t>POT</t>
  </si>
  <si>
    <t>H-POT-BLD-FLR-20</t>
  </si>
  <si>
    <t>HPOT</t>
  </si>
  <si>
    <t>Pot FeederBladderFloor Mounted50</t>
  </si>
  <si>
    <t>H-POT-BLD-FLR-50</t>
  </si>
  <si>
    <t>Pot FeederBladderIn-Line10</t>
  </si>
  <si>
    <t>H-POT-BLD-INL-10</t>
  </si>
  <si>
    <t>Pot FeederBladderIn-Line2</t>
  </si>
  <si>
    <t>H-POT-BLD-INL-2</t>
  </si>
  <si>
    <t>Pot FeederWithout BladderFloor Mounted10</t>
  </si>
  <si>
    <t>H-POT-NOB-FLR-10</t>
  </si>
  <si>
    <t>Pot FeederWithout BladderFloor Mounted20</t>
  </si>
  <si>
    <t>H-POT-NOB-FLR-20</t>
  </si>
  <si>
    <t>Pot FeederWithout BladderFloor Mounted50</t>
  </si>
  <si>
    <t>H-POT-NOB-FLR-50</t>
  </si>
  <si>
    <t>Pot FeederWithout BladderIn-Line10</t>
  </si>
  <si>
    <t>H-POT-NOB-INL-10</t>
  </si>
  <si>
    <t>Pot FeederWithout BladderIn-Line2</t>
  </si>
  <si>
    <t>H-POT-NOB-INL-2</t>
  </si>
  <si>
    <t>PTACHot WaterAll1500</t>
  </si>
  <si>
    <t>PTAC</t>
  </si>
  <si>
    <t>H-PTAC-HW--1500</t>
  </si>
  <si>
    <t>HPTACHW</t>
  </si>
  <si>
    <t>PTACHot WaterAll3000</t>
  </si>
  <si>
    <t>H-PTAC-HW--3000</t>
  </si>
  <si>
    <t>PTACHot WaterAll500</t>
  </si>
  <si>
    <t>H-PTAC-HW--500</t>
  </si>
  <si>
    <t>PumpCondensateDuplex200</t>
  </si>
  <si>
    <t>Condensate Receiver w/Pump</t>
  </si>
  <si>
    <t>CP</t>
  </si>
  <si>
    <t>H-PMP-CND-DPX-200</t>
  </si>
  <si>
    <t>HPMPCNDDPX</t>
  </si>
  <si>
    <t>PumpCondensateDuplex350</t>
  </si>
  <si>
    <t>H-PMP-CND-DPX-350</t>
  </si>
  <si>
    <t>PumpCondensateDuplex500</t>
  </si>
  <si>
    <t>H-PMP-CND-DPX-500</t>
  </si>
  <si>
    <t>PumpCondensateSimplex100</t>
  </si>
  <si>
    <t>Simplex</t>
  </si>
  <si>
    <t>SPX</t>
  </si>
  <si>
    <t>H-PMP-CND-SPX-100</t>
  </si>
  <si>
    <t>HPMPCNDSPX</t>
  </si>
  <si>
    <t>PumpCondensateSimplex50</t>
  </si>
  <si>
    <t>H-PMP-CND-SPX-50</t>
  </si>
  <si>
    <t>PumpElectronic MeteringAll0.2</t>
  </si>
  <si>
    <t>Hydronic Pump</t>
  </si>
  <si>
    <t>CHWP</t>
  </si>
  <si>
    <t>Electronic Metering</t>
  </si>
  <si>
    <t>EMR</t>
  </si>
  <si>
    <t>GPD</t>
  </si>
  <si>
    <t>H-PMP-EMR--0.2</t>
  </si>
  <si>
    <t>PumpEnd SuctionAll10</t>
  </si>
  <si>
    <t>End Suction</t>
  </si>
  <si>
    <t>ES</t>
  </si>
  <si>
    <t>H-PMP-ES--10</t>
  </si>
  <si>
    <t>HPMPES</t>
  </si>
  <si>
    <t>PumpEnd SuctionAll100</t>
  </si>
  <si>
    <t>H-PMP-ES--100</t>
  </si>
  <si>
    <t>PumpEnd SuctionAll25</t>
  </si>
  <si>
    <t>H-PMP-ES--25</t>
  </si>
  <si>
    <t>PumpEnd SuctionAll40</t>
  </si>
  <si>
    <t>H-PMP-ES--40</t>
  </si>
  <si>
    <t>PumpEnd SuctionAll5</t>
  </si>
  <si>
    <t>H-PMP-ES--5</t>
  </si>
  <si>
    <t>PumpEnd SuctionAll50</t>
  </si>
  <si>
    <t>H-PMP-ES--50</t>
  </si>
  <si>
    <t>PumpEnd SuctionAll60</t>
  </si>
  <si>
    <t>H-PMP-ES--60</t>
  </si>
  <si>
    <t>PumpEnd SuctionAll75</t>
  </si>
  <si>
    <t>H-PMP-ES--75</t>
  </si>
  <si>
    <t>PumpFuel OilAll10</t>
  </si>
  <si>
    <t>Fuel Oil Pump</t>
  </si>
  <si>
    <t>H-PMP-OIL--10</t>
  </si>
  <si>
    <t>HPMPOIL</t>
  </si>
  <si>
    <t>PumpFuel OilAll2</t>
  </si>
  <si>
    <t>H-PMP-OIL--2</t>
  </si>
  <si>
    <t>PumpInlineAll1</t>
  </si>
  <si>
    <t>H-PMP-INL--1</t>
  </si>
  <si>
    <t>PumpInlineAll10</t>
  </si>
  <si>
    <t>H-PMP-INL--10</t>
  </si>
  <si>
    <t>PumpInlineAll100</t>
  </si>
  <si>
    <t>H-PMP-INL--100</t>
  </si>
  <si>
    <t>PumpInlineAll2</t>
  </si>
  <si>
    <t>H-PMP-INL--2</t>
  </si>
  <si>
    <t>PumpInlineAll20</t>
  </si>
  <si>
    <t>H-PMP-INL--20</t>
  </si>
  <si>
    <t>PumpInlineAll40</t>
  </si>
  <si>
    <t>H-PMP-INL--40</t>
  </si>
  <si>
    <t>PumpInlineAll5</t>
  </si>
  <si>
    <t>H-PMP-INL--5</t>
  </si>
  <si>
    <t>PumpInlineAll50</t>
  </si>
  <si>
    <t>H-PMP-INL--50</t>
  </si>
  <si>
    <t>PumpInlineAll60</t>
  </si>
  <si>
    <t>H-PMP-INL--60</t>
  </si>
  <si>
    <t>PumpInlineAll75</t>
  </si>
  <si>
    <t>H-PMP-INL--75</t>
  </si>
  <si>
    <t>PumpInlineDomestic Water0.5</t>
  </si>
  <si>
    <t>Domestic Water Circ Pump</t>
  </si>
  <si>
    <t>DWP</t>
  </si>
  <si>
    <t>P-PMP-INL-DW-0.5</t>
  </si>
  <si>
    <t>PumpInlineDomestic Water1</t>
  </si>
  <si>
    <t>P-PMP-INL-DW-1</t>
  </si>
  <si>
    <t>PumpInlineDomestic Water10</t>
  </si>
  <si>
    <t>P-PMP-INL-DW-10</t>
  </si>
  <si>
    <t>PumpInlineDomestic Water3</t>
  </si>
  <si>
    <t>P-PMP-INL-DW-3</t>
  </si>
  <si>
    <t>PumpInlineDomestic Water5</t>
  </si>
  <si>
    <t>P-PMP-INL-DW-5</t>
  </si>
  <si>
    <t>PumpSewage Ejector PumpDuplex10</t>
  </si>
  <si>
    <t>Sewage Ejector Pump</t>
  </si>
  <si>
    <t>SEP</t>
  </si>
  <si>
    <t>P-PMP-SEP-DPX-10</t>
  </si>
  <si>
    <t>PPMPSEPDPX</t>
  </si>
  <si>
    <t>PumpSewage Ejector PumpDuplex2</t>
  </si>
  <si>
    <t>P-PMP-SEP-DPX-2</t>
  </si>
  <si>
    <t>PumpSewage Ejector PumpGrinder Only10</t>
  </si>
  <si>
    <t>Grinder Only</t>
  </si>
  <si>
    <t>GDR</t>
  </si>
  <si>
    <t>P-PMP-SEP-GDR-10</t>
  </si>
  <si>
    <t>PPMPSEPGDR</t>
  </si>
  <si>
    <t>PumpSewage Ejector PumpGrinder Only2</t>
  </si>
  <si>
    <t>P-PMP-SEP-GDR-2</t>
  </si>
  <si>
    <t>PumpSewage Ejector PumpSimplex10</t>
  </si>
  <si>
    <t>P-PMP-SEP-SPX-10</t>
  </si>
  <si>
    <t>PPMPSEPSPX</t>
  </si>
  <si>
    <t>PumpSewage Ejector PumpSimplex2</t>
  </si>
  <si>
    <t>P-PMP-SEP-SPX-2</t>
  </si>
  <si>
    <t>PumpSplit CaseAll10</t>
  </si>
  <si>
    <t>Split Case</t>
  </si>
  <si>
    <t>SC</t>
  </si>
  <si>
    <t>H-PMP-SC--10</t>
  </si>
  <si>
    <t>HPMPSC</t>
  </si>
  <si>
    <t>PumpSplit CaseAll100</t>
  </si>
  <si>
    <t>H-PMP-SC--100</t>
  </si>
  <si>
    <t>PumpSplit CaseAll25</t>
  </si>
  <si>
    <t>H-PMP-SC--25</t>
  </si>
  <si>
    <t>PumpSplit CaseAll40</t>
  </si>
  <si>
    <t>H-PMP-SC--40</t>
  </si>
  <si>
    <t>PumpSplit CaseAll50</t>
  </si>
  <si>
    <t>H-PMP-SC--50</t>
  </si>
  <si>
    <t>PumpSplit CaseAll60</t>
  </si>
  <si>
    <t>H-PMP-SC--60</t>
  </si>
  <si>
    <t>PumpSplit CaseAll75</t>
  </si>
  <si>
    <t>H-PMP-SC--75</t>
  </si>
  <si>
    <t>PumpSteamFeedwater100</t>
  </si>
  <si>
    <t>Feedwater Systems w/Pumps</t>
  </si>
  <si>
    <t>Feedwater</t>
  </si>
  <si>
    <t>FDW</t>
  </si>
  <si>
    <t>H-PMP-STM-FDW-100</t>
  </si>
  <si>
    <t>PumpSteamFeedwater200</t>
  </si>
  <si>
    <t>H-PMP-STM-FDW-200</t>
  </si>
  <si>
    <t>PumpSteamFeedwater350</t>
  </si>
  <si>
    <t>H-PMP-STM-FDW-350</t>
  </si>
  <si>
    <t>PumpSteamFeedwater500</t>
  </si>
  <si>
    <t>H-PMP-STM-FDW-500</t>
  </si>
  <si>
    <t>PumpSump PumpDuplex10</t>
  </si>
  <si>
    <t>Elevator Sump Pump</t>
  </si>
  <si>
    <t>ESP</t>
  </si>
  <si>
    <t>Sump Pump</t>
  </si>
  <si>
    <t>P-PMP-SP-DPX-10</t>
  </si>
  <si>
    <t>PPMPSPDPX</t>
  </si>
  <si>
    <t>PumpSump PumpDuplex2</t>
  </si>
  <si>
    <t>P-PMP-SP-DPX-2</t>
  </si>
  <si>
    <t>PumpSump PumpSimplex10</t>
  </si>
  <si>
    <t>P-PMP-SP-SPX-10</t>
  </si>
  <si>
    <t>PPMPSPSPX</t>
  </si>
  <si>
    <t>PumpSump PumpSimplex2</t>
  </si>
  <si>
    <t>P-PMP-SP-SPX-2</t>
  </si>
  <si>
    <t>PumpVertical TurbineAll10</t>
  </si>
  <si>
    <t>Vertical Turbine</t>
  </si>
  <si>
    <t>VT</t>
  </si>
  <si>
    <t>H-PMP-VT--10</t>
  </si>
  <si>
    <t>HPMPVT</t>
  </si>
  <si>
    <t>PumpVertical TurbineAll100</t>
  </si>
  <si>
    <t>H-PMP-VT--100</t>
  </si>
  <si>
    <t>PumpVertical TurbineAll25</t>
  </si>
  <si>
    <t>H-PMP-VT--25</t>
  </si>
  <si>
    <t>PumpVertical TurbineAll40</t>
  </si>
  <si>
    <t>H-PMP-VT--40</t>
  </si>
  <si>
    <t>PumpVertical TurbineAll50</t>
  </si>
  <si>
    <t>H-PMP-VT--50</t>
  </si>
  <si>
    <t>PumpVertical TurbineAll60</t>
  </si>
  <si>
    <t>H-PMP-VT--60</t>
  </si>
  <si>
    <t>PumpVertical TurbineAll75</t>
  </si>
  <si>
    <t>H-PMP-VT--75</t>
  </si>
  <si>
    <t>Radiant PanelElectricCeiling Mounted100</t>
  </si>
  <si>
    <t>Radiant Panel</t>
  </si>
  <si>
    <t>RP</t>
  </si>
  <si>
    <t>H-RP-ELE-CLG-100</t>
  </si>
  <si>
    <t>HRP</t>
  </si>
  <si>
    <t>Radiant PanelElectricCeiling Mounted50</t>
  </si>
  <si>
    <t>H-RP-ELE-CLG-50</t>
  </si>
  <si>
    <t>Radiant PanelHot WaterCeiling Mounted100</t>
  </si>
  <si>
    <t>H-RP-HW-CLG-100</t>
  </si>
  <si>
    <t>Radiant PanelHot WaterCeiling Mounted50</t>
  </si>
  <si>
    <t>H-RP-HW-CLG-50</t>
  </si>
  <si>
    <t>Return Air UnitIndoorPackaged10000</t>
  </si>
  <si>
    <t>Return Air Unit</t>
  </si>
  <si>
    <t>RAU</t>
  </si>
  <si>
    <t>H-RAU-IND-PKG-10000</t>
  </si>
  <si>
    <t>Return Air UnitIndoorPackaged20000</t>
  </si>
  <si>
    <t>H-RAU-IND-PKG-20000</t>
  </si>
  <si>
    <t>Return Air UnitIndoorPackaged40000</t>
  </si>
  <si>
    <t>H-RAU-IND-PKG-40000</t>
  </si>
  <si>
    <t>Return Air UnitIndoorPackaged5000</t>
  </si>
  <si>
    <t>H-RAU-IND-PKG-5000</t>
  </si>
  <si>
    <t>Return Air UnitIndoorPackaged60000</t>
  </si>
  <si>
    <t>H-RAU-IND-PKG-60000</t>
  </si>
  <si>
    <t>Roof Top UnitChilled Water, Heating WaterCustom120</t>
  </si>
  <si>
    <t>Roof Top Unit</t>
  </si>
  <si>
    <t>RTU</t>
  </si>
  <si>
    <t>H-RTU-CHW-CST-120</t>
  </si>
  <si>
    <t>HRTUCHWCST</t>
  </si>
  <si>
    <t>Roof Top UnitChilled Water, Heating WaterCustom15</t>
  </si>
  <si>
    <t>H-RTU-CHW-CST-15</t>
  </si>
  <si>
    <t>Roof Top UnitChilled Water, Heating WaterCustom150</t>
  </si>
  <si>
    <t>H-RTU-CHW-CST-150</t>
  </si>
  <si>
    <t>Roof Top UnitChilled Water, Heating WaterCustom30</t>
  </si>
  <si>
    <t>H-RTU-CHW-CST-30</t>
  </si>
  <si>
    <t>Roof Top UnitChilled Water, Heating WaterCustom5</t>
  </si>
  <si>
    <t>H-RTU-CHW-CST-5</t>
  </si>
  <si>
    <t>Roof Top UnitChilled Water, Heating WaterCustom60</t>
  </si>
  <si>
    <t>H-RTU-CHW-CST-60</t>
  </si>
  <si>
    <t>Roof Top UnitChilled Water, Heating WaterCustom90</t>
  </si>
  <si>
    <t>H-RTU-CHW-CST-90</t>
  </si>
  <si>
    <t>Roof Top UnitChilled Water, Heating WaterPackaged120</t>
  </si>
  <si>
    <t>H-RTU-CHW-PKG-120</t>
  </si>
  <si>
    <t>HRTUCHWPKG</t>
  </si>
  <si>
    <t>Roof Top UnitChilled Water, Heating WaterPackaged15</t>
  </si>
  <si>
    <t>H-RTU-CHW-PKG-15</t>
  </si>
  <si>
    <t>Roof Top UnitChilled Water, Heating WaterPackaged150</t>
  </si>
  <si>
    <t>H-RTU-CHW-PKG-150</t>
  </si>
  <si>
    <t>Roof Top UnitChilled Water, Heating WaterPackaged200</t>
  </si>
  <si>
    <t>H-RTU-CHW-PKG-200</t>
  </si>
  <si>
    <t>Roof Top UnitChilled Water, Heating WaterPackaged30</t>
  </si>
  <si>
    <t>H-RTU-CHW-PKG-30</t>
  </si>
  <si>
    <t>Roof Top UnitChilled Water, Heating WaterPackaged5</t>
  </si>
  <si>
    <t>H-RTU-CHW-PKG-5</t>
  </si>
  <si>
    <t>Roof Top UnitChilled Water, Heating WaterPackaged60</t>
  </si>
  <si>
    <t>H-RTU-CHW-PKG-60</t>
  </si>
  <si>
    <t>Roof Top UnitChilled Water, Heating WaterPackaged90</t>
  </si>
  <si>
    <t>H-RTU-CHW-PKG-90</t>
  </si>
  <si>
    <t>Roof Top UnitDX, Gas-FiredCustom120</t>
  </si>
  <si>
    <t>H-RTU-DXG-CST-120</t>
  </si>
  <si>
    <t>HRTUDXGCST</t>
  </si>
  <si>
    <t>Roof Top UnitDX, Gas-FiredCustom15</t>
  </si>
  <si>
    <t>H-RTU-DXG-CST-15</t>
  </si>
  <si>
    <t>Roof Top UnitDX, Gas-FiredCustom150</t>
  </si>
  <si>
    <t>H-RTU-DXG-CST-150</t>
  </si>
  <si>
    <t>Roof Top UnitDX, Gas-FiredCustom200</t>
  </si>
  <si>
    <t>H-RTU-DXG-CST-200</t>
  </si>
  <si>
    <t>Roof Top UnitDX, Gas-FiredCustom30</t>
  </si>
  <si>
    <t>H-RTU-DXG-CST-30</t>
  </si>
  <si>
    <t>Roof Top UnitDX, Gas-FiredCustom5</t>
  </si>
  <si>
    <t>H-RTU-DXG-CST-5</t>
  </si>
  <si>
    <t>Roof Top UnitDX, Gas-FiredCustom60</t>
  </si>
  <si>
    <t>H-RTU-DXG-CST-60</t>
  </si>
  <si>
    <t>Roof Top UnitDX, Gas-FiredCustom90</t>
  </si>
  <si>
    <t>H-RTU-DXG-CST-90</t>
  </si>
  <si>
    <t>Roof Top UnitDX, Gas-FiredPackaged120</t>
  </si>
  <si>
    <t>H-RTU-DXG-PKG-120</t>
  </si>
  <si>
    <t>HRTUDXGPKG</t>
  </si>
  <si>
    <t>Roof Top UnitDX, Gas-FiredPackaged15</t>
  </si>
  <si>
    <t>H-RTU-DXG-PKG-15</t>
  </si>
  <si>
    <t>Roof Top UnitDX, Gas-FiredPackaged150</t>
  </si>
  <si>
    <t>H-RTU-DXG-PKG-150</t>
  </si>
  <si>
    <t>Roof Top UnitDX, Gas-FiredPackaged200</t>
  </si>
  <si>
    <t>H-RTU-DXG-PKG-200</t>
  </si>
  <si>
    <t>Roof Top UnitDX, Gas-FiredPackaged30</t>
  </si>
  <si>
    <t>H-RTU-DXG-PKG-30</t>
  </si>
  <si>
    <t>Roof Top UnitDX, Gas-FiredPackaged5</t>
  </si>
  <si>
    <t>H-RTU-DXG-PKG-5</t>
  </si>
  <si>
    <t>Roof Top UnitDX, Gas-FiredPackaged60</t>
  </si>
  <si>
    <t>H-RTU-DXG-PKG-60</t>
  </si>
  <si>
    <t>Roof Top UnitDX, Gas-FiredPackaged90</t>
  </si>
  <si>
    <t>H-RTU-DXG-PKG-90</t>
  </si>
  <si>
    <t>Roof Top UnitDX, Heating WaterCustom120</t>
  </si>
  <si>
    <t>H-RTU-DXH-CST-120</t>
  </si>
  <si>
    <t>HRTUDXHCST</t>
  </si>
  <si>
    <t>Roof Top UnitDX, Heating WaterCustom15</t>
  </si>
  <si>
    <t>H-RTU-DXH-CST-15</t>
  </si>
  <si>
    <t>Roof Top UnitDX, Heating WaterCustom150</t>
  </si>
  <si>
    <t>H-RTU-DXH-CST-150</t>
  </si>
  <si>
    <t>Roof Top UnitDX, Heating WaterCustom200</t>
  </si>
  <si>
    <t>H-RTU-DXH-CST-200</t>
  </si>
  <si>
    <t>Roof Top UnitDX, Heating WaterCustom30</t>
  </si>
  <si>
    <t>H-RTU-DXH-CST-30</t>
  </si>
  <si>
    <t>Roof Top UnitDX, Heating WaterCustom5</t>
  </si>
  <si>
    <t>H-RTU-DXH-CST-5</t>
  </si>
  <si>
    <t>Roof Top UnitDX, Heating WaterCustom60</t>
  </si>
  <si>
    <t>H-RTU-DXH-CST-60</t>
  </si>
  <si>
    <t>Roof Top UnitDX, Heating WaterCustom90</t>
  </si>
  <si>
    <t>H-RTU-DXH-CST-90</t>
  </si>
  <si>
    <t>Roof Top UnitDX, Heating WaterPackaged120</t>
  </si>
  <si>
    <t>H-RTU-DXH-PKG-120</t>
  </si>
  <si>
    <t>HRTUDXHPKG</t>
  </si>
  <si>
    <t>Roof Top UnitDX, Heating WaterPackaged15</t>
  </si>
  <si>
    <t>H-RTU-DXH-PKG-15</t>
  </si>
  <si>
    <t>Roof Top UnitDX, Heating WaterPackaged150</t>
  </si>
  <si>
    <t>H-RTU-DXH-PKG-150</t>
  </si>
  <si>
    <t>Roof Top UnitDX, Heating WaterPackaged200</t>
  </si>
  <si>
    <t>H-RTU-DXH-PKG-200</t>
  </si>
  <si>
    <t>Roof Top UnitDX, Heating WaterPackaged30</t>
  </si>
  <si>
    <t>H-RTU-DXH-PKG-30</t>
  </si>
  <si>
    <t>Roof Top UnitDX, Heating WaterPackaged5</t>
  </si>
  <si>
    <t>H-RTU-DXH-PKG-5</t>
  </si>
  <si>
    <t>Roof Top UnitDX, Heating WaterPackaged60</t>
  </si>
  <si>
    <t>H-RTU-DXH-PKG-60</t>
  </si>
  <si>
    <t>Roof Top UnitDX, Heating WaterPackaged90</t>
  </si>
  <si>
    <t>H-RTU-DXH-PKG-90</t>
  </si>
  <si>
    <t>Roof Top UnitHeat PumpPackaged120</t>
  </si>
  <si>
    <t>H-RTU-HP-PKG-120</t>
  </si>
  <si>
    <t>HRTUHPPKG</t>
  </si>
  <si>
    <t>Roof Top UnitHeat PumpPackaged15</t>
  </si>
  <si>
    <t>H-RTU-HP-PKG-15</t>
  </si>
  <si>
    <t>Roof Top UnitHeat PumpPackaged150</t>
  </si>
  <si>
    <t>H-RTU-HP-PKG-150</t>
  </si>
  <si>
    <t>Roof Top UnitHeat PumpPackaged200</t>
  </si>
  <si>
    <t>H-RTU-HP-PKG-200</t>
  </si>
  <si>
    <t>Roof Top UnitHeat PumpPackaged30</t>
  </si>
  <si>
    <t>H-RTU-HP-PKG-30</t>
  </si>
  <si>
    <t>Roof Top UnitHeat PumpPackaged5</t>
  </si>
  <si>
    <t>H-RTU-HP-PKG-5</t>
  </si>
  <si>
    <t>Roof Top UnitHeat PumpPackaged60</t>
  </si>
  <si>
    <t>H-RTU-HP-PKG-60</t>
  </si>
  <si>
    <t>Roof Top UnitHeat PumpPackaged90</t>
  </si>
  <si>
    <t>H-RTU-HP-PKG-90</t>
  </si>
  <si>
    <t>Roof Top UnitOtherCustom120</t>
  </si>
  <si>
    <t>H-RTU-OTH-CST-120</t>
  </si>
  <si>
    <t>HRTUOTHCST</t>
  </si>
  <si>
    <t>Roof Top UnitOtherCustom15</t>
  </si>
  <si>
    <t>H-RTU-OTH-CST-15</t>
  </si>
  <si>
    <t>Roof Top UnitOtherCustom150</t>
  </si>
  <si>
    <t>H-RTU-OTH-CST-150</t>
  </si>
  <si>
    <t>Roof Top UnitOtherCustom200</t>
  </si>
  <si>
    <t>H-RTU-OTH-CST-200</t>
  </si>
  <si>
    <t>Roof Top UnitOtherCustom30</t>
  </si>
  <si>
    <t>H-RTU-OTH-CST-30</t>
  </si>
  <si>
    <t>Roof Top UnitOtherCustom5</t>
  </si>
  <si>
    <t>H-RTU-OTH-CST-5</t>
  </si>
  <si>
    <t>Roof Top UnitOtherCustom60</t>
  </si>
  <si>
    <t>H-RTU-OTH-CST-60</t>
  </si>
  <si>
    <t>Roof Top UnitOtherCustom90</t>
  </si>
  <si>
    <t>H-RTU-OTH-CST-90</t>
  </si>
  <si>
    <t>Roof Top UnitOtherPackaged120</t>
  </si>
  <si>
    <t>H-RTU-OTH-PKG-120</t>
  </si>
  <si>
    <t>HRTUOTHPKG</t>
  </si>
  <si>
    <t>Roof Top UnitOtherPackaged15</t>
  </si>
  <si>
    <t>H-RTU-OTH-PKG-15</t>
  </si>
  <si>
    <t>Roof Top UnitOtherPackaged150</t>
  </si>
  <si>
    <t>H-RTU-OTH-PKG-150</t>
  </si>
  <si>
    <t>Roof Top UnitOtherPackaged200</t>
  </si>
  <si>
    <t>H-RTU-OTH-PKG-200</t>
  </si>
  <si>
    <t>Roof Top UnitOtherPackaged30</t>
  </si>
  <si>
    <t>H-RTU-OTH-PKG-30</t>
  </si>
  <si>
    <t>Roof Top UnitOtherPackaged5</t>
  </si>
  <si>
    <t>H-RTU-OTH-PKG-5</t>
  </si>
  <si>
    <t>Roof Top UnitOtherPackaged60</t>
  </si>
  <si>
    <t>H-RTU-OTH-PKG-60</t>
  </si>
  <si>
    <t>Roof Top UnitOtherPackaged90</t>
  </si>
  <si>
    <t>H-RTU-OTH-PKG-90</t>
  </si>
  <si>
    <t>Sand/Oil InterceptorSand/Oil InterceptorAll1000</t>
  </si>
  <si>
    <t>Sand/Oil Interceptor</t>
  </si>
  <si>
    <t>SOI</t>
  </si>
  <si>
    <t>P-TNK-SOI--1000</t>
  </si>
  <si>
    <t>Sand/Oil InterceptorSand/Oil InterceptorAll200</t>
  </si>
  <si>
    <t>P-TNK-SOI--200</t>
  </si>
  <si>
    <t>Sand/Oil InterceptorSand/Oil InterceptorAll500</t>
  </si>
  <si>
    <t>P-TNK-SOI--500</t>
  </si>
  <si>
    <t>TankAcid NeutralizationAll2</t>
  </si>
  <si>
    <t>Acid Neutralization Tank</t>
  </si>
  <si>
    <t>ANT</t>
  </si>
  <si>
    <t>Acid Neutralization</t>
  </si>
  <si>
    <t>NEU</t>
  </si>
  <si>
    <t>P-TNK-NEU--2</t>
  </si>
  <si>
    <t>TankAcid NeutralizationAll4</t>
  </si>
  <si>
    <t>P-TNK-NEU--4</t>
  </si>
  <si>
    <t>TankAcid NeutralizationAll6</t>
  </si>
  <si>
    <t>P-TNK-NEU--6</t>
  </si>
  <si>
    <t>TankDomestic Water, No HXStorage, Above Ground120</t>
  </si>
  <si>
    <t>Storage Tank</t>
  </si>
  <si>
    <t>Domestic Water, No HX</t>
  </si>
  <si>
    <t>P-TNK-DW-AG-120</t>
  </si>
  <si>
    <t>TankDomestic Water, No HXStorage, Above Ground150</t>
  </si>
  <si>
    <t>P-TNK-DW-AG-150</t>
  </si>
  <si>
    <t>TankDomestic Water, No HXStorage, Above Ground200</t>
  </si>
  <si>
    <t>P-TNK-DW-AG-200</t>
  </si>
  <si>
    <t>TankDomestic Water, No HXStorage, Above Ground25</t>
  </si>
  <si>
    <t>P-TNK-DW-AG-25</t>
  </si>
  <si>
    <t>TankDomestic Water, No HXStorage, Above Ground250</t>
  </si>
  <si>
    <t>P-TNK-DW-AG-250</t>
  </si>
  <si>
    <t>TankDomestic Water, No HXStorage, Above Ground300</t>
  </si>
  <si>
    <t>P-TNK-DW-AG-300</t>
  </si>
  <si>
    <t>TankDomestic Water, No HXStorage, Above Ground400</t>
  </si>
  <si>
    <t>P-TNK-DW-AG-400</t>
  </si>
  <si>
    <t>TankDomestic Water, No HXStorage, Above Ground50</t>
  </si>
  <si>
    <t>P-TNK-DW-AG-50</t>
  </si>
  <si>
    <t>TankDomestic Water, No HXStorage, Above Ground500</t>
  </si>
  <si>
    <t>P-TNK-DW-AG-500</t>
  </si>
  <si>
    <t>TankDomestic Water, No HXStorage, Above Ground80</t>
  </si>
  <si>
    <t>P-TNK-DW-AG-80</t>
  </si>
  <si>
    <t>TankFuel OilAbove Ground10000</t>
  </si>
  <si>
    <t>Fuel Oil Tank</t>
  </si>
  <si>
    <t>Above Ground</t>
  </si>
  <si>
    <t>H-TNK-OIL-AG-10000</t>
  </si>
  <si>
    <t>HTNKOILAG</t>
  </si>
  <si>
    <t>TankFuel OilAbove Ground20000</t>
  </si>
  <si>
    <t>H-TNK-OIL-AG-20000</t>
  </si>
  <si>
    <t>TankFuel OilAbove Ground500</t>
  </si>
  <si>
    <t>H-TNK-OIL-AG-500</t>
  </si>
  <si>
    <t>TankFuel OilAbove Ground5000</t>
  </si>
  <si>
    <t>H-TNK-OIL-AG-5000</t>
  </si>
  <si>
    <t>TankFuel OilAbove Ground50000</t>
  </si>
  <si>
    <t>H-TNK-OIL-AG-50000</t>
  </si>
  <si>
    <t>TankFuel OilBelow Ground10000</t>
  </si>
  <si>
    <t>Below Ground</t>
  </si>
  <si>
    <t>BG</t>
  </si>
  <si>
    <t>H-TNK-OIL-BG-10000</t>
  </si>
  <si>
    <t>HTNKOILUG</t>
  </si>
  <si>
    <t>TankFuel OilBelow Ground20000</t>
  </si>
  <si>
    <t>H-TNK-OIL-BG-20000</t>
  </si>
  <si>
    <t>TankFuel OilBelow Ground5000</t>
  </si>
  <si>
    <t>H-TNK-OIL-BG-5000</t>
  </si>
  <si>
    <t>TankFuel OilBelow Ground50000</t>
  </si>
  <si>
    <t>H-TNK-OIL-BG-50000</t>
  </si>
  <si>
    <t>TankHorizontalStorage, Above Ground1000</t>
  </si>
  <si>
    <t>H-TNK-HOR-AG-1000</t>
  </si>
  <si>
    <t>TankHorizontalStorage, Above Ground10000</t>
  </si>
  <si>
    <t>H-TNK-HOR-AG-10000</t>
  </si>
  <si>
    <t>TankHorizontalStorage, Above Ground15000</t>
  </si>
  <si>
    <t>H-TNK-HOR-AG-15000</t>
  </si>
  <si>
    <t>TankHorizontalStorage, Above Ground20000</t>
  </si>
  <si>
    <t>H-TNK-HOR-AG-20000</t>
  </si>
  <si>
    <t>TankHorizontalStorage, Above Ground2500</t>
  </si>
  <si>
    <t>H-TNK-HOR-AG-2500</t>
  </si>
  <si>
    <t>TankHorizontalStorage, Above Ground500</t>
  </si>
  <si>
    <t>H-TNK-HOR-AG-500</t>
  </si>
  <si>
    <t>TankHorizontalStorage, Above Ground5000</t>
  </si>
  <si>
    <t>H-TNK-HOR-AG-5000</t>
  </si>
  <si>
    <t>TankPressure VesselAll1000</t>
  </si>
  <si>
    <t>Pressure Vessel</t>
  </si>
  <si>
    <t>VSL</t>
  </si>
  <si>
    <t>R-TNK-VSL--1000</t>
  </si>
  <si>
    <t>RTNKVSL</t>
  </si>
  <si>
    <t>TankPressure VesselAll10000</t>
  </si>
  <si>
    <t>R-TNK-VSL--10000</t>
  </si>
  <si>
    <t>TankPressure VesselAll200</t>
  </si>
  <si>
    <t>R-TNK-VSL--200</t>
  </si>
  <si>
    <t>TankPressure VesselAll2500</t>
  </si>
  <si>
    <t>R-TNK-VSL--2500</t>
  </si>
  <si>
    <t>TankPressure VesselAll500</t>
  </si>
  <si>
    <t>R-TNK-VSL--500</t>
  </si>
  <si>
    <t>TankPressure VesselAll5000</t>
  </si>
  <si>
    <t>R-TNK-VSL--5000</t>
  </si>
  <si>
    <t>TankPropaneStorage, Above Ground100</t>
  </si>
  <si>
    <t>Propane Storage Tank</t>
  </si>
  <si>
    <t>Propane</t>
  </si>
  <si>
    <t>LPG</t>
  </si>
  <si>
    <t>P-TNK-LPG-AG-100</t>
  </si>
  <si>
    <t>PTNKLPGAG</t>
  </si>
  <si>
    <t>TankPropaneStorage, Above Ground1000</t>
  </si>
  <si>
    <t>P-TNK-LPG-AG-1000</t>
  </si>
  <si>
    <t>TankPropaneStorage, Above Ground200</t>
  </si>
  <si>
    <t>P-TNK-LPG-AG-200</t>
  </si>
  <si>
    <t>TankPropaneStorage, Above Ground500</t>
  </si>
  <si>
    <t>P-TNK-LPG-AG-500</t>
  </si>
  <si>
    <t>TankSteamDeaerator100</t>
  </si>
  <si>
    <t>DA</t>
  </si>
  <si>
    <t>H-TNK-STM-DA-100</t>
  </si>
  <si>
    <t>TankSteamDeaerator1000</t>
  </si>
  <si>
    <t>H-TNK-STM-DA-1000</t>
  </si>
  <si>
    <t>TankSteamDeaerator10000</t>
  </si>
  <si>
    <t>H-TNK-STM-DA-10000</t>
  </si>
  <si>
    <t>TankSteamDeaerator1500</t>
  </si>
  <si>
    <t>H-TNK-STM-DA-1500</t>
  </si>
  <si>
    <t>TankSteamDeaerator200</t>
  </si>
  <si>
    <t>H-TNK-STM-DA-200</t>
  </si>
  <si>
    <t>TankSteamDeaerator2000</t>
  </si>
  <si>
    <t>H-TNK-STM-DA-2000</t>
  </si>
  <si>
    <t>TankSteamDeaerator300</t>
  </si>
  <si>
    <t>H-TNK-STM-DA-300</t>
  </si>
  <si>
    <t>TankSteamDeaerator3000</t>
  </si>
  <si>
    <t>H-TNK-STM-DA-3000</t>
  </si>
  <si>
    <t>TankSteamDeaerator400</t>
  </si>
  <si>
    <t>H-TNK-STM-DA-400</t>
  </si>
  <si>
    <t>TankSteamDeaerator4000</t>
  </si>
  <si>
    <t>H-TNK-STM-DA-4000</t>
  </si>
  <si>
    <t>TankSteamDeaerator500</t>
  </si>
  <si>
    <t>H-TNK-STM-DA-500</t>
  </si>
  <si>
    <t>TankSteamDeaerator5000</t>
  </si>
  <si>
    <t>H-TNK-STM-DA-5000</t>
  </si>
  <si>
    <t>TankSteamDeaerator750</t>
  </si>
  <si>
    <t>H-TNK-STM-DA-750</t>
  </si>
  <si>
    <t>TankSteamDeaerator7500</t>
  </si>
  <si>
    <t>H-TNK-STM-DA-7500</t>
  </si>
  <si>
    <t>TankSteamFlash, Above Ground100</t>
  </si>
  <si>
    <t>Flash Tank</t>
  </si>
  <si>
    <t>FT</t>
  </si>
  <si>
    <t>Flash, Above Ground</t>
  </si>
  <si>
    <t>H-TNK-STM-AG-100</t>
  </si>
  <si>
    <t>TankSteamFlash, Above Ground200</t>
  </si>
  <si>
    <t>H-TNK-STM-AG-200</t>
  </si>
  <si>
    <t>TankSteamFlash, Above Ground400</t>
  </si>
  <si>
    <t>H-TNK-STM-AG-400</t>
  </si>
  <si>
    <t>TankVerticalStorage, Underground1000</t>
  </si>
  <si>
    <t>Storage, Underground</t>
  </si>
  <si>
    <t>UG</t>
  </si>
  <si>
    <t>H-TNK-VER-UG-1000</t>
  </si>
  <si>
    <t>TankVerticalStorage, Underground10000</t>
  </si>
  <si>
    <t>H-TNK-VER-UG-10000</t>
  </si>
  <si>
    <t>TankVerticalStorage, Underground15000</t>
  </si>
  <si>
    <t>H-TNK-VER-UG-15000</t>
  </si>
  <si>
    <t>TankVerticalStorage, Underground2000</t>
  </si>
  <si>
    <t>H-TNK-VER-UG-2000</t>
  </si>
  <si>
    <t>TankVerticalStorage, Underground20000</t>
  </si>
  <si>
    <t>H-TNK-VER-UG-20000</t>
  </si>
  <si>
    <t>TankVerticalStorage, Underground30000</t>
  </si>
  <si>
    <t>H-TNK-VER-UG-30000</t>
  </si>
  <si>
    <t>TankVerticalStorage, Underground500</t>
  </si>
  <si>
    <t>H-TNK-VER-UG-500</t>
  </si>
  <si>
    <t>TankVerticalStorage, Underground5000</t>
  </si>
  <si>
    <t>H-TNK-VER-UG-5000</t>
  </si>
  <si>
    <t>TankWith Heat ExchangerStorage, Above Ground120</t>
  </si>
  <si>
    <t>Domestic Water Heater Tank</t>
  </si>
  <si>
    <t>DWHT</t>
  </si>
  <si>
    <t>With Heat Exchanger</t>
  </si>
  <si>
    <t>DHX</t>
  </si>
  <si>
    <t>P-TNK-DHX-AG-120</t>
  </si>
  <si>
    <t>TankWith Heat ExchangerStorage, Above Ground150</t>
  </si>
  <si>
    <t>P-TNK-DHX-AG-150</t>
  </si>
  <si>
    <t>TankWith Heat ExchangerStorage, Above Ground200</t>
  </si>
  <si>
    <t>P-TNK-DHX-AG-200</t>
  </si>
  <si>
    <t>TankWith Heat ExchangerStorage, Above Ground25</t>
  </si>
  <si>
    <t>P-TNK-DHX-AG-25</t>
  </si>
  <si>
    <t>TankWith Heat ExchangerStorage, Above Ground250</t>
  </si>
  <si>
    <t>P-TNK-DHX-AG-250</t>
  </si>
  <si>
    <t>TankWith Heat ExchangerStorage, Above Ground300</t>
  </si>
  <si>
    <t>P-TNK-DHX-AG-300</t>
  </si>
  <si>
    <t>TankWith Heat ExchangerStorage, Above Ground400</t>
  </si>
  <si>
    <t>P-TNK-DHX-AG-400</t>
  </si>
  <si>
    <t>TankWith Heat ExchangerStorage, Above Ground50</t>
  </si>
  <si>
    <t>P-TNK-DHX-AG-50</t>
  </si>
  <si>
    <t>TankWith Heat ExchangerStorage, Above Ground500</t>
  </si>
  <si>
    <t>P-TNK-DHX-AG-500</t>
  </si>
  <si>
    <t>TankWith Heat ExchangerStorage, Above Ground80</t>
  </si>
  <si>
    <t>P-TNK-DHX-AG-80</t>
  </si>
  <si>
    <t>Unit HeaterElectricCeiling Mounted100</t>
  </si>
  <si>
    <t>EUH</t>
  </si>
  <si>
    <t>UH</t>
  </si>
  <si>
    <t>H-UH-ELE-CLG-100</t>
  </si>
  <si>
    <t>HUHELECLG</t>
  </si>
  <si>
    <t>Unit HeaterElectricCeiling Mounted150</t>
  </si>
  <si>
    <t>H-UH-ELE-CLG-150</t>
  </si>
  <si>
    <t>Unit HeaterElectricCeiling Mounted200</t>
  </si>
  <si>
    <t>H-UH-ELE-CLG-200</t>
  </si>
  <si>
    <t>Unit HeaterElectricCeiling Mounted25</t>
  </si>
  <si>
    <t>H-UH-ELE-CLG-25</t>
  </si>
  <si>
    <t>Unit HeaterElectricCeiling Mounted5</t>
  </si>
  <si>
    <t>H-UH-ELE-CLG-5</t>
  </si>
  <si>
    <t>Unit HeaterElectricCeiling Mounted50</t>
  </si>
  <si>
    <t>H-UH-ELE-CLG-50</t>
  </si>
  <si>
    <t>Unit HeaterGas-FiredCeiling Mounted150</t>
  </si>
  <si>
    <t>H-UH-GAS-CLG-150</t>
  </si>
  <si>
    <t>HUHGASCLG</t>
  </si>
  <si>
    <t>Unit HeaterGas-FiredCeiling Mounted400</t>
  </si>
  <si>
    <t>H-UH-GAS-CLG-400</t>
  </si>
  <si>
    <t>Unit HeaterHot WaterCeiling Mounted150</t>
  </si>
  <si>
    <t>H-UH-HW-CLG-150</t>
  </si>
  <si>
    <t>HUHHWCLG</t>
  </si>
  <si>
    <t>Unit HeaterHot WaterCeiling Mounted400</t>
  </si>
  <si>
    <t>H-UH-HW-CLG-400</t>
  </si>
  <si>
    <t>Unit HeaterSteamCeiling Mounted150</t>
  </si>
  <si>
    <t>H-UH-STM-CLG-150</t>
  </si>
  <si>
    <t>HUHSTMCLG</t>
  </si>
  <si>
    <t>Unit HeaterSteamCeiling Mounted400</t>
  </si>
  <si>
    <t>H-UH-STM-CLG-400</t>
  </si>
  <si>
    <t>Unit VentilatorHot WaterCeiling Mounted1000</t>
  </si>
  <si>
    <t>Unit Ventilator</t>
  </si>
  <si>
    <t>UV</t>
  </si>
  <si>
    <t>H-UV-HW-CLG-1000</t>
  </si>
  <si>
    <t>HUVHW</t>
  </si>
  <si>
    <t>Unit VentilatorHot WaterCeiling Mounted2000</t>
  </si>
  <si>
    <t>H-UV-HW-CLG-2000</t>
  </si>
  <si>
    <t>Unit VentilatorHot WaterFloor Mounted1000</t>
  </si>
  <si>
    <t>H-UV-HW-FLR-1000</t>
  </si>
  <si>
    <t>Unit VentilatorHot WaterFloor Mounted2000</t>
  </si>
  <si>
    <t>H-UV-HW-FLR-2000</t>
  </si>
  <si>
    <t>VacuumVacuumAll10</t>
  </si>
  <si>
    <t>Vacuum</t>
  </si>
  <si>
    <t>VAC</t>
  </si>
  <si>
    <t>P-PMP-VAC--10</t>
  </si>
  <si>
    <t>PPMPVAC</t>
  </si>
  <si>
    <t>VacuumVacuumAll25</t>
  </si>
  <si>
    <t>P-PMP-VAC--25</t>
  </si>
  <si>
    <t>VacuumVacuumAll50</t>
  </si>
  <si>
    <t>P-PMP-VAC--50</t>
  </si>
  <si>
    <t>VacuumVacuumAll75</t>
  </si>
  <si>
    <t>P-PMP-VAC--75</t>
  </si>
  <si>
    <t>VAV BoxElectricAll1000</t>
  </si>
  <si>
    <t>VAV Box</t>
  </si>
  <si>
    <t>VAV</t>
  </si>
  <si>
    <t>H-VAV-ELE--1000</t>
  </si>
  <si>
    <t>HVAV</t>
  </si>
  <si>
    <t>VAV BoxElectricAll1200</t>
  </si>
  <si>
    <t>H-VAV-ELE--1200</t>
  </si>
  <si>
    <t>VAV BoxElectricAll1500</t>
  </si>
  <si>
    <t>H-VAV-ELE--1500</t>
  </si>
  <si>
    <t>VAV BoxElectricAll200</t>
  </si>
  <si>
    <t>H-VAV-ELE--200</t>
  </si>
  <si>
    <t>VAV BoxElectricAll2000</t>
  </si>
  <si>
    <t>H-VAV-ELE--2000</t>
  </si>
  <si>
    <t>VAV BoxElectricAll2400</t>
  </si>
  <si>
    <t>H-VAV-ELE--2400</t>
  </si>
  <si>
    <t>VAV BoxElectricAll3000</t>
  </si>
  <si>
    <t>H-VAV-ELE--3000</t>
  </si>
  <si>
    <t>VAV BoxElectricAll3600</t>
  </si>
  <si>
    <t>H-VAV-ELE--3600</t>
  </si>
  <si>
    <t>VAV BoxElectricAll400</t>
  </si>
  <si>
    <t>H-VAV-ELE--400</t>
  </si>
  <si>
    <t>VAV BoxElectricAll4800</t>
  </si>
  <si>
    <t>H-VAV-ELE--4800</t>
  </si>
  <si>
    <t>VAV BoxElectricAll600</t>
  </si>
  <si>
    <t>H-VAV-ELE--600</t>
  </si>
  <si>
    <t>VAV BoxElectricAll6000</t>
  </si>
  <si>
    <t>H-VAV-ELE--6000</t>
  </si>
  <si>
    <t>VAV BoxElectricAll7200</t>
  </si>
  <si>
    <t>H-VAV-ELE--7200</t>
  </si>
  <si>
    <t>VAV BoxElectricAll800</t>
  </si>
  <si>
    <t>H-VAV-ELE--800</t>
  </si>
  <si>
    <t>VAV BoxHot WaterAll1000</t>
  </si>
  <si>
    <t>H-VAV-HW--1000</t>
  </si>
  <si>
    <t>VAV BoxHot WaterAll1200</t>
  </si>
  <si>
    <t>H-VAV-HW--1200</t>
  </si>
  <si>
    <t>VAV BoxHot WaterAll1500</t>
  </si>
  <si>
    <t>H-VAV-HW--1500</t>
  </si>
  <si>
    <t>VAV BoxHot WaterAll200</t>
  </si>
  <si>
    <t>H-VAV-HW--200</t>
  </si>
  <si>
    <t>VAV BoxHot WaterAll2000</t>
  </si>
  <si>
    <t>H-VAV-HW--2000</t>
  </si>
  <si>
    <t>VAV BoxHot WaterAll2400</t>
  </si>
  <si>
    <t>H-VAV-HW--2400</t>
  </si>
  <si>
    <t>VAV BoxHot WaterAll3000</t>
  </si>
  <si>
    <t>H-VAV-HW--3000</t>
  </si>
  <si>
    <t>VAV BoxHot WaterAll3600</t>
  </si>
  <si>
    <t>H-VAV-HW--3600</t>
  </si>
  <si>
    <t>VAV BoxHot WaterAll400</t>
  </si>
  <si>
    <t>H-VAV-HW--400</t>
  </si>
  <si>
    <t>VAV BoxHot WaterAll4800</t>
  </si>
  <si>
    <t>H-VAV-HW--4800</t>
  </si>
  <si>
    <t>VAV BoxHot WaterAll600</t>
  </si>
  <si>
    <t>H-VAV-HW--600</t>
  </si>
  <si>
    <t>VAV BoxHot WaterAll6000</t>
  </si>
  <si>
    <t>H-VAV-HW--6000</t>
  </si>
  <si>
    <t>VAV BoxHot WaterAll7200</t>
  </si>
  <si>
    <t>H-VAV-HW--7200</t>
  </si>
  <si>
    <t>VAV BoxHot WaterAll800</t>
  </si>
  <si>
    <t>H-VAV-HW--800</t>
  </si>
  <si>
    <t>VAV BoxNo HeatAll1000</t>
  </si>
  <si>
    <t>NO</t>
  </si>
  <si>
    <t>H-VAV-NO--1000</t>
  </si>
  <si>
    <t>VAV BoxNo HeatAll1200</t>
  </si>
  <si>
    <t>H-VAV-NO--1200</t>
  </si>
  <si>
    <t>VAV BoxNo HeatAll1500</t>
  </si>
  <si>
    <t>H-VAV-NO--1500</t>
  </si>
  <si>
    <t>VAV BoxNo HeatAll200</t>
  </si>
  <si>
    <t>H-VAV-NO--200</t>
  </si>
  <si>
    <t>VAV BoxNo HeatAll2000</t>
  </si>
  <si>
    <t>H-VAV-NO--2000</t>
  </si>
  <si>
    <t>VAV BoxNo HeatAll2400</t>
  </si>
  <si>
    <t>H-VAV-NO--2400</t>
  </si>
  <si>
    <t>VAV BoxNo HeatAll3000</t>
  </si>
  <si>
    <t>H-VAV-NO--3000</t>
  </si>
  <si>
    <t>VAV BoxNo HeatAll3600</t>
  </si>
  <si>
    <t>H-VAV-NO--3600</t>
  </si>
  <si>
    <t>VAV BoxNo HeatAll400</t>
  </si>
  <si>
    <t>H-VAV-NO--400</t>
  </si>
  <si>
    <t>VAV BoxNo HeatAll4800</t>
  </si>
  <si>
    <t>H-VAV-NO--4800</t>
  </si>
  <si>
    <t>VAV BoxNo HeatAll600</t>
  </si>
  <si>
    <t>H-VAV-NO--600</t>
  </si>
  <si>
    <t>VAV BoxNo HeatAll6000</t>
  </si>
  <si>
    <t>H-VAV-NO--6000</t>
  </si>
  <si>
    <t>VAV BoxNo HeatAll7200</t>
  </si>
  <si>
    <t>H-VAV-NO--7200</t>
  </si>
  <si>
    <t>VAV BoxNo HeatAll800</t>
  </si>
  <si>
    <t>H-VAV-NO--800</t>
  </si>
  <si>
    <t>Venturi VAV BoxElectricVenturi Valve1000</t>
  </si>
  <si>
    <t>Venturi VAV Box</t>
  </si>
  <si>
    <t>VVAV</t>
  </si>
  <si>
    <t>VTI</t>
  </si>
  <si>
    <t>Venturi Valve</t>
  </si>
  <si>
    <t>H-VTI-ELE--1000</t>
  </si>
  <si>
    <t>Venturi VAV BoxElectricVenturi Valve1200</t>
  </si>
  <si>
    <t>H-VTI-ELE--1200</t>
  </si>
  <si>
    <t>Venturi VAV BoxElectricVenturi Valve1500</t>
  </si>
  <si>
    <t>H-VTI-ELE--1500</t>
  </si>
  <si>
    <t>Venturi VAV BoxElectricVenturi Valve200</t>
  </si>
  <si>
    <t>H-VTI-ELE--200</t>
  </si>
  <si>
    <t>Venturi VAV BoxElectricVenturi Valve2000</t>
  </si>
  <si>
    <t>H-VTI-ELE--2000</t>
  </si>
  <si>
    <t>Venturi VAV BoxElectricVenturi Valve2400</t>
  </si>
  <si>
    <t>H-VTI-ELE--2400</t>
  </si>
  <si>
    <t>Venturi VAV BoxElectricVenturi Valve3000</t>
  </si>
  <si>
    <t>H-VTI-ELE--3000</t>
  </si>
  <si>
    <t>Venturi VAV BoxElectricVenturi Valve400</t>
  </si>
  <si>
    <t>H-VTI-ELE--400</t>
  </si>
  <si>
    <t>Venturi VAV BoxElectricVenturi Valve600</t>
  </si>
  <si>
    <t>H-VTI-ELE--600</t>
  </si>
  <si>
    <t>Venturi VAV BoxElectricVenturi Valve800</t>
  </si>
  <si>
    <t>H-VTI-ELE--800</t>
  </si>
  <si>
    <t>Venturi VAV BoxHot WaterVenturi Valve1000</t>
  </si>
  <si>
    <t>H-VTI-HW--1000</t>
  </si>
  <si>
    <t>Venturi VAV BoxHot WaterVenturi Valve1200</t>
  </si>
  <si>
    <t>H-VTI-HW--1200</t>
  </si>
  <si>
    <t>Venturi VAV BoxHot WaterVenturi Valve1500</t>
  </si>
  <si>
    <t>H-VTI-HW--1500</t>
  </si>
  <si>
    <t>Venturi VAV BoxHot WaterVenturi Valve200</t>
  </si>
  <si>
    <t>H-VTI-HW--200</t>
  </si>
  <si>
    <t>Venturi VAV BoxHot WaterVenturi Valve2000</t>
  </si>
  <si>
    <t>H-VTI-HW--2000</t>
  </si>
  <si>
    <t>Venturi VAV BoxHot WaterVenturi Valve2400</t>
  </si>
  <si>
    <t>H-VTI-HW--2400</t>
  </si>
  <si>
    <t>Venturi VAV BoxHot WaterVenturi Valve3000</t>
  </si>
  <si>
    <t>H-VTI-HW--3000</t>
  </si>
  <si>
    <t>Venturi VAV BoxHot WaterVenturi Valve400</t>
  </si>
  <si>
    <t>H-VTI-HW--400</t>
  </si>
  <si>
    <t>Venturi VAV BoxHot WaterVenturi Valve600</t>
  </si>
  <si>
    <t>H-VTI-HW--600</t>
  </si>
  <si>
    <t>Venturi VAV BoxHot WaterVenturi Valve800</t>
  </si>
  <si>
    <t>H-VTI-HW--800</t>
  </si>
  <si>
    <t>Venturi VAV BoxNo HeatVenturi Valve1000</t>
  </si>
  <si>
    <t>H-VTI-NO--1000</t>
  </si>
  <si>
    <t>Venturi VAV BoxNo HeatVenturi Valve1200</t>
  </si>
  <si>
    <t>H-VTI-NO--1200</t>
  </si>
  <si>
    <t>Venturi VAV BoxNo HeatVenturi Valve1500</t>
  </si>
  <si>
    <t>H-VTI-NO--1500</t>
  </si>
  <si>
    <t>Venturi VAV BoxNo HeatVenturi Valve200</t>
  </si>
  <si>
    <t>H-VTI-NO--200</t>
  </si>
  <si>
    <t>Venturi VAV BoxNo HeatVenturi Valve2000</t>
  </si>
  <si>
    <t>H-VTI-NO--2000</t>
  </si>
  <si>
    <t>Venturi VAV BoxNo HeatVenturi Valve2400</t>
  </si>
  <si>
    <t>H-VTI-NO--2400</t>
  </si>
  <si>
    <t>Venturi VAV BoxNo HeatVenturi Valve3000</t>
  </si>
  <si>
    <t>H-VTI-NO--3000</t>
  </si>
  <si>
    <t>Venturi VAV BoxNo HeatVenturi Valve400</t>
  </si>
  <si>
    <t>H-VTI-NO--400</t>
  </si>
  <si>
    <t>Venturi VAV BoxNo HeatVenturi Valve600</t>
  </si>
  <si>
    <t>H-VTI-NO--600</t>
  </si>
  <si>
    <t>Venturi VAV BoxNo HeatVenturi Valve800</t>
  </si>
  <si>
    <t>H-VTI-NO--800</t>
  </si>
  <si>
    <t>Water SoftenerWater SoftenerAll10</t>
  </si>
  <si>
    <t>Water Softener</t>
  </si>
  <si>
    <t>WS</t>
  </si>
  <si>
    <t>SFT</t>
  </si>
  <si>
    <t>P-DIRO-SFT--10</t>
  </si>
  <si>
    <t>PWTRSFT</t>
  </si>
  <si>
    <t>Water SoftenerWater SoftenerAll150</t>
  </si>
  <si>
    <t>P-DIRO-SFT--150</t>
  </si>
  <si>
    <t>Water SoftenerWater SoftenerAll25</t>
  </si>
  <si>
    <t>P-DIRO-SFT--25</t>
  </si>
  <si>
    <t>Water SoftenerWater SoftenerAll5</t>
  </si>
  <si>
    <t>P-DIRO-SFT--5</t>
  </si>
  <si>
    <t>Water SoftenerWater SoftenerAll50</t>
  </si>
  <si>
    <t>P-DIRO-SFT--50</t>
  </si>
  <si>
    <t>Water SoftenerWater SoftenerAll75</t>
  </si>
  <si>
    <t>P-DIRO-SFT--75</t>
  </si>
  <si>
    <t>Cobie - NAVFAC Facility Data Workbook</t>
  </si>
  <si>
    <t>D20</t>
  </si>
  <si>
    <t>D20 - PLUMBING</t>
  </si>
  <si>
    <t>D2010</t>
  </si>
  <si>
    <t>PLUMBING FIXTURES</t>
  </si>
  <si>
    <t>D2010 - PLUMBING FIXTURES</t>
  </si>
  <si>
    <t>D2010110</t>
  </si>
  <si>
    <t>Toilet</t>
  </si>
  <si>
    <t>D2010110 - TOILET</t>
  </si>
  <si>
    <t>D2010210</t>
  </si>
  <si>
    <t>D2010210 - URINAL</t>
  </si>
  <si>
    <t>D2010310</t>
  </si>
  <si>
    <t>D2010310 - LAVATORY</t>
  </si>
  <si>
    <t>D2010410</t>
  </si>
  <si>
    <t>D2010410 - SINK</t>
  </si>
  <si>
    <t>D2010430</t>
  </si>
  <si>
    <t>Laboratory Sink</t>
  </si>
  <si>
    <t>D2010430 - LABORATORY SINK</t>
  </si>
  <si>
    <t>D2010510</t>
  </si>
  <si>
    <t>Bathtub</t>
  </si>
  <si>
    <t>D2010510 - BATHTUB</t>
  </si>
  <si>
    <t>D2010610</t>
  </si>
  <si>
    <t>Group Wash Fountain</t>
  </si>
  <si>
    <t>D2010610 - GROUP WASH FOUNTAIN</t>
  </si>
  <si>
    <t>D2010710</t>
  </si>
  <si>
    <t>D2010710 - SHOWER</t>
  </si>
  <si>
    <t>D2010810</t>
  </si>
  <si>
    <t>Drinking Fountain</t>
  </si>
  <si>
    <t>D2010810 - DRINKING FOUNTAIN</t>
  </si>
  <si>
    <t>D2010820</t>
  </si>
  <si>
    <t xml:space="preserve">Water Cooler </t>
  </si>
  <si>
    <t>D2010820 - WATER COOLER</t>
  </si>
  <si>
    <t>D2010901</t>
  </si>
  <si>
    <t>D2010901 - EMERGENCY SHOWER</t>
  </si>
  <si>
    <t>D2010902</t>
  </si>
  <si>
    <t>D2010902 - EMERGENCY EYE WASH</t>
  </si>
  <si>
    <t>D2010903</t>
  </si>
  <si>
    <t>Bidet</t>
  </si>
  <si>
    <t>D2010903 - BIDET</t>
  </si>
  <si>
    <t>D2020</t>
  </si>
  <si>
    <t>DOMESTIC WATER DISTRIBUTION</t>
  </si>
  <si>
    <t>D2020 - DOMESTIC WATER DISTRIBUTION</t>
  </si>
  <si>
    <t>D2020210</t>
  </si>
  <si>
    <t>Water Heaters, Residential, Elec</t>
  </si>
  <si>
    <t>D2020210 - WATER HEATERS, RESIDENTIAL, ELEC</t>
  </si>
  <si>
    <t>D2020220</t>
  </si>
  <si>
    <t>D2020220 - WATER HEATERS, RESIDENTIAL, GAS</t>
  </si>
  <si>
    <t>D2020230</t>
  </si>
  <si>
    <t>Water Heaters, Residential, Oil</t>
  </si>
  <si>
    <t>D2020230 - WATER HEATERS, RESIDENTIAL, OIL</t>
  </si>
  <si>
    <t>D2020240</t>
  </si>
  <si>
    <t>Water Heaters, Commercial, Elec</t>
  </si>
  <si>
    <t>D2020240 - WATER HEATERS, COMMERCIAL, ELEC</t>
  </si>
  <si>
    <t>D2020250</t>
  </si>
  <si>
    <t>Water Heaters, Commercial, Gas</t>
  </si>
  <si>
    <t>D2020250 - WATER HEATERS, COMMERCIAL, GAS</t>
  </si>
  <si>
    <t>D2020260</t>
  </si>
  <si>
    <t>Water Heaters, Commercial, Oil</t>
  </si>
  <si>
    <t>D2020260 - WATER HEATERS, COMMERCIAL, OIL</t>
  </si>
  <si>
    <t>D2020901</t>
  </si>
  <si>
    <t>Booster Pump</t>
  </si>
  <si>
    <t>D2020901 - BOOSTER PUMP</t>
  </si>
  <si>
    <t>D2020902</t>
  </si>
  <si>
    <t>D2020902 - STORAGE TANK</t>
  </si>
  <si>
    <t>D2020903</t>
  </si>
  <si>
    <t>Backflow Preventer</t>
  </si>
  <si>
    <t>D2020903 - BACKFLOW PREVENTER</t>
  </si>
  <si>
    <t>D2020904</t>
  </si>
  <si>
    <t>Heat Transfer Package</t>
  </si>
  <si>
    <t>D2020904 - HEAT TRANSFER PACKAGE</t>
  </si>
  <si>
    <t>D2020905</t>
  </si>
  <si>
    <t>Piping/Fittings</t>
  </si>
  <si>
    <t>D2020905 - PIPING/FITTINGS</t>
  </si>
  <si>
    <t>D2020906</t>
  </si>
  <si>
    <t>Circulating Pump</t>
  </si>
  <si>
    <t>D2020906 - CIRCULATING PUMP</t>
  </si>
  <si>
    <t>D2030</t>
  </si>
  <si>
    <t>SANITARY WASTE</t>
  </si>
  <si>
    <t>D2030 - SANITARY WASTE</t>
  </si>
  <si>
    <t>D2030901</t>
  </si>
  <si>
    <t>Sanitary Waste Separator</t>
  </si>
  <si>
    <t>D2030901 - SANITARY WASTE SEPARATOR</t>
  </si>
  <si>
    <t>D2030902</t>
  </si>
  <si>
    <t>Waste/Vent Piping</t>
  </si>
  <si>
    <t>D2030902 - WASTE/VENT PIPING</t>
  </si>
  <si>
    <t>D2030905</t>
  </si>
  <si>
    <t>D2030905 - SUMP PUMP</t>
  </si>
  <si>
    <t>D2040</t>
  </si>
  <si>
    <t>RAIN WATER DRAINAGE</t>
  </si>
  <si>
    <t>D2040 - RAIN WATER DRAINAGE</t>
  </si>
  <si>
    <t>D2040210</t>
  </si>
  <si>
    <t>D2040210 - ROOF DRAINS</t>
  </si>
  <si>
    <t>D2090</t>
  </si>
  <si>
    <t>OTHER PLUMBING SYSTEMS</t>
  </si>
  <si>
    <t>D2090 - OTHER PLUMBING SYSTEMS</t>
  </si>
  <si>
    <t>D30</t>
  </si>
  <si>
    <t>D30 - HVAC</t>
  </si>
  <si>
    <t>D3010</t>
  </si>
  <si>
    <t>ENERGY SUPPLY</t>
  </si>
  <si>
    <t>D3010 - ENERGY SUPPLY</t>
  </si>
  <si>
    <t>D3020</t>
  </si>
  <si>
    <t>HEAT GENERATING SYSTEMS</t>
  </si>
  <si>
    <t>D3020 - HEAT GENERATING SYSTEMS</t>
  </si>
  <si>
    <t>D3020126</t>
  </si>
  <si>
    <t>Boiler, Electric, Hot Water</t>
  </si>
  <si>
    <t>D3020126 - BOILER, ELECTRIC, HOT WATER</t>
  </si>
  <si>
    <t>D3020128</t>
  </si>
  <si>
    <t>Boiler, Electric, Steam</t>
  </si>
  <si>
    <t>D3020128 - BOILER, ELECTRIC, STEAM</t>
  </si>
  <si>
    <t>D3020130</t>
  </si>
  <si>
    <t>Boiler, Cast Iron, Hot Water, Gas</t>
  </si>
  <si>
    <t>D3020130 - BOILER CAST IRON HOT WATER GAS</t>
  </si>
  <si>
    <t>D3020134</t>
  </si>
  <si>
    <t>Boiler, Cast Iron, Steam, Gas</t>
  </si>
  <si>
    <t>D3020134 - BOILER, CAST IRON, STEAM, GAS</t>
  </si>
  <si>
    <t>D3020136</t>
  </si>
  <si>
    <t>Boiler, Cast Iron, Hot Water, Gas/Oil</t>
  </si>
  <si>
    <t>D3020136 - BOILER, CAST IRON HT WTR GAS/OIL</t>
  </si>
  <si>
    <t>D3020138</t>
  </si>
  <si>
    <t>Boiler, Cast Iron, Steam, Gas/Oil</t>
  </si>
  <si>
    <t>D3020138 - BOILER, CAST IRON, STEAM GAS/OIL</t>
  </si>
  <si>
    <t>D3020311</t>
  </si>
  <si>
    <t>Boiler Fuel Oil Pump</t>
  </si>
  <si>
    <t>D3020311 - BOILER FUEL OIL PUMP</t>
  </si>
  <si>
    <t>D3020901</t>
  </si>
  <si>
    <t>Boiler, Cast Iron, Hot Water, Oil</t>
  </si>
  <si>
    <t>D3020901 - BOILER, CAST IRON, HT WTR, OIL</t>
  </si>
  <si>
    <t>D3020902</t>
  </si>
  <si>
    <t>Boiler, Cast Iron, Steam, Oil</t>
  </si>
  <si>
    <t>D3020902 - BOILER, CAST IRON, STEAM, OIL</t>
  </si>
  <si>
    <t>D3020903</t>
  </si>
  <si>
    <t>Boiler, Solid Fuel</t>
  </si>
  <si>
    <t>D3020903 - BOILER, SOLID FUEL</t>
  </si>
  <si>
    <t>D3020904</t>
  </si>
  <si>
    <t>Boiler Feedwater Tank</t>
  </si>
  <si>
    <t>D3020904 - BOILER FEEDWATER TANK</t>
  </si>
  <si>
    <t>D3020905</t>
  </si>
  <si>
    <t>D3020905 - FURNACE</t>
  </si>
  <si>
    <t>D3020906</t>
  </si>
  <si>
    <t>D3020906 - EXPANSION TANK</t>
  </si>
  <si>
    <t>D3030</t>
  </si>
  <si>
    <t>COOLING GENERATING SYSTEMS</t>
  </si>
  <si>
    <t>D3030 - COOLING GENERATING SYSTEMS</t>
  </si>
  <si>
    <t>D3030120</t>
  </si>
  <si>
    <t>Chiller, Scroll, Air Cooled</t>
  </si>
  <si>
    <t>D3030120 - CHILLER, SCROLL, AIR COOLED</t>
  </si>
  <si>
    <t>D3030125</t>
  </si>
  <si>
    <t>Chiller, Scroll, Water Cooled</t>
  </si>
  <si>
    <t>D3030125 - CHILLER, SCROLL, WATER COOLED</t>
  </si>
  <si>
    <t>D3030130</t>
  </si>
  <si>
    <t>Chiller, Recip, Water Cooled</t>
  </si>
  <si>
    <t>D3030130 - CHILLER, RECIP, WATER COOLED</t>
  </si>
  <si>
    <t>D3030135</t>
  </si>
  <si>
    <t>Chiller, Recip, Air Cooled</t>
  </si>
  <si>
    <t>D3030135 - CHILLER, RECIP, AIR COOLED</t>
  </si>
  <si>
    <t>D3030140</t>
  </si>
  <si>
    <t>Chiller, Centrifugal, Water Cooled</t>
  </si>
  <si>
    <t>D3030140 - CHILLER, CENTRIFUGAL, WTR COOLED</t>
  </si>
  <si>
    <t>D3030145</t>
  </si>
  <si>
    <t>Chiller, Gas Absorption, Water Cooled</t>
  </si>
  <si>
    <t>D3030145 - CHILLER, GAS ABSO, WTR COOLED</t>
  </si>
  <si>
    <t>D3030150</t>
  </si>
  <si>
    <t>Chiller, Steam Absorption, Water Cooled</t>
  </si>
  <si>
    <t>D3030150 - CHILLER, STEAM ABSO, WTR COOLED</t>
  </si>
  <si>
    <t>D3030160</t>
  </si>
  <si>
    <t>Chiller, Screw, Air Cooled</t>
  </si>
  <si>
    <t>D3030160 - CHILLER, SCREW, AIR COOLED</t>
  </si>
  <si>
    <t>D3030165</t>
  </si>
  <si>
    <t>Chiller, Screw, Water Cooled</t>
  </si>
  <si>
    <t>D3030165 - CHILLER, SCREW, WATER COOLED</t>
  </si>
  <si>
    <t>D3030221</t>
  </si>
  <si>
    <t>Condensing Unit, Air Cooled</t>
  </si>
  <si>
    <t>D3030221 - CONDENSING UNIT, AIR COOLED</t>
  </si>
  <si>
    <t>D3030222</t>
  </si>
  <si>
    <t>Condensing Unit, Water Cooled</t>
  </si>
  <si>
    <t>D3030222 - CONDENSING UNIT, WATER COOLED</t>
  </si>
  <si>
    <t>D3030223</t>
  </si>
  <si>
    <t>Split Ductless Heat Pump, Outdoor Unit</t>
  </si>
  <si>
    <t>D3030223 - SPLIT DUCTLESS HEAT PUMP , OUTDOOR UNIT</t>
  </si>
  <si>
    <t>Split Ductless Unit, Outdoor Unit</t>
  </si>
  <si>
    <t>D3030223 - SPLIT DUCTLESS UNIT, OUTDOOR UNIT</t>
  </si>
  <si>
    <t>D3030224</t>
  </si>
  <si>
    <t>Split System Heat Pump, Outdoor Unit</t>
  </si>
  <si>
    <t>D3030224 - SPLIT SYSTEM HEAT PUMP , OUTDOOR UNIT</t>
  </si>
  <si>
    <t>D3030225</t>
  </si>
  <si>
    <t>D3030225 - SPLIT SYSTEM HEAT PUMP , OUTDOOR UNIT</t>
  </si>
  <si>
    <t>D3030310</t>
  </si>
  <si>
    <t>Cooling Tower, Galvanized</t>
  </si>
  <si>
    <t>D3030310 - COOLING TOWER, GALVANIZED</t>
  </si>
  <si>
    <t>D3030320</t>
  </si>
  <si>
    <t>Cooling Tower, Fiberglass</t>
  </si>
  <si>
    <t>D3030320 - COOLING TOWER, FIBERGLASS</t>
  </si>
  <si>
    <t>D3030330</t>
  </si>
  <si>
    <t>Cooling Tower, Stainless Steel</t>
  </si>
  <si>
    <t>D3030330 - COOLING TOWER, STAINLESS STEEL</t>
  </si>
  <si>
    <t>D3030901</t>
  </si>
  <si>
    <t>Condenser, DX, Air Cooled</t>
  </si>
  <si>
    <t>D3030901 - CONDENSER, DX, AIR COOLED</t>
  </si>
  <si>
    <t>D3030902</t>
  </si>
  <si>
    <t>Condenser, DX, Evaporative</t>
  </si>
  <si>
    <t>D3030902 - CONDENSER, DX, EVAPORATIVE</t>
  </si>
  <si>
    <t>D3030903</t>
  </si>
  <si>
    <t>Packaged DX Refrigerant System</t>
  </si>
  <si>
    <t>D3030903 - PACKAGED DX REFRIGERANT SYSTEM</t>
  </si>
  <si>
    <t>D3040</t>
  </si>
  <si>
    <t>DISTRIBUTION SYSTEMS</t>
  </si>
  <si>
    <t>D3040 - DISTRIBUTION SYSTEMS</t>
  </si>
  <si>
    <t>D3040106</t>
  </si>
  <si>
    <t>Air Handling Unit, Field Fab</t>
  </si>
  <si>
    <t>D3040106 - AIR HANDLING UNIT, FIELD FAB</t>
  </si>
  <si>
    <t>D3040110</t>
  </si>
  <si>
    <t>Air Handling Unit, Central Station</t>
  </si>
  <si>
    <t>D3040110 - AIR HANDLING UNIT, CENTRAL STA</t>
  </si>
  <si>
    <t>D3040114</t>
  </si>
  <si>
    <t>Air Handling Unit, Rooftop</t>
  </si>
  <si>
    <t>D3040114 - AIR HANDLING UNIT, ROOFTOP</t>
  </si>
  <si>
    <t>D3040118</t>
  </si>
  <si>
    <t>Fan Coil A/C, Cab Mnt, Two Pipe</t>
  </si>
  <si>
    <t>D3040118 - FAN COIL A/C, CAB MNT, TWO PIPE</t>
  </si>
  <si>
    <t>D3040122</t>
  </si>
  <si>
    <t>Fan Coil A/C, Cab Mnt, Four Pipe</t>
  </si>
  <si>
    <t>D3040122 - FAN COIL A/C, CAB MNT, FOUR PIPE</t>
  </si>
  <si>
    <t>D3040124</t>
  </si>
  <si>
    <t>D3040124 - FAN COIL A/C, DUCT MOUNT, 2 PIPE</t>
  </si>
  <si>
    <t>D3040128</t>
  </si>
  <si>
    <t>Fan Coil A/C, Duct Mnt, Four Pipe</t>
  </si>
  <si>
    <t>D3040128 - FAN COIL A/C, DUCT MOUNT, 4 PIPE</t>
  </si>
  <si>
    <t>D3040132</t>
  </si>
  <si>
    <t>D3040132 - VAV TERMINAL</t>
  </si>
  <si>
    <t>D3040136</t>
  </si>
  <si>
    <t>D3040136 - VAV TERMINAL, FAN POWERED</t>
  </si>
  <si>
    <t>D3040220</t>
  </si>
  <si>
    <t>Fan System, Centrifugal In-line</t>
  </si>
  <si>
    <t>D3040220 - FAN SYSTEM, CENTRIFUGAL IN-LINE</t>
  </si>
  <si>
    <t>D3040230</t>
  </si>
  <si>
    <t>Fan System, Utility Set</t>
  </si>
  <si>
    <t>D3040230 - FAN SYSTEM, UTILITY SET</t>
  </si>
  <si>
    <t>D3040240</t>
  </si>
  <si>
    <t>Fan System, Roof Exhaust</t>
  </si>
  <si>
    <t>D3040240 - FAN SYSTEM, ROOF EXHAUST</t>
  </si>
  <si>
    <t>D3040250</t>
  </si>
  <si>
    <t>Comm/Ind Vacuum Dust Collection</t>
  </si>
  <si>
    <t>D3040250 - COMM/IND VACUUM DUST COLLECTION</t>
  </si>
  <si>
    <t>D3040260</t>
  </si>
  <si>
    <t>Kitchen Exhaust/Make-up Air</t>
  </si>
  <si>
    <t>D3040260 - KITCHEN EXHAUST/MAKE-UP AIR</t>
  </si>
  <si>
    <t>D3040312</t>
  </si>
  <si>
    <t>Condensate Return Pump</t>
  </si>
  <si>
    <t>D3040312 - CONDENSATE RETURN PUMP</t>
  </si>
  <si>
    <t>D3040313</t>
  </si>
  <si>
    <t>Condensate Return Pump, Duplex</t>
  </si>
  <si>
    <t>D3040313 - CONDENSATE RETURN PUMP, DUPLEX</t>
  </si>
  <si>
    <t>D3040330</t>
  </si>
  <si>
    <t>D3040330 - CIRCULATING PUMP, END SUCTION</t>
  </si>
  <si>
    <t>D3040340</t>
  </si>
  <si>
    <t>Circulating Pump, Double Suction</t>
  </si>
  <si>
    <t>D3040340 - CIRCULATING PUMP, DOUBLE SUCTION</t>
  </si>
  <si>
    <t>D3040610</t>
  </si>
  <si>
    <t>Heat Exchanger, Plate Type</t>
  </si>
  <si>
    <t>D3040610 - HEAT EXCHANGER, PLATE TYPE</t>
  </si>
  <si>
    <t>D3040620</t>
  </si>
  <si>
    <t>Heat Exchanger, Shell Type</t>
  </si>
  <si>
    <t>D3040620 - HEAT EXCHANGER, SHELL  TUBE</t>
  </si>
  <si>
    <t>D3040901</t>
  </si>
  <si>
    <t>Dehumidifier</t>
  </si>
  <si>
    <t>D3040901 - DEHUMIDIFIER</t>
  </si>
  <si>
    <t>D3040902</t>
  </si>
  <si>
    <t>D3040902 - HUMIDIFIER</t>
  </si>
  <si>
    <t>D3040903</t>
  </si>
  <si>
    <t>Fan Coil A/C, DX</t>
  </si>
  <si>
    <t>D3040903 - FAN COIL A/C, DX</t>
  </si>
  <si>
    <t>D3040904</t>
  </si>
  <si>
    <t>Split Ductless System, Indoor Unit</t>
  </si>
  <si>
    <t>D3040904 - SPLIT DUCTLESS SYSTEM, INDOOR UNIT</t>
  </si>
  <si>
    <t>D3040905</t>
  </si>
  <si>
    <t>Split System Heat Pump, Indoor Unit</t>
  </si>
  <si>
    <t>D3040905 - SPLIT SYSTEM HEAT PUMP, INDOOR UNIT</t>
  </si>
  <si>
    <t>D3050</t>
  </si>
  <si>
    <t>TERMINAL &amp; PACKAGE UNITS</t>
  </si>
  <si>
    <t>D3050 - TERMINAL &amp; PACKAGE UNITS</t>
  </si>
  <si>
    <t>D3050120</t>
  </si>
  <si>
    <t>Unit Heaters, Gas</t>
  </si>
  <si>
    <t>D3050120 - UNIT HEATERS, GAS</t>
  </si>
  <si>
    <t>D3050130</t>
  </si>
  <si>
    <t>D3050130 - UNIT HEATERS, HYDRONIC</t>
  </si>
  <si>
    <t>D3050170</t>
  </si>
  <si>
    <t>D3050170 - SPLIT SYSTEMS AIR COOLED CONDENSE UNIT</t>
  </si>
  <si>
    <t>D3050175</t>
  </si>
  <si>
    <t>D3050175 - ROOFTOP A/C</t>
  </si>
  <si>
    <t>D3050176</t>
  </si>
  <si>
    <t>Rooftop Air Conditioner, Electric Heat</t>
  </si>
  <si>
    <t>D3050176 - ROOFTOP AIR CONDITIONER, ELECTRIC HEAT</t>
  </si>
  <si>
    <t>D3050178</t>
  </si>
  <si>
    <t>Rooftop Air Conditioner, Hot Water Heat</t>
  </si>
  <si>
    <t>D3050178 - ROOFTOP AIR CONDITIONER, HOT WATER HEAT</t>
  </si>
  <si>
    <t>D3050179</t>
  </si>
  <si>
    <t>Rooftop Air Conditioner, Steam Heat</t>
  </si>
  <si>
    <t>D3050179 - ROOFTOP AIR CONDITIONER, STEAM HEAT</t>
  </si>
  <si>
    <t>D3050185</t>
  </si>
  <si>
    <t>Computer Room Cooling Units</t>
  </si>
  <si>
    <t>D3050185 - COMPUTER ROOM COOLING UNITS</t>
  </si>
  <si>
    <t>D3050201</t>
  </si>
  <si>
    <t>PKG A/C, Air Cooled, Elect Heat</t>
  </si>
  <si>
    <t>D3050201 - PKG A/C, AIR COOLED, ELEC HEAT</t>
  </si>
  <si>
    <t>D3050203</t>
  </si>
  <si>
    <t>PKG A/C, Air Cooled, HW Heat</t>
  </si>
  <si>
    <t>D3050203 - PKG A/C, AIR COOLED, HW HEAT</t>
  </si>
  <si>
    <t>D3050210</t>
  </si>
  <si>
    <t>PKG A/C, Water Cooled, Elect Heat</t>
  </si>
  <si>
    <t>D3050210 - PKG A/C, WATER COOLED, ELEC HEAT</t>
  </si>
  <si>
    <t>D3050220</t>
  </si>
  <si>
    <t>PKG A/C, Water Cooled, HW Heat</t>
  </si>
  <si>
    <t>D3050220 - PKG A/C, WATER COOLED, HW HEAT</t>
  </si>
  <si>
    <t>D3050230</t>
  </si>
  <si>
    <t>Heat Pump, Wtr Source, Cent Sta</t>
  </si>
  <si>
    <t>D3050230 - HEAT PUMP, WTR SOURCE, CENT STA</t>
  </si>
  <si>
    <t>D3050235</t>
  </si>
  <si>
    <t>Heat Pump, Wtr Source, Console</t>
  </si>
  <si>
    <t>D3050235 - HEAT PUMP, WATER SOURCE, CONSOLE</t>
  </si>
  <si>
    <t>D3050240</t>
  </si>
  <si>
    <t>Heat Pump, Duct Mnt, Horizontal</t>
  </si>
  <si>
    <t>D3050240 - HEAT PUMP, DUCT MNT, HORIZONTAL</t>
  </si>
  <si>
    <t>D3050245</t>
  </si>
  <si>
    <t>Heat Pump, Air/Air, Rooftop</t>
  </si>
  <si>
    <t>D3050245 - HEAT PUMP, AIR/AIR, ROOF TOP</t>
  </si>
  <si>
    <t>D3050255</t>
  </si>
  <si>
    <t>Thru-Wall Heat A/C Unit</t>
  </si>
  <si>
    <t>D3050255 - THRU-WALL A/C UNIT</t>
  </si>
  <si>
    <t>D3050260</t>
  </si>
  <si>
    <t>Thru-Wall Heat Heat Pump</t>
  </si>
  <si>
    <t>D3050260 - THRU-WALL HEAT PUMP</t>
  </si>
  <si>
    <t>D3050330</t>
  </si>
  <si>
    <t>Package Terminal Air Conditioner (PTAC)</t>
  </si>
  <si>
    <t>D3050330 - PACKAGE TERMINAL AIR CONDITIONER (PTAC)</t>
  </si>
  <si>
    <t>D3050340</t>
  </si>
  <si>
    <t>Package Terminal Heat Pump (PTHP)</t>
  </si>
  <si>
    <t>D3050340 - PACKAGE TERMINAL HEAT PUMP (PTHP)</t>
  </si>
  <si>
    <t>D3050530</t>
  </si>
  <si>
    <t>Baseboard Heating</t>
  </si>
  <si>
    <t>D3050530 - BASEBOARD HEATING</t>
  </si>
  <si>
    <t>D3050901</t>
  </si>
  <si>
    <t>Unit Heaters, Electric</t>
  </si>
  <si>
    <t>D3050901 - UNIT HEATERS, ELECTRIC</t>
  </si>
  <si>
    <t>D3050902</t>
  </si>
  <si>
    <t>Unit Heater, Infrared</t>
  </si>
  <si>
    <t>D3050902 - UNIT HEATER, INFRARED</t>
  </si>
  <si>
    <t>D3050904</t>
  </si>
  <si>
    <t>Smoke Vents</t>
  </si>
  <si>
    <t>D3050904 - SMOKE VENTS</t>
  </si>
  <si>
    <t>D3050905</t>
  </si>
  <si>
    <t>Hydronic Heating - Fin Tube</t>
  </si>
  <si>
    <t>D3050905 - HYDRONIC HEATING - FIN TUBE</t>
  </si>
  <si>
    <t>D3060</t>
  </si>
  <si>
    <t>CONTROLS &amp; INSTRUMENTATION</t>
  </si>
  <si>
    <t>D3060 - CONTROLS &amp; INSTRUMENTATION</t>
  </si>
  <si>
    <t>D3060901</t>
  </si>
  <si>
    <t>HVAC Controls, Electric, Digital</t>
  </si>
  <si>
    <t>D3060901 - HVAC CONTROLS, ELECTRIC, DIGITAL</t>
  </si>
  <si>
    <t>D3060902</t>
  </si>
  <si>
    <t>HVAC Controls, Pneumatic</t>
  </si>
  <si>
    <t>D3060902 - HVAC CONTROLS, PNUEMATIC</t>
  </si>
  <si>
    <t>D3060903</t>
  </si>
  <si>
    <t>D3060903 - AIR COMPRESSOR</t>
  </si>
  <si>
    <t>D3060904</t>
  </si>
  <si>
    <t>D3060904 - AIR DRYER</t>
  </si>
  <si>
    <t>D3060905</t>
  </si>
  <si>
    <t>Direct Digial Control (DDC) System</t>
  </si>
  <si>
    <t>D3060905 - DIRECT DIGITAL CONTROL (DDC) SYSTEM</t>
  </si>
  <si>
    <t>D3070</t>
  </si>
  <si>
    <t>SYSTEMS TESTING &amp; BALANCING</t>
  </si>
  <si>
    <t>D3070 - SYSTEMS TESTING &amp; BALANCING</t>
  </si>
  <si>
    <t>D3090</t>
  </si>
  <si>
    <t>OTHER HVAC SYSTEMS &amp; EQUIPMENT</t>
  </si>
  <si>
    <t>D3090 - OTHER HVAC SYSTEMS &amp; EQUIPMENT</t>
  </si>
  <si>
    <t>D3090220</t>
  </si>
  <si>
    <t>Energy Recovery Wheel</t>
  </si>
  <si>
    <t>D3090220 - ENERGY RECOVERY WHEEL</t>
  </si>
  <si>
    <t>D3090310</t>
  </si>
  <si>
    <t>Fume Hood Exhaust System</t>
  </si>
  <si>
    <t>D3090310 - FUME HOOD EXHAUST SYSTEM</t>
  </si>
  <si>
    <t>D3090320</t>
  </si>
  <si>
    <t>Garage Exhaust Systems</t>
  </si>
  <si>
    <t>D3090320 - GARAGE EXHAUST SYSTEMS</t>
  </si>
  <si>
    <t>D3090901</t>
  </si>
  <si>
    <t>Industrial Exhaust System</t>
  </si>
  <si>
    <t>D3090901 - INDUSTRIAL EXHAUST SYSTEM</t>
  </si>
  <si>
    <t>D3090902</t>
  </si>
  <si>
    <t>Chemical Feedwater</t>
  </si>
  <si>
    <t>D3090902 - CHEMICAL FEEDWATER</t>
  </si>
  <si>
    <t>D3090903</t>
  </si>
  <si>
    <t>D3090903 - AIR CURTAIN</t>
  </si>
  <si>
    <t>D40</t>
  </si>
  <si>
    <t>FIRE PROTECTION</t>
  </si>
  <si>
    <t>D40 - FIRE PROTECTION</t>
  </si>
  <si>
    <t>D4010</t>
  </si>
  <si>
    <t>SPRINKLERS</t>
  </si>
  <si>
    <t>D4010 - SPRINKLERS</t>
  </si>
  <si>
    <t>D4010310</t>
  </si>
  <si>
    <t>Dry Pipe Systems</t>
  </si>
  <si>
    <t>D4010310 - DRY PIPE SYSTEMS</t>
  </si>
  <si>
    <t>D4010350</t>
  </si>
  <si>
    <t>Preaction Systems</t>
  </si>
  <si>
    <t>D4010350 - PREACTION SYSTEMS</t>
  </si>
  <si>
    <t>D4010370</t>
  </si>
  <si>
    <t>Deluge Systems</t>
  </si>
  <si>
    <t>D4010370 - DELUGE SYSTEMS</t>
  </si>
  <si>
    <t>D4010390</t>
  </si>
  <si>
    <t>Fire Cycle Systems</t>
  </si>
  <si>
    <t>D4010390 - FIRECYCLE SYSTEMS</t>
  </si>
  <si>
    <t>D4010410</t>
  </si>
  <si>
    <t>Wet Pipe Systems</t>
  </si>
  <si>
    <t>D4010410 - WET PIPE SYSTEMS</t>
  </si>
  <si>
    <t>D4010905</t>
  </si>
  <si>
    <t>Fire Pump, Electric Motor Driven</t>
  </si>
  <si>
    <t>D4010905 - FIRE PUMP, ELECTRIC MOTOR DRIVEN</t>
  </si>
  <si>
    <t>D4010906</t>
  </si>
  <si>
    <t>Fire Pump, Engine Driven</t>
  </si>
  <si>
    <t>D4010906 - FIRE PUMP, ENGINE DRIVIEN</t>
  </si>
  <si>
    <t>D4010907</t>
  </si>
  <si>
    <t>Jockey Pump</t>
  </si>
  <si>
    <t>D4010907 - JOCKEY PUMP</t>
  </si>
  <si>
    <t>D4010908</t>
  </si>
  <si>
    <t>D4010908 - AIR COMPRESSOR</t>
  </si>
  <si>
    <t>D4020</t>
  </si>
  <si>
    <t>D4020 - STANDPIPES</t>
  </si>
  <si>
    <t>D4020310</t>
  </si>
  <si>
    <t>Riser</t>
  </si>
  <si>
    <t>D4020310 - RISER</t>
  </si>
  <si>
    <t>D4030</t>
  </si>
  <si>
    <t>D4030 - FIRE PROTECTION SPECIALTIES</t>
  </si>
  <si>
    <t>D4090</t>
  </si>
  <si>
    <t>D4090 - OTHER FIRE PROTECTION SYSTEMS</t>
  </si>
  <si>
    <t>D4090901</t>
  </si>
  <si>
    <t>Carbon Dioxide Extinguishing Syt</t>
  </si>
  <si>
    <t>D4090901 - CARBON DIOXIDE EXTINGUISHING SYS</t>
  </si>
  <si>
    <t>D4090902</t>
  </si>
  <si>
    <t>Hood Fire Protection</t>
  </si>
  <si>
    <t>D4090902 - HOOD FIRE PROTECTION</t>
  </si>
  <si>
    <t>D4090903</t>
  </si>
  <si>
    <t>D4090903 - BACKFLOW PREVENTER</t>
  </si>
  <si>
    <t>D4090904</t>
  </si>
  <si>
    <t>Fire Pumps</t>
  </si>
  <si>
    <t>D4090904 - FIRE PUMPS</t>
  </si>
  <si>
    <t>D4090920</t>
  </si>
  <si>
    <t>Clean Agent Extinguishing Systems</t>
  </si>
  <si>
    <t>D4090920 - CLEAN AGENT EXTINGUISHING SYSTEM</t>
  </si>
  <si>
    <t>D50</t>
  </si>
  <si>
    <t>D50 - ELECTRICAL</t>
  </si>
  <si>
    <t>D5010</t>
  </si>
  <si>
    <t>D5010 - ELECTRICAL SERVICE &amp; DISTRIBUTION</t>
  </si>
  <si>
    <t>D5010120</t>
  </si>
  <si>
    <t>D5010120 - ELECTRICAL SERVICE</t>
  </si>
  <si>
    <t>D5010240</t>
  </si>
  <si>
    <t>D5010240 - SWITCHGEAR</t>
  </si>
  <si>
    <t>D5010901</t>
  </si>
  <si>
    <t>D5010901 - TRANSFER SWITCH</t>
  </si>
  <si>
    <t>D5010902</t>
  </si>
  <si>
    <t>D5010902 - TRANSFORMER</t>
  </si>
  <si>
    <t>D5010903</t>
  </si>
  <si>
    <t>D5010903 - MOTOR CONTROL CENTER</t>
  </si>
  <si>
    <t>D5010905</t>
  </si>
  <si>
    <t>D5010905 - CAPACITOR BANK</t>
  </si>
  <si>
    <t>D5010906</t>
  </si>
  <si>
    <t>D5010906 - PANELBOARDS</t>
  </si>
  <si>
    <t>D5020</t>
  </si>
  <si>
    <t>D5020 - LIGHTING &amp; BRANCH WIRING</t>
  </si>
  <si>
    <t>D5020120</t>
  </si>
  <si>
    <t>D5020120 - ELECTRICAL DISTRIBUTION</t>
  </si>
  <si>
    <t>D5020248</t>
  </si>
  <si>
    <t>D5020248 - INTERIOR LIGHTING, FLUORECENT</t>
  </si>
  <si>
    <t>D5020250</t>
  </si>
  <si>
    <t>D5020250 - INTERIOR LIGHTING, INCANDESCENT</t>
  </si>
  <si>
    <t>D5020252</t>
  </si>
  <si>
    <t>D5020252 - INTERIOR LIGHTING, HIGH INT</t>
  </si>
  <si>
    <t>D5020901</t>
  </si>
  <si>
    <t>D5020901 - EXIT LIGHTING</t>
  </si>
  <si>
    <t>D5020902</t>
  </si>
  <si>
    <t>D5020902 - EXPLOSION PROOF LIGHTING</t>
  </si>
  <si>
    <t>D5020903</t>
  </si>
  <si>
    <t>D5020903 - EXTERIOR LIGHTING</t>
  </si>
  <si>
    <t>D5030</t>
  </si>
  <si>
    <t>D5030 - COMMUNICATION AND SECURITY</t>
  </si>
  <si>
    <t>D5030910</t>
  </si>
  <si>
    <t>D5030910 - COMMUNICATION/ALARM SYSTEMS</t>
  </si>
  <si>
    <t>D5030911</t>
  </si>
  <si>
    <t>D5030911 - FIRE ALARM CONTROL PANEL &amp; ALARM SYSTEM</t>
  </si>
  <si>
    <t>D5030930</t>
  </si>
  <si>
    <t>D5030930 - MASTER BOX</t>
  </si>
  <si>
    <t>D5090</t>
  </si>
  <si>
    <t>D5090 - OTHER ELECTRICAL SYSTEMS</t>
  </si>
  <si>
    <t>D5090210</t>
  </si>
  <si>
    <t>D5090210 - GENERATORS</t>
  </si>
  <si>
    <t>D5090901</t>
  </si>
  <si>
    <t>D5090901 - EMERGENCY LIGHTING</t>
  </si>
  <si>
    <t>D5090902</t>
  </si>
  <si>
    <t>D5090902 - LIGHTNING PROTECTION (ARRESTERS)</t>
  </si>
  <si>
    <t>D5090903</t>
  </si>
  <si>
    <t>D5090903 - GROUNDING SYSTEM</t>
  </si>
  <si>
    <t>D5090904</t>
  </si>
  <si>
    <t>D5090904 - UNINTERUPTIBLE POWER SUPPLY</t>
  </si>
  <si>
    <t>E10</t>
  </si>
  <si>
    <t>E10 - EQUIPMENT</t>
  </si>
  <si>
    <t>E1010</t>
  </si>
  <si>
    <t>E1010 - COMMERCIAL EQUIPMENT</t>
  </si>
  <si>
    <t>E1010220</t>
  </si>
  <si>
    <t>E1010220 - CONDENSING UNIT, AIR COOLED</t>
  </si>
  <si>
    <t>E1010901</t>
  </si>
  <si>
    <t>E1010901 - CONDENSER, DX, AIR COOLED</t>
  </si>
  <si>
    <t>E1010910</t>
  </si>
  <si>
    <t>E1010910 - REFRIGERATOR/FREEZER WALK-IN BOX</t>
  </si>
  <si>
    <t>E1020</t>
  </si>
  <si>
    <t>E1020 - INSTITUTIONAL EQUIPMENT</t>
  </si>
  <si>
    <t>E1030</t>
  </si>
  <si>
    <t>E1030 - VEHICULAR EQUIPMENT</t>
  </si>
  <si>
    <t>E1030110</t>
  </si>
  <si>
    <t>E1030110 - VEHICULAR SERVICE EQUIPMENT</t>
  </si>
  <si>
    <t>E1030111</t>
  </si>
  <si>
    <t>E1030111 - AIR COMPRESSOR</t>
  </si>
  <si>
    <t>E1030112</t>
  </si>
  <si>
    <t>E1030112 - AIR DRYER</t>
  </si>
  <si>
    <t>E1030310</t>
  </si>
  <si>
    <t>E1030310 - LOADING DOCK EQUIPMENT</t>
  </si>
  <si>
    <t>E1040</t>
  </si>
  <si>
    <t>E1040 - INDUSTRIAL PROCESS EQUIPMENT</t>
  </si>
  <si>
    <t>E1090</t>
  </si>
  <si>
    <t>E1090 - OTHER EQUIPMENT</t>
  </si>
  <si>
    <t>E20</t>
  </si>
  <si>
    <t>E20 - FURNISHINGS</t>
  </si>
  <si>
    <t>E2010</t>
  </si>
  <si>
    <t>E2010 - FIXED FURNISHINGS</t>
  </si>
  <si>
    <t>E2020</t>
  </si>
  <si>
    <t>E2020 - MOVEABLE FURNISHINGS</t>
  </si>
  <si>
    <t>E202002</t>
  </si>
  <si>
    <t>E202002 - MODULAR PREFABRICATED FURNITURE</t>
  </si>
  <si>
    <t>HB2004HN40H</t>
  </si>
  <si>
    <t>WCH1056124</t>
  </si>
  <si>
    <t>LF2-CH-101</t>
  </si>
  <si>
    <t>Chiller (Air Cooled)</t>
  </si>
  <si>
    <t>CGAM040F2**2AXJ2A1A1A1HX*
A1D1A4XXX8B1B1A3A1D1XXC*X</t>
  </si>
  <si>
    <t>Trane</t>
  </si>
  <si>
    <t>LF2-GWH-101</t>
  </si>
  <si>
    <t>Conquest</t>
  </si>
  <si>
    <t>40 L 130A-GCML</t>
  </si>
  <si>
    <t>F020033</t>
  </si>
  <si>
    <t>LF2-GWH-102</t>
  </si>
  <si>
    <t>F019966</t>
  </si>
  <si>
    <t>F019860</t>
  </si>
  <si>
    <t>F019942</t>
  </si>
  <si>
    <t>LF2-EF-R02</t>
  </si>
  <si>
    <t>Cook</t>
  </si>
  <si>
    <t>365 ACRUH 365RH11B</t>
  </si>
  <si>
    <t>041SJ81900-00/0000701</t>
  </si>
  <si>
    <t>LF2-LEF-R01</t>
  </si>
  <si>
    <t>LF2-LEF-R02</t>
  </si>
  <si>
    <t>LF2-LEF-R03</t>
  </si>
  <si>
    <t>LF2-LEF-R04</t>
  </si>
  <si>
    <t>LF2-LEF-R05</t>
  </si>
  <si>
    <t>245 QMXLM 245 QMLXE22</t>
  </si>
  <si>
    <t>041SJ81900-01/0000701</t>
  </si>
  <si>
    <t>245 QMXLM 245 QMXLE22</t>
  </si>
  <si>
    <t>041SJ81900-01/0000702</t>
  </si>
  <si>
    <t>150 QMXLHM 150 QMXHPLE12</t>
  </si>
  <si>
    <t>041SJ81900-01/0003001</t>
  </si>
  <si>
    <t>041SJ81900-01/0003002</t>
  </si>
  <si>
    <t>041SJ81900-00/0002401</t>
  </si>
  <si>
    <t>100 ACEL 100C15DL</t>
  </si>
  <si>
    <t>041SJ86020-01/0000701</t>
  </si>
  <si>
    <t>300 CPA 300 CPA CL1</t>
  </si>
  <si>
    <t>165 ACRUX 165RX5B</t>
  </si>
  <si>
    <t>041SJ86020-00/0002601</t>
  </si>
  <si>
    <t>165 ACRUH 165RH7B</t>
  </si>
  <si>
    <t>041SJ86020-00/0000701</t>
  </si>
  <si>
    <t>LF2-LFET-102</t>
  </si>
  <si>
    <t>Amtrol</t>
  </si>
  <si>
    <t>DTXP</t>
  </si>
  <si>
    <t>DTQP</t>
  </si>
  <si>
    <t>03-12-R  22-D50068-B 003</t>
  </si>
  <si>
    <t>05-12-R  22-D50068-B 001</t>
  </si>
  <si>
    <t>03-12-R  22-D50068-B 004</t>
  </si>
  <si>
    <t>03-12-R  22-D50068-B 005</t>
  </si>
  <si>
    <t>03-12-2  22-D50068-B 006</t>
  </si>
  <si>
    <t>05-12-R 22-D50068-B 008</t>
  </si>
  <si>
    <t>04-14-R  22-D50068-B 009</t>
  </si>
  <si>
    <t>03-10-R  22-D50068-B 010</t>
  </si>
  <si>
    <t>04-14-2  22-D60028-B 001</t>
  </si>
  <si>
    <t>04-14-2  22-D60028-B 002</t>
  </si>
  <si>
    <t>04-14-R  22-D60028-B 003</t>
  </si>
  <si>
    <t>03-10-R  22-D60028-B 004</t>
  </si>
  <si>
    <t>03-10-2  22-D60028-B 005</t>
  </si>
  <si>
    <t>02-10-R  22-D60028-B 006</t>
  </si>
  <si>
    <t>04-14-R  22-D60028-B 007</t>
  </si>
  <si>
    <t>05-12-R 22-D60028-B 008</t>
  </si>
  <si>
    <t>04-14-R  22-D60028-B 009</t>
  </si>
  <si>
    <t>04-14-R  22-D60028-B 011</t>
  </si>
  <si>
    <t>06-16-2  22-D60028-B 012</t>
  </si>
  <si>
    <t>03-12-2  22-D60028-B 013</t>
  </si>
  <si>
    <t>04-14-R  22-D60028-B 014</t>
  </si>
  <si>
    <t>04-14-2  22-D53965-B 001</t>
  </si>
  <si>
    <t>04-14-2  22-D53965-B 003</t>
  </si>
  <si>
    <t>04-14-R  22-D53965-B 004</t>
  </si>
  <si>
    <t>02-10-R  22-D53965-B 005</t>
  </si>
  <si>
    <t>02-10-2  22-D53965-B 006</t>
  </si>
  <si>
    <t>02-10-R  22-D53965-B 007</t>
  </si>
  <si>
    <t>04-14-R  22-D53965-B 010</t>
  </si>
  <si>
    <t>04-14-R  22-D53965-B 012</t>
  </si>
  <si>
    <t>03-12-R  22-D53965-B 014</t>
  </si>
  <si>
    <t>04-14-R  22-D53965-B 002</t>
  </si>
  <si>
    <t>03-10-R  22-D50113-B 005</t>
  </si>
  <si>
    <t>03-10-2  22-D50113-B 006</t>
  </si>
  <si>
    <t>04-14-2  22-D50113-B 009</t>
  </si>
  <si>
    <t>04-14-R  22-D50113-B 010</t>
  </si>
  <si>
    <t>04-14-R  22-D50113-B 012</t>
  </si>
  <si>
    <t>06-16-R  22-D50113-B 013</t>
  </si>
  <si>
    <t>04-22-2  22-D50119-B 001</t>
  </si>
  <si>
    <t>DFLP</t>
  </si>
  <si>
    <t>04-14-2  22-D50113-B 016</t>
  </si>
  <si>
    <t>05-12-R  22-D50113-B 017</t>
  </si>
  <si>
    <t>04-22-R  22-D50119-B 002</t>
  </si>
  <si>
    <t>04-22-2  22-D50119-B 003</t>
  </si>
  <si>
    <t>04-22-2  22-D50119-B 004</t>
  </si>
  <si>
    <t>04-22-2  22-D50119-B 005</t>
  </si>
  <si>
    <t>04-22-2  22-D50119-B 006</t>
  </si>
  <si>
    <t>03-12-R  22-D50113-B 018</t>
  </si>
  <si>
    <t>04-14-R  22-D50113-B 019</t>
  </si>
  <si>
    <t>04-22-R  22-D50119-B 007</t>
  </si>
  <si>
    <t>04-22-R  22-D50119-B 008</t>
  </si>
  <si>
    <t>04-22-R  22-D50119-B 009</t>
  </si>
  <si>
    <t>04-22-R  22-D50119-B 010</t>
  </si>
  <si>
    <t>04-22-2  22-D50119-B 011</t>
  </si>
  <si>
    <t>04-22-R  22-D50119-B 012</t>
  </si>
  <si>
    <t>LF2-FPB-101</t>
  </si>
  <si>
    <t>02-08-2  22-D46284-B 001</t>
  </si>
  <si>
    <t>LF2-FPB-102</t>
  </si>
  <si>
    <t>LF2-FPB-103</t>
  </si>
  <si>
    <t>LF2-FPB-104</t>
  </si>
  <si>
    <t>LF2-FPB-105</t>
  </si>
  <si>
    <t>LF2-FPB-106</t>
  </si>
  <si>
    <t>LF2-FPB-107</t>
  </si>
  <si>
    <t>LF2-FPB-108</t>
  </si>
  <si>
    <t>LF2-FPB-109</t>
  </si>
  <si>
    <t>LF2-FPB-110</t>
  </si>
  <si>
    <t>LF2-FPB-111</t>
  </si>
  <si>
    <t>LF2-FPB-112</t>
  </si>
  <si>
    <t>LF2-FPB-113</t>
  </si>
  <si>
    <t>LF2-FPB-114</t>
  </si>
  <si>
    <t>LF2-FPB-115</t>
  </si>
  <si>
    <t>LF2-FPB-116</t>
  </si>
  <si>
    <t>LF2-FPB-117</t>
  </si>
  <si>
    <t>LF2-FPB-118</t>
  </si>
  <si>
    <t>LF2-FPB-119</t>
  </si>
  <si>
    <t>LF2-FPB-301</t>
  </si>
  <si>
    <t>LF2-FPB-302</t>
  </si>
  <si>
    <t>LF2-FPB-303</t>
  </si>
  <si>
    <t>LF2-FPB-304</t>
  </si>
  <si>
    <t>LF2-FPB-305</t>
  </si>
  <si>
    <t>LF2-FPB-306</t>
  </si>
  <si>
    <t>LF2-FPB-307</t>
  </si>
  <si>
    <t>LF2-FPB-308</t>
  </si>
  <si>
    <t>LF2-FPB-309</t>
  </si>
  <si>
    <t>LF2-FPB-310</t>
  </si>
  <si>
    <t>LF2-FPB-320</t>
  </si>
  <si>
    <t>LF2-FPB-311</t>
  </si>
  <si>
    <t>LF2-FPB-312</t>
  </si>
  <si>
    <t>LF2-FPB-313</t>
  </si>
  <si>
    <t>LF2-FPB-314</t>
  </si>
  <si>
    <t>LF2-FPB-315</t>
  </si>
  <si>
    <t>LF2-FPB-316</t>
  </si>
  <si>
    <t>LF2-FPB-317</t>
  </si>
  <si>
    <t>LF2-FPB-318</t>
  </si>
  <si>
    <t>LF2-FPB-319</t>
  </si>
  <si>
    <t>LF2-FPB-321</t>
  </si>
  <si>
    <t>LF2-FPB-322</t>
  </si>
  <si>
    <t>LF2-FPB-323</t>
  </si>
  <si>
    <t>LF2-FPB-324</t>
  </si>
  <si>
    <t>LF2-FPB-401</t>
  </si>
  <si>
    <t>LF2-FPB-402</t>
  </si>
  <si>
    <t>LF2-FPB-403</t>
  </si>
  <si>
    <t>LF2-FPB-404</t>
  </si>
  <si>
    <t>LF2-FPB-405</t>
  </si>
  <si>
    <t>LF2-FPB-406</t>
  </si>
  <si>
    <t>LF2-FPB-407</t>
  </si>
  <si>
    <t>LF2-FPB-408</t>
  </si>
  <si>
    <t>LF2-FPB-409</t>
  </si>
  <si>
    <t>LF2-FPB-410</t>
  </si>
  <si>
    <t>LF2-FPB-411</t>
  </si>
  <si>
    <t>LF2-FPB-412</t>
  </si>
  <si>
    <t>LF2-FPB-413</t>
  </si>
  <si>
    <t>LF2-FPB-414</t>
  </si>
  <si>
    <t>LF2-FPB-501</t>
  </si>
  <si>
    <t>LF2-FPB-502</t>
  </si>
  <si>
    <t>LF2-FPB-503</t>
  </si>
  <si>
    <t>LF2-FPB-504</t>
  </si>
  <si>
    <t>LF2-FPB-505</t>
  </si>
  <si>
    <t>LF2-FPB-506</t>
  </si>
  <si>
    <t>LF2-FPB-508</t>
  </si>
  <si>
    <t>LF2-FPB-509</t>
  </si>
  <si>
    <t>LF2-FPB-510</t>
  </si>
  <si>
    <t>LF2-FPB-511</t>
  </si>
  <si>
    <t>LF2-FPB-512</t>
  </si>
  <si>
    <t>LF2-FPB-513</t>
  </si>
  <si>
    <t>LF2-FPB-514</t>
  </si>
  <si>
    <t>LF2-FPB-515</t>
  </si>
  <si>
    <t>LF2-FPB-516</t>
  </si>
  <si>
    <t>02-08-2  22-D46284-B 002</t>
  </si>
  <si>
    <t>02-08-2  22-D46284-B 003</t>
  </si>
  <si>
    <t>03-12-R  22-D46284-B 004</t>
  </si>
  <si>
    <t>03-10-R  22-D46284-B 005</t>
  </si>
  <si>
    <t>02-08-2  22-D46284-B 006</t>
  </si>
  <si>
    <t>02-08-R  22-D46284-B 007</t>
  </si>
  <si>
    <t>05-10-R  22-D46284-B 010</t>
  </si>
  <si>
    <t>03-10-R  22-D46284-B 011</t>
  </si>
  <si>
    <t>03-10-R  22-D46284-B 012</t>
  </si>
  <si>
    <t>03-10-2  22-D46284-B 013</t>
  </si>
  <si>
    <t>05-12-R  22-D46284-B 014</t>
  </si>
  <si>
    <t>04-14-2  22-D46284-B 015</t>
  </si>
  <si>
    <t>04-14-R  22-D46284-B 016</t>
  </si>
  <si>
    <t>04-14-2  22-D46284-B 017</t>
  </si>
  <si>
    <t>04-14-R  22-D46284-B 018</t>
  </si>
  <si>
    <t>03-10-2  22-D46284-B 019</t>
  </si>
  <si>
    <t>03-10-R  22-D24380-B 001</t>
  </si>
  <si>
    <t>03-10-R  22-D24380-B 003</t>
  </si>
  <si>
    <t>02-10-R  22-D24380-B 004</t>
  </si>
  <si>
    <t>02-08-R  22-D24380-B 005</t>
  </si>
  <si>
    <t>05-12-2  22-D24380-B 006</t>
  </si>
  <si>
    <t>05-12-R  22-D24380-B 007</t>
  </si>
  <si>
    <t>05-12-R  22-D24380-B 008</t>
  </si>
  <si>
    <t>02-08-R  22-D24380-B 009</t>
  </si>
  <si>
    <t>02-10-R  22-D24380-B 010</t>
  </si>
  <si>
    <t>04-14-R  22-C98690-A 001</t>
  </si>
  <si>
    <t>04-14-2  22-C98690-A 002</t>
  </si>
  <si>
    <t>04-14-R  22-C98690-A 003</t>
  </si>
  <si>
    <t>05-12-R  22-C98690-A 004</t>
  </si>
  <si>
    <t>04-14-2  22-C98690-A 005</t>
  </si>
  <si>
    <t>03-12-2  22-C98690-A 006</t>
  </si>
  <si>
    <t>03-10-R  22-C98690-A 007</t>
  </si>
  <si>
    <t>03-10-R  22-C98690-A 008</t>
  </si>
  <si>
    <t>05-12-R  22-C98690-A 009</t>
  </si>
  <si>
    <t>04-14-2  22-C98690-A 010</t>
  </si>
  <si>
    <t>04-14-R  22-C98690-A 011</t>
  </si>
  <si>
    <t>03-12-R  22-C98690-A 012</t>
  </si>
  <si>
    <t>06-16-R  22-C98690-A 013</t>
  </si>
  <si>
    <t>02-08-2  22-C98690-A 014</t>
  </si>
  <si>
    <t>02-08-R  22-C98690-A 015</t>
  </si>
  <si>
    <t>04-14-R  22-C98690-A 016</t>
  </si>
  <si>
    <t>05-12-R  22-C98690-A 017</t>
  </si>
  <si>
    <t>04-14-2  22-C98690-A 018</t>
  </si>
  <si>
    <t>04-14-R  22-C98690-A 019</t>
  </si>
  <si>
    <t>02-08-2  22-C98690-A 020</t>
  </si>
  <si>
    <t>02-08-R  22-C98690-A 021</t>
  </si>
  <si>
    <t>02-08-2  22-C98690-A 022</t>
  </si>
  <si>
    <t>03-10-2  22-D60515-B 003</t>
  </si>
  <si>
    <t>03-10-R  22-E83297-C 001</t>
  </si>
  <si>
    <t>04-14-R  22-C92120-A 001</t>
  </si>
  <si>
    <t>04-14-2  22-C92120-A 014</t>
  </si>
  <si>
    <t>04-14-R  22-C92120-A 013</t>
  </si>
  <si>
    <t>04-14-2  22-C92120-A 011</t>
  </si>
  <si>
    <t>04-14-2  22-C92120-A 012</t>
  </si>
  <si>
    <t>02-10-2  22-C92120-A 010</t>
  </si>
  <si>
    <t>03-10-R  22-C92120-A 009</t>
  </si>
  <si>
    <t>03-10-2  22-C92120-A 008</t>
  </si>
  <si>
    <t>04-14-2  22-C92120-A 007</t>
  </si>
  <si>
    <t>04-14-2  22-C92120-A 006</t>
  </si>
  <si>
    <t>04-14-R  22-C92120-A 005</t>
  </si>
  <si>
    <t>03-12-R  22-C92120-A 004</t>
  </si>
  <si>
    <t>06-16-R  22-C92120-A 003</t>
  </si>
  <si>
    <t>04-14-R  22-C92120-A 002</t>
  </si>
  <si>
    <t>04-14-2  22-D09663-A 001</t>
  </si>
  <si>
    <t>04-14-R  22-D09663-A 002</t>
  </si>
  <si>
    <t>04-22-R  22-D22873-B 002</t>
  </si>
  <si>
    <t>04-22-R  22-D22873-B 003</t>
  </si>
  <si>
    <t>04-22-R  22-D22873-B 004</t>
  </si>
  <si>
    <t>LF2-FPB-507</t>
  </si>
  <si>
    <t>04-22-2  22-D22873-B 005</t>
  </si>
  <si>
    <t>04-22-2  22-D22873-B 006</t>
  </si>
  <si>
    <t>04-14-2  22-D09663-A 003</t>
  </si>
  <si>
    <t>04-22-R  22-D22873-B 007</t>
  </si>
  <si>
    <t>04-22-2  22-D22873-B 009</t>
  </si>
  <si>
    <t>04-22-2  22-D22873-B 008</t>
  </si>
  <si>
    <t>04-22-2  22-D22873-B 012</t>
  </si>
  <si>
    <t>LF2-HWRP-102</t>
  </si>
  <si>
    <t>OA323646-1-1</t>
  </si>
  <si>
    <t>OANE649E4-C0C400JR-A1R00AF0002000F0B1A5</t>
  </si>
  <si>
    <t>LF2-RTU-R05</t>
  </si>
  <si>
    <t>Annexair</t>
  </si>
  <si>
    <t>3595-01-0822</t>
  </si>
  <si>
    <t>2ERP-E-40-HP-C-HG-EC-EC-SS-AZ92</t>
  </si>
  <si>
    <t>LF2-RTU-R06</t>
  </si>
  <si>
    <t>LF2-CU-R04</t>
  </si>
  <si>
    <t>LF2-CU-R05</t>
  </si>
  <si>
    <t>LF2-CU-R06</t>
  </si>
  <si>
    <t>LF2-CU-R07</t>
  </si>
  <si>
    <t>LF2-CU-R08</t>
  </si>
  <si>
    <t>LF2-PAC-210</t>
  </si>
  <si>
    <t>LF2-PAC-211</t>
  </si>
  <si>
    <t>LF2-PAC-301</t>
  </si>
  <si>
    <t>LF2-PAC-401</t>
  </si>
  <si>
    <t>LF2-PAC-501</t>
  </si>
  <si>
    <t>LF2-PAC-101</t>
  </si>
  <si>
    <t>LF2-PAC-102</t>
  </si>
  <si>
    <t>LF2-PAC-103</t>
  </si>
  <si>
    <t>LF2-PAC-104</t>
  </si>
  <si>
    <t>LF2-PAC-105</t>
  </si>
  <si>
    <t>LF2-PAC-106</t>
  </si>
  <si>
    <t>LF2-PAC-107</t>
  </si>
  <si>
    <t>LF2-PAC-108</t>
  </si>
  <si>
    <t>LF2-PAC-109</t>
  </si>
  <si>
    <t>LF2-PAC-110</t>
  </si>
  <si>
    <t>LF2-PAC-111</t>
  </si>
  <si>
    <t>LF2-PAC-112</t>
  </si>
  <si>
    <t>LF2-PAC-113</t>
  </si>
  <si>
    <t>LF2-PAC-114</t>
  </si>
  <si>
    <t>LF2-PAC-115</t>
  </si>
  <si>
    <t>LF2-PAC-116</t>
  </si>
  <si>
    <t>Mitsubishi</t>
  </si>
  <si>
    <t>TPCA0A0421KA70A</t>
  </si>
  <si>
    <t>18M0005265TKC7</t>
  </si>
  <si>
    <t>TRUYA0421KA70NA</t>
  </si>
  <si>
    <t>11U001987H1E30</t>
  </si>
  <si>
    <t>TPEFYP072MH140A</t>
  </si>
  <si>
    <t>1XW014687GEHB4</t>
  </si>
  <si>
    <t>LF2-CU-R01-MOD-2</t>
  </si>
  <si>
    <t>LF2-CU-R01-MOD-3</t>
  </si>
  <si>
    <t>LF2-CU-R01-MOD-1</t>
  </si>
  <si>
    <t>TUHYE1444AN40AN</t>
  </si>
  <si>
    <t>1XP0002850T83W</t>
  </si>
  <si>
    <t>TUHYE1204AN40AN</t>
  </si>
  <si>
    <t>1ZP0008250T83U</t>
  </si>
  <si>
    <t>1XP0006150T83U</t>
  </si>
  <si>
    <t>TPEFYP096MH140A</t>
  </si>
  <si>
    <t>19W010207GEHB5</t>
  </si>
  <si>
    <t>TPLFYP048EM140B</t>
  </si>
  <si>
    <t>19M0037065TLAM</t>
  </si>
  <si>
    <t>LF2-CU-R03-MOD-1</t>
  </si>
  <si>
    <t>LF2-CU-R03-MOD-2</t>
  </si>
  <si>
    <t>1ZP0007550T83U</t>
  </si>
  <si>
    <t>LF2-CU-R03-MOD-3</t>
  </si>
  <si>
    <t>TUHYE0964AN40AN</t>
  </si>
  <si>
    <t>18P0005750T83S</t>
  </si>
  <si>
    <t>TUHYE0724AN40AN</t>
  </si>
  <si>
    <t>19P0003250T83Q</t>
  </si>
  <si>
    <t>19M0035465TLAM</t>
  </si>
  <si>
    <t>19M0036765TLAM</t>
  </si>
  <si>
    <t>19M0037465TLAM</t>
  </si>
  <si>
    <t>TPKFYP030KM142A</t>
  </si>
  <si>
    <t>18M0045865TKLZ</t>
  </si>
  <si>
    <t>16W000157GFHH3</t>
  </si>
  <si>
    <t>TUHYE2164AN40AN</t>
  </si>
  <si>
    <t>TPEADA0241AA70A</t>
  </si>
  <si>
    <t>1ZR0083730P905</t>
  </si>
  <si>
    <t>TRUZH0241HA10NA</t>
  </si>
  <si>
    <t>1ZU001907H1L90</t>
  </si>
  <si>
    <t>19M0037665TLAM</t>
  </si>
  <si>
    <t>19M0035665TLAM</t>
  </si>
  <si>
    <t>19M0036365TLAM</t>
  </si>
  <si>
    <t>19M0036065TLAM</t>
  </si>
  <si>
    <t>LF2-CU-R09</t>
  </si>
  <si>
    <t>TPCFYP036KM140B</t>
  </si>
  <si>
    <t>17M0004665TKC3</t>
  </si>
  <si>
    <t>18M0007165TKC3</t>
  </si>
  <si>
    <t>19W010437GEHB5</t>
  </si>
  <si>
    <t>TPKA0A0361KA70A</t>
  </si>
  <si>
    <t>16M0148665TKM2</t>
  </si>
  <si>
    <t>TRUYA0361KA70NA</t>
  </si>
  <si>
    <t>1YU014147H1D34</t>
  </si>
  <si>
    <t>19W010047GEHB5</t>
  </si>
  <si>
    <t>LF2-CU-R02-MOD-1</t>
  </si>
  <si>
    <t>LF2-CU-R02-MOD-2</t>
  </si>
  <si>
    <t>1ZP0007750T83U</t>
  </si>
  <si>
    <t>1ZP0007950T83U</t>
  </si>
  <si>
    <t>19W010057GEHB5</t>
  </si>
  <si>
    <t>19W010427GEHB5</t>
  </si>
  <si>
    <t>19M0036565TLAM</t>
  </si>
  <si>
    <t>19M0036965TLAM</t>
  </si>
  <si>
    <t>19M0037165TLAM</t>
  </si>
  <si>
    <t>17M0004865TKC3</t>
  </si>
  <si>
    <t>TUMYP0601AK43NA</t>
  </si>
  <si>
    <t>1XU0142477SS12</t>
  </si>
  <si>
    <t>TPKFYP024KM142A</t>
  </si>
  <si>
    <t>16M00023265TKLY</t>
  </si>
  <si>
    <t>19W010217GEHB5</t>
  </si>
  <si>
    <t>1XW014997GEHB4</t>
  </si>
  <si>
    <t>TPEFYP054MH142A</t>
  </si>
  <si>
    <t>19W004937GEHA8</t>
  </si>
  <si>
    <t>TUHYE1924AN40AN</t>
  </si>
  <si>
    <t>1YP0003550T841</t>
  </si>
  <si>
    <t>19W010417GEHB5</t>
  </si>
  <si>
    <t>19W010407GEHB5</t>
  </si>
  <si>
    <t>17M0027765TKLZ</t>
  </si>
  <si>
    <t>LF1-CU-R02-MOD-1</t>
  </si>
  <si>
    <t>LF1-CU-R02-MOD-2</t>
  </si>
  <si>
    <t>LF1-CU-R02-MOD-3</t>
  </si>
  <si>
    <t>17P0004750T83S</t>
  </si>
  <si>
    <t>18P0005450T83S</t>
  </si>
  <si>
    <t>19P0003150T83Q</t>
  </si>
  <si>
    <t>17M0029865TKLZ</t>
  </si>
  <si>
    <t>18M0037965TKLZ</t>
  </si>
  <si>
    <t>TPKFYP036KM140B</t>
  </si>
  <si>
    <t>13M0000465TKC3</t>
  </si>
  <si>
    <t>17M0027365TKLZ</t>
  </si>
  <si>
    <t>16M0024165TKLY</t>
  </si>
  <si>
    <t>1XP0006050T83U</t>
  </si>
  <si>
    <t>17M0003565TKC3</t>
  </si>
  <si>
    <t>16M0003165TKC3</t>
  </si>
  <si>
    <t>16M0023965TKLY</t>
  </si>
  <si>
    <t>16M0003065TKC3</t>
  </si>
  <si>
    <t>16M0002565TKC3</t>
  </si>
  <si>
    <t>16M0032765TKLY</t>
  </si>
  <si>
    <t>16M0026865TKLY</t>
  </si>
  <si>
    <t>LF2-EAV-101</t>
  </si>
  <si>
    <t>Terminal Unit VAV (no reheat)</t>
  </si>
  <si>
    <t>LF2-EAV-102</t>
  </si>
  <si>
    <t>LF2-EAV-103</t>
  </si>
  <si>
    <t>LF2-EAV-104</t>
  </si>
  <si>
    <t>LF2-EAV-105</t>
  </si>
  <si>
    <t>LF2-EAV-106</t>
  </si>
  <si>
    <t>LF2-EAV-107</t>
  </si>
  <si>
    <t>LF2-EAV-108</t>
  </si>
  <si>
    <t>LF2-EAV-109</t>
  </si>
  <si>
    <t>LF2-EAV-110</t>
  </si>
  <si>
    <t>LF2-EAV-111</t>
  </si>
  <si>
    <t>LF2-EAV-112</t>
  </si>
  <si>
    <t>LF2-EAV-113</t>
  </si>
  <si>
    <t>LF2-EAV-114</t>
  </si>
  <si>
    <t>LF2-EAV-115</t>
  </si>
  <si>
    <t>LF2-EAV-116</t>
  </si>
  <si>
    <t>DESV</t>
  </si>
  <si>
    <t>16-0R-D46278-001</t>
  </si>
  <si>
    <t>12-0R-D46278-002</t>
  </si>
  <si>
    <t>12-0R-D46278-003</t>
  </si>
  <si>
    <t>14-0R-D46278-004</t>
  </si>
  <si>
    <t>16-0R-D46278-005</t>
  </si>
  <si>
    <t>16-0R-D46278-006</t>
  </si>
  <si>
    <t>14-0L-D46278-007</t>
  </si>
  <si>
    <t>14-0L-D46278-008</t>
  </si>
  <si>
    <t>14-0L-D46278-009</t>
  </si>
  <si>
    <t>12-0R-D46278-010</t>
  </si>
  <si>
    <t>14-0R-D46278-012</t>
  </si>
  <si>
    <t>14-0R-D46278-011</t>
  </si>
  <si>
    <t>06-0L-D46278-013</t>
  </si>
  <si>
    <t>06-0R-D46278-014</t>
  </si>
  <si>
    <t>08-0R-D46278-015</t>
  </si>
  <si>
    <t>08-0L-D46278-016</t>
  </si>
  <si>
    <t>LF2-EAV-201</t>
  </si>
  <si>
    <t>LF2-EAV-202</t>
  </si>
  <si>
    <t>LF2-EAV-203</t>
  </si>
  <si>
    <t>LF2-EAV-204</t>
  </si>
  <si>
    <t>LF2-EAV-205</t>
  </si>
  <si>
    <t>LF2-EAV-206</t>
  </si>
  <si>
    <t>LF2-EAV-207</t>
  </si>
  <si>
    <t>LF2-EAV-208</t>
  </si>
  <si>
    <t>LF2-EAV-209</t>
  </si>
  <si>
    <t>LF2-EAV-210</t>
  </si>
  <si>
    <t>LF2-EAV-211</t>
  </si>
  <si>
    <t>LF2-EAV-212</t>
  </si>
  <si>
    <t>LF2-EAV-213</t>
  </si>
  <si>
    <t>LF2-EAV-214</t>
  </si>
  <si>
    <t>LF2-EAV-215</t>
  </si>
  <si>
    <t>LF2-EAV-216</t>
  </si>
  <si>
    <t>LF2-EAV-217</t>
  </si>
  <si>
    <t>LF2-EAV-218</t>
  </si>
  <si>
    <t>LF2-EAV-219</t>
  </si>
  <si>
    <t>LF2-EAV-220</t>
  </si>
  <si>
    <t>LF2-EAV-221</t>
  </si>
  <si>
    <t>LF2-EAV-222</t>
  </si>
  <si>
    <t>LF2-EAV-223</t>
  </si>
  <si>
    <t>LF2-EAV-224</t>
  </si>
  <si>
    <t>LF2-EAV-225</t>
  </si>
  <si>
    <t>14-0R-D24373-001</t>
  </si>
  <si>
    <t>16-0L-D24373-028</t>
  </si>
  <si>
    <t>16-0R-D24373-029</t>
  </si>
  <si>
    <t>10-0R-D24373-030</t>
  </si>
  <si>
    <t>16-0L-D24373-031</t>
  </si>
  <si>
    <t>16-0L-D24373-032</t>
  </si>
  <si>
    <t>10-0L-D24373-033</t>
  </si>
  <si>
    <t>16-0L-D24373-034</t>
  </si>
  <si>
    <t>14-0R-D24373-035</t>
  </si>
  <si>
    <t>14-0R-D24373-036</t>
  </si>
  <si>
    <t>08-0L-D24373-037</t>
  </si>
  <si>
    <t>06-0R-D24373-038</t>
  </si>
  <si>
    <t>06-0L-D24373-039</t>
  </si>
  <si>
    <t>10-0L-D24373-027</t>
  </si>
  <si>
    <t>12-0L-D24373-026</t>
  </si>
  <si>
    <t>14-0R-D24373-025</t>
  </si>
  <si>
    <t>12-0L-D24373-024</t>
  </si>
  <si>
    <t>12-0R-D24373-023</t>
  </si>
  <si>
    <t>06-0R-D24373-012</t>
  </si>
  <si>
    <t>LF2-EAV-229</t>
  </si>
  <si>
    <t>10-0R-D24373-021</t>
  </si>
  <si>
    <t>12-0L-D24373-020</t>
  </si>
  <si>
    <t>10-0L-D24373-019</t>
  </si>
  <si>
    <t>06-0R-D24373-018</t>
  </si>
  <si>
    <t>07-0R-D24373-017</t>
  </si>
  <si>
    <t>10-0R-D24373-016</t>
  </si>
  <si>
    <t>LF2-EAV-226</t>
  </si>
  <si>
    <t>LF2-EAV-227</t>
  </si>
  <si>
    <t>LF2-EAV-228</t>
  </si>
  <si>
    <t>LF2-EAV-230</t>
  </si>
  <si>
    <t>08-0R-D24373-015</t>
  </si>
  <si>
    <t>08-0L-D24373-014</t>
  </si>
  <si>
    <t>12-0L-D24373-013</t>
  </si>
  <si>
    <t>12-0R-D24373-011</t>
  </si>
  <si>
    <t>LF2-EAV-231</t>
  </si>
  <si>
    <t>LF2-EAV-232</t>
  </si>
  <si>
    <t>LF2-EAV-233</t>
  </si>
  <si>
    <t>LF2-EAV-234</t>
  </si>
  <si>
    <t>LF2-EAV-235</t>
  </si>
  <si>
    <t>LF2-EAV-236</t>
  </si>
  <si>
    <t>LF2-EAV-237</t>
  </si>
  <si>
    <t>LF2-EAV-238</t>
  </si>
  <si>
    <t>LF2-EAV-239</t>
  </si>
  <si>
    <t>08-0L-D24373-010</t>
  </si>
  <si>
    <t>06-0L-D24373-009</t>
  </si>
  <si>
    <t>14-0R-D24373-008</t>
  </si>
  <si>
    <t>14-0R-D24373-007</t>
  </si>
  <si>
    <t>14-0L-D24373-006</t>
  </si>
  <si>
    <t>10-0L-D24373-005</t>
  </si>
  <si>
    <t>16-0R-D24373-004</t>
  </si>
  <si>
    <t>12-0L-D24373-003</t>
  </si>
  <si>
    <t>10-0L-D24460-039</t>
  </si>
  <si>
    <t>16-0R-D46246-001</t>
  </si>
  <si>
    <t>LF2-VAV-L101</t>
  </si>
  <si>
    <t>LF2-VAV-L102</t>
  </si>
  <si>
    <t>LF2-VAV-L103</t>
  </si>
  <si>
    <t>LF2-VAV-L104</t>
  </si>
  <si>
    <t>LF2-VAV-L105</t>
  </si>
  <si>
    <t>LF2-VAV-L106</t>
  </si>
  <si>
    <t>LF2-VAV-L107</t>
  </si>
  <si>
    <t>LF2-VAV-L108</t>
  </si>
  <si>
    <t>LF2-VAV-L109</t>
  </si>
  <si>
    <t>LF2-VAV-L110</t>
  </si>
  <si>
    <t>LF2-VAV-L111</t>
  </si>
  <si>
    <t>LF2-VAV-L112</t>
  </si>
  <si>
    <t>LF2-VAV-L113</t>
  </si>
  <si>
    <t>LF2-VAV-L114</t>
  </si>
  <si>
    <t>LF2-VAV-L115</t>
  </si>
  <si>
    <t>LF2-VAV-L116</t>
  </si>
  <si>
    <t>12-0R-D46246-002</t>
  </si>
  <si>
    <t>12-0L-D46246-003</t>
  </si>
  <si>
    <t>14-0L-D46246-004</t>
  </si>
  <si>
    <t>14-0R-D46246-009</t>
  </si>
  <si>
    <t>12-0L-D46246-010</t>
  </si>
  <si>
    <t>14-0R-D46246-011</t>
  </si>
  <si>
    <t>14-0L-D46246-012</t>
  </si>
  <si>
    <t>08-0R-D46246-013</t>
  </si>
  <si>
    <t>12-0L-D46246-014</t>
  </si>
  <si>
    <t>10-0R-D46246-015</t>
  </si>
  <si>
    <t>08-0L-D46246-013</t>
  </si>
  <si>
    <t>14-0R-D24460-009</t>
  </si>
  <si>
    <t>10-0R-D24460-012</t>
  </si>
  <si>
    <t>10-0R-D24460-013</t>
  </si>
  <si>
    <t>10-0R-D24460-019</t>
  </si>
  <si>
    <t>12-0R-D24460-020</t>
  </si>
  <si>
    <t>08-0L-D24460-025</t>
  </si>
  <si>
    <t>LF2-VAV-L223</t>
  </si>
  <si>
    <t>LF2-VAV-L229</t>
  </si>
  <si>
    <t>10-0R-D24460-028</t>
  </si>
  <si>
    <t>08-0R-D24460-029</t>
  </si>
  <si>
    <t>10-0R-D24460-030</t>
  </si>
  <si>
    <t>08-0R-D24460-031</t>
  </si>
  <si>
    <t>08-0R-D24460-032</t>
  </si>
  <si>
    <t>12-0L-D24460-033</t>
  </si>
  <si>
    <t>12-0R-D24460-035</t>
  </si>
  <si>
    <t>12-0R-D24460-034</t>
  </si>
  <si>
    <t>10-0L-D24460-036</t>
  </si>
  <si>
    <t>14-0L-D24460-037</t>
  </si>
  <si>
    <t>08-0R-D24460-040</t>
  </si>
  <si>
    <t>LF2-VAV-501</t>
  </si>
  <si>
    <t>LF2-VAV-502</t>
  </si>
  <si>
    <t>LF2-VAV-503</t>
  </si>
  <si>
    <t>LF2-VAV-504</t>
  </si>
  <si>
    <t>LF2-VAV-505</t>
  </si>
  <si>
    <t>LF2-VAV-506</t>
  </si>
  <si>
    <t>LF2-VAV-507</t>
  </si>
  <si>
    <t>LF2-VAV-512</t>
  </si>
  <si>
    <t>LF2-VAV-515</t>
  </si>
  <si>
    <t>LF2-VAV-510</t>
  </si>
  <si>
    <t>LF2-VAV-511</t>
  </si>
  <si>
    <t>LF2-VAV-508</t>
  </si>
  <si>
    <t>LF2-VAV-509</t>
  </si>
  <si>
    <t>LF2-VAV-516</t>
  </si>
  <si>
    <t>LF2-VAV-517</t>
  </si>
  <si>
    <t>LF2-VAV-518</t>
  </si>
  <si>
    <t>LF2-VAV-519</t>
  </si>
  <si>
    <t>LF2-VAV-520</t>
  </si>
  <si>
    <t>LF2-VAV-401</t>
  </si>
  <si>
    <t>LF2-VAV-402</t>
  </si>
  <si>
    <t>LF2-VAV-403</t>
  </si>
  <si>
    <t>LF2-VAV-404</t>
  </si>
  <si>
    <t>LF2-VAV-405</t>
  </si>
  <si>
    <t>LF2-VAV-406</t>
  </si>
  <si>
    <t>LF2-VAV-407</t>
  </si>
  <si>
    <t>LF2-VAV-408</t>
  </si>
  <si>
    <t>LF2-VAV-409</t>
  </si>
  <si>
    <t>LF2-VAV-410</t>
  </si>
  <si>
    <t>LF2-VAV-422</t>
  </si>
  <si>
    <t>10-0R-D09683-001</t>
  </si>
  <si>
    <t>08-0L-D09683-002</t>
  </si>
  <si>
    <t>10-0L-D09683-002</t>
  </si>
  <si>
    <t>12-0R-D09683-006</t>
  </si>
  <si>
    <t>08-0R-D09684-001</t>
  </si>
  <si>
    <t>10-0R-D09683-007</t>
  </si>
  <si>
    <t>12-0L-D09683-008</t>
  </si>
  <si>
    <t>08-0R-D09683-009</t>
  </si>
  <si>
    <t>LF2-VAV-513</t>
  </si>
  <si>
    <t>LF2-VAV-514</t>
  </si>
  <si>
    <t>10-0R-D09683-010</t>
  </si>
  <si>
    <t>10-0R-D09684-004</t>
  </si>
  <si>
    <t>10-0L-D09684-005</t>
  </si>
  <si>
    <t>08-0R-D09683-013</t>
  </si>
  <si>
    <t>08-0L-D09683-014</t>
  </si>
  <si>
    <t>08-0R-C92139-002</t>
  </si>
  <si>
    <t>10-0R-C92139-001</t>
  </si>
  <si>
    <t>08-0L-C92139-014</t>
  </si>
  <si>
    <t>08-0L-C92139-013</t>
  </si>
  <si>
    <t>10-0L-C92128-001</t>
  </si>
  <si>
    <t>08-0L-C92128-001</t>
  </si>
  <si>
    <t>08-0R-C92139-012</t>
  </si>
  <si>
    <t>08-0R-C92139-011</t>
  </si>
  <si>
    <t>12-0R-C92139-010</t>
  </si>
  <si>
    <t>08-0R-C92128-004</t>
  </si>
  <si>
    <t>LF2-VAV-420</t>
  </si>
  <si>
    <t>LF2-VAV-421</t>
  </si>
  <si>
    <t>LF2-VAV-411</t>
  </si>
  <si>
    <t>LF2-VAV-412</t>
  </si>
  <si>
    <t>LF2-VAV-413</t>
  </si>
  <si>
    <t>LF2-VAV-414</t>
  </si>
  <si>
    <t>LF2-VAV-415</t>
  </si>
  <si>
    <t>LF2-VAV-416</t>
  </si>
  <si>
    <t>LF2-VAV-417</t>
  </si>
  <si>
    <t>LF2-VAV-418</t>
  </si>
  <si>
    <t>LF2-VAV-419</t>
  </si>
  <si>
    <t>10-0L-C92139-009</t>
  </si>
  <si>
    <t>12-0R-C92139-008</t>
  </si>
  <si>
    <t>08-0L-C92139-007</t>
  </si>
  <si>
    <t>12-0L-C92128-005</t>
  </si>
  <si>
    <t>04-14-C92120-002</t>
  </si>
  <si>
    <t>10-0L-C92139-006</t>
  </si>
  <si>
    <t>10-0L-C92139-005</t>
  </si>
  <si>
    <t>12-0R-C92139-004</t>
  </si>
  <si>
    <t>10-0R-C92128-007</t>
  </si>
  <si>
    <t>10-0L-C92128-008</t>
  </si>
  <si>
    <t>08-0L-C92128-002</t>
  </si>
  <si>
    <t>08-0L-C92139-003</t>
  </si>
  <si>
    <t>LF2-VAV-301</t>
  </si>
  <si>
    <t>LF2-VAV-302</t>
  </si>
  <si>
    <t>LF2-VAV-303</t>
  </si>
  <si>
    <t>LF2-VAV-304</t>
  </si>
  <si>
    <t>LF2-VAV-305</t>
  </si>
  <si>
    <t>LF2-VAV-306</t>
  </si>
  <si>
    <t>LF2-VAV-307</t>
  </si>
  <si>
    <t>LF2-VAV-308</t>
  </si>
  <si>
    <t>LF2-VAV-309</t>
  </si>
  <si>
    <t>LF2-VAV-310</t>
  </si>
  <si>
    <t>LF2-VAV-311</t>
  </si>
  <si>
    <t>LF2-VAV-312</t>
  </si>
  <si>
    <t>LF2-VAV-313</t>
  </si>
  <si>
    <t>LF2-VAV-314</t>
  </si>
  <si>
    <t>LF2-VAV-315</t>
  </si>
  <si>
    <t>LF2-VAV-316</t>
  </si>
  <si>
    <t>LF2-VAV-317</t>
  </si>
  <si>
    <t>LF2-VAV-318</t>
  </si>
  <si>
    <t>LF2-VAV-319</t>
  </si>
  <si>
    <t>LF2-VAV-320</t>
  </si>
  <si>
    <t>LF2-VAV-321</t>
  </si>
  <si>
    <t>LF2-VAV-322</t>
  </si>
  <si>
    <t>LF2-VAV-323</t>
  </si>
  <si>
    <t>LF2-VAV-324</t>
  </si>
  <si>
    <t>LF2-VAV-325</t>
  </si>
  <si>
    <t>LF2-VAV-326</t>
  </si>
  <si>
    <t>LF2-VAV-327</t>
  </si>
  <si>
    <t>LF2-VAV-328</t>
  </si>
  <si>
    <t>LF2-VAV-101</t>
  </si>
  <si>
    <t>LF2-VAV-102</t>
  </si>
  <si>
    <t>LF2-VAV-103</t>
  </si>
  <si>
    <t>LF2-VAV-104</t>
  </si>
  <si>
    <t>LF2-VAV-105</t>
  </si>
  <si>
    <t>LF2-VAV-107</t>
  </si>
  <si>
    <t>LF2-VAV-108</t>
  </si>
  <si>
    <t>LF2-VAV-109</t>
  </si>
  <si>
    <t>LF2-VAV-110</t>
  </si>
  <si>
    <t>LF2-VAV-111</t>
  </si>
  <si>
    <t>LF2-VAV-112</t>
  </si>
  <si>
    <t>LF2-VAV-113</t>
  </si>
  <si>
    <t>LF2-VAV-114</t>
  </si>
  <si>
    <t>LF2-VAV-115</t>
  </si>
  <si>
    <t>LF2-VAV-116</t>
  </si>
  <si>
    <t>10-0R-C98707-001</t>
  </si>
  <si>
    <t>08-0L-C98707-002</t>
  </si>
  <si>
    <t>12-0L-C98707-003</t>
  </si>
  <si>
    <t>12-0R-C98707-004</t>
  </si>
  <si>
    <t>08-0R-C98707-005</t>
  </si>
  <si>
    <t>10-0R-C98707-006</t>
  </si>
  <si>
    <t>10-0R-C98707-007</t>
  </si>
  <si>
    <t>08-0R-C98706-001</t>
  </si>
  <si>
    <t>12-0L-C98707-008</t>
  </si>
  <si>
    <t>08-0L-C98707-009</t>
  </si>
  <si>
    <t>12-0R-C98706-002</t>
  </si>
  <si>
    <t>08-0R-C98706-003</t>
  </si>
  <si>
    <t>10-0L-C98707-010</t>
  </si>
  <si>
    <t>10-0L-C98707-011</t>
  </si>
  <si>
    <t>10-0L-C98707-012</t>
  </si>
  <si>
    <t>10-0R-C98706-004</t>
  </si>
  <si>
    <t>10-0L-C98706-005</t>
  </si>
  <si>
    <t>10-0L-C98706-006</t>
  </si>
  <si>
    <t>08-0R-C98707-013</t>
  </si>
  <si>
    <t>12-0R-C98706-007</t>
  </si>
  <si>
    <t>08-0R-C98707-014</t>
  </si>
  <si>
    <t>08-0L-C98707-015</t>
  </si>
  <si>
    <t>12-0R-C98707-016</t>
  </si>
  <si>
    <t>10-0L-C98707-017</t>
  </si>
  <si>
    <t>10-0L-C98707-018</t>
  </si>
  <si>
    <t>10-0R-C98707-019</t>
  </si>
  <si>
    <t>08-0R-C98707-020</t>
  </si>
  <si>
    <t>08-0R-D24402-004</t>
  </si>
  <si>
    <t>08-0R-D24402-006</t>
  </si>
  <si>
    <t>LF2-VAV-106A</t>
  </si>
  <si>
    <t>LF2-VAV-106B</t>
  </si>
  <si>
    <t>08-0R-D46277-001</t>
  </si>
  <si>
    <t>08-0R-D46277-002</t>
  </si>
  <si>
    <t>08-0R-D46277-005</t>
  </si>
  <si>
    <t>10-0L-D46277-003</t>
  </si>
  <si>
    <t>08-0L-D46277-004</t>
  </si>
  <si>
    <t>12-0R-D46277-006</t>
  </si>
  <si>
    <t>12-0R-D46277-007</t>
  </si>
  <si>
    <t>10-0L-D46245-001</t>
  </si>
  <si>
    <t>08-0L-D46277-008</t>
  </si>
  <si>
    <t>10-0L-D46277-009</t>
  </si>
  <si>
    <t>12-0L-D46277-010</t>
  </si>
  <si>
    <t>08-0R-D46277-011</t>
  </si>
  <si>
    <t>08-0L-D46277-012</t>
  </si>
  <si>
    <t>12-0L-D46277-013</t>
  </si>
  <si>
    <t>08-0L-D46277-014</t>
  </si>
  <si>
    <t>12-0L-D50080-001</t>
  </si>
  <si>
    <t>12-0R-D50080-019</t>
  </si>
  <si>
    <t>08-0L-D50080-018</t>
  </si>
  <si>
    <t>08-0L-D50080-017</t>
  </si>
  <si>
    <t>08-0L-D50080-016</t>
  </si>
  <si>
    <t>10-0R-D50080-015</t>
  </si>
  <si>
    <t>14-0L-D50080-014</t>
  </si>
  <si>
    <t>12-0L-D50080-013</t>
  </si>
  <si>
    <t>08-0R-D50080-012</t>
  </si>
  <si>
    <t>14-0R-D50080-011</t>
  </si>
  <si>
    <t>10-0L-D50080-010</t>
  </si>
  <si>
    <t>10-0R-D50080-009</t>
  </si>
  <si>
    <t>08-0R-D50080-008</t>
  </si>
  <si>
    <t>10-0R-D50080-007</t>
  </si>
  <si>
    <t>08-0L-D50080-006</t>
  </si>
  <si>
    <t>08-0R-D50080-005</t>
  </si>
  <si>
    <t>08-0L-D50080-004</t>
  </si>
  <si>
    <t>10-0L-D50080-003</t>
  </si>
  <si>
    <t>10-0R-D50080-002</t>
  </si>
  <si>
    <t>12-0R-D60040-001</t>
  </si>
  <si>
    <t>10-0R-D60040-002</t>
  </si>
  <si>
    <t>08-0R-D60040-003</t>
  </si>
  <si>
    <t>10-0R-D60040-004</t>
  </si>
  <si>
    <t>08-0R-D60041-002</t>
  </si>
  <si>
    <t>08-0L-D60040-005</t>
  </si>
  <si>
    <t>10-0L-D60040-006</t>
  </si>
  <si>
    <t>10-0L-D60040-007</t>
  </si>
  <si>
    <t>08-0L-D60040-009</t>
  </si>
  <si>
    <t>08-0L-D60041-005</t>
  </si>
  <si>
    <t>08-0R-D60040-010</t>
  </si>
  <si>
    <t>10-0L-D60040-011</t>
  </si>
  <si>
    <t>10-0L-D60040-012</t>
  </si>
  <si>
    <t>08-0R-D60041-006</t>
  </si>
  <si>
    <t>10-0R-D60041-007</t>
  </si>
  <si>
    <t>10-0L-D60041-008</t>
  </si>
  <si>
    <t>08-0L-D60040-013</t>
  </si>
  <si>
    <t>08-0R-D60041-009</t>
  </si>
  <si>
    <t>10-0R-D53980-003</t>
  </si>
  <si>
    <t>12-0R-D53980-001</t>
  </si>
  <si>
    <t>10-0R-D53980-004</t>
  </si>
  <si>
    <t>08-0R-D53996-004</t>
  </si>
  <si>
    <t>08-0L-D53980-005</t>
  </si>
  <si>
    <t>10-0L-D53980-006</t>
  </si>
  <si>
    <t>12-0L-D53980-007</t>
  </si>
  <si>
    <t>08-0L-D53980-008</t>
  </si>
  <si>
    <t>08-0R-D53996-007</t>
  </si>
  <si>
    <t>08-0L-D53996-008</t>
  </si>
  <si>
    <t>08-0R-D53980-009</t>
  </si>
  <si>
    <t>10-0L-D53980-010</t>
  </si>
  <si>
    <t>10-0L-D53980-011</t>
  </si>
  <si>
    <t>08-0L-D53980-002</t>
  </si>
  <si>
    <t>10-0L-D50135-002</t>
  </si>
  <si>
    <t>08-0R-D50135-003</t>
  </si>
  <si>
    <t>10-0L-D50135-004</t>
  </si>
  <si>
    <t>08-0L-D50135-005</t>
  </si>
  <si>
    <t>12-0L-D50135-006</t>
  </si>
  <si>
    <t>10-0L-D50135-007</t>
  </si>
  <si>
    <t>08-0R-D50147-003</t>
  </si>
  <si>
    <t>12-0L-D50135-008</t>
  </si>
  <si>
    <t>08-0L-D50147-004</t>
  </si>
  <si>
    <t>08-0R-D50147-005</t>
  </si>
  <si>
    <t>08-0L-D50147-006</t>
  </si>
  <si>
    <t>08-0R-D50135-009</t>
  </si>
  <si>
    <t>10-2L-D50135-010</t>
  </si>
  <si>
    <t>10-0L-D50135-011</t>
  </si>
  <si>
    <t>08-0L-D50135-012</t>
  </si>
  <si>
    <t>14-0L-D50135-013</t>
  </si>
  <si>
    <t>10-0L-D50135-014</t>
  </si>
  <si>
    <t>08-0R-D50135-015</t>
  </si>
  <si>
    <t>12-0L-D50135-016</t>
  </si>
  <si>
    <t>10-0R-D50147-011</t>
  </si>
  <si>
    <t>08-0L-D50147-012</t>
  </si>
  <si>
    <t>08-0R-D50135-017</t>
  </si>
  <si>
    <t>12-0R-D50135-018</t>
  </si>
  <si>
    <t>10-0L-D50135-019</t>
  </si>
  <si>
    <t>08-0R-D50147-013</t>
  </si>
  <si>
    <t>LF2-VAV-521</t>
  </si>
  <si>
    <t>14-0L-D50135-020</t>
  </si>
  <si>
    <t>08-0L-D50135-021</t>
  </si>
  <si>
    <t>08-0L-D50147-015</t>
  </si>
  <si>
    <t>08-0R-D50147-016</t>
  </si>
  <si>
    <t>08-0R-D50135-022</t>
  </si>
  <si>
    <t>10-0L-D50135-023</t>
  </si>
  <si>
    <t>08-0R-D50147-020</t>
  </si>
  <si>
    <t>10-0R-D50147-017</t>
  </si>
  <si>
    <t>10-0L-D50147-018</t>
  </si>
  <si>
    <t>10-0L-D50147-019</t>
  </si>
  <si>
    <t>08-0L-D50135-025</t>
  </si>
  <si>
    <t>Powerex</t>
  </si>
  <si>
    <t>LVVD0404S0036169</t>
  </si>
  <si>
    <t>(H)4/25/2022-S36169-649</t>
  </si>
  <si>
    <t>BIKE STORAGE - LF2-1-406</t>
  </si>
  <si>
    <t>DOCK - LF2-1-110</t>
  </si>
  <si>
    <t>C1.4</t>
  </si>
  <si>
    <t>C1.2</t>
  </si>
  <si>
    <t>HALLWAY - LF2-1-250</t>
  </si>
  <si>
    <t>C2.4</t>
  </si>
  <si>
    <t>MED ED TRAINING - LF2-1-203</t>
  </si>
  <si>
    <t>MED ED TRAINING - LF2-1-202</t>
  </si>
  <si>
    <t>MED ED TRAINING - LF2-1-201</t>
  </si>
  <si>
    <t>FITNESS - LF2-1-407</t>
  </si>
  <si>
    <t>STORAGE LF2-1-335</t>
  </si>
  <si>
    <t>BREAKOUT - LF2-2-329</t>
  </si>
  <si>
    <t>STORAGE LF2-1-340</t>
  </si>
  <si>
    <t>STORAGE LF2-1-305</t>
  </si>
  <si>
    <t>OPEN OFFICE - LF2-3-120</t>
  </si>
  <si>
    <t>OPEN OFFICE - LF2-3-170</t>
  </si>
  <si>
    <t>OPEN OFFICE - LF2-3-171</t>
  </si>
  <si>
    <t>OPEN OFFICE - LF2-3-180</t>
  </si>
  <si>
    <t>OPEN OFFICE - LF2-3-230</t>
  </si>
  <si>
    <t>CONF - LF2-3-263</t>
  </si>
  <si>
    <t>OPEN OFFICE - LF2-3-256</t>
  </si>
  <si>
    <t>OPEN OFFICE - LF2-3-260</t>
  </si>
  <si>
    <t>HALLWAY - D-3020</t>
  </si>
  <si>
    <t>HALLWAY - LF2-3-330</t>
  </si>
  <si>
    <t>STORAGE - LF2-3-335</t>
  </si>
  <si>
    <t>MTG TRAINING - LF2-3-301</t>
  </si>
  <si>
    <t>CONF - LF2-3-305</t>
  </si>
  <si>
    <t>BREAKOUT - LF2-3-300</t>
  </si>
  <si>
    <t>OPEN OFFICE - LF2-4-120</t>
  </si>
  <si>
    <t>OPEN OFFICE - LF2-4-170</t>
  </si>
  <si>
    <t>OPEN OFFICE - LF2-4-180</t>
  </si>
  <si>
    <t>OPEN OFFICE - LF2-4-230</t>
  </si>
  <si>
    <t>HALLWAY - LF2-4-010</t>
  </si>
  <si>
    <t>OPEN OFFICE - LF2-4-256</t>
  </si>
  <si>
    <t>OPEN OFFICE - LF2-4-260</t>
  </si>
  <si>
    <t>OPEN OFFICE - C-5120</t>
  </si>
  <si>
    <t>OPEN OFFICE - LF2-5-170</t>
  </si>
  <si>
    <t>OPEN OFFICE - LF2-5-180</t>
  </si>
  <si>
    <t>OPEN OFFICE - LF2-5-230</t>
  </si>
  <si>
    <t>HALLWAY - LF2-5-010</t>
  </si>
  <si>
    <t>OPEN OFFICE - LF2-5-260</t>
  </si>
  <si>
    <t>OPEN OFFICE - LF2-5-256</t>
  </si>
  <si>
    <t>C1.1</t>
  </si>
  <si>
    <t>LF2-LFET-101</t>
  </si>
  <si>
    <t>LF2-HWRP-103</t>
  </si>
  <si>
    <t>WATER SERVICE - LF2-1-092 (124C)</t>
  </si>
  <si>
    <t>RELIABILITY CHAMBERS - LF2-1-104</t>
  </si>
  <si>
    <t>RTG ADVANCED ENERGY - LF2-1-101</t>
  </si>
  <si>
    <t>RGI PACKAGING &amp; STORAGE - LF2-1-107</t>
  </si>
  <si>
    <t>C1.3</t>
  </si>
  <si>
    <t>RGI OPEN LAB LF2-1-216</t>
  </si>
  <si>
    <t>EMC LAB - LF2-1-105</t>
  </si>
  <si>
    <t>C2.1</t>
  </si>
  <si>
    <t>C2.2</t>
  </si>
  <si>
    <t>SI RETURN GOODS - LF2-1-215</t>
  </si>
  <si>
    <t>C2.3</t>
  </si>
  <si>
    <t>CHAMBER ROOM - LF2-1-207</t>
  </si>
  <si>
    <t>ADVANCED MEASUREMENTS LAB - LF2-1-208</t>
  </si>
  <si>
    <t>IMAGING LAB - LF2-1-210</t>
  </si>
  <si>
    <t>V &amp; V EQUIPMENT STAGING - LF2-1-209</t>
  </si>
  <si>
    <t>WASHROOM LF2-2-223</t>
  </si>
  <si>
    <t>PROCEDURE ROOM - LF2-2-413</t>
  </si>
  <si>
    <t>SHARED INSTRUMENTS/HW - LF2-2-101</t>
  </si>
  <si>
    <t>HALLWAY - LF2-2-100</t>
  </si>
  <si>
    <t>LOCKABLE FILE CABINETS - LF2-2-206</t>
  </si>
  <si>
    <t>HISTOLOGY LAB - LF2-2-205</t>
  </si>
  <si>
    <t>HEMOLYSIS - LF2-2-312</t>
  </si>
  <si>
    <t>DISINFECTION - LF2-2-311</t>
  </si>
  <si>
    <t>CYTOTOX - LF2-2-309</t>
  </si>
  <si>
    <t>PROJECT ROOM - LF1-4-213</t>
  </si>
  <si>
    <t>STORAGE - LF2-1-405</t>
  </si>
  <si>
    <t>MEN'S LOCKER ROOM - LF2-1-402</t>
  </si>
  <si>
    <t>WOMEN'S LOCKER ROOM - LF2-1-403</t>
  </si>
  <si>
    <t>HALLWAY - LF2-1-200</t>
  </si>
  <si>
    <t>CONF - LF2-1-306</t>
  </si>
  <si>
    <t>STORAGE - LF2-1-305</t>
  </si>
  <si>
    <t>LOBBY - LF2-1-300</t>
  </si>
  <si>
    <t>LECTURE HALL - LF2-1-331</t>
  </si>
  <si>
    <t>STORAGE - LF2-1-336</t>
  </si>
  <si>
    <t>ALARM TESTING/TEST AUTO LAB - LF2-2-215</t>
  </si>
  <si>
    <t>V&amp;V ACCURACY &amp; MICROSCOPE LAB - LF2-1-205</t>
  </si>
  <si>
    <t>VISUALASE - L2-2-313</t>
  </si>
  <si>
    <t>OFFICE - LF2-3-127</t>
  </si>
  <si>
    <t>OFFICE - LF2-3-123</t>
  </si>
  <si>
    <t>TECH SERVICES LAB - LF2-3-110</t>
  </si>
  <si>
    <t>OPEN OFFICE - LF2-3-040</t>
  </si>
  <si>
    <t>OFFICE - LF2-3-172</t>
  </si>
  <si>
    <t>OFFICE - LF2-3-176</t>
  </si>
  <si>
    <t>OFFICE - LF2-3-177</t>
  </si>
  <si>
    <t>CONF - LF2-3-221</t>
  </si>
  <si>
    <t>TEST ENG STORAGE - LF2-3-231</t>
  </si>
  <si>
    <t>LEADERSHIP CONF ROOM - LF2-3-251</t>
  </si>
  <si>
    <t>OFFICE - LF2-3-264</t>
  </si>
  <si>
    <t>PANTRY - LF2-3-270</t>
  </si>
  <si>
    <t>HALLWAY - LF2-3-200</t>
  </si>
  <si>
    <t>CATER - LF2-3-314</t>
  </si>
  <si>
    <t>R&amp;D ROBOTICS LAB - LF2-3-308</t>
  </si>
  <si>
    <t>MITG MOCK OR - LF2-3-307</t>
  </si>
  <si>
    <t>STORAGE - LF2-3-333</t>
  </si>
  <si>
    <t>OFFICE - LF2-4-123</t>
  </si>
  <si>
    <t>OFFICE - LF2-4-127</t>
  </si>
  <si>
    <t>CONF - LF2-4-112</t>
  </si>
  <si>
    <t>CONF - LF2-4-113</t>
  </si>
  <si>
    <t>LEADERSHIP MTG ROOM - LF2-4-111</t>
  </si>
  <si>
    <t>OPEN OFFICE - LF2-4-040</t>
  </si>
  <si>
    <t>OFFICE - LF2-4-173</t>
  </si>
  <si>
    <t>OFFICE - LF2-4-176</t>
  </si>
  <si>
    <t>OFFICE - LF2-4-177</t>
  </si>
  <si>
    <t>FOCUS - LF2-4-014</t>
  </si>
  <si>
    <t>OFFICE - LF2-4-251</t>
  </si>
  <si>
    <t>CONF - LF2-4-414</t>
  </si>
  <si>
    <t>OFFICE - LF2-4-121</t>
  </si>
  <si>
    <t>OFFICE - LF2-5-127</t>
  </si>
  <si>
    <t>CONF - LF2-5-113</t>
  </si>
  <si>
    <t>OPEN OFFICE - LF2-5-040</t>
  </si>
  <si>
    <t>CONF - LF2-5-172</t>
  </si>
  <si>
    <t>OFFICE - LF2-5-175</t>
  </si>
  <si>
    <t>OFFICE - LF2-5-177</t>
  </si>
  <si>
    <t>STORAGE - LF2-5-032</t>
  </si>
  <si>
    <t>OFFICE - LF2-5-123</t>
  </si>
  <si>
    <t>OFFICE - LF2-5-251</t>
  </si>
  <si>
    <t>PANTRY - LF2-5-270</t>
  </si>
  <si>
    <t>CONF - LF2-5-121</t>
  </si>
  <si>
    <t>CONF - LF2-5-221</t>
  </si>
  <si>
    <t>TECH SERVICES LAB - LF2-3-121</t>
  </si>
  <si>
    <t>EQUIPMENT YARD</t>
  </si>
  <si>
    <t>MAIN ELEC - 121C</t>
  </si>
  <si>
    <t>MDF/IDF - 123C</t>
  </si>
  <si>
    <t>HALLWAY - LF2-1-100</t>
  </si>
  <si>
    <t>PUMP ROOM - LF2-1-108</t>
  </si>
  <si>
    <t>IDF - 32 (LF1-2-268)</t>
  </si>
  <si>
    <t>ELEC - 33 (LF1-2-267)</t>
  </si>
  <si>
    <t>STORAGE - LF2-3-154</t>
  </si>
  <si>
    <t>STORAGE - LF2-4-153</t>
  </si>
  <si>
    <t>STORAGE - LF2-5-153</t>
  </si>
  <si>
    <t>03-10-?  22-D50068-B 002</t>
  </si>
  <si>
    <t>04-14-? 22-D50068-B 007</t>
  </si>
  <si>
    <t>04-14-?  22-D53965-B 009</t>
  </si>
  <si>
    <t xml:space="preserve">Trane </t>
  </si>
  <si>
    <t>Pipefitting</t>
  </si>
  <si>
    <t>Unit Heater (13)</t>
  </si>
  <si>
    <t>Makeup Air Unit</t>
  </si>
  <si>
    <t>LF-RTU-R05</t>
  </si>
  <si>
    <t>OANE648E4-C0C400JR-AR00AC00020000F0BA5</t>
  </si>
  <si>
    <t>Western Mechanical</t>
  </si>
  <si>
    <t>Long Building Technologies</t>
  </si>
  <si>
    <t>Grundfos</t>
  </si>
  <si>
    <t>Magna 32-00 F N</t>
  </si>
  <si>
    <t>Plumbing</t>
  </si>
  <si>
    <t>ST-30VC-DD</t>
  </si>
  <si>
    <t>14-0R-D24373-022</t>
  </si>
  <si>
    <t>Magna 32-120 GF N 165</t>
  </si>
  <si>
    <t>ST-80VC</t>
  </si>
  <si>
    <t>WS30Q-A145-E</t>
  </si>
  <si>
    <t>ACFM</t>
  </si>
  <si>
    <t>SCFM</t>
  </si>
  <si>
    <t>PNLD II 28 MP</t>
  </si>
  <si>
    <t>B1</t>
  </si>
  <si>
    <t>04-14-? 22-D53965-B 008</t>
  </si>
  <si>
    <t>04-14-? 22-D53965-B 011</t>
  </si>
  <si>
    <t>06-16-? 22-D53965-B 013</t>
  </si>
  <si>
    <t>04-14-R  22-D50113-B 001</t>
  </si>
  <si>
    <t>04-14-?  22-D50113-B 003</t>
  </si>
  <si>
    <t>02-10-?  22-D50113-B 007</t>
  </si>
  <si>
    <t>04-14-?  22-D50113-B 004</t>
  </si>
  <si>
    <t>04-14-?  22-D50113-B 011</t>
  </si>
  <si>
    <t>03-12-?  22-D50113-B 014</t>
  </si>
  <si>
    <t>04-14-?  22-D50113-B 015</t>
  </si>
  <si>
    <t>05-12-?  22-D50068-B 008</t>
  </si>
  <si>
    <t>LF2-FPB-240</t>
  </si>
  <si>
    <t>02-08-R  22-D24460-B 040</t>
  </si>
  <si>
    <t>04-22-?  22-D22873-B 001</t>
  </si>
  <si>
    <t>04-14-?  22-D09663-A 004</t>
  </si>
  <si>
    <t>04-22-?  22-D50119-B 011</t>
  </si>
  <si>
    <t>04-14-? 22-D50147-B 008</t>
  </si>
  <si>
    <t>04-14-?  22-D46284-B 009</t>
  </si>
  <si>
    <t>14-0?-D24460-001</t>
  </si>
  <si>
    <t>14-0?-D24460-002</t>
  </si>
  <si>
    <t>14-0?-D24460-007</t>
  </si>
  <si>
    <t>14-0?-D24460-003</t>
  </si>
  <si>
    <t>14-0?-D24460-004</t>
  </si>
  <si>
    <t>14-0?-D24460-005</t>
  </si>
  <si>
    <t>14-0?-D24460-006</t>
  </si>
  <si>
    <t>14-0?-D24460-008</t>
  </si>
  <si>
    <t>12-0R-D24460-010</t>
  </si>
  <si>
    <t>12-0R-D24460-011</t>
  </si>
  <si>
    <t>10-0R-D24460-014</t>
  </si>
  <si>
    <t>12-0R-D24460-015</t>
  </si>
  <si>
    <t>12-0R-D24460-016</t>
  </si>
  <si>
    <t>12-0R-D24460-017</t>
  </si>
  <si>
    <t>14-0R-D24460-018</t>
  </si>
  <si>
    <t>10-0R-D24460-023</t>
  </si>
  <si>
    <t>08-0L-D24460-024</t>
  </si>
  <si>
    <t>08-0L-D24460-021</t>
  </si>
  <si>
    <t>08-0L-D24460-022</t>
  </si>
  <si>
    <t>12-0R-D24460-026</t>
  </si>
  <si>
    <t>08-0L-D24460-027</t>
  </si>
  <si>
    <t>12-0L-D24460-038</t>
  </si>
  <si>
    <t>12-0R-D09684-002</t>
  </si>
  <si>
    <t>08-0R-D09684-003</t>
  </si>
  <si>
    <t>12-0R-D09684-006</t>
  </si>
  <si>
    <t>08-0R-D24471-001</t>
  </si>
  <si>
    <t>Not installed</t>
  </si>
  <si>
    <t>08-0?-D09684-006</t>
  </si>
  <si>
    <t>10-0R-D09683-011</t>
  </si>
  <si>
    <t>08-0L-D09683-015</t>
  </si>
  <si>
    <t>14-0L-D46246-005</t>
  </si>
  <si>
    <t>14-0L-D46246-008</t>
  </si>
  <si>
    <t>14-0L-D46246-006</t>
  </si>
  <si>
    <t>14-0L-D46246-007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</si>
</sst>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Segoe UI"/>
      <family val="2"/>
    </font>
    <font>
      <sz val="16"/>
      <color theme="0"/>
      <name val="Segoe UI"/>
      <family val="2"/>
    </font>
    <font>
      <sz val="11"/>
      <color theme="0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sz val="11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1"/>
      <name val="Segoe UI"/>
      <family val="2"/>
    </font>
    <font>
      <b/>
      <sz val="11"/>
      <name val="Segoe UI"/>
      <family val="2"/>
    </font>
    <font>
      <b/>
      <sz val="11"/>
      <color theme="0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Segoe UI"/>
      <family val="2"/>
    </font>
    <font>
      <sz val="10.8"/>
      <color theme="1"/>
      <name val="Segoe UI"/>
      <family val="2"/>
    </font>
    <font>
      <sz val="11"/>
      <color theme="1"/>
      <name val="Segoe UI"/>
    </font>
    <font>
      <sz val="11"/>
      <color rgb="FF232729"/>
      <name val="Segoe U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20" fillId="33" borderId="11" xfId="0" applyFont="1" applyFill="1" applyBorder="1"/>
    <xf numFmtId="0" fontId="20" fillId="0" borderId="0" xfId="0" applyFont="1"/>
    <xf numFmtId="0" fontId="21" fillId="34" borderId="0" xfId="0" applyFont="1" applyFill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/>
    <xf numFmtId="0" fontId="23" fillId="0" borderId="0" xfId="0" applyFont="1"/>
    <xf numFmtId="14" fontId="22" fillId="34" borderId="0" xfId="0" applyNumberFormat="1" applyFont="1" applyFill="1" applyAlignment="1">
      <alignment horizontal="left" vertical="center"/>
    </xf>
    <xf numFmtId="0" fontId="25" fillId="35" borderId="13" xfId="0" applyFont="1" applyFill="1" applyBorder="1" applyAlignment="1">
      <alignment horizontal="center" vertical="center"/>
    </xf>
    <xf numFmtId="0" fontId="25" fillId="36" borderId="14" xfId="0" applyFont="1" applyFill="1" applyBorder="1" applyAlignment="1">
      <alignment horizontal="center" vertical="center"/>
    </xf>
    <xf numFmtId="0" fontId="25" fillId="37" borderId="15" xfId="0" applyFont="1" applyFill="1" applyBorder="1" applyAlignment="1">
      <alignment horizontal="center" vertical="center"/>
    </xf>
    <xf numFmtId="0" fontId="25" fillId="38" borderId="16" xfId="0" applyFont="1" applyFill="1" applyBorder="1" applyAlignment="1">
      <alignment horizontal="center" vertical="center"/>
    </xf>
    <xf numFmtId="0" fontId="25" fillId="35" borderId="17" xfId="0" applyFont="1" applyFill="1" applyBorder="1" applyAlignment="1">
      <alignment horizontal="center"/>
    </xf>
    <xf numFmtId="0" fontId="25" fillId="37" borderId="17" xfId="0" applyFont="1" applyFill="1" applyBorder="1" applyAlignment="1">
      <alignment horizontal="center"/>
    </xf>
    <xf numFmtId="0" fontId="25" fillId="36" borderId="17" xfId="0" applyFont="1" applyFill="1" applyBorder="1" applyAlignment="1">
      <alignment horizontal="center"/>
    </xf>
    <xf numFmtId="0" fontId="25" fillId="38" borderId="17" xfId="0" applyFont="1" applyFill="1" applyBorder="1" applyAlignment="1">
      <alignment horizontal="center"/>
    </xf>
    <xf numFmtId="0" fontId="25" fillId="38" borderId="17" xfId="0" applyFont="1" applyFill="1" applyBorder="1" applyAlignment="1">
      <alignment horizontal="center" wrapText="1"/>
    </xf>
    <xf numFmtId="0" fontId="25" fillId="0" borderId="17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39" borderId="17" xfId="0" applyFont="1" applyFill="1" applyBorder="1" applyAlignment="1">
      <alignment horizontal="center"/>
    </xf>
    <xf numFmtId="0" fontId="16" fillId="40" borderId="17" xfId="0" applyFont="1" applyFill="1" applyBorder="1" applyAlignment="1">
      <alignment horizontal="center"/>
    </xf>
    <xf numFmtId="0" fontId="16" fillId="38" borderId="17" xfId="0" applyFont="1" applyFill="1" applyBorder="1" applyAlignment="1">
      <alignment horizontal="center"/>
    </xf>
    <xf numFmtId="0" fontId="16" fillId="38" borderId="17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23" fillId="34" borderId="0" xfId="0" applyFont="1" applyFill="1" applyAlignment="1">
      <alignment horizontal="center"/>
    </xf>
    <xf numFmtId="0" fontId="23" fillId="0" borderId="0" xfId="0" applyFont="1" applyAlignment="1">
      <alignment horizontal="left"/>
    </xf>
    <xf numFmtId="0" fontId="26" fillId="35" borderId="17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 wrapText="1"/>
    </xf>
    <xf numFmtId="0" fontId="27" fillId="41" borderId="17" xfId="0" applyFont="1" applyFill="1" applyBorder="1" applyAlignment="1">
      <alignment horizontal="center" vertical="center"/>
    </xf>
    <xf numFmtId="0" fontId="26" fillId="37" borderId="17" xfId="0" applyFont="1" applyFill="1" applyBorder="1" applyAlignment="1">
      <alignment horizontal="center" vertical="center" wrapText="1"/>
    </xf>
    <xf numFmtId="0" fontId="26" fillId="42" borderId="17" xfId="0" applyFont="1" applyFill="1" applyBorder="1" applyAlignment="1">
      <alignment horizontal="center" vertical="center"/>
    </xf>
    <xf numFmtId="0" fontId="25" fillId="0" borderId="0" xfId="0" applyFont="1" applyAlignment="1">
      <alignment horizontal="left"/>
    </xf>
    <xf numFmtId="0" fontId="0" fillId="0" borderId="18" xfId="0" applyBorder="1"/>
    <xf numFmtId="49" fontId="0" fillId="43" borderId="0" xfId="0" applyNumberFormat="1" applyFill="1"/>
    <xf numFmtId="0" fontId="29" fillId="0" borderId="0" xfId="0" applyFont="1"/>
    <xf numFmtId="0" fontId="30" fillId="44" borderId="19" xfId="0" applyFont="1" applyFill="1" applyBorder="1" applyAlignment="1" applyProtection="1">
      <alignment vertical="center"/>
      <protection hidden="1"/>
    </xf>
    <xf numFmtId="0" fontId="30" fillId="44" borderId="20" xfId="0" applyFont="1" applyFill="1" applyBorder="1" applyAlignment="1" applyProtection="1">
      <alignment vertical="center"/>
      <protection hidden="1"/>
    </xf>
    <xf numFmtId="0" fontId="30" fillId="45" borderId="19" xfId="0" applyFont="1" applyFill="1" applyBorder="1" applyAlignment="1" applyProtection="1">
      <alignment vertical="center" wrapText="1"/>
      <protection hidden="1"/>
    </xf>
    <xf numFmtId="0" fontId="30" fillId="45" borderId="20" xfId="0" applyFont="1" applyFill="1" applyBorder="1" applyAlignment="1" applyProtection="1">
      <alignment vertical="center" wrapText="1"/>
      <protection hidden="1"/>
    </xf>
    <xf numFmtId="0" fontId="16" fillId="45" borderId="20" xfId="0" applyFont="1" applyFill="1" applyBorder="1"/>
    <xf numFmtId="0" fontId="31" fillId="0" borderId="19" xfId="0" applyFont="1" applyBorder="1" applyAlignment="1" applyProtection="1">
      <alignment vertical="center" wrapText="1"/>
      <protection hidden="1"/>
    </xf>
    <xf numFmtId="0" fontId="31" fillId="0" borderId="20" xfId="0" applyFont="1" applyBorder="1" applyAlignment="1" applyProtection="1">
      <alignment vertical="center" wrapText="1"/>
      <protection hidden="1"/>
    </xf>
    <xf numFmtId="0" fontId="0" fillId="0" borderId="20" xfId="0" applyBorder="1"/>
    <xf numFmtId="0" fontId="16" fillId="46" borderId="20" xfId="0" applyFont="1" applyFill="1" applyBorder="1"/>
    <xf numFmtId="0" fontId="31" fillId="0" borderId="21" xfId="0" applyFont="1" applyBorder="1" applyAlignment="1" applyProtection="1">
      <alignment vertical="center" wrapText="1"/>
      <protection hidden="1"/>
    </xf>
    <xf numFmtId="0" fontId="16" fillId="46" borderId="21" xfId="0" applyFont="1" applyFill="1" applyBorder="1"/>
    <xf numFmtId="0" fontId="16" fillId="45" borderId="21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3" fillId="47" borderId="0" xfId="0" applyFont="1" applyFill="1" applyAlignment="1">
      <alignment horizontal="left"/>
    </xf>
    <xf numFmtId="0" fontId="23" fillId="47" borderId="0" xfId="0" applyFont="1" applyFill="1" applyAlignment="1">
      <alignment horizontal="center"/>
    </xf>
    <xf numFmtId="0" fontId="23" fillId="47" borderId="0" xfId="0" applyFont="1" applyFill="1"/>
    <xf numFmtId="0" fontId="23" fillId="39" borderId="0" xfId="0" applyFont="1" applyFill="1" applyAlignment="1">
      <alignment horizontal="left"/>
    </xf>
    <xf numFmtId="0" fontId="23" fillId="39" borderId="0" xfId="0" applyFont="1" applyFill="1" applyAlignment="1">
      <alignment horizontal="center"/>
    </xf>
    <xf numFmtId="0" fontId="23" fillId="39" borderId="0" xfId="0" applyFont="1" applyFill="1"/>
    <xf numFmtId="0" fontId="23" fillId="48" borderId="0" xfId="0" applyFont="1" applyFill="1" applyAlignment="1">
      <alignment horizontal="center"/>
    </xf>
    <xf numFmtId="0" fontId="23" fillId="49" borderId="0" xfId="0" applyFont="1" applyFill="1" applyAlignment="1">
      <alignment horizontal="left"/>
    </xf>
    <xf numFmtId="0" fontId="23" fillId="49" borderId="0" xfId="0" applyFont="1" applyFill="1" applyAlignment="1">
      <alignment horizontal="center"/>
    </xf>
    <xf numFmtId="0" fontId="23" fillId="49" borderId="0" xfId="0" applyFont="1" applyFill="1"/>
    <xf numFmtId="0" fontId="23" fillId="0" borderId="0" xfId="0" applyFont="1" applyAlignment="1">
      <alignment horizontal="center" wrapText="1"/>
    </xf>
    <xf numFmtId="0" fontId="33" fillId="0" borderId="0" xfId="0" applyFont="1" applyAlignment="1">
      <alignment horizontal="center"/>
    </xf>
    <xf numFmtId="0" fontId="23" fillId="45" borderId="0" xfId="0" applyFont="1" applyFill="1" applyAlignment="1">
      <alignment horizontal="center"/>
    </xf>
    <xf numFmtId="2" fontId="23" fillId="39" borderId="0" xfId="0" applyNumberFormat="1" applyFont="1" applyFill="1" applyAlignment="1">
      <alignment horizontal="center"/>
    </xf>
    <xf numFmtId="2" fontId="23" fillId="49" borderId="0" xfId="0" applyNumberFormat="1" applyFont="1" applyFill="1" applyAlignment="1">
      <alignment horizontal="center"/>
    </xf>
    <xf numFmtId="2" fontId="23" fillId="47" borderId="0" xfId="0" applyNumberFormat="1" applyFont="1" applyFill="1" applyAlignment="1">
      <alignment horizontal="center"/>
    </xf>
    <xf numFmtId="0" fontId="23" fillId="50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14" fontId="23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4">
    <dxf>
      <font>
        <color auto="1"/>
      </font>
      <fill>
        <patternFill>
          <bgColor rgb="FFDCE6F1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rgb="FFFFFFFF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color rgb="FFFFFFFF"/>
      </font>
      <fill>
        <patternFill>
          <bgColor rgb="FF404040"/>
        </patternFill>
      </fill>
    </dxf>
    <dxf>
      <font>
        <b/>
        <i val="0"/>
      </font>
      <fill>
        <patternFill>
          <bgColor rgb="FF808080"/>
        </patternFill>
      </fill>
      <border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A6A6A6"/>
        </patternFill>
      </fill>
      <border>
        <top style="dashed">
          <color auto="1"/>
        </top>
        <bottom style="dashed">
          <color auto="1"/>
        </bottom>
      </border>
    </dxf>
    <dxf>
      <font>
        <color auto="1"/>
      </font>
      <fill>
        <patternFill>
          <bgColor rgb="FFDCE6F1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rgb="FFFFFFFF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color rgb="FFFFFFFF"/>
      </font>
      <fill>
        <patternFill>
          <bgColor rgb="FF404040"/>
        </patternFill>
      </fill>
    </dxf>
    <dxf>
      <font>
        <b/>
        <i val="0"/>
      </font>
      <fill>
        <patternFill>
          <bgColor rgb="FF808080"/>
        </patternFill>
      </fill>
      <border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A6A6A6"/>
        </patternFill>
      </fill>
      <border>
        <top style="dashed">
          <color auto="1"/>
        </top>
        <bottom style="dashed">
          <color auto="1"/>
        </bottom>
      </border>
    </dxf>
    <dxf>
      <font>
        <color auto="1"/>
      </font>
      <fill>
        <patternFill>
          <bgColor rgb="FFDCE6F1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rgb="FFFFFFFF"/>
        </patternFill>
      </fill>
      <border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color rgb="FFFFFFFF"/>
      </font>
      <fill>
        <patternFill>
          <bgColor rgb="FF404040"/>
        </patternFill>
      </fill>
    </dxf>
    <dxf>
      <font>
        <b/>
        <i val="0"/>
      </font>
      <fill>
        <patternFill>
          <bgColor rgb="FF808080"/>
        </patternFill>
      </fill>
      <border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A6A6A6"/>
        </patternFill>
      </fill>
      <border>
        <top style="dashed">
          <color auto="1"/>
        </top>
        <bottom style="dashed">
          <color auto="1"/>
        </bottom>
      </border>
    </dxf>
    <dxf>
      <fill>
        <patternFill>
          <bgColor theme="4"/>
        </patternFill>
      </fill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ngineering0-my.sharepoint.com/personal/poelingt_usengineering_com/Documents/Quality%20Assurance-Control/Process/Asset%20Log/Uploader%20Files/Working%20Uploader%20Files/2022.02.28%20Master%20Asset%20Log%20Uploader%20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Log"/>
      <sheetName val="Quality"/>
      <sheetName val="Startup"/>
      <sheetName val="Submittals"/>
      <sheetName val="Asset Data"/>
      <sheetName val="EQ IDs"/>
      <sheetName val="Dropdowns"/>
      <sheetName val="2022.02"/>
    </sheetNames>
    <sheetDataSet>
      <sheetData sheetId="0" refreshError="1">
        <row r="2">
          <cell r="B2" t="str">
            <v>Example Project</v>
          </cell>
        </row>
        <row r="3">
          <cell r="B3" t="str">
            <v>Project Number</v>
          </cell>
        </row>
        <row r="4">
          <cell r="B4">
            <v>44562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20">
      <queryTableField id="23" name="Lookup (for Uploader)" tableColumnId="22"/>
      <queryTableField id="5" name="Trade" tableColumnId="3"/>
      <queryTableField id="6" name="Precon System" tableColumnId="4"/>
      <queryTableField id="7" name="Operations System" tableColumnId="5"/>
      <queryTableField id="1" name="Title" tableColumnId="1"/>
      <queryTableField id="8" name="Drawing Abbreviation" tableColumnId="6"/>
      <queryTableField id="9" name="Precon Tag" tableColumnId="7"/>
      <queryTableField id="10" name="System Type ID" tableColumnId="8"/>
      <queryTableField id="11" name="Asset Category" tableColumnId="9"/>
      <queryTableField id="12" name="Equip Name ID" tableColumnId="10"/>
      <queryTableField id="13" name="Sub System Type" tableColumnId="11"/>
      <queryTableField id="14" name="Sub System ID" tableColumnId="12"/>
      <queryTableField id="15" name="Sub System Class" tableColumnId="13"/>
      <queryTableField id="16" name="Class ID" tableColumnId="14"/>
      <queryTableField id="17" name="Equipment Size" tableColumnId="15"/>
      <queryTableField id="18" name="Unit" tableColumnId="16"/>
      <queryTableField id="21" name="Asset ID" tableColumnId="21"/>
      <queryTableField id="20" name="Notes" tableColumnId="18"/>
      <queryTableField id="27" name="Service ID" tableColumnId="2"/>
      <queryTableField id="28" name="Service Life" tableColumnId="17"/>
    </queryTableFields>
    <queryTableDeletedFields count="4">
      <deletedField name="Item Type"/>
      <deletedField name="Path"/>
      <deletedField name="CONCAT"/>
      <deletedField name="USE Equipment ID"/>
    </queryTableDeleted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692A8-D689-49AB-878E-0D7DADEB02DF}" name="Equipment_Log4" displayName="Equipment_Log4" ref="A7:Z500" totalsRowShown="0" headerRowDxfId="133" dataDxfId="131" headerRowBorderDxfId="132">
  <autoFilter ref="A7:Z500" xr:uid="{23940445-4023-4168-AB6B-EC1DFB447F3C}"/>
  <tableColumns count="26">
    <tableColumn id="1" xr3:uid="{1350ACDB-045E-4DCF-B27D-355856B5BF52}" name="Equipment Name" dataDxfId="130"/>
    <tableColumn id="2" xr3:uid="{62C27B88-8832-4BD8-AB7B-551D7E03BDC9}" name="Equipment Tag ID" dataDxfId="129"/>
    <tableColumn id="3" xr3:uid="{F2224029-C05C-4011-AB7F-E027400FA8C1}" name="Trade" dataDxfId="128"/>
    <tableColumn id="7" xr3:uid="{06519977-4CB7-45CB-A68E-D346CCAD520D}" name="Equip Served by" dataDxfId="127"/>
    <tableColumn id="8" xr3:uid="{CFA5694D-2F56-485D-B7ED-80A0A8146B0A}" name="Vendor" dataDxfId="126"/>
    <tableColumn id="9" xr3:uid="{1BA758D3-78FC-4E65-A7DA-441CFDACB879}" name="Manufacturer" dataDxfId="125"/>
    <tableColumn id="10" xr3:uid="{F6E2CFA3-1927-4D8B-912A-587A02757706}" name="Model Number" dataDxfId="124"/>
    <tableColumn id="11" xr3:uid="{95975794-1E88-447C-BA94-AFD6DE736FE3}" name="Size" dataDxfId="123"/>
    <tableColumn id="12" xr3:uid="{DD0C7FFC-7720-467F-945C-BF838154BE28}" name="Unit" dataDxfId="122"/>
    <tableColumn id="13" xr3:uid="{4306D8C5-1D5F-4B7B-971E-62878272C0D4}" name="Motor HP" dataDxfId="121"/>
    <tableColumn id="14" xr3:uid="{7212146B-ED15-4582-9B57-238E3E1D194D}" name="USE BIM Drawing" dataDxfId="120"/>
    <tableColumn id="15" xr3:uid="{30965809-DFF9-42CD-AC33-C03FBE753FB6}" name="Contract Drawing" dataDxfId="119"/>
    <tableColumn id="16" xr3:uid="{458D2970-8512-4F07-A201-AA84FC50BE48}" name="Revision" dataDxfId="118"/>
    <tableColumn id="17" xr3:uid="{CF39F9E9-34E1-4075-A530-92149D433CBC}" name="Building Location" dataDxfId="117"/>
    <tableColumn id="18" xr3:uid="{83D9B8ED-A2D5-4ADC-9276-0447C016CEF5}" name="Floor" dataDxfId="116"/>
    <tableColumn id="19" xr3:uid="{31744D23-CD85-42A9-83AC-7CC701BF88AA}" name="Area" dataDxfId="115"/>
    <tableColumn id="20" xr3:uid="{51B9F673-8127-464C-B680-35988B5344E6}" name="Room Number" dataDxfId="114"/>
    <tableColumn id="21" xr3:uid="{EFA7A1C2-796F-4665-A97B-33070B719129}" name="Spec Section" dataDxfId="113"/>
    <tableColumn id="22" xr3:uid="{7598D43B-4BB3-4DFD-A246-EDCEA66167D0}" name="Lead Time" dataDxfId="112"/>
    <tableColumn id="23" xr3:uid="{842B89C9-184C-4E44-8A17-E178C7277D46}" name="Release Date" dataDxfId="111"/>
    <tableColumn id="24" xr3:uid="{8EDC21DA-C622-45CE-A3E6-86F2F2B3902F}" name="Scheduled Delivery Date" dataDxfId="110"/>
    <tableColumn id="25" xr3:uid="{0801F01E-D0B0-46B2-B41D-84D9F24D3EB4}" name="Actual On-Site Date" dataDxfId="109"/>
    <tableColumn id="26" xr3:uid="{95237547-8682-4E83-B498-218F9B103704}" name="Delivery Location" dataDxfId="108"/>
    <tableColumn id="27" xr3:uid="{A9A672B2-E75A-4F68-AAF6-1DE23D2BAE1F}" name="Submittal Number" dataDxfId="107"/>
    <tableColumn id="28" xr3:uid="{FF66960E-2656-41F1-ADDC-76E093EA0B9E}" name="USE PO Number" dataDxfId="106"/>
    <tableColumn id="29" xr3:uid="{D94B0D92-B2DD-4700-B8D8-3E3D16A8CAD1}" name="Notes" dataDxfId="10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3D353F-139F-46FE-B9D4-7D996E931F29}" name="Quality" displayName="Quality" ref="A7:K500" totalsRowShown="0" headerRowDxfId="104" dataDxfId="102" headerRowBorderDxfId="103">
  <autoFilter ref="A7:K500" xr:uid="{23940445-4023-4168-AB6B-EC1DFB447F3C}"/>
  <tableColumns count="11">
    <tableColumn id="1" xr3:uid="{FCB2985A-68FD-4064-9503-8F0553C43B3A}" name="Equipment Name" dataDxfId="101"/>
    <tableColumn id="2" xr3:uid="{4492B517-CC02-4156-80D4-42BAA13B7658}" name="Equipment Tag ID" dataDxfId="100"/>
    <tableColumn id="3" xr3:uid="{4F863135-FE37-48C8-B258-BDEF0AA8492F}" name="Trade" dataDxfId="99"/>
    <tableColumn id="4" xr3:uid="{109EA448-4220-464F-94BB-FBEDFA7452A4}" name="MW/BE Purchaser" dataDxfId="98"/>
    <tableColumn id="5" xr3:uid="{5D1E2DF6-1970-4282-8D03-D0F181E42643}" name="Connection Size" dataDxfId="97"/>
    <tableColumn id="6" xr3:uid="{491AE317-76EB-42A1-A565-F41949BE45A7}" name="Electrical Requirement" dataDxfId="96"/>
    <tableColumn id="7" xr3:uid="{4DC83378-B7B6-438E-BE02-EB2D47AF1CD3}" name="Electrical Disconnect" dataDxfId="95"/>
    <tableColumn id="8" xr3:uid="{3FF511EF-8C70-4B03-8573-978A9B61754F}" name="Hand Designation (rt/lt)" dataDxfId="94"/>
    <tableColumn id="9" xr3:uid="{B4802C5C-3636-4ECB-94AA-894B3EF5CC42}" name="Branch/Inlet Size" dataDxfId="93"/>
    <tableColumn id="10" xr3:uid="{EED7D905-C2FB-4A24-B0E7-EC0FD01B01D3}" name="Slv length" dataDxfId="92"/>
    <tableColumn id="29" xr3:uid="{CAEA627B-9D3A-4272-A3CE-9653EDC0C4FB}" name="Notes" dataDxfId="9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9120B7-2721-4524-8F1B-0F8F44DF5A33}" name="Startup" displayName="Startup" ref="A7:L500" totalsRowShown="0" headerRowDxfId="90" dataDxfId="88" headerRowBorderDxfId="89">
  <autoFilter ref="A7:L500" xr:uid="{23940445-4023-4168-AB6B-EC1DFB447F3C}"/>
  <tableColumns count="12">
    <tableColumn id="1" xr3:uid="{EC10F11F-4BC6-4705-9662-F63EFCFBF482}" name="Equipment Name" dataDxfId="87"/>
    <tableColumn id="2" xr3:uid="{8D836B78-21CD-401F-8666-43247EBEE82B}" name="Equipment Tag ID" dataDxfId="86"/>
    <tableColumn id="3" xr3:uid="{E2F0CF1A-F8C4-4DE6-810B-B72076DB0B2A}" name="Trade" dataDxfId="85"/>
    <tableColumn id="4" xr3:uid="{91844878-5022-4C02-BC83-DE11CACCFEA8}" name="USE Startup" dataDxfId="84"/>
    <tableColumn id="5" xr3:uid="{14452AB0-2838-407C-BBD6-97006F707F01}" name="Vendor Startup" dataDxfId="83"/>
    <tableColumn id="6" xr3:uid="{6BD9B8F0-3FA1-408C-B25D-5A003B9CE961}" name="O&amp;M Received" dataDxfId="82"/>
    <tableColumn id="7" xr3:uid="{92BEBD3A-90FC-4B19-A3A1-E18BB795E146}" name="Attic Stock" dataDxfId="81"/>
    <tableColumn id="8" xr3:uid="{959ACE0C-2F49-4269-9F53-C71B4764F02D}" name="Warranty Info" dataDxfId="80"/>
    <tableColumn id="9" xr3:uid="{8ACE6676-0640-4693-A0FB-783A113B8E12}" name="Preventative Maintenance" dataDxfId="79"/>
    <tableColumn id="16386" xr3:uid="{0B2DCABF-C962-45CC-B6F9-E1158C4C4967}" name="Packing Slip/Confirmation" dataDxfId="78"/>
    <tableColumn id="10" xr3:uid="{A8755DC9-4107-4BE9-8471-888CF5521C9D}" name="Startup Completed" dataDxfId="77"/>
    <tableColumn id="29" xr3:uid="{44E11F8A-2A37-4409-BEC9-0974E5056DFE}" name="Startup Notes" dataDxfId="7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B50E87-E07C-4DFE-A148-4BC5337A0524}" name="Submittals" displayName="Submittals" ref="A7:J500" totalsRowShown="0" headerRowDxfId="75" dataDxfId="73" headerRowBorderDxfId="74">
  <autoFilter ref="A7:J500" xr:uid="{23940445-4023-4168-AB6B-EC1DFB447F3C}"/>
  <tableColumns count="10">
    <tableColumn id="1" xr3:uid="{3E762508-A496-4C84-ACAA-69E752FC0AAB}" name="Equipment Name" dataDxfId="72"/>
    <tableColumn id="2" xr3:uid="{3C807CDF-F353-4CC8-B179-512C676AFC87}" name="Equipment Tag ID" dataDxfId="71"/>
    <tableColumn id="3" xr3:uid="{2E1119A8-8471-428D-ABE7-5E29B3D4E1CA}" name="Trade" dataDxfId="70"/>
    <tableColumn id="4" xr3:uid="{6C1B4993-759B-47EF-947D-65529E517DB1}" name="Sub PO#" dataDxfId="69"/>
    <tableColumn id="5" xr3:uid="{B77BA2CD-E572-436C-830C-018807E82D3B}" name="Submittal Status" dataDxfId="68"/>
    <tableColumn id="6" xr3:uid="{88ADCBA3-F200-43A9-8636-081AEEC72A79}" name="Submittal Submitted Date" dataDxfId="67"/>
    <tableColumn id="7" xr3:uid="{F89FF165-939A-4A8F-9C7F-5D9D23D64233}" name="Submittal Approval Date" dataDxfId="66"/>
    <tableColumn id="8" xr3:uid="{885C728D-2BA4-4623-B034-B3162104216D}" name="Release Date" dataDxfId="65"/>
    <tableColumn id="9" xr3:uid="{CE797E61-E308-4D5E-9EBE-588279EFD159}" name="Installation / Set Date" dataDxfId="64"/>
    <tableColumn id="29" xr3:uid="{728DE8B7-EE12-4A0B-B209-5CEBF0A9D738}" name="Submittal Notes" dataDxfId="6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B8CA51-E7A7-4199-A038-BDD6C920034E}" name="Equipment_Log" displayName="Equipment_Log" ref="A7:X781" totalsRowShown="0" headerRowDxfId="62" dataDxfId="60" headerRowBorderDxfId="61">
  <autoFilter ref="A7:X781" xr:uid="{23940445-4023-4168-AB6B-EC1DFB447F3C}"/>
  <tableColumns count="24">
    <tableColumn id="1" xr3:uid="{F2A7C8F9-895F-4B95-8B21-7FD4293163BF}" name="Asset Name" dataDxfId="59"/>
    <tableColumn id="2" xr3:uid="{E7E0D815-4C90-4900-9C42-DD9B9925607C}" name="Asset Tag" dataDxfId="58"/>
    <tableColumn id="3" xr3:uid="{79242C83-3CD9-4285-BB11-2D957BBA9099}" name="Trade" dataDxfId="57"/>
    <tableColumn id="7" xr3:uid="{9C918E04-2836-4F0E-8B47-38379BA1C92E}" name="Equip Served by" dataDxfId="56"/>
    <tableColumn id="8" xr3:uid="{0ED6D0AD-9BBD-432E-9E14-F6BB0B8D4090}" name="Vendor" dataDxfId="55"/>
    <tableColumn id="9" xr3:uid="{0FB37A5A-ADD9-4A5E-8913-98F7B2FFFB40}" name="Manufacturer" dataDxfId="54"/>
    <tableColumn id="10" xr3:uid="{A5D7C7D9-4336-487F-BDFF-BE06CF7624BE}" name="Model Number" dataDxfId="53"/>
    <tableColumn id="15" xr3:uid="{945CD151-DA16-435D-B685-CB98AF562361}" name="Serial Number" dataDxfId="52"/>
    <tableColumn id="11" xr3:uid="{39C13691-C34F-479E-AFD9-619D9C49156E}" name="Size" dataDxfId="51"/>
    <tableColumn id="12" xr3:uid="{DAC93EBC-4CF1-4012-9AB4-803B67836F29}" name="Unit" dataDxfId="50"/>
    <tableColumn id="13" xr3:uid="{BD071D88-B2D0-46AB-A419-EE11C793F662}" name="Motor HP" dataDxfId="49"/>
    <tableColumn id="30" xr3:uid="{52338123-EBE3-4EE1-9FCC-CF950C224642}" name="Estimated Operating Hours" dataDxfId="48"/>
    <tableColumn id="4" xr3:uid="{66D6F67F-A564-43A9-90B3-282B2377C759}" name="USAssetID" dataDxfId="47">
      <calculatedColumnFormula>IFERROR(VLOOKUP(_xlfn.CONCAT(Equipment_Log[[#This Row],[System Category]],Equipment_Log[[#This Row],[Sub System Type]],Equipment_Log[[#This Row],[Sub System Classification]],Equipment_Log[[#This Row],[Asset Size (Rounded up)]]),idTable[],17,FALSE),"NO ID")</calculatedColumnFormula>
    </tableColumn>
    <tableColumn id="19" xr3:uid="{34B264B5-5346-4944-9D92-582E70BC882D}" name="System Category" dataDxfId="46"/>
    <tableColumn id="20" xr3:uid="{613F7785-06A2-4A0A-A0B6-467FDF9CFD91}" name="Sub System Type" dataDxfId="45"/>
    <tableColumn id="21" xr3:uid="{AA16E1B7-1EB9-46EF-9B59-3760B5278F5D}" name="Sub System Classification" dataDxfId="44"/>
    <tableColumn id="17" xr3:uid="{EDD18C9B-08B0-4822-AE25-794420717CA3}" name="Asset Size (Rounded up)" dataDxfId="43"/>
    <tableColumn id="5" xr3:uid="{1F24CD76-A056-4EF4-960E-BE49C6342E58}" name="ID Unit" dataDxfId="42">
      <calculatedColumnFormula>IFERROR(VLOOKUP(_xlfn.CONCAT(Equipment_Log[[#This Row],[System Category]],Equipment_Log[[#This Row],[Sub System Type]],Equipment_Log[[#This Row],[Sub System Classification]],Equipment_Log[[#This Row],[Asset Size (Rounded up)]]),idTable[],16,FALSE),"")</calculatedColumnFormula>
    </tableColumn>
    <tableColumn id="23" xr3:uid="{B09DDFAD-5792-4517-9FEA-A5668A42BD63}" name="Service Life" dataDxfId="41">
      <calculatedColumnFormula>IFERROR(VLOOKUP(_xlfn.CONCAT(Equipment_Log[[#This Row],[System Category]],Equipment_Log[[#This Row],[Sub System Type]],Equipment_Log[[#This Row],[Sub System Classification]],Equipment_Log[[#This Row],[Asset Size (Rounded up)]]),idTable[],20,FALSE),"")</calculatedColumnFormula>
    </tableColumn>
    <tableColumn id="24" xr3:uid="{C9666FDD-E590-4AF6-A3C2-EC002E4088E9}" name="Date Installed" dataDxfId="40"/>
    <tableColumn id="22" xr3:uid="{1DD0362F-F9F5-4F6C-9942-F7FD21B7EBD5}" name="Floor" dataDxfId="39"/>
    <tableColumn id="16" xr3:uid="{30E316FF-0348-4800-9832-05D14DCB390B}" name="Area" dataDxfId="38"/>
    <tableColumn id="6" xr3:uid="{B39B8162-3571-4728-AED1-D40990E8F1E4}" name="Room Number" dataDxfId="37"/>
    <tableColumn id="29" xr3:uid="{01865991-1A55-4C3C-B991-494717115161}" name="Notes" dataDxfId="3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dTable" displayName="idTable" ref="A1:T1542" tableType="queryTable" totalsRowShown="0">
  <autoFilter ref="A1:T1542" xr:uid="{00000000-0009-0000-0100-000001000000}"/>
  <sortState xmlns:xlrd2="http://schemas.microsoft.com/office/spreadsheetml/2017/richdata2" ref="A2:T1542">
    <sortCondition ref="A1:A1542"/>
  </sortState>
  <tableColumns count="20">
    <tableColumn id="22" xr3:uid="{542A8F0A-9E78-46D4-A322-1DEC50C1BC9B}" uniqueName="Lookup_x005f_x0020__x005f_x0028_for_x005f_x0020_Up" name="Lookup (for Uploader)" queryTableFieldId="23" dataDxfId="35"/>
    <tableColumn id="3" xr3:uid="{00000000-0010-0000-0000-000003000000}" uniqueName="field_1" name="Trade" queryTableFieldId="5" dataDxfId="34"/>
    <tableColumn id="4" xr3:uid="{00000000-0010-0000-0000-000004000000}" uniqueName="field_2" name="Precon System" queryTableFieldId="6" dataDxfId="33"/>
    <tableColumn id="5" xr3:uid="{00000000-0010-0000-0000-000005000000}" uniqueName="field_3" name="Operations System" queryTableFieldId="7" dataDxfId="32"/>
    <tableColumn id="1" xr3:uid="{00000000-0010-0000-0000-000001000000}" uniqueName="Title" name="Title" queryTableFieldId="1" dataDxfId="31"/>
    <tableColumn id="6" xr3:uid="{00000000-0010-0000-0000-000006000000}" uniqueName="field_5" name="Drawing Abbreviation" queryTableFieldId="8" dataDxfId="30"/>
    <tableColumn id="7" xr3:uid="{00000000-0010-0000-0000-000007000000}" uniqueName="field_6" name="Precon Tag" queryTableFieldId="9" dataDxfId="29"/>
    <tableColumn id="8" xr3:uid="{00000000-0010-0000-0000-000008000000}" uniqueName="field_7" name="System Type ID" queryTableFieldId="10" dataDxfId="28"/>
    <tableColumn id="9" xr3:uid="{00000000-0010-0000-0000-000009000000}" uniqueName="field_8" name="Asset Category" queryTableFieldId="11" dataDxfId="27"/>
    <tableColumn id="10" xr3:uid="{00000000-0010-0000-0000-00000A000000}" uniqueName="field_9" name="Equip Name ID" queryTableFieldId="12" dataDxfId="26"/>
    <tableColumn id="11" xr3:uid="{00000000-0010-0000-0000-00000B000000}" uniqueName="field_10" name="Sub System Type" queryTableFieldId="13" dataDxfId="25"/>
    <tableColumn id="12" xr3:uid="{00000000-0010-0000-0000-00000C000000}" uniqueName="field_11" name="Sub System ID" queryTableFieldId="14" dataDxfId="24"/>
    <tableColumn id="13" xr3:uid="{00000000-0010-0000-0000-00000D000000}" uniqueName="field_12" name="Sub System Class" queryTableFieldId="15" dataDxfId="23"/>
    <tableColumn id="14" xr3:uid="{00000000-0010-0000-0000-00000E000000}" uniqueName="field_13" name="Class ID" queryTableFieldId="16" dataDxfId="22"/>
    <tableColumn id="15" xr3:uid="{00000000-0010-0000-0000-00000F000000}" uniqueName="field_14" name="Equipment Size" queryTableFieldId="17" dataDxfId="21"/>
    <tableColumn id="16" xr3:uid="{00000000-0010-0000-0000-000010000000}" uniqueName="field_15" name="Unit" queryTableFieldId="18" dataDxfId="20"/>
    <tableColumn id="21" xr3:uid="{74932300-1B90-4B73-9B33-E0EACDEDB14C}" uniqueName="Asset_x005f_x0020_ID" name="Asset ID" queryTableFieldId="21" dataDxfId="19"/>
    <tableColumn id="18" xr3:uid="{00000000-0010-0000-0000-000012000000}" uniqueName="field_17" name="Notes" queryTableFieldId="20" dataDxfId="18"/>
    <tableColumn id="2" xr3:uid="{E5001FAE-7488-4903-9520-24DCA8EA94FC}" uniqueName="ServiceID" name="Service ID" queryTableFieldId="27" dataDxfId="17"/>
    <tableColumn id="17" xr3:uid="{3FD3E805-B9E6-4952-8DAA-445EE890ADC9}" uniqueName="ServiceLife" name="Service Life" queryTableFieldId="28" dataDxfId="1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Development">
      <a:dk1>
        <a:sysClr val="windowText" lastClr="000000"/>
      </a:dk1>
      <a:lt1>
        <a:sysClr val="window" lastClr="FFFFFF"/>
      </a:lt1>
      <a:dk2>
        <a:srgbClr val="478ECC"/>
      </a:dk2>
      <a:lt2>
        <a:srgbClr val="E7E6E6"/>
      </a:lt2>
      <a:accent1>
        <a:srgbClr val="E02424"/>
      </a:accent1>
      <a:accent2>
        <a:srgbClr val="ED7D31"/>
      </a:accent2>
      <a:accent3>
        <a:srgbClr val="FFC000"/>
      </a:accent3>
      <a:accent4>
        <a:srgbClr val="66B53F"/>
      </a:accent4>
      <a:accent5>
        <a:srgbClr val="14376A"/>
      </a:accent5>
      <a:accent6>
        <a:srgbClr val="7F53B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7BAF-5B12-4AAC-ACC8-3FAE3FC8C27C}">
  <sheetPr>
    <outlinePr summaryBelow="0" summaryRight="0"/>
  </sheetPr>
  <dimension ref="A1:AC9"/>
  <sheetViews>
    <sheetView zoomScaleNormal="100" workbookViewId="0">
      <selection activeCell="B8" sqref="B8"/>
    </sheetView>
  </sheetViews>
  <sheetFormatPr defaultColWidth="0" defaultRowHeight="16.5" outlineLevelCol="1" x14ac:dyDescent="0.3"/>
  <cols>
    <col min="1" max="1" width="44.7109375" style="10" customWidth="1"/>
    <col min="2" max="2" width="24.5703125" style="10" customWidth="1" outlineLevel="1"/>
    <col min="3" max="3" width="11.5703125" style="10" customWidth="1" outlineLevel="1"/>
    <col min="4" max="4" width="22.5703125" style="10" customWidth="1" outlineLevel="1"/>
    <col min="5" max="5" width="32.42578125" style="10" customWidth="1" outlineLevel="1"/>
    <col min="6" max="6" width="36.28515625" style="10" customWidth="1" outlineLevel="1"/>
    <col min="7" max="7" width="21.7109375" style="10" customWidth="1" outlineLevel="1"/>
    <col min="8" max="8" width="10.42578125" style="10" customWidth="1" outlineLevel="1"/>
    <col min="9" max="9" width="10.7109375" style="10" customWidth="1" outlineLevel="1"/>
    <col min="10" max="10" width="15.85546875" style="10" customWidth="1" outlineLevel="1"/>
    <col min="11" max="11" width="23.28515625" style="10" customWidth="1"/>
    <col min="12" max="18" width="23.28515625" style="10" customWidth="1" outlineLevel="1"/>
    <col min="19" max="19" width="15.7109375" style="10" bestFit="1" customWidth="1"/>
    <col min="20" max="20" width="18.42578125" style="10" customWidth="1" outlineLevel="1"/>
    <col min="21" max="21" width="29.42578125" style="10" customWidth="1" outlineLevel="1"/>
    <col min="22" max="22" width="24.85546875" style="10" customWidth="1" outlineLevel="1"/>
    <col min="23" max="23" width="22.42578125" style="10" customWidth="1" outlineLevel="1"/>
    <col min="24" max="24" width="23.42578125" style="10" bestFit="1" customWidth="1"/>
    <col min="25" max="25" width="21.28515625" style="10" customWidth="1" outlineLevel="1"/>
    <col min="26" max="26" width="52.7109375" style="10" customWidth="1"/>
    <col min="27" max="29" width="0" style="10" hidden="1" customWidth="1"/>
    <col min="30" max="16384" width="27.28515625" style="10" hidden="1"/>
  </cols>
  <sheetData>
    <row r="1" spans="1:26" s="6" customFormat="1" ht="38.25" thickBot="1" x14ac:dyDescent="0.35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.6" customHeight="1" thickBot="1" x14ac:dyDescent="0.35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.6" customHeight="1" thickBot="1" x14ac:dyDescent="0.4">
      <c r="A3" s="7" t="s">
        <v>3</v>
      </c>
      <c r="B3" s="8" t="s">
        <v>4</v>
      </c>
      <c r="C3" s="9"/>
      <c r="D3" s="9"/>
      <c r="E3" s="79" t="s">
        <v>5</v>
      </c>
      <c r="F3" s="8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.6" customHeight="1" x14ac:dyDescent="0.3">
      <c r="A4" s="7" t="s">
        <v>6</v>
      </c>
      <c r="B4" s="11">
        <v>44562</v>
      </c>
      <c r="C4" s="9"/>
      <c r="D4" s="9"/>
      <c r="E4" s="12" t="s">
        <v>7</v>
      </c>
      <c r="F4" s="13" t="s">
        <v>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.6" customHeight="1" thickBot="1" x14ac:dyDescent="0.35">
      <c r="A5" s="9"/>
      <c r="B5" s="9"/>
      <c r="C5" s="9"/>
      <c r="D5" s="9"/>
      <c r="E5" s="14" t="s">
        <v>9</v>
      </c>
      <c r="F5" s="15" t="s">
        <v>10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.6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22" customFormat="1" x14ac:dyDescent="0.3">
      <c r="A7" s="16" t="s">
        <v>11</v>
      </c>
      <c r="B7" s="16" t="s">
        <v>12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7" t="s">
        <v>21</v>
      </c>
      <c r="L7" s="17" t="s">
        <v>22</v>
      </c>
      <c r="M7" s="17" t="s">
        <v>23</v>
      </c>
      <c r="N7" s="17" t="s">
        <v>24</v>
      </c>
      <c r="O7" s="17" t="s">
        <v>25</v>
      </c>
      <c r="P7" s="17" t="s">
        <v>26</v>
      </c>
      <c r="Q7" s="17" t="s">
        <v>27</v>
      </c>
      <c r="R7" s="17" t="s">
        <v>28</v>
      </c>
      <c r="S7" s="18" t="s">
        <v>29</v>
      </c>
      <c r="T7" s="18" t="s">
        <v>30</v>
      </c>
      <c r="U7" s="18" t="s">
        <v>31</v>
      </c>
      <c r="V7" s="18" t="s">
        <v>32</v>
      </c>
      <c r="W7" s="18" t="s">
        <v>33</v>
      </c>
      <c r="X7" s="19" t="s">
        <v>34</v>
      </c>
      <c r="Y7" s="20" t="s">
        <v>35</v>
      </c>
      <c r="Z7" s="21" t="s">
        <v>36</v>
      </c>
    </row>
    <row r="8" spans="1:26" s="23" customFormat="1" x14ac:dyDescent="0.3"/>
    <row r="9" spans="1:26" s="23" customFormat="1" x14ac:dyDescent="0.3"/>
  </sheetData>
  <mergeCells count="1">
    <mergeCell ref="E3:F3"/>
  </mergeCell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D8E0-B468-46A0-8937-9D4F72091392}">
  <sheetPr>
    <outlinePr summaryBelow="0" summaryRight="0"/>
  </sheetPr>
  <dimension ref="A1:AC7"/>
  <sheetViews>
    <sheetView zoomScale="85" zoomScaleNormal="85" workbookViewId="0">
      <selection activeCell="B21" sqref="B21"/>
    </sheetView>
  </sheetViews>
  <sheetFormatPr defaultColWidth="0" defaultRowHeight="16.5" x14ac:dyDescent="0.3"/>
  <cols>
    <col min="1" max="1" width="34.42578125" style="10" bestFit="1" customWidth="1"/>
    <col min="2" max="2" width="24.5703125" style="10" bestFit="1" customWidth="1"/>
    <col min="3" max="3" width="16" style="10" customWidth="1"/>
    <col min="4" max="4" width="30.28515625" style="10" customWidth="1"/>
    <col min="5" max="5" width="34" style="10" bestFit="1" customWidth="1"/>
    <col min="6" max="6" width="26.7109375" style="10" bestFit="1" customWidth="1"/>
    <col min="7" max="7" width="24.7109375" style="10" bestFit="1" customWidth="1"/>
    <col min="8" max="8" width="28" style="10" bestFit="1" customWidth="1"/>
    <col min="9" max="9" width="20.28515625" style="10" bestFit="1" customWidth="1"/>
    <col min="10" max="10" width="14.28515625" style="10" bestFit="1" customWidth="1"/>
    <col min="11" max="11" width="46.28515625" style="10" customWidth="1"/>
    <col min="12" max="12" width="10.28515625" style="10" hidden="1" customWidth="1"/>
    <col min="13" max="13" width="15.140625" style="10" hidden="1" customWidth="1"/>
    <col min="14" max="14" width="0" style="10" hidden="1" customWidth="1"/>
    <col min="15" max="15" width="22.7109375" style="10" hidden="1" customWidth="1"/>
    <col min="16" max="16" width="14" style="10" hidden="1" customWidth="1"/>
    <col min="17" max="17" width="22.28515625" style="10" hidden="1" customWidth="1"/>
    <col min="18" max="18" width="39.7109375" style="10" hidden="1" customWidth="1"/>
    <col min="19" max="19" width="10.5703125" style="10" hidden="1" customWidth="1"/>
    <col min="20" max="20" width="19.85546875" style="10" hidden="1" customWidth="1"/>
    <col min="21" max="21" width="18.28515625" style="10" hidden="1" customWidth="1"/>
    <col min="22" max="22" width="0" style="10" hidden="1" customWidth="1"/>
    <col min="23" max="23" width="18.42578125" style="10" hidden="1" customWidth="1"/>
    <col min="24" max="24" width="29.42578125" style="10" hidden="1" customWidth="1"/>
    <col min="25" max="25" width="24.85546875" style="10" hidden="1" customWidth="1"/>
    <col min="26" max="26" width="22.42578125" style="10" hidden="1" customWidth="1"/>
    <col min="27" max="27" width="0" style="10" hidden="1" customWidth="1"/>
    <col min="28" max="28" width="21.28515625" style="10" hidden="1" customWidth="1"/>
    <col min="29" max="29" width="0" style="10" hidden="1" customWidth="1"/>
    <col min="30" max="16384" width="27.28515625" style="10" hidden="1"/>
  </cols>
  <sheetData>
    <row r="1" spans="1:11" s="6" customFormat="1" ht="38.25" thickBot="1" x14ac:dyDescent="0.35">
      <c r="A1" s="3" t="s">
        <v>37</v>
      </c>
      <c r="B1" s="4"/>
      <c r="C1" s="5"/>
      <c r="D1" s="5"/>
      <c r="E1" s="5"/>
      <c r="F1" s="5"/>
      <c r="G1" s="5"/>
      <c r="H1" s="5"/>
      <c r="I1" s="5"/>
      <c r="J1" s="5"/>
      <c r="K1" s="5"/>
    </row>
    <row r="2" spans="1:11" ht="21.6" customHeight="1" x14ac:dyDescent="0.3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</row>
    <row r="3" spans="1:11" ht="21.6" customHeight="1" x14ac:dyDescent="0.3">
      <c r="A3" s="7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</row>
    <row r="4" spans="1:11" ht="21.6" customHeight="1" x14ac:dyDescent="0.3">
      <c r="A4" s="7" t="s">
        <v>6</v>
      </c>
      <c r="B4" s="11">
        <v>44562</v>
      </c>
      <c r="C4" s="9"/>
      <c r="D4" s="9"/>
      <c r="E4" s="9"/>
      <c r="F4" s="9"/>
      <c r="G4" s="9"/>
      <c r="H4" s="9"/>
      <c r="I4" s="9"/>
      <c r="J4" s="9"/>
      <c r="K4" s="9"/>
    </row>
    <row r="5" spans="1:11" ht="21.6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21.6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s="22" customFormat="1" x14ac:dyDescent="0.3">
      <c r="A7" s="16" t="s">
        <v>11</v>
      </c>
      <c r="B7" s="16" t="s">
        <v>12</v>
      </c>
      <c r="C7" s="16" t="s">
        <v>13</v>
      </c>
      <c r="D7" s="24" t="s">
        <v>38</v>
      </c>
      <c r="E7" s="24" t="s">
        <v>39</v>
      </c>
      <c r="F7" s="24" t="s">
        <v>40</v>
      </c>
      <c r="G7" s="24" t="s">
        <v>41</v>
      </c>
      <c r="H7" s="24" t="s">
        <v>42</v>
      </c>
      <c r="I7" s="24" t="s">
        <v>43</v>
      </c>
      <c r="J7" s="24" t="s">
        <v>44</v>
      </c>
      <c r="K7" s="21" t="s">
        <v>36</v>
      </c>
    </row>
  </sheetData>
  <pageMargins left="0.7" right="0.7" top="0.75" bottom="0.75" header="0.3" footer="0.3"/>
  <pageSetup scale="1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D269-246D-4E6C-A0F6-5E96C3213A1C}">
  <sheetPr>
    <outlinePr summaryBelow="0" summaryRight="0"/>
  </sheetPr>
  <dimension ref="A1:AB7"/>
  <sheetViews>
    <sheetView zoomScale="85" zoomScaleNormal="85" workbookViewId="0">
      <selection activeCell="B21" sqref="B21"/>
    </sheetView>
  </sheetViews>
  <sheetFormatPr defaultColWidth="0" defaultRowHeight="16.5" x14ac:dyDescent="0.3"/>
  <cols>
    <col min="1" max="1" width="44.7109375" style="10" customWidth="1"/>
    <col min="2" max="2" width="22.85546875" style="10" bestFit="1" customWidth="1"/>
    <col min="3" max="3" width="14.42578125" style="10" bestFit="1" customWidth="1"/>
    <col min="4" max="4" width="21.28515625" style="10" bestFit="1" customWidth="1"/>
    <col min="5" max="5" width="25" style="10" bestFit="1" customWidth="1"/>
    <col min="6" max="6" width="24.28515625" style="10" bestFit="1" customWidth="1"/>
    <col min="7" max="7" width="20.140625" style="10" bestFit="1" customWidth="1"/>
    <col min="8" max="8" width="22.7109375" style="10" bestFit="1" customWidth="1"/>
    <col min="9" max="9" width="37.7109375" style="10" bestFit="1" customWidth="1"/>
    <col min="10" max="10" width="37.28515625" style="10" bestFit="1" customWidth="1"/>
    <col min="11" max="11" width="28.85546875" style="10" bestFit="1" customWidth="1"/>
    <col min="12" max="12" width="52.140625" style="10" customWidth="1"/>
    <col min="13" max="13" width="15.140625" style="10" hidden="1" customWidth="1"/>
    <col min="14" max="14" width="27.28515625" style="10" hidden="1" customWidth="1"/>
    <col min="15" max="15" width="22.7109375" style="10" hidden="1" customWidth="1"/>
    <col min="16" max="16" width="14" style="10" hidden="1" customWidth="1"/>
    <col min="17" max="17" width="22.28515625" style="10" hidden="1" customWidth="1"/>
    <col min="18" max="18" width="39.7109375" style="10" hidden="1" customWidth="1"/>
    <col min="19" max="19" width="10.5703125" style="10" hidden="1" customWidth="1"/>
    <col min="20" max="20" width="19.85546875" style="10" hidden="1" customWidth="1"/>
    <col min="21" max="21" width="18.28515625" style="10" hidden="1" customWidth="1"/>
    <col min="22" max="22" width="27.28515625" style="10" hidden="1" customWidth="1"/>
    <col min="23" max="23" width="18.42578125" style="10" hidden="1" customWidth="1"/>
    <col min="24" max="24" width="29.42578125" style="10" hidden="1" customWidth="1"/>
    <col min="25" max="25" width="24.85546875" style="10" hidden="1" customWidth="1"/>
    <col min="26" max="26" width="22.42578125" style="10" hidden="1" customWidth="1"/>
    <col min="27" max="27" width="27.28515625" style="10" hidden="1" customWidth="1"/>
    <col min="28" max="28" width="21.28515625" style="10" hidden="1" customWidth="1"/>
    <col min="29" max="16384" width="27.28515625" style="10" hidden="1"/>
  </cols>
  <sheetData>
    <row r="1" spans="1:12" s="6" customFormat="1" ht="38.25" thickBot="1" x14ac:dyDescent="0.35">
      <c r="A1" s="3" t="s">
        <v>45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1.6" customHeight="1" x14ac:dyDescent="0.3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1.6" customHeight="1" x14ac:dyDescent="0.3">
      <c r="A3" s="7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21.6" customHeight="1" x14ac:dyDescent="0.3">
      <c r="A4" s="7" t="s">
        <v>6</v>
      </c>
      <c r="B4" s="11">
        <v>44562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21.6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21.6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s="22" customFormat="1" x14ac:dyDescent="0.3">
      <c r="A7" s="16" t="s">
        <v>11</v>
      </c>
      <c r="B7" s="16" t="s">
        <v>12</v>
      </c>
      <c r="C7" s="16" t="s">
        <v>13</v>
      </c>
      <c r="D7" s="25" t="s">
        <v>46</v>
      </c>
      <c r="E7" s="25" t="s">
        <v>47</v>
      </c>
      <c r="F7" s="25" t="s">
        <v>48</v>
      </c>
      <c r="G7" s="25" t="s">
        <v>49</v>
      </c>
      <c r="H7" s="25" t="s">
        <v>50</v>
      </c>
      <c r="I7" s="25" t="s">
        <v>51</v>
      </c>
      <c r="J7" s="25" t="s">
        <v>52</v>
      </c>
      <c r="K7" s="25" t="s">
        <v>53</v>
      </c>
      <c r="L7" s="21" t="s">
        <v>54</v>
      </c>
    </row>
  </sheetData>
  <pageMargins left="0.7" right="0.7" top="0.75" bottom="0.75" header="0.3" footer="0.3"/>
  <pageSetup scale="1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3516-8A6C-4B04-B432-AD9C4CA26913}">
  <sheetPr>
    <outlinePr summaryBelow="0" summaryRight="0"/>
  </sheetPr>
  <dimension ref="A1:J7"/>
  <sheetViews>
    <sheetView zoomScale="85" zoomScaleNormal="85" workbookViewId="0">
      <selection activeCell="B21" sqref="B21"/>
    </sheetView>
  </sheetViews>
  <sheetFormatPr defaultColWidth="0" defaultRowHeight="16.5" x14ac:dyDescent="0.3"/>
  <cols>
    <col min="1" max="1" width="44.85546875" style="10" customWidth="1"/>
    <col min="2" max="2" width="22.85546875" style="10" bestFit="1" customWidth="1"/>
    <col min="3" max="3" width="16" style="10" customWidth="1"/>
    <col min="4" max="4" width="13" style="10" bestFit="1" customWidth="1"/>
    <col min="5" max="5" width="19.85546875" style="10" bestFit="1" customWidth="1"/>
    <col min="6" max="6" width="27.85546875" style="10" bestFit="1" customWidth="1"/>
    <col min="7" max="7" width="26.7109375" style="10" bestFit="1" customWidth="1"/>
    <col min="8" max="8" width="17.140625" style="10" bestFit="1" customWidth="1"/>
    <col min="9" max="9" width="24.42578125" style="10" bestFit="1" customWidth="1"/>
    <col min="10" max="10" width="50.7109375" style="10" customWidth="1"/>
    <col min="11" max="16384" width="44.7109375" style="10" hidden="1"/>
  </cols>
  <sheetData>
    <row r="1" spans="1:10" s="6" customFormat="1" ht="38.25" thickBot="1" x14ac:dyDescent="0.35">
      <c r="A1" s="3" t="s">
        <v>55</v>
      </c>
      <c r="B1" s="4"/>
      <c r="C1" s="5"/>
      <c r="D1" s="5"/>
      <c r="E1" s="5"/>
      <c r="F1" s="5"/>
      <c r="G1" s="5"/>
      <c r="H1" s="5"/>
      <c r="I1" s="5"/>
      <c r="J1" s="5"/>
    </row>
    <row r="2" spans="1:10" ht="21.6" customHeight="1" x14ac:dyDescent="0.3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</row>
    <row r="3" spans="1:10" ht="21.6" customHeight="1" x14ac:dyDescent="0.3">
      <c r="A3" s="7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9"/>
    </row>
    <row r="4" spans="1:10" ht="21.6" customHeight="1" x14ac:dyDescent="0.3">
      <c r="A4" s="7" t="s">
        <v>6</v>
      </c>
      <c r="B4" s="11">
        <v>44562</v>
      </c>
      <c r="C4" s="9"/>
      <c r="D4" s="9"/>
      <c r="E4" s="9"/>
      <c r="F4" s="9"/>
      <c r="G4" s="9"/>
      <c r="H4" s="9"/>
      <c r="I4" s="9"/>
      <c r="J4" s="9"/>
    </row>
    <row r="5" spans="1:10" ht="21.6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21.6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s="22" customFormat="1" x14ac:dyDescent="0.3">
      <c r="A7" s="16" t="s">
        <v>11</v>
      </c>
      <c r="B7" s="16" t="s">
        <v>12</v>
      </c>
      <c r="C7" s="16" t="s">
        <v>13</v>
      </c>
      <c r="D7" s="26" t="s">
        <v>56</v>
      </c>
      <c r="E7" s="27" t="s">
        <v>57</v>
      </c>
      <c r="F7" s="27" t="s">
        <v>58</v>
      </c>
      <c r="G7" s="27" t="s">
        <v>59</v>
      </c>
      <c r="H7" s="27" t="s">
        <v>30</v>
      </c>
      <c r="I7" s="27" t="s">
        <v>60</v>
      </c>
      <c r="J7" s="21" t="s">
        <v>61</v>
      </c>
    </row>
  </sheetData>
  <pageMargins left="0.7" right="0.7" top="0.75" bottom="0.75" header="0.3" footer="0.3"/>
  <pageSetup scale="1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5905-9AF2-4EE8-A5DA-F27EC1A2C5D2}">
  <sheetPr>
    <outlinePr summaryBelow="0" summaryRight="0"/>
  </sheetPr>
  <dimension ref="A1:BG781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A8" sqref="AA8"/>
    </sheetView>
  </sheetViews>
  <sheetFormatPr defaultColWidth="4.7109375" defaultRowHeight="16.5" outlineLevelCol="1" x14ac:dyDescent="0.3"/>
  <cols>
    <col min="1" max="1" width="33.5703125" style="10" customWidth="1"/>
    <col min="2" max="2" width="20.42578125" style="23" bestFit="1" customWidth="1"/>
    <col min="3" max="3" width="22" style="23" customWidth="1" collapsed="1"/>
    <col min="4" max="4" width="41.28515625" style="23" hidden="1" customWidth="1" outlineLevel="1"/>
    <col min="5" max="6" width="26.7109375" style="23" hidden="1" customWidth="1" outlineLevel="1"/>
    <col min="7" max="7" width="60.28515625" style="23" hidden="1" customWidth="1" outlineLevel="1"/>
    <col min="8" max="8" width="38.42578125" style="23" hidden="1" customWidth="1" outlineLevel="1"/>
    <col min="9" max="9" width="16.140625" style="23" hidden="1" customWidth="1" outlineLevel="1"/>
    <col min="10" max="10" width="11.7109375" style="23" hidden="1" customWidth="1" outlineLevel="1"/>
    <col min="11" max="11" width="15.7109375" style="23" hidden="1" customWidth="1" outlineLevel="1"/>
    <col min="12" max="12" width="22.28515625" style="23" hidden="1" customWidth="1" outlineLevel="1"/>
    <col min="13" max="13" width="26.28515625" style="23" customWidth="1" collapsed="1"/>
    <col min="14" max="16" width="33.140625" style="23" hidden="1" customWidth="1" outlineLevel="1"/>
    <col min="17" max="17" width="30.7109375" style="23" hidden="1" customWidth="1" outlineLevel="1"/>
    <col min="18" max="18" width="14.42578125" style="23" hidden="1" customWidth="1" outlineLevel="1"/>
    <col min="19" max="20" width="17.28515625" style="23" hidden="1" customWidth="1" outlineLevel="1"/>
    <col min="21" max="21" width="23.140625" style="23" customWidth="1"/>
    <col min="22" max="22" width="24.85546875" style="23" bestFit="1" customWidth="1"/>
    <col min="23" max="23" width="46.42578125" style="10" bestFit="1" customWidth="1"/>
    <col min="24" max="25" width="4.7109375" style="10"/>
    <col min="26" max="43" width="4.7109375" style="32"/>
    <col min="44" max="44" width="6.5703125" style="32" bestFit="1" customWidth="1"/>
    <col min="45" max="58" width="4.7109375" style="32"/>
    <col min="59" max="16384" width="4.7109375" style="10"/>
  </cols>
  <sheetData>
    <row r="1" spans="1:59" s="6" customFormat="1" ht="38.25" thickBot="1" x14ac:dyDescent="0.35">
      <c r="A1" s="3" t="s">
        <v>62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5"/>
      <c r="X1" s="5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</row>
    <row r="2" spans="1:59" ht="21.6" customHeight="1" x14ac:dyDescent="0.3">
      <c r="A2" s="7" t="s">
        <v>1</v>
      </c>
      <c r="B2" s="8" t="s">
        <v>63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9"/>
      <c r="X2" s="9"/>
    </row>
    <row r="3" spans="1:59" ht="21.6" customHeight="1" x14ac:dyDescent="0.3">
      <c r="A3" s="7" t="s">
        <v>3</v>
      </c>
      <c r="B3" s="8" t="s">
        <v>64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9"/>
      <c r="X3" s="9"/>
    </row>
    <row r="4" spans="1:59" ht="21.6" customHeight="1" x14ac:dyDescent="0.3">
      <c r="A4" s="7" t="s">
        <v>65</v>
      </c>
      <c r="B4" s="8" t="s">
        <v>66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9"/>
      <c r="X4" s="9"/>
    </row>
    <row r="5" spans="1:59" ht="21.6" customHeight="1" x14ac:dyDescent="0.3">
      <c r="A5" s="7" t="s">
        <v>6</v>
      </c>
      <c r="B5" s="11">
        <v>45630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9"/>
      <c r="X5" s="9"/>
    </row>
    <row r="6" spans="1:59" ht="21.6" customHeight="1" x14ac:dyDescent="0.3">
      <c r="A6" s="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9"/>
      <c r="X6" s="9"/>
    </row>
    <row r="7" spans="1:59" s="22" customFormat="1" ht="33" x14ac:dyDescent="0.3">
      <c r="A7" s="33" t="s">
        <v>67</v>
      </c>
      <c r="B7" s="33" t="s">
        <v>68</v>
      </c>
      <c r="C7" s="33" t="s">
        <v>13</v>
      </c>
      <c r="D7" s="33" t="s">
        <v>14</v>
      </c>
      <c r="E7" s="33" t="s">
        <v>15</v>
      </c>
      <c r="F7" s="33" t="s">
        <v>16</v>
      </c>
      <c r="G7" s="33" t="s">
        <v>17</v>
      </c>
      <c r="H7" s="33" t="s">
        <v>69</v>
      </c>
      <c r="I7" s="33" t="s">
        <v>18</v>
      </c>
      <c r="J7" s="33" t="s">
        <v>19</v>
      </c>
      <c r="K7" s="33" t="s">
        <v>20</v>
      </c>
      <c r="L7" s="34" t="s">
        <v>70</v>
      </c>
      <c r="M7" s="35" t="s">
        <v>71</v>
      </c>
      <c r="N7" s="35" t="s">
        <v>72</v>
      </c>
      <c r="O7" s="35" t="s">
        <v>73</v>
      </c>
      <c r="P7" s="35" t="s">
        <v>74</v>
      </c>
      <c r="Q7" s="35" t="s">
        <v>75</v>
      </c>
      <c r="R7" s="35" t="s">
        <v>76</v>
      </c>
      <c r="S7" s="33" t="s">
        <v>77</v>
      </c>
      <c r="T7" s="33" t="s">
        <v>78</v>
      </c>
      <c r="U7" s="36" t="s">
        <v>25</v>
      </c>
      <c r="V7" s="36" t="s">
        <v>26</v>
      </c>
      <c r="W7" s="36" t="s">
        <v>27</v>
      </c>
      <c r="X7" s="37" t="s">
        <v>36</v>
      </c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</row>
    <row r="8" spans="1:59" s="23" customFormat="1" x14ac:dyDescent="0.3">
      <c r="A8" s="32" t="s">
        <v>82</v>
      </c>
      <c r="B8" s="23" t="s">
        <v>80</v>
      </c>
      <c r="C8" s="23" t="s">
        <v>81</v>
      </c>
      <c r="D8" s="23" t="s">
        <v>4667</v>
      </c>
      <c r="E8" s="23" t="s">
        <v>90</v>
      </c>
      <c r="F8" s="23" t="s">
        <v>4972</v>
      </c>
      <c r="G8" s="23" t="s">
        <v>4990</v>
      </c>
      <c r="H8" s="23" t="s">
        <v>4989</v>
      </c>
      <c r="I8" s="23">
        <v>11000</v>
      </c>
      <c r="J8" s="23" t="s">
        <v>1109</v>
      </c>
      <c r="K8" s="23">
        <v>15</v>
      </c>
      <c r="L8" s="23">
        <v>4000</v>
      </c>
      <c r="M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H-FAN-KEX-UTY-10000</v>
      </c>
      <c r="N8" s="23" t="s">
        <v>2628</v>
      </c>
      <c r="O8" s="23" t="s">
        <v>2932</v>
      </c>
      <c r="P8" s="23" t="s">
        <v>2758</v>
      </c>
      <c r="Q8" s="23">
        <v>10000</v>
      </c>
      <c r="R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" s="77">
        <v>44986</v>
      </c>
      <c r="U8" s="23">
        <v>6</v>
      </c>
      <c r="V8" s="23" t="s">
        <v>83</v>
      </c>
      <c r="W8" s="23" t="s">
        <v>84</v>
      </c>
      <c r="AA8" s="32" t="str" cm="1">
        <f t="array" ref="AA8:AC8">IFERROR(TRANSPOSE(_xlfn._xlws.SORT(_xlfn.UNIQUE(_xlfn._xlws.FILTER(idTable[[Sub System Class]:[Sub System Class]],(idTable[[Asset Category]:[Asset Category]]=$N8)* (idTable[[Sub System Type]:[Sub System Type]]=$O8))))),"")</f>
        <v>Inline</v>
      </c>
      <c r="AB8" s="32" t="str">
        <v>Upblast</v>
      </c>
      <c r="AC8" s="32" t="str">
        <v>Utility Set</v>
      </c>
      <c r="AD8" s="32"/>
      <c r="AE8" s="32"/>
      <c r="AF8" s="32"/>
      <c r="AG8" s="32"/>
      <c r="AH8" s="32"/>
      <c r="AI8" s="32"/>
      <c r="AJ8" s="32" cm="1">
        <f t="array" ref="AJ8:AY8">IFERROR(TRANSPOSE(_xlfn._xlws.SORT(_xlfn.UNIQUE(_xlfn._xlws.FILTER(idTable[[Equipment Size]:[Equipment Size]],(idTable[[Asset Category]:[Asset Category]]=$N8)* (idTable[[Sub System Type]:[Sub System Type]]=$O8)*(idTable[[Sub System Class]:[Sub System Class]]=$P8))))),"")</f>
        <v>500</v>
      </c>
      <c r="AK8" s="32">
        <v>750</v>
      </c>
      <c r="AL8" s="32">
        <v>1000</v>
      </c>
      <c r="AM8" s="32">
        <v>1500</v>
      </c>
      <c r="AN8" s="32">
        <v>2000</v>
      </c>
      <c r="AO8" s="32">
        <v>2500</v>
      </c>
      <c r="AP8" s="32">
        <v>3000</v>
      </c>
      <c r="AQ8" s="32">
        <v>4000</v>
      </c>
      <c r="AR8" s="32">
        <v>5000</v>
      </c>
      <c r="AS8" s="32">
        <v>6000</v>
      </c>
      <c r="AT8" s="32">
        <v>7500</v>
      </c>
      <c r="AU8" s="32">
        <v>10000</v>
      </c>
      <c r="AV8" s="32">
        <v>15000</v>
      </c>
      <c r="AW8" s="32">
        <v>20000</v>
      </c>
      <c r="AX8" s="32">
        <v>25000</v>
      </c>
      <c r="AY8" s="32">
        <v>30000</v>
      </c>
      <c r="AZ8" s="32"/>
      <c r="BA8" s="32"/>
      <c r="BB8" s="32"/>
      <c r="BC8" s="32"/>
      <c r="BD8" s="32"/>
      <c r="BE8" s="32"/>
      <c r="BF8" s="32"/>
      <c r="BG8" s="32"/>
    </row>
    <row r="9" spans="1:59" s="23" customFormat="1" x14ac:dyDescent="0.3">
      <c r="A9" s="32" t="s">
        <v>82</v>
      </c>
      <c r="B9" s="23" t="s">
        <v>85</v>
      </c>
      <c r="C9" s="23" t="s">
        <v>81</v>
      </c>
      <c r="D9" s="23" t="s">
        <v>4667</v>
      </c>
      <c r="E9" s="23" t="s">
        <v>90</v>
      </c>
      <c r="F9" s="23" t="s">
        <v>4972</v>
      </c>
      <c r="G9" s="23" t="s">
        <v>4991</v>
      </c>
      <c r="H9" s="23" t="s">
        <v>4994</v>
      </c>
      <c r="I9" s="23">
        <v>600</v>
      </c>
      <c r="J9" s="23" t="s">
        <v>1109</v>
      </c>
      <c r="K9" s="23">
        <v>0.5</v>
      </c>
      <c r="L9" s="23">
        <v>4000</v>
      </c>
      <c r="M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H-FAN-KEX-UPB-750</v>
      </c>
      <c r="N9" s="23" t="s">
        <v>2628</v>
      </c>
      <c r="O9" s="23" t="s">
        <v>2932</v>
      </c>
      <c r="P9" s="23" t="s">
        <v>2718</v>
      </c>
      <c r="Q9" s="23">
        <v>750</v>
      </c>
      <c r="R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" s="77">
        <v>44986</v>
      </c>
      <c r="U9" s="23">
        <v>6</v>
      </c>
      <c r="V9" s="23" t="s">
        <v>83</v>
      </c>
      <c r="W9" s="23" t="s">
        <v>84</v>
      </c>
      <c r="AA9" s="32" t="str" cm="1">
        <f t="array" ref="AA9:AC9">IFERROR(TRANSPOSE(_xlfn._xlws.SORT(_xlfn.UNIQUE(_xlfn._xlws.FILTER(idTable[[Sub System Class]:[Sub System Class]],(idTable[[Asset Category]:[Asset Category]]=$N9)* (idTable[[Sub System Type]:[Sub System Type]]=$O9))))),"")</f>
        <v>Inline</v>
      </c>
      <c r="AB9" s="32" t="str">
        <v>Upblast</v>
      </c>
      <c r="AC9" s="32" t="str">
        <v>Utility Set</v>
      </c>
      <c r="AD9" s="32"/>
      <c r="AE9" s="32"/>
      <c r="AF9" s="32"/>
      <c r="AG9" s="32"/>
      <c r="AH9" s="32"/>
      <c r="AI9" s="32"/>
      <c r="AJ9" s="32" cm="1">
        <f t="array" ref="AJ9:AY9">IFERROR(TRANSPOSE(_xlfn._xlws.SORT(_xlfn.UNIQUE(_xlfn._xlws.FILTER(idTable[[Equipment Size]:[Equipment Size]],(idTable[[Asset Category]:[Asset Category]]=$N9)* (idTable[[Sub System Type]:[Sub System Type]]=$O9)*(idTable[[Sub System Class]:[Sub System Class]]=$P9))))),"")</f>
        <v>250</v>
      </c>
      <c r="AK9" s="32">
        <v>500</v>
      </c>
      <c r="AL9" s="32">
        <v>750</v>
      </c>
      <c r="AM9" s="32">
        <v>1000</v>
      </c>
      <c r="AN9" s="32">
        <v>1500</v>
      </c>
      <c r="AO9" s="32">
        <v>2000</v>
      </c>
      <c r="AP9" s="32">
        <v>2500</v>
      </c>
      <c r="AQ9" s="32">
        <v>3000</v>
      </c>
      <c r="AR9" s="32">
        <v>4000</v>
      </c>
      <c r="AS9" s="32">
        <v>5000</v>
      </c>
      <c r="AT9" s="32">
        <v>6000</v>
      </c>
      <c r="AU9" s="32">
        <v>7500</v>
      </c>
      <c r="AV9" s="32">
        <v>10000</v>
      </c>
      <c r="AW9" s="32">
        <v>15000</v>
      </c>
      <c r="AX9" s="32">
        <v>20000</v>
      </c>
      <c r="AY9" s="32">
        <v>25000</v>
      </c>
      <c r="AZ9" s="32"/>
      <c r="BA9" s="32"/>
      <c r="BB9" s="32"/>
      <c r="BC9" s="32"/>
      <c r="BD9" s="32"/>
      <c r="BE9" s="32"/>
      <c r="BF9" s="32"/>
      <c r="BG9" s="32"/>
    </row>
    <row r="10" spans="1:59" x14ac:dyDescent="0.3">
      <c r="A10" s="32" t="s">
        <v>82</v>
      </c>
      <c r="B10" s="23" t="s">
        <v>86</v>
      </c>
      <c r="C10" s="23" t="s">
        <v>81</v>
      </c>
      <c r="D10" s="23" t="s">
        <v>82</v>
      </c>
      <c r="E10" s="23" t="s">
        <v>90</v>
      </c>
      <c r="F10" s="23" t="s">
        <v>4972</v>
      </c>
      <c r="G10" s="23" t="s">
        <v>4993</v>
      </c>
      <c r="H10" s="23" t="s">
        <v>4992</v>
      </c>
      <c r="I10" s="23">
        <v>1500</v>
      </c>
      <c r="J10" s="23" t="s">
        <v>1109</v>
      </c>
      <c r="K10" s="23">
        <v>1</v>
      </c>
      <c r="L10" s="23">
        <v>5000</v>
      </c>
      <c r="M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H-FAN-GEX-UPB-1500</v>
      </c>
      <c r="N10" s="23" t="s">
        <v>2628</v>
      </c>
      <c r="O10" s="23" t="s">
        <v>2651</v>
      </c>
      <c r="P10" s="23" t="s">
        <v>2718</v>
      </c>
      <c r="Q10" s="23">
        <v>1500</v>
      </c>
      <c r="R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" s="77">
        <v>44986</v>
      </c>
      <c r="U10" s="23">
        <v>6</v>
      </c>
      <c r="V10" s="23" t="s">
        <v>83</v>
      </c>
      <c r="W10" s="23" t="s">
        <v>84</v>
      </c>
      <c r="Z10" s="10"/>
      <c r="AA10" s="32" t="str" cm="1">
        <f t="array" ref="AA10:AF10">IFERROR(TRANSPOSE(_xlfn._xlws.SORT(_xlfn.UNIQUE(_xlfn._xlws.FILTER(idTable[[Sub System Class]:[Sub System Class]],(idTable[[Asset Category]:[Asset Category]]=$N10)* (idTable[[Sub System Type]:[Sub System Type]]=$O10))))),"")</f>
        <v>Axial</v>
      </c>
      <c r="AB10" s="32" t="str">
        <v>Ceiling Mounted</v>
      </c>
      <c r="AC10" s="32" t="str">
        <v>Centrifugal</v>
      </c>
      <c r="AD10" s="32" t="str">
        <v>Upblast</v>
      </c>
      <c r="AE10" s="32" t="str">
        <v>Utility Set</v>
      </c>
      <c r="AF10" s="32" t="str">
        <v>Vane Axial</v>
      </c>
      <c r="AJ10" s="32" cm="1">
        <f t="array" ref="AJ10:BB10">IFERROR(TRANSPOSE(_xlfn._xlws.SORT(_xlfn.UNIQUE(_xlfn._xlws.FILTER(idTable[[Equipment Size]:[Equipment Size]],(idTable[[Asset Category]:[Asset Category]]=$N10)* (idTable[[Sub System Type]:[Sub System Type]]=$O10)*(idTable[[Sub System Class]:[Sub System Class]]=$P10))))),"")</f>
        <v>100</v>
      </c>
      <c r="AK10" s="32">
        <v>250</v>
      </c>
      <c r="AL10" s="32">
        <v>500</v>
      </c>
      <c r="AM10" s="32">
        <v>750</v>
      </c>
      <c r="AN10" s="32">
        <v>1000</v>
      </c>
      <c r="AO10" s="32">
        <v>1500</v>
      </c>
      <c r="AP10" s="32">
        <v>2000</v>
      </c>
      <c r="AQ10" s="32">
        <v>2500</v>
      </c>
      <c r="AR10" s="32">
        <v>3000</v>
      </c>
      <c r="AS10" s="32">
        <v>4000</v>
      </c>
      <c r="AT10" s="32">
        <v>5000</v>
      </c>
      <c r="AU10" s="32">
        <v>6000</v>
      </c>
      <c r="AV10" s="32">
        <v>7500</v>
      </c>
      <c r="AW10" s="32">
        <v>10000</v>
      </c>
      <c r="AX10" s="32">
        <v>15000</v>
      </c>
      <c r="AY10" s="32">
        <v>20000</v>
      </c>
      <c r="AZ10" s="32">
        <v>30000</v>
      </c>
      <c r="BA10" s="32">
        <v>40000</v>
      </c>
      <c r="BB10" s="32">
        <v>50000</v>
      </c>
      <c r="BG10" s="32"/>
    </row>
    <row r="11" spans="1:59" x14ac:dyDescent="0.3">
      <c r="A11" s="32" t="s">
        <v>82</v>
      </c>
      <c r="B11" s="23" t="s">
        <v>4971</v>
      </c>
      <c r="C11" s="23" t="s">
        <v>81</v>
      </c>
      <c r="D11" s="23" t="s">
        <v>82</v>
      </c>
      <c r="E11" s="23" t="s">
        <v>90</v>
      </c>
      <c r="F11" s="23" t="s">
        <v>4972</v>
      </c>
      <c r="G11" s="23" t="s">
        <v>4973</v>
      </c>
      <c r="H11" s="23" t="s">
        <v>4974</v>
      </c>
      <c r="I11" s="23">
        <v>11000</v>
      </c>
      <c r="J11" s="23" t="s">
        <v>1109</v>
      </c>
      <c r="K11" s="23">
        <v>5</v>
      </c>
      <c r="L11" s="23">
        <v>6000</v>
      </c>
      <c r="M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H-FAN-GEX-UPB-10000</v>
      </c>
      <c r="N11" s="23" t="s">
        <v>2628</v>
      </c>
      <c r="O11" s="23" t="s">
        <v>2651</v>
      </c>
      <c r="P11" s="23" t="s">
        <v>2718</v>
      </c>
      <c r="Q11" s="23">
        <v>10000</v>
      </c>
      <c r="R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" s="77">
        <v>44986</v>
      </c>
      <c r="U11" s="23">
        <v>4</v>
      </c>
      <c r="V11" s="23" t="s">
        <v>509</v>
      </c>
      <c r="W11" s="23" t="s">
        <v>84</v>
      </c>
      <c r="Z11" s="10"/>
      <c r="AA11" s="32" t="str" cm="1">
        <f t="array" ref="AA11:AF11">IFERROR(TRANSPOSE(_xlfn._xlws.SORT(_xlfn.UNIQUE(_xlfn._xlws.FILTER(idTable[[Sub System Class]:[Sub System Class]],(idTable[[Asset Category]:[Asset Category]]=$N11)* (idTable[[Sub System Type]:[Sub System Type]]=$O11))))),"")</f>
        <v>Axial</v>
      </c>
      <c r="AB11" s="32" t="str">
        <v>Ceiling Mounted</v>
      </c>
      <c r="AC11" s="32" t="str">
        <v>Centrifugal</v>
      </c>
      <c r="AD11" s="32" t="str">
        <v>Upblast</v>
      </c>
      <c r="AE11" s="32" t="str">
        <v>Utility Set</v>
      </c>
      <c r="AF11" s="32" t="str">
        <v>Vane Axial</v>
      </c>
      <c r="AJ11" s="32" cm="1">
        <f t="array" ref="AJ11:BB11">IFERROR(TRANSPOSE(_xlfn._xlws.SORT(_xlfn.UNIQUE(_xlfn._xlws.FILTER(idTable[[Equipment Size]:[Equipment Size]],(idTable[[Asset Category]:[Asset Category]]=$N11)* (idTable[[Sub System Type]:[Sub System Type]]=$O11)*(idTable[[Sub System Class]:[Sub System Class]]=$P11))))),"")</f>
        <v>100</v>
      </c>
      <c r="AK11" s="32">
        <v>250</v>
      </c>
      <c r="AL11" s="32">
        <v>500</v>
      </c>
      <c r="AM11" s="32">
        <v>750</v>
      </c>
      <c r="AN11" s="32">
        <v>1000</v>
      </c>
      <c r="AO11" s="32">
        <v>1500</v>
      </c>
      <c r="AP11" s="32">
        <v>2000</v>
      </c>
      <c r="AQ11" s="32">
        <v>2500</v>
      </c>
      <c r="AR11" s="32">
        <v>3000</v>
      </c>
      <c r="AS11" s="32">
        <v>4000</v>
      </c>
      <c r="AT11" s="32">
        <v>5000</v>
      </c>
      <c r="AU11" s="32">
        <v>6000</v>
      </c>
      <c r="AV11" s="32">
        <v>7500</v>
      </c>
      <c r="AW11" s="32">
        <v>10000</v>
      </c>
      <c r="AX11" s="32">
        <v>15000</v>
      </c>
      <c r="AY11" s="32">
        <v>20000</v>
      </c>
      <c r="AZ11" s="32">
        <v>30000</v>
      </c>
      <c r="BA11" s="32">
        <v>40000</v>
      </c>
      <c r="BB11" s="32">
        <v>50000</v>
      </c>
      <c r="BG11" s="32"/>
    </row>
    <row r="12" spans="1:59" x14ac:dyDescent="0.3">
      <c r="A12" s="32" t="s">
        <v>82</v>
      </c>
      <c r="B12" s="23" t="s">
        <v>4975</v>
      </c>
      <c r="C12" s="23" t="s">
        <v>81</v>
      </c>
      <c r="D12" s="23" t="s">
        <v>82</v>
      </c>
      <c r="E12" s="23" t="s">
        <v>90</v>
      </c>
      <c r="F12" s="23" t="s">
        <v>4972</v>
      </c>
      <c r="G12" s="23" t="s">
        <v>4980</v>
      </c>
      <c r="H12" s="23" t="s">
        <v>4981</v>
      </c>
      <c r="I12" s="23">
        <v>11700</v>
      </c>
      <c r="J12" s="23" t="s">
        <v>1109</v>
      </c>
      <c r="K12" s="23">
        <v>15</v>
      </c>
      <c r="L12" s="23">
        <v>6000</v>
      </c>
      <c r="M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H-FAN-LEX-PLM-10000</v>
      </c>
      <c r="N12" s="23" t="s">
        <v>2628</v>
      </c>
      <c r="O12" s="23" t="s">
        <v>3032</v>
      </c>
      <c r="P12" s="23" t="s">
        <v>3034</v>
      </c>
      <c r="Q12" s="23">
        <v>10000</v>
      </c>
      <c r="R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" s="77">
        <v>44986</v>
      </c>
      <c r="U12" s="23">
        <v>6</v>
      </c>
      <c r="V12" s="23" t="s">
        <v>475</v>
      </c>
      <c r="W12" s="23" t="s">
        <v>84</v>
      </c>
      <c r="Z12" s="10"/>
      <c r="AA12" s="32" t="str" cm="1">
        <f t="array" ref="AA12:AB12">IFERROR(TRANSPOSE(_xlfn._xlws.SORT(_xlfn.UNIQUE(_xlfn._xlws.FILTER(idTable[[Sub System Class]:[Sub System Class]],(idTable[[Asset Category]:[Asset Category]]=$N12)* (idTable[[Sub System Type]:[Sub System Type]]=$O12))))),"")</f>
        <v>Utility Set</v>
      </c>
      <c r="AB12" s="32" t="str">
        <v>Utility Set, High Plume</v>
      </c>
      <c r="AJ12" s="32" cm="1">
        <f t="array" ref="AJ12:AW12">IFERROR(TRANSPOSE(_xlfn._xlws.SORT(_xlfn.UNIQUE(_xlfn._xlws.FILTER(idTable[[Equipment Size]:[Equipment Size]],(idTable[[Asset Category]:[Asset Category]]=$N12)* (idTable[[Sub System Type]:[Sub System Type]]=$O12)*(idTable[[Sub System Class]:[Sub System Class]]=$P12))))),"")</f>
        <v>5000</v>
      </c>
      <c r="AK12" s="32">
        <v>7500</v>
      </c>
      <c r="AL12" s="32">
        <v>10000</v>
      </c>
      <c r="AM12" s="32">
        <v>15000</v>
      </c>
      <c r="AN12" s="32">
        <v>20000</v>
      </c>
      <c r="AO12" s="32">
        <v>25000</v>
      </c>
      <c r="AP12" s="32">
        <v>30000</v>
      </c>
      <c r="AQ12" s="32">
        <v>40000</v>
      </c>
      <c r="AR12" s="32">
        <v>50000</v>
      </c>
      <c r="AS12" s="32">
        <v>60000</v>
      </c>
      <c r="AT12" s="32">
        <v>70000</v>
      </c>
      <c r="AU12" s="32">
        <v>80000</v>
      </c>
      <c r="AV12" s="32">
        <v>100000</v>
      </c>
      <c r="AW12" s="32">
        <v>120000</v>
      </c>
      <c r="BG12" s="32"/>
    </row>
    <row r="13" spans="1:59" x14ac:dyDescent="0.3">
      <c r="A13" s="32" t="s">
        <v>82</v>
      </c>
      <c r="B13" s="23" t="s">
        <v>4976</v>
      </c>
      <c r="C13" s="23" t="s">
        <v>81</v>
      </c>
      <c r="D13" s="23" t="s">
        <v>82</v>
      </c>
      <c r="E13" s="23" t="s">
        <v>90</v>
      </c>
      <c r="F13" s="23" t="s">
        <v>4972</v>
      </c>
      <c r="G13" s="23" t="s">
        <v>4982</v>
      </c>
      <c r="H13" s="23" t="s">
        <v>4983</v>
      </c>
      <c r="I13" s="23">
        <v>11700</v>
      </c>
      <c r="J13" s="23" t="s">
        <v>1109</v>
      </c>
      <c r="K13" s="23">
        <v>15</v>
      </c>
      <c r="L13" s="23">
        <v>6000</v>
      </c>
      <c r="M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H-FAN-LEX-PLM-10000</v>
      </c>
      <c r="N13" s="23" t="s">
        <v>2628</v>
      </c>
      <c r="O13" s="23" t="s">
        <v>3032</v>
      </c>
      <c r="P13" s="23" t="s">
        <v>3034</v>
      </c>
      <c r="Q13" s="23">
        <v>10000</v>
      </c>
      <c r="R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" s="77">
        <v>44986</v>
      </c>
      <c r="U13" s="23">
        <v>6</v>
      </c>
      <c r="V13" s="23" t="s">
        <v>475</v>
      </c>
      <c r="W13" s="23" t="s">
        <v>84</v>
      </c>
      <c r="Z13" s="10"/>
      <c r="AA13" s="32" t="str" cm="1">
        <f t="array" ref="AA13:AB13">IFERROR(TRANSPOSE(_xlfn._xlws.SORT(_xlfn.UNIQUE(_xlfn._xlws.FILTER(idTable[[Sub System Class]:[Sub System Class]],(idTable[[Asset Category]:[Asset Category]]=$N13)* (idTable[[Sub System Type]:[Sub System Type]]=$O13))))),"")</f>
        <v>Utility Set</v>
      </c>
      <c r="AB13" s="32" t="str">
        <v>Utility Set, High Plume</v>
      </c>
      <c r="AJ13" s="32" cm="1">
        <f t="array" ref="AJ13:AW13">IFERROR(TRANSPOSE(_xlfn._xlws.SORT(_xlfn.UNIQUE(_xlfn._xlws.FILTER(idTable[[Equipment Size]:[Equipment Size]],(idTable[[Asset Category]:[Asset Category]]=$N13)* (idTable[[Sub System Type]:[Sub System Type]]=$O13)*(idTable[[Sub System Class]:[Sub System Class]]=$P13))))),"")</f>
        <v>5000</v>
      </c>
      <c r="AK13" s="32">
        <v>7500</v>
      </c>
      <c r="AL13" s="32">
        <v>10000</v>
      </c>
      <c r="AM13" s="32">
        <v>15000</v>
      </c>
      <c r="AN13" s="32">
        <v>20000</v>
      </c>
      <c r="AO13" s="32">
        <v>25000</v>
      </c>
      <c r="AP13" s="32">
        <v>30000</v>
      </c>
      <c r="AQ13" s="32">
        <v>40000</v>
      </c>
      <c r="AR13" s="32">
        <v>50000</v>
      </c>
      <c r="AS13" s="32">
        <v>60000</v>
      </c>
      <c r="AT13" s="32">
        <v>70000</v>
      </c>
      <c r="AU13" s="32">
        <v>80000</v>
      </c>
      <c r="AV13" s="32">
        <v>100000</v>
      </c>
      <c r="AW13" s="32">
        <v>120000</v>
      </c>
      <c r="BG13" s="32"/>
    </row>
    <row r="14" spans="1:59" x14ac:dyDescent="0.3">
      <c r="A14" s="32" t="s">
        <v>82</v>
      </c>
      <c r="B14" s="23" t="s">
        <v>4977</v>
      </c>
      <c r="C14" s="23" t="s">
        <v>81</v>
      </c>
      <c r="D14" s="23" t="s">
        <v>82</v>
      </c>
      <c r="E14" s="23" t="s">
        <v>90</v>
      </c>
      <c r="F14" s="23" t="s">
        <v>4972</v>
      </c>
      <c r="G14" s="23" t="s">
        <v>4984</v>
      </c>
      <c r="H14" s="23" t="s">
        <v>4985</v>
      </c>
      <c r="I14" s="23">
        <v>2300</v>
      </c>
      <c r="J14" s="23" t="s">
        <v>1109</v>
      </c>
      <c r="K14" s="23">
        <v>3</v>
      </c>
      <c r="L14" s="23">
        <v>6000</v>
      </c>
      <c r="M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H-FAN-LEX-UTY-2000</v>
      </c>
      <c r="N14" s="23" t="s">
        <v>2628</v>
      </c>
      <c r="O14" s="23" t="s">
        <v>3032</v>
      </c>
      <c r="P14" s="23" t="s">
        <v>2758</v>
      </c>
      <c r="Q14" s="23">
        <v>2000</v>
      </c>
      <c r="R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" s="77">
        <v>44986</v>
      </c>
      <c r="U14" s="23">
        <v>6</v>
      </c>
      <c r="V14" s="23" t="s">
        <v>475</v>
      </c>
      <c r="W14" s="23" t="s">
        <v>84</v>
      </c>
      <c r="Z14" s="10"/>
      <c r="AA14" s="32" t="str" cm="1">
        <f t="array" ref="AA14:AB14">IFERROR(TRANSPOSE(_xlfn._xlws.SORT(_xlfn.UNIQUE(_xlfn._xlws.FILTER(idTable[[Sub System Class]:[Sub System Class]],(idTable[[Asset Category]:[Asset Category]]=$N14)* (idTable[[Sub System Type]:[Sub System Type]]=$O14))))),"")</f>
        <v>Utility Set</v>
      </c>
      <c r="AB14" s="32" t="str">
        <v>Utility Set, High Plume</v>
      </c>
      <c r="AJ14" s="32" cm="1">
        <f t="array" ref="AJ14:AW14">IFERROR(TRANSPOSE(_xlfn._xlws.SORT(_xlfn.UNIQUE(_xlfn._xlws.FILTER(idTable[[Equipment Size]:[Equipment Size]],(idTable[[Asset Category]:[Asset Category]]=$N14)* (idTable[[Sub System Type]:[Sub System Type]]=$O14)*(idTable[[Sub System Class]:[Sub System Class]]=$P14))))),"")</f>
        <v>1000</v>
      </c>
      <c r="AK14" s="32">
        <v>2000</v>
      </c>
      <c r="AL14" s="32">
        <v>5000</v>
      </c>
      <c r="AM14" s="32">
        <v>7500</v>
      </c>
      <c r="AN14" s="32">
        <v>10000</v>
      </c>
      <c r="AO14" s="32">
        <v>15000</v>
      </c>
      <c r="AP14" s="32">
        <v>20000</v>
      </c>
      <c r="AQ14" s="32">
        <v>25000</v>
      </c>
      <c r="AR14" s="32">
        <v>30000</v>
      </c>
      <c r="AS14" s="32">
        <v>40000</v>
      </c>
      <c r="AT14" s="32">
        <v>50000</v>
      </c>
      <c r="AU14" s="32">
        <v>60000</v>
      </c>
      <c r="AV14" s="32">
        <v>70000</v>
      </c>
      <c r="AW14" s="32">
        <v>80000</v>
      </c>
      <c r="BG14" s="32"/>
    </row>
    <row r="15" spans="1:59" x14ac:dyDescent="0.3">
      <c r="A15" s="32" t="s">
        <v>82</v>
      </c>
      <c r="B15" s="23" t="s">
        <v>4978</v>
      </c>
      <c r="C15" s="23" t="s">
        <v>81</v>
      </c>
      <c r="D15" s="23" t="s">
        <v>82</v>
      </c>
      <c r="E15" s="23" t="s">
        <v>90</v>
      </c>
      <c r="F15" s="23" t="s">
        <v>4972</v>
      </c>
      <c r="G15" s="23" t="s">
        <v>4984</v>
      </c>
      <c r="H15" s="67" t="s">
        <v>4986</v>
      </c>
      <c r="I15" s="23">
        <v>2300</v>
      </c>
      <c r="J15" s="23" t="s">
        <v>1109</v>
      </c>
      <c r="K15" s="23">
        <v>3</v>
      </c>
      <c r="L15" s="23">
        <v>6000</v>
      </c>
      <c r="M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H-FAN-LEX-UTY-2000</v>
      </c>
      <c r="N15" s="23" t="s">
        <v>2628</v>
      </c>
      <c r="O15" s="23" t="s">
        <v>3032</v>
      </c>
      <c r="P15" s="23" t="s">
        <v>2758</v>
      </c>
      <c r="Q15" s="23">
        <v>2000</v>
      </c>
      <c r="R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" s="77">
        <v>44986</v>
      </c>
      <c r="U15" s="23">
        <v>6</v>
      </c>
      <c r="V15" s="23" t="s">
        <v>475</v>
      </c>
      <c r="W15" s="23" t="s">
        <v>84</v>
      </c>
      <c r="Z15" s="10"/>
      <c r="AA15" s="32" t="str" cm="1">
        <f t="array" ref="AA15:AB15">IFERROR(TRANSPOSE(_xlfn._xlws.SORT(_xlfn.UNIQUE(_xlfn._xlws.FILTER(idTable[[Sub System Class]:[Sub System Class]],(idTable[[Asset Category]:[Asset Category]]=$N15)* (idTable[[Sub System Type]:[Sub System Type]]=$O15))))),"")</f>
        <v>Utility Set</v>
      </c>
      <c r="AB15" s="32" t="str">
        <v>Utility Set, High Plume</v>
      </c>
      <c r="AJ15" s="32" cm="1">
        <f t="array" ref="AJ15:AW15">IFERROR(TRANSPOSE(_xlfn._xlws.SORT(_xlfn.UNIQUE(_xlfn._xlws.FILTER(idTable[[Equipment Size]:[Equipment Size]],(idTable[[Asset Category]:[Asset Category]]=$N15)* (idTable[[Sub System Type]:[Sub System Type]]=$O15)*(idTable[[Sub System Class]:[Sub System Class]]=$P15))))),"")</f>
        <v>1000</v>
      </c>
      <c r="AK15" s="32">
        <v>2000</v>
      </c>
      <c r="AL15" s="32">
        <v>5000</v>
      </c>
      <c r="AM15" s="32">
        <v>7500</v>
      </c>
      <c r="AN15" s="32">
        <v>10000</v>
      </c>
      <c r="AO15" s="32">
        <v>15000</v>
      </c>
      <c r="AP15" s="32">
        <v>20000</v>
      </c>
      <c r="AQ15" s="32">
        <v>25000</v>
      </c>
      <c r="AR15" s="32">
        <v>30000</v>
      </c>
      <c r="AS15" s="32">
        <v>40000</v>
      </c>
      <c r="AT15" s="32">
        <v>50000</v>
      </c>
      <c r="AU15" s="32">
        <v>60000</v>
      </c>
      <c r="AV15" s="32">
        <v>70000</v>
      </c>
      <c r="AW15" s="32">
        <v>80000</v>
      </c>
      <c r="BG15" s="32"/>
    </row>
    <row r="16" spans="1:59" x14ac:dyDescent="0.3">
      <c r="A16" s="32" t="s">
        <v>82</v>
      </c>
      <c r="B16" s="23" t="s">
        <v>4979</v>
      </c>
      <c r="C16" s="23" t="s">
        <v>81</v>
      </c>
      <c r="D16" s="23" t="s">
        <v>82</v>
      </c>
      <c r="E16" s="23" t="s">
        <v>90</v>
      </c>
      <c r="F16" s="23" t="s">
        <v>4972</v>
      </c>
      <c r="G16" s="23" t="s">
        <v>4988</v>
      </c>
      <c r="H16" s="23" t="s">
        <v>4987</v>
      </c>
      <c r="I16" s="23">
        <v>200</v>
      </c>
      <c r="J16" s="23" t="s">
        <v>1109</v>
      </c>
      <c r="K16" s="23">
        <v>0.125</v>
      </c>
      <c r="L16" s="23">
        <v>5000</v>
      </c>
      <c r="M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H-FAN-GEX-UPB-250</v>
      </c>
      <c r="N16" s="23" t="s">
        <v>2628</v>
      </c>
      <c r="O16" s="23" t="s">
        <v>2651</v>
      </c>
      <c r="P16" s="23" t="s">
        <v>2718</v>
      </c>
      <c r="Q16" s="23">
        <v>250</v>
      </c>
      <c r="R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" s="77">
        <v>44986</v>
      </c>
      <c r="U16" s="23">
        <v>6</v>
      </c>
      <c r="V16" s="23" t="s">
        <v>475</v>
      </c>
      <c r="W16" s="23" t="s">
        <v>84</v>
      </c>
      <c r="Z16" s="10"/>
      <c r="AA16" s="32" t="str" cm="1">
        <f t="array" ref="AA16:AF16">IFERROR(TRANSPOSE(_xlfn._xlws.SORT(_xlfn.UNIQUE(_xlfn._xlws.FILTER(idTable[[Sub System Class]:[Sub System Class]],(idTable[[Asset Category]:[Asset Category]]=$N16)* (idTable[[Sub System Type]:[Sub System Type]]=$O16))))),"")</f>
        <v>Axial</v>
      </c>
      <c r="AB16" s="32" t="str">
        <v>Ceiling Mounted</v>
      </c>
      <c r="AC16" s="32" t="str">
        <v>Centrifugal</v>
      </c>
      <c r="AD16" s="32" t="str">
        <v>Upblast</v>
      </c>
      <c r="AE16" s="32" t="str">
        <v>Utility Set</v>
      </c>
      <c r="AF16" s="32" t="str">
        <v>Vane Axial</v>
      </c>
      <c r="AJ16" s="32" cm="1">
        <f t="array" ref="AJ16:BB16">IFERROR(TRANSPOSE(_xlfn._xlws.SORT(_xlfn.UNIQUE(_xlfn._xlws.FILTER(idTable[[Equipment Size]:[Equipment Size]],(idTable[[Asset Category]:[Asset Category]]=$N16)* (idTable[[Sub System Type]:[Sub System Type]]=$O16)*(idTable[[Sub System Class]:[Sub System Class]]=$P16))))),"")</f>
        <v>100</v>
      </c>
      <c r="AK16" s="32">
        <v>250</v>
      </c>
      <c r="AL16" s="32">
        <v>500</v>
      </c>
      <c r="AM16" s="32">
        <v>750</v>
      </c>
      <c r="AN16" s="32">
        <v>1000</v>
      </c>
      <c r="AO16" s="32">
        <v>1500</v>
      </c>
      <c r="AP16" s="32">
        <v>2000</v>
      </c>
      <c r="AQ16" s="32">
        <v>2500</v>
      </c>
      <c r="AR16" s="32">
        <v>3000</v>
      </c>
      <c r="AS16" s="32">
        <v>4000</v>
      </c>
      <c r="AT16" s="32">
        <v>5000</v>
      </c>
      <c r="AU16" s="32">
        <v>6000</v>
      </c>
      <c r="AV16" s="32">
        <v>7500</v>
      </c>
      <c r="AW16" s="32">
        <v>10000</v>
      </c>
      <c r="AX16" s="32">
        <v>15000</v>
      </c>
      <c r="AY16" s="32">
        <v>20000</v>
      </c>
      <c r="AZ16" s="32">
        <v>30000</v>
      </c>
      <c r="BA16" s="32">
        <v>40000</v>
      </c>
      <c r="BB16" s="32">
        <v>50000</v>
      </c>
      <c r="BG16" s="32"/>
    </row>
    <row r="17" spans="1:59" x14ac:dyDescent="0.3">
      <c r="A17" s="32" t="s">
        <v>87</v>
      </c>
      <c r="B17" s="23" t="s">
        <v>88</v>
      </c>
      <c r="C17" s="23" t="s">
        <v>81</v>
      </c>
      <c r="D17" s="23" t="s">
        <v>89</v>
      </c>
      <c r="E17" s="23" t="s">
        <v>90</v>
      </c>
      <c r="F17" s="23" t="s">
        <v>91</v>
      </c>
      <c r="G17" s="23" t="s">
        <v>4997</v>
      </c>
      <c r="H17" s="23" t="s">
        <v>5000</v>
      </c>
      <c r="I17" s="23">
        <v>1620</v>
      </c>
      <c r="J17" s="23" t="s">
        <v>1109</v>
      </c>
      <c r="K17" s="78">
        <f>Equipment_Log[[#This Row],[Notes]]*1.34</f>
        <v>11.7384</v>
      </c>
      <c r="L17" s="23">
        <v>2500</v>
      </c>
      <c r="M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7" s="23" t="s">
        <v>87</v>
      </c>
      <c r="O17" s="23" t="s">
        <v>1107</v>
      </c>
      <c r="P17" s="23" t="s">
        <v>560</v>
      </c>
      <c r="Q17" s="23">
        <v>1500</v>
      </c>
      <c r="R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7" s="77">
        <v>44986</v>
      </c>
      <c r="U17" s="23">
        <v>1</v>
      </c>
      <c r="V17" s="23" t="s">
        <v>92</v>
      </c>
      <c r="W17" s="23" t="s">
        <v>93</v>
      </c>
      <c r="X17" s="10">
        <v>8.76</v>
      </c>
      <c r="Z17" s="10"/>
      <c r="AA17" s="32" t="str" cm="1">
        <f t="array" ref="AA17">IFERROR(TRANSPOSE(_xlfn._xlws.SORT(_xlfn.UNIQUE(_xlfn._xlws.FILTER(idTable[[Sub System Class]:[Sub System Class]],(idTable[[Asset Category]:[Asset Category]]=$N17)* (idTable[[Sub System Type]:[Sub System Type]]=$O17))))),"")</f>
        <v>All</v>
      </c>
      <c r="AJ17" s="32" cm="1">
        <f t="array" ref="AJ17:AR17">IFERROR(TRANSPOSE(_xlfn._xlws.SORT(_xlfn.UNIQUE(_xlfn._xlws.FILTER(idTable[[Equipment Size]:[Equipment Size]],(idTable[[Asset Category]:[Asset Category]]=$N17)* (idTable[[Sub System Type]:[Sub System Type]]=$O17)*(idTable[[Sub System Class]:[Sub System Class]]=$P17))))),"")</f>
        <v>200</v>
      </c>
      <c r="AK17" s="32">
        <v>400</v>
      </c>
      <c r="AL17" s="32">
        <v>600</v>
      </c>
      <c r="AM17" s="32">
        <v>800</v>
      </c>
      <c r="AN17" s="32">
        <v>1000</v>
      </c>
      <c r="AO17" s="32">
        <v>1200</v>
      </c>
      <c r="AP17" s="32">
        <v>1500</v>
      </c>
      <c r="AQ17" s="32">
        <v>2000</v>
      </c>
      <c r="AR17" s="32">
        <v>2400</v>
      </c>
      <c r="BG17" s="32"/>
    </row>
    <row r="18" spans="1:59" x14ac:dyDescent="0.3">
      <c r="A18" s="32" t="s">
        <v>87</v>
      </c>
      <c r="B18" s="23" t="s">
        <v>94</v>
      </c>
      <c r="C18" s="23" t="s">
        <v>81</v>
      </c>
      <c r="D18" s="23" t="s">
        <v>89</v>
      </c>
      <c r="E18" s="23" t="s">
        <v>90</v>
      </c>
      <c r="F18" s="23" t="s">
        <v>91</v>
      </c>
      <c r="G18" s="23" t="s">
        <v>4998</v>
      </c>
      <c r="H18" s="63" t="s">
        <v>5881</v>
      </c>
      <c r="I18" s="23">
        <v>950</v>
      </c>
      <c r="J18" s="23" t="s">
        <v>1109</v>
      </c>
      <c r="K18" s="78">
        <f>Equipment_Log[[#This Row],[Notes]]*1.34</f>
        <v>6.8875999999999999</v>
      </c>
      <c r="L18" s="23">
        <v>2500</v>
      </c>
      <c r="M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8" s="23" t="s">
        <v>87</v>
      </c>
      <c r="O18" s="23" t="s">
        <v>1107</v>
      </c>
      <c r="P18" s="23" t="s">
        <v>560</v>
      </c>
      <c r="Q18" s="23">
        <v>1000</v>
      </c>
      <c r="R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" s="77">
        <v>44986</v>
      </c>
      <c r="U18" s="23">
        <v>1</v>
      </c>
      <c r="V18" s="23" t="s">
        <v>92</v>
      </c>
      <c r="W18" s="23" t="s">
        <v>95</v>
      </c>
      <c r="X18" s="10">
        <v>5.14</v>
      </c>
      <c r="Z18" s="10"/>
      <c r="AA18" s="32" t="str" cm="1">
        <f t="array" ref="AA18">IFERROR(TRANSPOSE(_xlfn._xlws.SORT(_xlfn.UNIQUE(_xlfn._xlws.FILTER(idTable[[Sub System Class]:[Sub System Class]],(idTable[[Asset Category]:[Asset Category]]=$N18)* (idTable[[Sub System Type]:[Sub System Type]]=$O18))))),"")</f>
        <v>All</v>
      </c>
      <c r="AJ18" s="32" cm="1">
        <f t="array" ref="AJ18:AR18">IFERROR(TRANSPOSE(_xlfn._xlws.SORT(_xlfn.UNIQUE(_xlfn._xlws.FILTER(idTable[[Equipment Size]:[Equipment Size]],(idTable[[Asset Category]:[Asset Category]]=$N18)* (idTable[[Sub System Type]:[Sub System Type]]=$O18)*(idTable[[Sub System Class]:[Sub System Class]]=$P18))))),"")</f>
        <v>200</v>
      </c>
      <c r="AK18" s="32">
        <v>400</v>
      </c>
      <c r="AL18" s="32">
        <v>600</v>
      </c>
      <c r="AM18" s="32">
        <v>800</v>
      </c>
      <c r="AN18" s="32">
        <v>1000</v>
      </c>
      <c r="AO18" s="32">
        <v>1200</v>
      </c>
      <c r="AP18" s="32">
        <v>1500</v>
      </c>
      <c r="AQ18" s="32">
        <v>2000</v>
      </c>
      <c r="AR18" s="32">
        <v>2400</v>
      </c>
      <c r="BG18" s="32"/>
    </row>
    <row r="19" spans="1:59" x14ac:dyDescent="0.3">
      <c r="A19" s="32" t="s">
        <v>87</v>
      </c>
      <c r="B19" s="23" t="s">
        <v>96</v>
      </c>
      <c r="C19" s="23" t="s">
        <v>81</v>
      </c>
      <c r="D19" s="23" t="s">
        <v>89</v>
      </c>
      <c r="E19" s="23" t="s">
        <v>90</v>
      </c>
      <c r="F19" s="23" t="s">
        <v>91</v>
      </c>
      <c r="G19" s="23" t="s">
        <v>4998</v>
      </c>
      <c r="H19" s="23" t="s">
        <v>4999</v>
      </c>
      <c r="I19" s="23">
        <v>1300</v>
      </c>
      <c r="J19" s="23" t="s">
        <v>1109</v>
      </c>
      <c r="K19" s="78">
        <f>Equipment_Log[[#This Row],[Notes]]*1.34</f>
        <v>9.4202000000000012</v>
      </c>
      <c r="L19" s="23">
        <v>2500</v>
      </c>
      <c r="M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9" s="23" t="s">
        <v>87</v>
      </c>
      <c r="O19" s="23" t="s">
        <v>1107</v>
      </c>
      <c r="P19" s="23" t="s">
        <v>560</v>
      </c>
      <c r="Q19" s="23">
        <v>1500</v>
      </c>
      <c r="R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" s="77">
        <v>44986</v>
      </c>
      <c r="U19" s="23">
        <v>1</v>
      </c>
      <c r="V19" s="23" t="s">
        <v>92</v>
      </c>
      <c r="W19" s="23" t="s">
        <v>97</v>
      </c>
      <c r="X19" s="10">
        <v>7.03</v>
      </c>
      <c r="Z19" s="10"/>
      <c r="AA19" s="32" t="str" cm="1">
        <f t="array" ref="AA19">IFERROR(TRANSPOSE(_xlfn._xlws.SORT(_xlfn.UNIQUE(_xlfn._xlws.FILTER(idTable[[Sub System Class]:[Sub System Class]],(idTable[[Asset Category]:[Asset Category]]=$N19)* (idTable[[Sub System Type]:[Sub System Type]]=$O19))))),"")</f>
        <v>All</v>
      </c>
      <c r="AJ19" s="32" cm="1">
        <f t="array" ref="AJ19:AR19">IFERROR(TRANSPOSE(_xlfn._xlws.SORT(_xlfn.UNIQUE(_xlfn._xlws.FILTER(idTable[[Equipment Size]:[Equipment Size]],(idTable[[Asset Category]:[Asset Category]]=$N19)* (idTable[[Sub System Type]:[Sub System Type]]=$O19)*(idTable[[Sub System Class]:[Sub System Class]]=$P19))))),"")</f>
        <v>200</v>
      </c>
      <c r="AK19" s="32">
        <v>400</v>
      </c>
      <c r="AL19" s="32">
        <v>600</v>
      </c>
      <c r="AM19" s="32">
        <v>800</v>
      </c>
      <c r="AN19" s="32">
        <v>1000</v>
      </c>
      <c r="AO19" s="32">
        <v>1200</v>
      </c>
      <c r="AP19" s="32">
        <v>1500</v>
      </c>
      <c r="AQ19" s="32">
        <v>2000</v>
      </c>
      <c r="AR19" s="32">
        <v>2400</v>
      </c>
      <c r="BG19" s="32"/>
    </row>
    <row r="20" spans="1:59" x14ac:dyDescent="0.3">
      <c r="A20" s="32" t="s">
        <v>87</v>
      </c>
      <c r="B20" s="23" t="s">
        <v>98</v>
      </c>
      <c r="C20" s="23" t="s">
        <v>81</v>
      </c>
      <c r="D20" s="23" t="s">
        <v>89</v>
      </c>
      <c r="E20" s="23" t="s">
        <v>90</v>
      </c>
      <c r="F20" s="23" t="s">
        <v>91</v>
      </c>
      <c r="G20" s="23" t="s">
        <v>4998</v>
      </c>
      <c r="H20" s="23" t="s">
        <v>5001</v>
      </c>
      <c r="I20" s="23">
        <v>1300</v>
      </c>
      <c r="J20" s="23" t="s">
        <v>1109</v>
      </c>
      <c r="K20" s="78">
        <f>Equipment_Log[[#This Row],[Notes]]*1.34</f>
        <v>9.4202000000000012</v>
      </c>
      <c r="L20" s="23">
        <v>2500</v>
      </c>
      <c r="M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20" s="23" t="s">
        <v>87</v>
      </c>
      <c r="O20" s="23" t="s">
        <v>1107</v>
      </c>
      <c r="P20" s="23" t="s">
        <v>560</v>
      </c>
      <c r="Q20" s="23">
        <v>1500</v>
      </c>
      <c r="R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" s="77">
        <v>44986</v>
      </c>
      <c r="U20" s="23">
        <v>1</v>
      </c>
      <c r="V20" s="23" t="s">
        <v>83</v>
      </c>
      <c r="W20" s="23" t="s">
        <v>97</v>
      </c>
      <c r="X20" s="10">
        <v>7.03</v>
      </c>
      <c r="Z20" s="10"/>
      <c r="AA20" s="32" t="str" cm="1">
        <f t="array" ref="AA20">IFERROR(TRANSPOSE(_xlfn._xlws.SORT(_xlfn.UNIQUE(_xlfn._xlws.FILTER(idTable[[Sub System Class]:[Sub System Class]],(idTable[[Asset Category]:[Asset Category]]=$N20)* (idTable[[Sub System Type]:[Sub System Type]]=$O20))))),"")</f>
        <v>All</v>
      </c>
      <c r="AJ20" s="32" cm="1">
        <f t="array" ref="AJ20:AR20">IFERROR(TRANSPOSE(_xlfn._xlws.SORT(_xlfn.UNIQUE(_xlfn._xlws.FILTER(idTable[[Equipment Size]:[Equipment Size]],(idTable[[Asset Category]:[Asset Category]]=$N20)* (idTable[[Sub System Type]:[Sub System Type]]=$O20)*(idTable[[Sub System Class]:[Sub System Class]]=$P20))))),"")</f>
        <v>200</v>
      </c>
      <c r="AK20" s="32">
        <v>400</v>
      </c>
      <c r="AL20" s="32">
        <v>600</v>
      </c>
      <c r="AM20" s="32">
        <v>800</v>
      </c>
      <c r="AN20" s="32">
        <v>1000</v>
      </c>
      <c r="AO20" s="32">
        <v>1200</v>
      </c>
      <c r="AP20" s="32">
        <v>1500</v>
      </c>
      <c r="AQ20" s="32">
        <v>2000</v>
      </c>
      <c r="AR20" s="32">
        <v>2400</v>
      </c>
      <c r="BG20" s="32"/>
    </row>
    <row r="21" spans="1:59" x14ac:dyDescent="0.3">
      <c r="A21" s="32" t="s">
        <v>87</v>
      </c>
      <c r="B21" s="23" t="s">
        <v>99</v>
      </c>
      <c r="C21" s="23" t="s">
        <v>81</v>
      </c>
      <c r="D21" s="23" t="s">
        <v>89</v>
      </c>
      <c r="E21" s="23" t="s">
        <v>90</v>
      </c>
      <c r="F21" s="23" t="s">
        <v>91</v>
      </c>
      <c r="G21" s="23" t="s">
        <v>4998</v>
      </c>
      <c r="H21" s="23" t="s">
        <v>5002</v>
      </c>
      <c r="I21" s="23">
        <v>1300</v>
      </c>
      <c r="J21" s="23" t="s">
        <v>1109</v>
      </c>
      <c r="K21" s="78">
        <f>Equipment_Log[[#This Row],[Notes]]*1.34</f>
        <v>9.4202000000000012</v>
      </c>
      <c r="L21" s="23">
        <v>2500</v>
      </c>
      <c r="M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21" s="23" t="s">
        <v>87</v>
      </c>
      <c r="O21" s="23" t="s">
        <v>1107</v>
      </c>
      <c r="P21" s="23" t="s">
        <v>560</v>
      </c>
      <c r="Q21" s="23">
        <v>1500</v>
      </c>
      <c r="R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" s="77">
        <v>44986</v>
      </c>
      <c r="U21" s="23">
        <v>1</v>
      </c>
      <c r="V21" s="23" t="s">
        <v>83</v>
      </c>
      <c r="W21" s="23" t="s">
        <v>97</v>
      </c>
      <c r="X21" s="10">
        <v>7.03</v>
      </c>
      <c r="Z21" s="10"/>
      <c r="AA21" s="32" t="str" cm="1">
        <f t="array" ref="AA21">IFERROR(TRANSPOSE(_xlfn._xlws.SORT(_xlfn.UNIQUE(_xlfn._xlws.FILTER(idTable[[Sub System Class]:[Sub System Class]],(idTable[[Asset Category]:[Asset Category]]=$N21)* (idTable[[Sub System Type]:[Sub System Type]]=$O21))))),"")</f>
        <v>All</v>
      </c>
      <c r="AJ21" s="32" cm="1">
        <f t="array" ref="AJ21:AR21">IFERROR(TRANSPOSE(_xlfn._xlws.SORT(_xlfn.UNIQUE(_xlfn._xlws.FILTER(idTable[[Equipment Size]:[Equipment Size]],(idTable[[Asset Category]:[Asset Category]]=$N21)* (idTable[[Sub System Type]:[Sub System Type]]=$O21)*(idTable[[Sub System Class]:[Sub System Class]]=$P21))))),"")</f>
        <v>200</v>
      </c>
      <c r="AK21" s="32">
        <v>400</v>
      </c>
      <c r="AL21" s="32">
        <v>600</v>
      </c>
      <c r="AM21" s="32">
        <v>800</v>
      </c>
      <c r="AN21" s="32">
        <v>1000</v>
      </c>
      <c r="AO21" s="32">
        <v>1200</v>
      </c>
      <c r="AP21" s="32">
        <v>1500</v>
      </c>
      <c r="AQ21" s="32">
        <v>2000</v>
      </c>
      <c r="AR21" s="32">
        <v>2400</v>
      </c>
      <c r="BG21" s="32"/>
    </row>
    <row r="22" spans="1:59" x14ac:dyDescent="0.3">
      <c r="A22" s="32" t="s">
        <v>87</v>
      </c>
      <c r="B22" s="23" t="s">
        <v>100</v>
      </c>
      <c r="C22" s="23" t="s">
        <v>81</v>
      </c>
      <c r="D22" s="23" t="s">
        <v>89</v>
      </c>
      <c r="E22" s="23" t="s">
        <v>90</v>
      </c>
      <c r="F22" s="23" t="s">
        <v>91</v>
      </c>
      <c r="G22" s="23" t="s">
        <v>4998</v>
      </c>
      <c r="H22" s="23" t="s">
        <v>5003</v>
      </c>
      <c r="I22" s="23">
        <v>1300</v>
      </c>
      <c r="J22" s="23" t="s">
        <v>1109</v>
      </c>
      <c r="K22" s="78">
        <f>Equipment_Log[[#This Row],[Notes]]*1.34</f>
        <v>9.4202000000000012</v>
      </c>
      <c r="L22" s="23">
        <v>2500</v>
      </c>
      <c r="M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22" s="23" t="s">
        <v>87</v>
      </c>
      <c r="O22" s="23" t="s">
        <v>1107</v>
      </c>
      <c r="P22" s="23" t="s">
        <v>560</v>
      </c>
      <c r="Q22" s="23">
        <v>1500</v>
      </c>
      <c r="R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" s="77">
        <v>44986</v>
      </c>
      <c r="U22" s="23">
        <v>1</v>
      </c>
      <c r="V22" s="23" t="s">
        <v>83</v>
      </c>
      <c r="W22" s="23" t="s">
        <v>97</v>
      </c>
      <c r="X22" s="10">
        <v>7.03</v>
      </c>
      <c r="Z22" s="10"/>
      <c r="AA22" s="32" t="str" cm="1">
        <f t="array" ref="AA22">IFERROR(TRANSPOSE(_xlfn._xlws.SORT(_xlfn.UNIQUE(_xlfn._xlws.FILTER(idTable[[Sub System Class]:[Sub System Class]],(idTable[[Asset Category]:[Asset Category]]=$N22)* (idTable[[Sub System Type]:[Sub System Type]]=$O22))))),"")</f>
        <v>All</v>
      </c>
      <c r="AJ22" s="32" cm="1">
        <f t="array" ref="AJ22:AR22">IFERROR(TRANSPOSE(_xlfn._xlws.SORT(_xlfn.UNIQUE(_xlfn._xlws.FILTER(idTable[[Equipment Size]:[Equipment Size]],(idTable[[Asset Category]:[Asset Category]]=$N22)* (idTable[[Sub System Type]:[Sub System Type]]=$O22)*(idTable[[Sub System Class]:[Sub System Class]]=$P22))))),"")</f>
        <v>200</v>
      </c>
      <c r="AK22" s="32">
        <v>400</v>
      </c>
      <c r="AL22" s="32">
        <v>600</v>
      </c>
      <c r="AM22" s="32">
        <v>800</v>
      </c>
      <c r="AN22" s="32">
        <v>1000</v>
      </c>
      <c r="AO22" s="32">
        <v>1200</v>
      </c>
      <c r="AP22" s="32">
        <v>1500</v>
      </c>
      <c r="AQ22" s="32">
        <v>2000</v>
      </c>
      <c r="AR22" s="32">
        <v>2400</v>
      </c>
      <c r="BG22" s="32"/>
    </row>
    <row r="23" spans="1:59" x14ac:dyDescent="0.3">
      <c r="A23" s="32" t="s">
        <v>87</v>
      </c>
      <c r="B23" s="23" t="s">
        <v>101</v>
      </c>
      <c r="C23" s="23" t="s">
        <v>81</v>
      </c>
      <c r="D23" s="23" t="s">
        <v>89</v>
      </c>
      <c r="E23" s="23" t="s">
        <v>90</v>
      </c>
      <c r="F23" s="23" t="s">
        <v>91</v>
      </c>
      <c r="G23" s="23" t="s">
        <v>4998</v>
      </c>
      <c r="H23" s="63" t="s">
        <v>5882</v>
      </c>
      <c r="I23" s="23">
        <v>2000</v>
      </c>
      <c r="J23" s="23" t="s">
        <v>1109</v>
      </c>
      <c r="K23" s="78">
        <f>Equipment_Log[[#This Row],[Notes]]*1.34</f>
        <v>14.485400000000002</v>
      </c>
      <c r="L23" s="23">
        <v>2500</v>
      </c>
      <c r="M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23" s="23" t="s">
        <v>87</v>
      </c>
      <c r="O23" s="23" t="s">
        <v>1107</v>
      </c>
      <c r="P23" s="23" t="s">
        <v>560</v>
      </c>
      <c r="Q23" s="23">
        <v>2000</v>
      </c>
      <c r="R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" s="77">
        <v>44986</v>
      </c>
      <c r="U23" s="23">
        <v>1</v>
      </c>
      <c r="V23" s="23" t="s">
        <v>83</v>
      </c>
      <c r="W23" s="23" t="s">
        <v>97</v>
      </c>
      <c r="X23" s="10">
        <v>10.81</v>
      </c>
      <c r="Z23" s="10"/>
      <c r="AA23" s="32" t="str" cm="1">
        <f t="array" ref="AA23">IFERROR(TRANSPOSE(_xlfn._xlws.SORT(_xlfn.UNIQUE(_xlfn._xlws.FILTER(idTable[[Sub System Class]:[Sub System Class]],(idTable[[Asset Category]:[Asset Category]]=$N23)* (idTable[[Sub System Type]:[Sub System Type]]=$O23))))),"")</f>
        <v>All</v>
      </c>
      <c r="AJ23" s="32" cm="1">
        <f t="array" ref="AJ23:AR23">IFERROR(TRANSPOSE(_xlfn._xlws.SORT(_xlfn.UNIQUE(_xlfn._xlws.FILTER(idTable[[Equipment Size]:[Equipment Size]],(idTable[[Asset Category]:[Asset Category]]=$N23)* (idTable[[Sub System Type]:[Sub System Type]]=$O23)*(idTable[[Sub System Class]:[Sub System Class]]=$P23))))),"")</f>
        <v>200</v>
      </c>
      <c r="AK23" s="32">
        <v>400</v>
      </c>
      <c r="AL23" s="32">
        <v>600</v>
      </c>
      <c r="AM23" s="32">
        <v>800</v>
      </c>
      <c r="AN23" s="32">
        <v>1000</v>
      </c>
      <c r="AO23" s="32">
        <v>1200</v>
      </c>
      <c r="AP23" s="32">
        <v>1500</v>
      </c>
      <c r="AQ23" s="32">
        <v>2000</v>
      </c>
      <c r="AR23" s="32">
        <v>2400</v>
      </c>
      <c r="BG23" s="32"/>
    </row>
    <row r="24" spans="1:59" x14ac:dyDescent="0.3">
      <c r="A24" s="32" t="s">
        <v>87</v>
      </c>
      <c r="B24" s="23" t="s">
        <v>102</v>
      </c>
      <c r="C24" s="23" t="s">
        <v>81</v>
      </c>
      <c r="D24" s="23" t="s">
        <v>89</v>
      </c>
      <c r="E24" s="23" t="s">
        <v>90</v>
      </c>
      <c r="F24" s="23" t="s">
        <v>91</v>
      </c>
      <c r="G24" s="23" t="s">
        <v>4998</v>
      </c>
      <c r="H24" s="23" t="s">
        <v>5004</v>
      </c>
      <c r="I24" s="23">
        <v>1600</v>
      </c>
      <c r="J24" s="23" t="s">
        <v>1109</v>
      </c>
      <c r="K24" s="78">
        <f>Equipment_Log[[#This Row],[Notes]]*1.34</f>
        <v>11.591000000000001</v>
      </c>
      <c r="L24" s="23">
        <v>2500</v>
      </c>
      <c r="M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24" s="23" t="s">
        <v>87</v>
      </c>
      <c r="O24" s="23" t="s">
        <v>1107</v>
      </c>
      <c r="P24" s="23" t="s">
        <v>560</v>
      </c>
      <c r="Q24" s="23">
        <v>1500</v>
      </c>
      <c r="R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" s="77">
        <v>44986</v>
      </c>
      <c r="U24" s="23">
        <v>1</v>
      </c>
      <c r="V24" s="23" t="s">
        <v>83</v>
      </c>
      <c r="W24" s="23" t="s">
        <v>103</v>
      </c>
      <c r="X24" s="10">
        <v>8.65</v>
      </c>
      <c r="Z24" s="10"/>
      <c r="AA24" s="32" t="str" cm="1">
        <f t="array" ref="AA24">IFERROR(TRANSPOSE(_xlfn._xlws.SORT(_xlfn.UNIQUE(_xlfn._xlws.FILTER(idTable[[Sub System Class]:[Sub System Class]],(idTable[[Asset Category]:[Asset Category]]=$N24)* (idTable[[Sub System Type]:[Sub System Type]]=$O24))))),"")</f>
        <v>All</v>
      </c>
      <c r="AJ24" s="32" cm="1">
        <f t="array" ref="AJ24:AR24">IFERROR(TRANSPOSE(_xlfn._xlws.SORT(_xlfn.UNIQUE(_xlfn._xlws.FILTER(idTable[[Equipment Size]:[Equipment Size]],(idTable[[Asset Category]:[Asset Category]]=$N24)* (idTable[[Sub System Type]:[Sub System Type]]=$O24)*(idTable[[Sub System Class]:[Sub System Class]]=$P24))))),"")</f>
        <v>200</v>
      </c>
      <c r="AK24" s="32">
        <v>400</v>
      </c>
      <c r="AL24" s="32">
        <v>600</v>
      </c>
      <c r="AM24" s="32">
        <v>800</v>
      </c>
      <c r="AN24" s="32">
        <v>1000</v>
      </c>
      <c r="AO24" s="32">
        <v>1200</v>
      </c>
      <c r="AP24" s="32">
        <v>1500</v>
      </c>
      <c r="AQ24" s="32">
        <v>2000</v>
      </c>
      <c r="AR24" s="32">
        <v>2400</v>
      </c>
      <c r="BG24" s="32"/>
    </row>
    <row r="25" spans="1:59" x14ac:dyDescent="0.3">
      <c r="A25" s="32" t="s">
        <v>87</v>
      </c>
      <c r="B25" s="23" t="s">
        <v>104</v>
      </c>
      <c r="C25" s="23" t="s">
        <v>81</v>
      </c>
      <c r="D25" s="23" t="s">
        <v>89</v>
      </c>
      <c r="E25" s="23" t="s">
        <v>90</v>
      </c>
      <c r="F25" s="23" t="s">
        <v>91</v>
      </c>
      <c r="G25" s="23" t="s">
        <v>4998</v>
      </c>
      <c r="H25" s="23" t="s">
        <v>5005</v>
      </c>
      <c r="I25" s="23">
        <v>1800</v>
      </c>
      <c r="J25" s="23" t="s">
        <v>1109</v>
      </c>
      <c r="K25" s="78">
        <f>Equipment_Log[[#This Row],[Notes]]*1.34</f>
        <v>13.038200000000002</v>
      </c>
      <c r="L25" s="23">
        <v>2500</v>
      </c>
      <c r="M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25" s="23" t="s">
        <v>87</v>
      </c>
      <c r="O25" s="23" t="s">
        <v>1107</v>
      </c>
      <c r="P25" s="23" t="s">
        <v>560</v>
      </c>
      <c r="Q25" s="23">
        <v>2000</v>
      </c>
      <c r="R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" s="77">
        <v>44986</v>
      </c>
      <c r="U25" s="23">
        <v>1</v>
      </c>
      <c r="V25" s="23" t="s">
        <v>83</v>
      </c>
      <c r="W25" s="23" t="s">
        <v>105</v>
      </c>
      <c r="X25" s="10">
        <v>9.73</v>
      </c>
      <c r="Z25" s="10"/>
      <c r="AA25" s="32" t="str" cm="1">
        <f t="array" ref="AA25">IFERROR(TRANSPOSE(_xlfn._xlws.SORT(_xlfn.UNIQUE(_xlfn._xlws.FILTER(idTable[[Sub System Class]:[Sub System Class]],(idTable[[Asset Category]:[Asset Category]]=$N25)* (idTable[[Sub System Type]:[Sub System Type]]=$O25))))),"")</f>
        <v>All</v>
      </c>
      <c r="AJ25" s="32" cm="1">
        <f t="array" ref="AJ25:AR25">IFERROR(TRANSPOSE(_xlfn._xlws.SORT(_xlfn.UNIQUE(_xlfn._xlws.FILTER(idTable[[Equipment Size]:[Equipment Size]],(idTable[[Asset Category]:[Asset Category]]=$N25)* (idTable[[Sub System Type]:[Sub System Type]]=$O25)*(idTable[[Sub System Class]:[Sub System Class]]=$P25))))),"")</f>
        <v>200</v>
      </c>
      <c r="AK25" s="32">
        <v>400</v>
      </c>
      <c r="AL25" s="32">
        <v>600</v>
      </c>
      <c r="AM25" s="32">
        <v>800</v>
      </c>
      <c r="AN25" s="32">
        <v>1000</v>
      </c>
      <c r="AO25" s="32">
        <v>1200</v>
      </c>
      <c r="AP25" s="32">
        <v>1500</v>
      </c>
      <c r="AQ25" s="32">
        <v>2000</v>
      </c>
      <c r="AR25" s="32">
        <v>2400</v>
      </c>
      <c r="BG25" s="32"/>
    </row>
    <row r="26" spans="1:59" x14ac:dyDescent="0.3">
      <c r="A26" s="32" t="s">
        <v>87</v>
      </c>
      <c r="B26" s="23" t="s">
        <v>106</v>
      </c>
      <c r="C26" s="23" t="s">
        <v>81</v>
      </c>
      <c r="D26" s="23" t="s">
        <v>89</v>
      </c>
      <c r="E26" s="23" t="s">
        <v>90</v>
      </c>
      <c r="F26" s="23" t="s">
        <v>91</v>
      </c>
      <c r="G26" s="23" t="s">
        <v>4998</v>
      </c>
      <c r="H26" s="23" t="s">
        <v>5006</v>
      </c>
      <c r="I26" s="23">
        <v>1140</v>
      </c>
      <c r="J26" s="23" t="s">
        <v>1109</v>
      </c>
      <c r="K26" s="78">
        <f>Equipment_Log[[#This Row],[Notes]]*1.34</f>
        <v>8.2544000000000004</v>
      </c>
      <c r="L26" s="23">
        <v>2500</v>
      </c>
      <c r="M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26" s="23" t="s">
        <v>87</v>
      </c>
      <c r="O26" s="23" t="s">
        <v>1107</v>
      </c>
      <c r="P26" s="23" t="s">
        <v>560</v>
      </c>
      <c r="Q26" s="23">
        <v>1200</v>
      </c>
      <c r="R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" s="77">
        <v>44986</v>
      </c>
      <c r="U26" s="23">
        <v>1</v>
      </c>
      <c r="V26" s="23" t="s">
        <v>92</v>
      </c>
      <c r="W26" s="23" t="s">
        <v>107</v>
      </c>
      <c r="X26" s="10">
        <v>6.16</v>
      </c>
      <c r="Z26" s="10"/>
      <c r="AA26" s="32" t="str" cm="1">
        <f t="array" ref="AA26">IFERROR(TRANSPOSE(_xlfn._xlws.SORT(_xlfn.UNIQUE(_xlfn._xlws.FILTER(idTable[[Sub System Class]:[Sub System Class]],(idTable[[Asset Category]:[Asset Category]]=$N26)* (idTable[[Sub System Type]:[Sub System Type]]=$O26))))),"")</f>
        <v>All</v>
      </c>
      <c r="AJ26" s="32" cm="1">
        <f t="array" ref="AJ26:AR26">IFERROR(TRANSPOSE(_xlfn._xlws.SORT(_xlfn.UNIQUE(_xlfn._xlws.FILTER(idTable[[Equipment Size]:[Equipment Size]],(idTable[[Asset Category]:[Asset Category]]=$N26)* (idTable[[Sub System Type]:[Sub System Type]]=$O26)*(idTable[[Sub System Class]:[Sub System Class]]=$P26))))),"")</f>
        <v>200</v>
      </c>
      <c r="AK26" s="32">
        <v>400</v>
      </c>
      <c r="AL26" s="32">
        <v>600</v>
      </c>
      <c r="AM26" s="32">
        <v>800</v>
      </c>
      <c r="AN26" s="32">
        <v>1000</v>
      </c>
      <c r="AO26" s="32">
        <v>1200</v>
      </c>
      <c r="AP26" s="32">
        <v>1500</v>
      </c>
      <c r="AQ26" s="32">
        <v>2000</v>
      </c>
      <c r="AR26" s="32">
        <v>2400</v>
      </c>
      <c r="BG26" s="32"/>
    </row>
    <row r="27" spans="1:59" x14ac:dyDescent="0.3">
      <c r="A27" s="32" t="s">
        <v>87</v>
      </c>
      <c r="B27" s="23" t="s">
        <v>177</v>
      </c>
      <c r="C27" s="23" t="s">
        <v>81</v>
      </c>
      <c r="D27" s="23" t="s">
        <v>89</v>
      </c>
      <c r="E27" s="23" t="s">
        <v>90</v>
      </c>
      <c r="F27" s="23" t="s">
        <v>91</v>
      </c>
      <c r="G27" s="23" t="s">
        <v>4998</v>
      </c>
      <c r="H27" s="23" t="s">
        <v>5007</v>
      </c>
      <c r="I27" s="23">
        <v>2010</v>
      </c>
      <c r="J27" s="23" t="s">
        <v>1109</v>
      </c>
      <c r="K27" s="78">
        <f>Equipment_Log[[#This Row],[Notes]]*1.34</f>
        <v>14.565799999999999</v>
      </c>
      <c r="L27" s="23">
        <v>2500</v>
      </c>
      <c r="M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27" s="23" t="s">
        <v>87</v>
      </c>
      <c r="O27" s="23" t="s">
        <v>1107</v>
      </c>
      <c r="P27" s="23" t="s">
        <v>560</v>
      </c>
      <c r="Q27" s="23">
        <v>2000</v>
      </c>
      <c r="R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" s="77">
        <v>44986</v>
      </c>
      <c r="U27" s="23">
        <v>2</v>
      </c>
      <c r="V27" s="23" t="s">
        <v>92</v>
      </c>
      <c r="W27" s="23" t="s">
        <v>176</v>
      </c>
      <c r="X27" s="10">
        <v>10.87</v>
      </c>
      <c r="Z27" s="10"/>
      <c r="AA27" s="32" t="str" cm="1">
        <f t="array" ref="AA27">IFERROR(TRANSPOSE(_xlfn._xlws.SORT(_xlfn.UNIQUE(_xlfn._xlws.FILTER(idTable[[Sub System Class]:[Sub System Class]],(idTable[[Asset Category]:[Asset Category]]=$N27)* (idTable[[Sub System Type]:[Sub System Type]]=$O27))))),"")</f>
        <v>All</v>
      </c>
      <c r="AJ27" s="32" cm="1">
        <f t="array" ref="AJ27:AR27">IFERROR(TRANSPOSE(_xlfn._xlws.SORT(_xlfn.UNIQUE(_xlfn._xlws.FILTER(idTable[[Equipment Size]:[Equipment Size]],(idTable[[Asset Category]:[Asset Category]]=$N27)* (idTable[[Sub System Type]:[Sub System Type]]=$O27)*(idTable[[Sub System Class]:[Sub System Class]]=$P27))))),"")</f>
        <v>200</v>
      </c>
      <c r="AK27" s="32">
        <v>400</v>
      </c>
      <c r="AL27" s="32">
        <v>600</v>
      </c>
      <c r="AM27" s="32">
        <v>800</v>
      </c>
      <c r="AN27" s="32">
        <v>1000</v>
      </c>
      <c r="AO27" s="32">
        <v>1200</v>
      </c>
      <c r="AP27" s="32">
        <v>1500</v>
      </c>
      <c r="AQ27" s="32">
        <v>2000</v>
      </c>
      <c r="AR27" s="32">
        <v>2400</v>
      </c>
      <c r="BG27" s="32"/>
    </row>
    <row r="28" spans="1:59" x14ac:dyDescent="0.3">
      <c r="A28" s="32" t="s">
        <v>87</v>
      </c>
      <c r="B28" s="23" t="s">
        <v>178</v>
      </c>
      <c r="C28" s="23" t="s">
        <v>81</v>
      </c>
      <c r="D28" s="23" t="s">
        <v>89</v>
      </c>
      <c r="E28" s="23" t="s">
        <v>90</v>
      </c>
      <c r="F28" s="23" t="s">
        <v>91</v>
      </c>
      <c r="G28" s="23" t="s">
        <v>4998</v>
      </c>
      <c r="H28" s="23" t="s">
        <v>5008</v>
      </c>
      <c r="I28" s="23">
        <v>1750</v>
      </c>
      <c r="J28" s="23" t="s">
        <v>1109</v>
      </c>
      <c r="K28" s="78">
        <f>Equipment_Log[[#This Row],[Notes]]*1.34</f>
        <v>12.676400000000003</v>
      </c>
      <c r="L28" s="23">
        <v>2500</v>
      </c>
      <c r="M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28" s="23" t="s">
        <v>87</v>
      </c>
      <c r="O28" s="23" t="s">
        <v>1107</v>
      </c>
      <c r="P28" s="23" t="s">
        <v>560</v>
      </c>
      <c r="Q28" s="23">
        <v>2000</v>
      </c>
      <c r="R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" s="77">
        <v>44986</v>
      </c>
      <c r="U28" s="23">
        <v>2</v>
      </c>
      <c r="V28" s="23" t="s">
        <v>92</v>
      </c>
      <c r="W28" s="23" t="s">
        <v>176</v>
      </c>
      <c r="X28" s="10">
        <v>9.4600000000000009</v>
      </c>
      <c r="Z28" s="10"/>
      <c r="AA28" s="32" t="str" cm="1">
        <f t="array" ref="AA28">IFERROR(TRANSPOSE(_xlfn._xlws.SORT(_xlfn.UNIQUE(_xlfn._xlws.FILTER(idTable[[Sub System Class]:[Sub System Class]],(idTable[[Asset Category]:[Asset Category]]=$N28)* (idTable[[Sub System Type]:[Sub System Type]]=$O28))))),"")</f>
        <v>All</v>
      </c>
      <c r="AJ28" s="32" cm="1">
        <f t="array" ref="AJ28:AR28">IFERROR(TRANSPOSE(_xlfn._xlws.SORT(_xlfn.UNIQUE(_xlfn._xlws.FILTER(idTable[[Equipment Size]:[Equipment Size]],(idTable[[Asset Category]:[Asset Category]]=$N28)* (idTable[[Sub System Type]:[Sub System Type]]=$O28)*(idTable[[Sub System Class]:[Sub System Class]]=$P28))))),"")</f>
        <v>200</v>
      </c>
      <c r="AK28" s="32">
        <v>400</v>
      </c>
      <c r="AL28" s="32">
        <v>600</v>
      </c>
      <c r="AM28" s="32">
        <v>800</v>
      </c>
      <c r="AN28" s="32">
        <v>1000</v>
      </c>
      <c r="AO28" s="32">
        <v>1200</v>
      </c>
      <c r="AP28" s="32">
        <v>1500</v>
      </c>
      <c r="AQ28" s="32">
        <v>2000</v>
      </c>
      <c r="AR28" s="32">
        <v>2400</v>
      </c>
      <c r="BG28" s="32"/>
    </row>
    <row r="29" spans="1:59" x14ac:dyDescent="0.3">
      <c r="A29" s="32" t="s">
        <v>87</v>
      </c>
      <c r="B29" s="23" t="s">
        <v>179</v>
      </c>
      <c r="C29" s="23" t="s">
        <v>81</v>
      </c>
      <c r="D29" s="23" t="s">
        <v>89</v>
      </c>
      <c r="E29" s="23" t="s">
        <v>90</v>
      </c>
      <c r="F29" s="23" t="s">
        <v>91</v>
      </c>
      <c r="G29" s="23" t="s">
        <v>4998</v>
      </c>
      <c r="H29" s="23" t="s">
        <v>5009</v>
      </c>
      <c r="I29" s="23">
        <v>2000</v>
      </c>
      <c r="J29" s="23" t="s">
        <v>1109</v>
      </c>
      <c r="K29" s="78">
        <f>Equipment_Log[[#This Row],[Notes]]*1.34</f>
        <v>14.485400000000002</v>
      </c>
      <c r="L29" s="23">
        <v>2500</v>
      </c>
      <c r="M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29" s="23" t="s">
        <v>87</v>
      </c>
      <c r="O29" s="23" t="s">
        <v>1107</v>
      </c>
      <c r="P29" s="23" t="s">
        <v>560</v>
      </c>
      <c r="Q29" s="23">
        <v>2000</v>
      </c>
      <c r="R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" s="77">
        <v>44986</v>
      </c>
      <c r="U29" s="23">
        <v>2</v>
      </c>
      <c r="V29" s="23" t="s">
        <v>92</v>
      </c>
      <c r="W29" s="23" t="s">
        <v>180</v>
      </c>
      <c r="X29" s="10">
        <v>10.81</v>
      </c>
      <c r="Z29" s="10"/>
      <c r="AA29" s="32" t="str" cm="1">
        <f t="array" ref="AA29">IFERROR(TRANSPOSE(_xlfn._xlws.SORT(_xlfn.UNIQUE(_xlfn._xlws.FILTER(idTable[[Sub System Class]:[Sub System Class]],(idTable[[Asset Category]:[Asset Category]]=$N29)* (idTable[[Sub System Type]:[Sub System Type]]=$O29))))),"")</f>
        <v>All</v>
      </c>
      <c r="AJ29" s="32" cm="1">
        <f t="array" ref="AJ29:AR29">IFERROR(TRANSPOSE(_xlfn._xlws.SORT(_xlfn.UNIQUE(_xlfn._xlws.FILTER(idTable[[Equipment Size]:[Equipment Size]],(idTable[[Asset Category]:[Asset Category]]=$N29)* (idTable[[Sub System Type]:[Sub System Type]]=$O29)*(idTable[[Sub System Class]:[Sub System Class]]=$P29))))),"")</f>
        <v>200</v>
      </c>
      <c r="AK29" s="32">
        <v>400</v>
      </c>
      <c r="AL29" s="32">
        <v>600</v>
      </c>
      <c r="AM29" s="32">
        <v>800</v>
      </c>
      <c r="AN29" s="32">
        <v>1000</v>
      </c>
      <c r="AO29" s="32">
        <v>1200</v>
      </c>
      <c r="AP29" s="32">
        <v>1500</v>
      </c>
      <c r="AQ29" s="32">
        <v>2000</v>
      </c>
      <c r="AR29" s="32">
        <v>2400</v>
      </c>
      <c r="BG29" s="32"/>
    </row>
    <row r="30" spans="1:59" x14ac:dyDescent="0.3">
      <c r="A30" s="32" t="s">
        <v>87</v>
      </c>
      <c r="B30" s="23" t="s">
        <v>181</v>
      </c>
      <c r="C30" s="23" t="s">
        <v>81</v>
      </c>
      <c r="D30" s="23" t="s">
        <v>89</v>
      </c>
      <c r="E30" s="23" t="s">
        <v>90</v>
      </c>
      <c r="F30" s="23" t="s">
        <v>91</v>
      </c>
      <c r="G30" s="23" t="s">
        <v>4998</v>
      </c>
      <c r="H30" s="23" t="s">
        <v>5010</v>
      </c>
      <c r="I30" s="23">
        <v>1120</v>
      </c>
      <c r="J30" s="23" t="s">
        <v>1109</v>
      </c>
      <c r="K30" s="78">
        <f>Equipment_Log[[#This Row],[Notes]]*1.34</f>
        <v>8.1070000000000011</v>
      </c>
      <c r="L30" s="23">
        <v>2500</v>
      </c>
      <c r="M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30" s="23" t="s">
        <v>87</v>
      </c>
      <c r="O30" s="23" t="s">
        <v>1107</v>
      </c>
      <c r="P30" s="23" t="s">
        <v>560</v>
      </c>
      <c r="Q30" s="23">
        <v>1200</v>
      </c>
      <c r="R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" s="77">
        <v>44986</v>
      </c>
      <c r="U30" s="23">
        <v>2</v>
      </c>
      <c r="V30" s="23" t="s">
        <v>92</v>
      </c>
      <c r="W30" s="23" t="s">
        <v>180</v>
      </c>
      <c r="X30" s="10">
        <v>6.05</v>
      </c>
      <c r="Z30" s="10"/>
      <c r="AA30" s="32" t="str" cm="1">
        <f t="array" ref="AA30">IFERROR(TRANSPOSE(_xlfn._xlws.SORT(_xlfn.UNIQUE(_xlfn._xlws.FILTER(idTable[[Sub System Class]:[Sub System Class]],(idTable[[Asset Category]:[Asset Category]]=$N30)* (idTable[[Sub System Type]:[Sub System Type]]=$O30))))),"")</f>
        <v>All</v>
      </c>
      <c r="AJ30" s="32" cm="1">
        <f t="array" ref="AJ30:AR30">IFERROR(TRANSPOSE(_xlfn._xlws.SORT(_xlfn.UNIQUE(_xlfn._xlws.FILTER(idTable[[Equipment Size]:[Equipment Size]],(idTable[[Asset Category]:[Asset Category]]=$N30)* (idTable[[Sub System Type]:[Sub System Type]]=$O30)*(idTable[[Sub System Class]:[Sub System Class]]=$P30))))),"")</f>
        <v>200</v>
      </c>
      <c r="AK30" s="32">
        <v>400</v>
      </c>
      <c r="AL30" s="32">
        <v>600</v>
      </c>
      <c r="AM30" s="32">
        <v>800</v>
      </c>
      <c r="AN30" s="32">
        <v>1000</v>
      </c>
      <c r="AO30" s="32">
        <v>1200</v>
      </c>
      <c r="AP30" s="32">
        <v>1500</v>
      </c>
      <c r="AQ30" s="32">
        <v>2000</v>
      </c>
      <c r="AR30" s="32">
        <v>2400</v>
      </c>
      <c r="BG30" s="32"/>
    </row>
    <row r="31" spans="1:59" x14ac:dyDescent="0.3">
      <c r="A31" s="32" t="s">
        <v>87</v>
      </c>
      <c r="B31" s="23" t="s">
        <v>182</v>
      </c>
      <c r="C31" s="23" t="s">
        <v>81</v>
      </c>
      <c r="D31" s="23" t="s">
        <v>89</v>
      </c>
      <c r="E31" s="23" t="s">
        <v>90</v>
      </c>
      <c r="F31" s="23" t="s">
        <v>91</v>
      </c>
      <c r="G31" s="23" t="s">
        <v>4998</v>
      </c>
      <c r="H31" s="23" t="s">
        <v>5011</v>
      </c>
      <c r="I31" s="23">
        <v>1000</v>
      </c>
      <c r="J31" s="23" t="s">
        <v>1109</v>
      </c>
      <c r="K31" s="78">
        <f>Equipment_Log[[#This Row],[Notes]]*1.34</f>
        <v>7.2494000000000005</v>
      </c>
      <c r="L31" s="23">
        <v>2500</v>
      </c>
      <c r="M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31" s="23" t="s">
        <v>87</v>
      </c>
      <c r="O31" s="23" t="s">
        <v>1107</v>
      </c>
      <c r="P31" s="23" t="s">
        <v>560</v>
      </c>
      <c r="Q31" s="23">
        <v>1000</v>
      </c>
      <c r="R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" s="77">
        <v>44986</v>
      </c>
      <c r="U31" s="23">
        <v>2</v>
      </c>
      <c r="V31" s="23" t="s">
        <v>92</v>
      </c>
      <c r="W31" s="23" t="s">
        <v>180</v>
      </c>
      <c r="X31" s="10">
        <v>5.41</v>
      </c>
      <c r="Z31" s="10"/>
      <c r="AA31" s="32" t="str" cm="1">
        <f t="array" ref="AA31">IFERROR(TRANSPOSE(_xlfn._xlws.SORT(_xlfn.UNIQUE(_xlfn._xlws.FILTER(idTable[[Sub System Class]:[Sub System Class]],(idTable[[Asset Category]:[Asset Category]]=$N31)* (idTable[[Sub System Type]:[Sub System Type]]=$O31))))),"")</f>
        <v>All</v>
      </c>
      <c r="AJ31" s="32" cm="1">
        <f t="array" ref="AJ31:AR31">IFERROR(TRANSPOSE(_xlfn._xlws.SORT(_xlfn.UNIQUE(_xlfn._xlws.FILTER(idTable[[Equipment Size]:[Equipment Size]],(idTable[[Asset Category]:[Asset Category]]=$N31)* (idTable[[Sub System Type]:[Sub System Type]]=$O31)*(idTable[[Sub System Class]:[Sub System Class]]=$P31))))),"")</f>
        <v>200</v>
      </c>
      <c r="AK31" s="32">
        <v>400</v>
      </c>
      <c r="AL31" s="32">
        <v>600</v>
      </c>
      <c r="AM31" s="32">
        <v>800</v>
      </c>
      <c r="AN31" s="32">
        <v>1000</v>
      </c>
      <c r="AO31" s="32">
        <v>1200</v>
      </c>
      <c r="AP31" s="32">
        <v>1500</v>
      </c>
      <c r="AQ31" s="32">
        <v>2000</v>
      </c>
      <c r="AR31" s="32">
        <v>2400</v>
      </c>
      <c r="BG31" s="32"/>
    </row>
    <row r="32" spans="1:59" x14ac:dyDescent="0.3">
      <c r="A32" s="32" t="s">
        <v>87</v>
      </c>
      <c r="B32" s="23" t="s">
        <v>183</v>
      </c>
      <c r="C32" s="23" t="s">
        <v>81</v>
      </c>
      <c r="D32" s="23" t="s">
        <v>89</v>
      </c>
      <c r="E32" s="23" t="s">
        <v>90</v>
      </c>
      <c r="F32" s="23" t="s">
        <v>91</v>
      </c>
      <c r="G32" s="23" t="s">
        <v>4998</v>
      </c>
      <c r="H32" s="23" t="s">
        <v>5012</v>
      </c>
      <c r="I32" s="23">
        <v>810</v>
      </c>
      <c r="J32" s="23" t="s">
        <v>1109</v>
      </c>
      <c r="K32" s="78">
        <f>Equipment_Log[[#This Row],[Notes]]*1.34</f>
        <v>5.8692000000000002</v>
      </c>
      <c r="L32" s="23">
        <v>2500</v>
      </c>
      <c r="M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H-FPB-ELE--800</v>
      </c>
      <c r="N32" s="23" t="s">
        <v>87</v>
      </c>
      <c r="O32" s="23" t="s">
        <v>1107</v>
      </c>
      <c r="P32" s="23" t="s">
        <v>560</v>
      </c>
      <c r="Q32" s="23">
        <v>800</v>
      </c>
      <c r="R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" s="77">
        <v>44986</v>
      </c>
      <c r="U32" s="23">
        <v>2</v>
      </c>
      <c r="V32" s="23" t="s">
        <v>92</v>
      </c>
      <c r="W32" s="23" t="s">
        <v>184</v>
      </c>
      <c r="X32" s="10">
        <v>4.38</v>
      </c>
      <c r="Z32" s="10"/>
      <c r="AA32" s="32" t="str" cm="1">
        <f t="array" ref="AA32">IFERROR(TRANSPOSE(_xlfn._xlws.SORT(_xlfn.UNIQUE(_xlfn._xlws.FILTER(idTable[[Sub System Class]:[Sub System Class]],(idTable[[Asset Category]:[Asset Category]]=$N32)* (idTable[[Sub System Type]:[Sub System Type]]=$O32))))),"")</f>
        <v>All</v>
      </c>
      <c r="AJ32" s="32" cm="1">
        <f t="array" ref="AJ32:AR32">IFERROR(TRANSPOSE(_xlfn._xlws.SORT(_xlfn.UNIQUE(_xlfn._xlws.FILTER(idTable[[Equipment Size]:[Equipment Size]],(idTable[[Asset Category]:[Asset Category]]=$N32)* (idTable[[Sub System Type]:[Sub System Type]]=$O32)*(idTable[[Sub System Class]:[Sub System Class]]=$P32))))),"")</f>
        <v>200</v>
      </c>
      <c r="AK32" s="32">
        <v>400</v>
      </c>
      <c r="AL32" s="32">
        <v>600</v>
      </c>
      <c r="AM32" s="32">
        <v>800</v>
      </c>
      <c r="AN32" s="32">
        <v>1000</v>
      </c>
      <c r="AO32" s="32">
        <v>1200</v>
      </c>
      <c r="AP32" s="32">
        <v>1500</v>
      </c>
      <c r="AQ32" s="32">
        <v>2000</v>
      </c>
      <c r="AR32" s="32">
        <v>2400</v>
      </c>
      <c r="BG32" s="32"/>
    </row>
    <row r="33" spans="1:59" x14ac:dyDescent="0.3">
      <c r="A33" s="32" t="s">
        <v>87</v>
      </c>
      <c r="B33" s="23" t="s">
        <v>191</v>
      </c>
      <c r="C33" s="23" t="s">
        <v>81</v>
      </c>
      <c r="D33" s="23" t="s">
        <v>89</v>
      </c>
      <c r="E33" s="23" t="s">
        <v>90</v>
      </c>
      <c r="F33" s="23" t="s">
        <v>91</v>
      </c>
      <c r="G33" s="23" t="s">
        <v>4998</v>
      </c>
      <c r="H33" s="23" t="s">
        <v>5013</v>
      </c>
      <c r="I33" s="23">
        <v>2100</v>
      </c>
      <c r="J33" s="23" t="s">
        <v>1109</v>
      </c>
      <c r="K33" s="78">
        <f>Equipment_Log[[#This Row],[Notes]]*1.34</f>
        <v>15.209</v>
      </c>
      <c r="L33" s="23">
        <v>2500</v>
      </c>
      <c r="M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33" s="23" t="s">
        <v>87</v>
      </c>
      <c r="O33" s="23" t="s">
        <v>1107</v>
      </c>
      <c r="P33" s="23" t="s">
        <v>560</v>
      </c>
      <c r="Q33" s="23">
        <v>2000</v>
      </c>
      <c r="R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" s="77">
        <v>44986</v>
      </c>
      <c r="U33" s="23">
        <v>2</v>
      </c>
      <c r="V33" s="23" t="s">
        <v>83</v>
      </c>
      <c r="W33" s="23" t="s">
        <v>189</v>
      </c>
      <c r="X33" s="10">
        <v>11.35</v>
      </c>
      <c r="Z33" s="10"/>
      <c r="AA33" s="32" t="str" cm="1">
        <f t="array" ref="AA33">IFERROR(TRANSPOSE(_xlfn._xlws.SORT(_xlfn.UNIQUE(_xlfn._xlws.FILTER(idTable[[Sub System Class]:[Sub System Class]],(idTable[[Asset Category]:[Asset Category]]=$N33)* (idTable[[Sub System Type]:[Sub System Type]]=$O33))))),"")</f>
        <v>All</v>
      </c>
      <c r="AJ33" s="32" cm="1">
        <f t="array" ref="AJ33:AR33">IFERROR(TRANSPOSE(_xlfn._xlws.SORT(_xlfn.UNIQUE(_xlfn._xlws.FILTER(idTable[[Equipment Size]:[Equipment Size]],(idTable[[Asset Category]:[Asset Category]]=$N33)* (idTable[[Sub System Type]:[Sub System Type]]=$O33)*(idTable[[Sub System Class]:[Sub System Class]]=$P33))))),"")</f>
        <v>200</v>
      </c>
      <c r="AK33" s="32">
        <v>400</v>
      </c>
      <c r="AL33" s="32">
        <v>600</v>
      </c>
      <c r="AM33" s="32">
        <v>800</v>
      </c>
      <c r="AN33" s="32">
        <v>1000</v>
      </c>
      <c r="AO33" s="32">
        <v>1200</v>
      </c>
      <c r="AP33" s="32">
        <v>1500</v>
      </c>
      <c r="AQ33" s="32">
        <v>2000</v>
      </c>
      <c r="AR33" s="32">
        <v>2400</v>
      </c>
      <c r="BG33" s="32"/>
    </row>
    <row r="34" spans="1:59" x14ac:dyDescent="0.3">
      <c r="A34" s="32" t="s">
        <v>87</v>
      </c>
      <c r="B34" s="23" t="s">
        <v>190</v>
      </c>
      <c r="C34" s="23" t="s">
        <v>81</v>
      </c>
      <c r="D34" s="23" t="s">
        <v>89</v>
      </c>
      <c r="E34" s="23" t="s">
        <v>90</v>
      </c>
      <c r="F34" s="23" t="s">
        <v>91</v>
      </c>
      <c r="G34" s="23" t="s">
        <v>4998</v>
      </c>
      <c r="H34" s="23" t="s">
        <v>5014</v>
      </c>
      <c r="I34" s="23">
        <v>1500</v>
      </c>
      <c r="J34" s="23" t="s">
        <v>1109</v>
      </c>
      <c r="K34" s="78">
        <f>Equipment_Log[[#This Row],[Notes]]*1.34</f>
        <v>10.8674</v>
      </c>
      <c r="L34" s="23">
        <v>2500</v>
      </c>
      <c r="M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34" s="23" t="s">
        <v>87</v>
      </c>
      <c r="O34" s="23" t="s">
        <v>1107</v>
      </c>
      <c r="P34" s="23" t="s">
        <v>560</v>
      </c>
      <c r="Q34" s="23">
        <v>1500</v>
      </c>
      <c r="R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" s="77">
        <v>44986</v>
      </c>
      <c r="U34" s="23">
        <v>2</v>
      </c>
      <c r="V34" s="23" t="s">
        <v>83</v>
      </c>
      <c r="W34" s="23" t="s">
        <v>189</v>
      </c>
      <c r="X34" s="10">
        <v>8.11</v>
      </c>
      <c r="Z34" s="10"/>
      <c r="AA34" s="32" t="str" cm="1">
        <f t="array" ref="AA34">IFERROR(TRANSPOSE(_xlfn._xlws.SORT(_xlfn.UNIQUE(_xlfn._xlws.FILTER(idTable[[Sub System Class]:[Sub System Class]],(idTable[[Asset Category]:[Asset Category]]=$N34)* (idTable[[Sub System Type]:[Sub System Type]]=$O34))))),"")</f>
        <v>All</v>
      </c>
      <c r="AJ34" s="32" cm="1">
        <f t="array" ref="AJ34:AR34">IFERROR(TRANSPOSE(_xlfn._xlws.SORT(_xlfn.UNIQUE(_xlfn._xlws.FILTER(idTable[[Equipment Size]:[Equipment Size]],(idTable[[Asset Category]:[Asset Category]]=$N34)* (idTable[[Sub System Type]:[Sub System Type]]=$O34)*(idTable[[Sub System Class]:[Sub System Class]]=$P34))))),"")</f>
        <v>200</v>
      </c>
      <c r="AK34" s="32">
        <v>400</v>
      </c>
      <c r="AL34" s="32">
        <v>600</v>
      </c>
      <c r="AM34" s="32">
        <v>800</v>
      </c>
      <c r="AN34" s="32">
        <v>1000</v>
      </c>
      <c r="AO34" s="32">
        <v>1200</v>
      </c>
      <c r="AP34" s="32">
        <v>1500</v>
      </c>
      <c r="AQ34" s="32">
        <v>2000</v>
      </c>
      <c r="AR34" s="32">
        <v>2400</v>
      </c>
      <c r="BG34" s="32"/>
    </row>
    <row r="35" spans="1:59" x14ac:dyDescent="0.3">
      <c r="A35" s="32" t="s">
        <v>87</v>
      </c>
      <c r="B35" s="23" t="s">
        <v>188</v>
      </c>
      <c r="C35" s="23" t="s">
        <v>81</v>
      </c>
      <c r="D35" s="23" t="s">
        <v>89</v>
      </c>
      <c r="E35" s="23" t="s">
        <v>90</v>
      </c>
      <c r="F35" s="23" t="s">
        <v>91</v>
      </c>
      <c r="G35" s="23" t="s">
        <v>4998</v>
      </c>
      <c r="H35" s="23" t="s">
        <v>5015</v>
      </c>
      <c r="I35" s="23">
        <v>2000</v>
      </c>
      <c r="J35" s="23" t="s">
        <v>1109</v>
      </c>
      <c r="K35" s="78">
        <f>Equipment_Log[[#This Row],[Notes]]*1.34</f>
        <v>14.485400000000002</v>
      </c>
      <c r="L35" s="23">
        <v>2500</v>
      </c>
      <c r="M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35" s="23" t="s">
        <v>87</v>
      </c>
      <c r="O35" s="23" t="s">
        <v>1107</v>
      </c>
      <c r="P35" s="23" t="s">
        <v>560</v>
      </c>
      <c r="Q35" s="23">
        <v>2000</v>
      </c>
      <c r="R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" s="77">
        <v>44986</v>
      </c>
      <c r="U35" s="23">
        <v>2</v>
      </c>
      <c r="V35" s="23" t="s">
        <v>83</v>
      </c>
      <c r="W35" s="23" t="s">
        <v>189</v>
      </c>
      <c r="X35" s="10">
        <v>10.81</v>
      </c>
      <c r="Z35" s="10"/>
      <c r="AA35" s="32" t="str" cm="1">
        <f t="array" ref="AA35">IFERROR(TRANSPOSE(_xlfn._xlws.SORT(_xlfn.UNIQUE(_xlfn._xlws.FILTER(idTable[[Sub System Class]:[Sub System Class]],(idTable[[Asset Category]:[Asset Category]]=$N35)* (idTable[[Sub System Type]:[Sub System Type]]=$O35))))),"")</f>
        <v>All</v>
      </c>
      <c r="AJ35" s="32" cm="1">
        <f t="array" ref="AJ35:AR35">IFERROR(TRANSPOSE(_xlfn._xlws.SORT(_xlfn.UNIQUE(_xlfn._xlws.FILTER(idTable[[Equipment Size]:[Equipment Size]],(idTable[[Asset Category]:[Asset Category]]=$N35)* (idTable[[Sub System Type]:[Sub System Type]]=$O35)*(idTable[[Sub System Class]:[Sub System Class]]=$P35))))),"")</f>
        <v>200</v>
      </c>
      <c r="AK35" s="32">
        <v>400</v>
      </c>
      <c r="AL35" s="32">
        <v>600</v>
      </c>
      <c r="AM35" s="32">
        <v>800</v>
      </c>
      <c r="AN35" s="32">
        <v>1000</v>
      </c>
      <c r="AO35" s="32">
        <v>1200</v>
      </c>
      <c r="AP35" s="32">
        <v>1500</v>
      </c>
      <c r="AQ35" s="32">
        <v>2000</v>
      </c>
      <c r="AR35" s="32">
        <v>2400</v>
      </c>
      <c r="BG35" s="32"/>
    </row>
    <row r="36" spans="1:59" x14ac:dyDescent="0.3">
      <c r="A36" s="32" t="s">
        <v>87</v>
      </c>
      <c r="B36" s="23" t="s">
        <v>185</v>
      </c>
      <c r="C36" s="23" t="s">
        <v>81</v>
      </c>
      <c r="D36" s="23" t="s">
        <v>89</v>
      </c>
      <c r="E36" s="23" t="s">
        <v>90</v>
      </c>
      <c r="F36" s="23" t="s">
        <v>91</v>
      </c>
      <c r="G36" s="23" t="s">
        <v>4998</v>
      </c>
      <c r="H36" s="23" t="s">
        <v>5016</v>
      </c>
      <c r="I36" s="23">
        <v>2350</v>
      </c>
      <c r="J36" s="23" t="s">
        <v>1109</v>
      </c>
      <c r="K36" s="78">
        <f>Equipment_Log[[#This Row],[Notes]]*1.34</f>
        <v>17.018000000000001</v>
      </c>
      <c r="L36" s="23">
        <v>2500</v>
      </c>
      <c r="M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36" s="23" t="s">
        <v>87</v>
      </c>
      <c r="O36" s="23" t="s">
        <v>1107</v>
      </c>
      <c r="P36" s="23" t="s">
        <v>560</v>
      </c>
      <c r="Q36" s="23">
        <v>2400</v>
      </c>
      <c r="R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" s="77">
        <v>44986</v>
      </c>
      <c r="U36" s="23">
        <v>2</v>
      </c>
      <c r="V36" s="23" t="s">
        <v>83</v>
      </c>
      <c r="W36" s="23" t="s">
        <v>186</v>
      </c>
      <c r="X36" s="10">
        <v>12.7</v>
      </c>
      <c r="Z36" s="10"/>
      <c r="AA36" s="32" t="str" cm="1">
        <f t="array" ref="AA36">IFERROR(TRANSPOSE(_xlfn._xlws.SORT(_xlfn.UNIQUE(_xlfn._xlws.FILTER(idTable[[Sub System Class]:[Sub System Class]],(idTable[[Asset Category]:[Asset Category]]=$N36)* (idTable[[Sub System Type]:[Sub System Type]]=$O36))))),"")</f>
        <v>All</v>
      </c>
      <c r="AJ36" s="32" cm="1">
        <f t="array" ref="AJ36:AR36">IFERROR(TRANSPOSE(_xlfn._xlws.SORT(_xlfn.UNIQUE(_xlfn._xlws.FILTER(idTable[[Equipment Size]:[Equipment Size]],(idTable[[Asset Category]:[Asset Category]]=$N36)* (idTable[[Sub System Type]:[Sub System Type]]=$O36)*(idTable[[Sub System Class]:[Sub System Class]]=$P36))))),"")</f>
        <v>200</v>
      </c>
      <c r="AK36" s="32">
        <v>400</v>
      </c>
      <c r="AL36" s="32">
        <v>600</v>
      </c>
      <c r="AM36" s="32">
        <v>800</v>
      </c>
      <c r="AN36" s="32">
        <v>1000</v>
      </c>
      <c r="AO36" s="32">
        <v>1200</v>
      </c>
      <c r="AP36" s="32">
        <v>1500</v>
      </c>
      <c r="AQ36" s="32">
        <v>2000</v>
      </c>
      <c r="AR36" s="32">
        <v>2400</v>
      </c>
      <c r="BG36" s="32"/>
    </row>
    <row r="37" spans="1:59" x14ac:dyDescent="0.3">
      <c r="A37" s="32" t="s">
        <v>87</v>
      </c>
      <c r="B37" s="23" t="s">
        <v>187</v>
      </c>
      <c r="C37" s="23" t="s">
        <v>81</v>
      </c>
      <c r="D37" s="23" t="s">
        <v>89</v>
      </c>
      <c r="E37" s="23" t="s">
        <v>90</v>
      </c>
      <c r="F37" s="23" t="s">
        <v>91</v>
      </c>
      <c r="G37" s="23" t="s">
        <v>4998</v>
      </c>
      <c r="H37" s="23" t="s">
        <v>5017</v>
      </c>
      <c r="I37" s="23">
        <v>3680</v>
      </c>
      <c r="J37" s="23" t="s">
        <v>1109</v>
      </c>
      <c r="K37" s="78">
        <f>Equipment_Log[[#This Row],[Notes]]*1.34</f>
        <v>26.652600000000003</v>
      </c>
      <c r="L37" s="23">
        <v>2500</v>
      </c>
      <c r="M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37" s="23" t="s">
        <v>87</v>
      </c>
      <c r="O37" s="23" t="s">
        <v>1107</v>
      </c>
      <c r="P37" s="23" t="s">
        <v>560</v>
      </c>
      <c r="Q37" s="23">
        <v>2400</v>
      </c>
      <c r="R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" s="77">
        <v>44986</v>
      </c>
      <c r="U37" s="23">
        <v>2</v>
      </c>
      <c r="V37" s="23" t="s">
        <v>83</v>
      </c>
      <c r="W37" s="23" t="s">
        <v>186</v>
      </c>
      <c r="X37" s="10">
        <v>19.89</v>
      </c>
      <c r="Z37" s="10"/>
      <c r="AA37" s="32" t="str" cm="1">
        <f t="array" ref="AA37">IFERROR(TRANSPOSE(_xlfn._xlws.SORT(_xlfn.UNIQUE(_xlfn._xlws.FILTER(idTable[[Sub System Class]:[Sub System Class]],(idTable[[Asset Category]:[Asset Category]]=$N37)* (idTable[[Sub System Type]:[Sub System Type]]=$O37))))),"")</f>
        <v>All</v>
      </c>
      <c r="AJ37" s="32" cm="1">
        <f t="array" ref="AJ37:AR37">IFERROR(TRANSPOSE(_xlfn._xlws.SORT(_xlfn.UNIQUE(_xlfn._xlws.FILTER(idTable[[Equipment Size]:[Equipment Size]],(idTable[[Asset Category]:[Asset Category]]=$N37)* (idTable[[Sub System Type]:[Sub System Type]]=$O37)*(idTable[[Sub System Class]:[Sub System Class]]=$P37))))),"")</f>
        <v>200</v>
      </c>
      <c r="AK37" s="32">
        <v>400</v>
      </c>
      <c r="AL37" s="32">
        <v>600</v>
      </c>
      <c r="AM37" s="32">
        <v>800</v>
      </c>
      <c r="AN37" s="32">
        <v>1000</v>
      </c>
      <c r="AO37" s="32">
        <v>1200</v>
      </c>
      <c r="AP37" s="32">
        <v>1500</v>
      </c>
      <c r="AQ37" s="32">
        <v>2000</v>
      </c>
      <c r="AR37" s="32">
        <v>2400</v>
      </c>
      <c r="BG37" s="32"/>
    </row>
    <row r="38" spans="1:59" x14ac:dyDescent="0.3">
      <c r="A38" s="32" t="s">
        <v>87</v>
      </c>
      <c r="B38" s="23" t="s">
        <v>173</v>
      </c>
      <c r="C38" s="23" t="s">
        <v>81</v>
      </c>
      <c r="D38" s="23" t="s">
        <v>89</v>
      </c>
      <c r="E38" s="23" t="s">
        <v>90</v>
      </c>
      <c r="F38" s="23" t="s">
        <v>91</v>
      </c>
      <c r="G38" s="23" t="s">
        <v>4998</v>
      </c>
      <c r="H38" s="23" t="s">
        <v>5018</v>
      </c>
      <c r="I38" s="23">
        <v>1380</v>
      </c>
      <c r="J38" s="23" t="s">
        <v>1109</v>
      </c>
      <c r="K38" s="78">
        <f>Equipment_Log[[#This Row],[Notes]]*1.34</f>
        <v>9.9964000000000013</v>
      </c>
      <c r="L38" s="23">
        <v>2500</v>
      </c>
      <c r="M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38" s="23" t="s">
        <v>87</v>
      </c>
      <c r="O38" s="23" t="s">
        <v>1107</v>
      </c>
      <c r="P38" s="23" t="s">
        <v>560</v>
      </c>
      <c r="Q38" s="23">
        <v>1500</v>
      </c>
      <c r="R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" s="77">
        <v>44986</v>
      </c>
      <c r="U38" s="23">
        <v>2</v>
      </c>
      <c r="V38" s="23" t="s">
        <v>92</v>
      </c>
      <c r="W38" s="23" t="s">
        <v>174</v>
      </c>
      <c r="X38" s="10">
        <v>7.46</v>
      </c>
      <c r="Z38" s="10"/>
      <c r="AA38" s="32" t="str" cm="1">
        <f t="array" ref="AA38">IFERROR(TRANSPOSE(_xlfn._xlws.SORT(_xlfn.UNIQUE(_xlfn._xlws.FILTER(idTable[[Sub System Class]:[Sub System Class]],(idTable[[Asset Category]:[Asset Category]]=$N38)* (idTable[[Sub System Type]:[Sub System Type]]=$O38))))),"")</f>
        <v>All</v>
      </c>
      <c r="AJ38" s="32" cm="1">
        <f t="array" ref="AJ38:AR38">IFERROR(TRANSPOSE(_xlfn._xlws.SORT(_xlfn.UNIQUE(_xlfn._xlws.FILTER(idTable[[Equipment Size]:[Equipment Size]],(idTable[[Asset Category]:[Asset Category]]=$N38)* (idTable[[Sub System Type]:[Sub System Type]]=$O38)*(idTable[[Sub System Class]:[Sub System Class]]=$P38))))),"")</f>
        <v>200</v>
      </c>
      <c r="AK38" s="32">
        <v>400</v>
      </c>
      <c r="AL38" s="32">
        <v>600</v>
      </c>
      <c r="AM38" s="32">
        <v>800</v>
      </c>
      <c r="AN38" s="32">
        <v>1000</v>
      </c>
      <c r="AO38" s="32">
        <v>1200</v>
      </c>
      <c r="AP38" s="32">
        <v>1500</v>
      </c>
      <c r="AQ38" s="32">
        <v>2000</v>
      </c>
      <c r="AR38" s="32">
        <v>2400</v>
      </c>
      <c r="BG38" s="32"/>
    </row>
    <row r="39" spans="1:59" x14ac:dyDescent="0.3">
      <c r="A39" s="32" t="s">
        <v>87</v>
      </c>
      <c r="B39" s="23" t="s">
        <v>175</v>
      </c>
      <c r="C39" s="23" t="s">
        <v>81</v>
      </c>
      <c r="D39" s="23" t="s">
        <v>89</v>
      </c>
      <c r="E39" s="23" t="s">
        <v>90</v>
      </c>
      <c r="F39" s="23" t="s">
        <v>91</v>
      </c>
      <c r="G39" s="23" t="s">
        <v>4998</v>
      </c>
      <c r="H39" s="23" t="s">
        <v>5019</v>
      </c>
      <c r="I39" s="23">
        <v>1760</v>
      </c>
      <c r="J39" s="23" t="s">
        <v>1109</v>
      </c>
      <c r="K39" s="78">
        <f>Equipment_Log[[#This Row],[Notes]]*1.34</f>
        <v>12.743400000000001</v>
      </c>
      <c r="L39" s="23">
        <v>2500</v>
      </c>
      <c r="M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39" s="23" t="s">
        <v>87</v>
      </c>
      <c r="O39" s="23" t="s">
        <v>1107</v>
      </c>
      <c r="P39" s="23" t="s">
        <v>560</v>
      </c>
      <c r="Q39" s="23">
        <v>2000</v>
      </c>
      <c r="R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" s="77">
        <v>44986</v>
      </c>
      <c r="U39" s="23">
        <v>2</v>
      </c>
      <c r="V39" s="23" t="s">
        <v>92</v>
      </c>
      <c r="W39" s="23" t="s">
        <v>176</v>
      </c>
      <c r="X39" s="10">
        <v>9.51</v>
      </c>
      <c r="Z39" s="10"/>
      <c r="AA39" s="32" t="str" cm="1">
        <f t="array" ref="AA39">IFERROR(TRANSPOSE(_xlfn._xlws.SORT(_xlfn.UNIQUE(_xlfn._xlws.FILTER(idTable[[Sub System Class]:[Sub System Class]],(idTable[[Asset Category]:[Asset Category]]=$N39)* (idTable[[Sub System Type]:[Sub System Type]]=$O39))))),"")</f>
        <v>All</v>
      </c>
      <c r="AJ39" s="32" cm="1">
        <f t="array" ref="AJ39:AR39">IFERROR(TRANSPOSE(_xlfn._xlws.SORT(_xlfn.UNIQUE(_xlfn._xlws.FILTER(idTable[[Equipment Size]:[Equipment Size]],(idTable[[Asset Category]:[Asset Category]]=$N39)* (idTable[[Sub System Type]:[Sub System Type]]=$O39)*(idTable[[Sub System Class]:[Sub System Class]]=$P39))))),"")</f>
        <v>200</v>
      </c>
      <c r="AK39" s="32">
        <v>400</v>
      </c>
      <c r="AL39" s="32">
        <v>600</v>
      </c>
      <c r="AM39" s="32">
        <v>800</v>
      </c>
      <c r="AN39" s="32">
        <v>1000</v>
      </c>
      <c r="AO39" s="32">
        <v>1200</v>
      </c>
      <c r="AP39" s="32">
        <v>1500</v>
      </c>
      <c r="AQ39" s="32">
        <v>2000</v>
      </c>
      <c r="AR39" s="32">
        <v>2400</v>
      </c>
      <c r="BG39" s="32"/>
    </row>
    <row r="40" spans="1:59" x14ac:dyDescent="0.3">
      <c r="A40" s="32" t="s">
        <v>87</v>
      </c>
      <c r="B40" s="23" t="s">
        <v>156</v>
      </c>
      <c r="C40" s="23" t="s">
        <v>81</v>
      </c>
      <c r="D40" s="23" t="s">
        <v>89</v>
      </c>
      <c r="E40" s="23" t="s">
        <v>90</v>
      </c>
      <c r="F40" s="23" t="s">
        <v>91</v>
      </c>
      <c r="G40" s="23" t="s">
        <v>4998</v>
      </c>
      <c r="H40" s="23" t="s">
        <v>5020</v>
      </c>
      <c r="I40" s="23">
        <v>2010</v>
      </c>
      <c r="J40" s="23" t="s">
        <v>1109</v>
      </c>
      <c r="K40" s="78">
        <f>Equipment_Log[[#This Row],[Notes]]*1.34</f>
        <v>14.565799999999999</v>
      </c>
      <c r="L40" s="23">
        <v>2500</v>
      </c>
      <c r="M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40" s="23" t="s">
        <v>87</v>
      </c>
      <c r="O40" s="23" t="s">
        <v>1107</v>
      </c>
      <c r="P40" s="23" t="s">
        <v>560</v>
      </c>
      <c r="Q40" s="23">
        <v>2000</v>
      </c>
      <c r="R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" s="77">
        <v>44986</v>
      </c>
      <c r="U40" s="23">
        <v>3</v>
      </c>
      <c r="V40" s="23" t="s">
        <v>92</v>
      </c>
      <c r="W40" s="23" t="s">
        <v>155</v>
      </c>
      <c r="X40" s="10">
        <v>10.87</v>
      </c>
      <c r="Z40" s="10"/>
      <c r="AA40" s="32" t="str" cm="1">
        <f t="array" ref="AA40">IFERROR(TRANSPOSE(_xlfn._xlws.SORT(_xlfn.UNIQUE(_xlfn._xlws.FILTER(idTable[[Sub System Class]:[Sub System Class]],(idTable[[Asset Category]:[Asset Category]]=$N40)* (idTable[[Sub System Type]:[Sub System Type]]=$O40))))),"")</f>
        <v>All</v>
      </c>
      <c r="AJ40" s="32" cm="1">
        <f t="array" ref="AJ40:AR40">IFERROR(TRANSPOSE(_xlfn._xlws.SORT(_xlfn.UNIQUE(_xlfn._xlws.FILTER(idTable[[Equipment Size]:[Equipment Size]],(idTable[[Asset Category]:[Asset Category]]=$N40)* (idTable[[Sub System Type]:[Sub System Type]]=$O40)*(idTable[[Sub System Class]:[Sub System Class]]=$P40))))),"")</f>
        <v>200</v>
      </c>
      <c r="AK40" s="32">
        <v>400</v>
      </c>
      <c r="AL40" s="32">
        <v>600</v>
      </c>
      <c r="AM40" s="32">
        <v>800</v>
      </c>
      <c r="AN40" s="32">
        <v>1000</v>
      </c>
      <c r="AO40" s="32">
        <v>1200</v>
      </c>
      <c r="AP40" s="32">
        <v>1500</v>
      </c>
      <c r="AQ40" s="32">
        <v>2000</v>
      </c>
      <c r="AR40" s="32">
        <v>2400</v>
      </c>
      <c r="BG40" s="32"/>
    </row>
    <row r="41" spans="1:59" x14ac:dyDescent="0.3">
      <c r="A41" s="32" t="s">
        <v>87</v>
      </c>
      <c r="B41" s="23" t="s">
        <v>157</v>
      </c>
      <c r="C41" s="23" t="s">
        <v>81</v>
      </c>
      <c r="D41" s="23" t="s">
        <v>89</v>
      </c>
      <c r="E41" s="23" t="s">
        <v>90</v>
      </c>
      <c r="F41" s="23" t="s">
        <v>91</v>
      </c>
      <c r="G41" s="23" t="s">
        <v>4998</v>
      </c>
      <c r="H41" s="23" t="s">
        <v>5021</v>
      </c>
      <c r="I41" s="23">
        <v>1750</v>
      </c>
      <c r="J41" s="23" t="s">
        <v>1109</v>
      </c>
      <c r="K41" s="78">
        <f>Equipment_Log[[#This Row],[Notes]]*1.34</f>
        <v>12.676400000000003</v>
      </c>
      <c r="L41" s="23">
        <v>2500</v>
      </c>
      <c r="M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41" s="23" t="s">
        <v>87</v>
      </c>
      <c r="O41" s="23" t="s">
        <v>1107</v>
      </c>
      <c r="P41" s="23" t="s">
        <v>560</v>
      </c>
      <c r="Q41" s="23">
        <v>2000</v>
      </c>
      <c r="R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" s="77">
        <v>44986</v>
      </c>
      <c r="U41" s="23">
        <v>3</v>
      </c>
      <c r="V41" s="23" t="s">
        <v>92</v>
      </c>
      <c r="W41" s="23" t="s">
        <v>155</v>
      </c>
      <c r="X41" s="10">
        <v>9.4600000000000009</v>
      </c>
      <c r="Z41" s="10"/>
      <c r="AA41" s="32" t="str" cm="1">
        <f t="array" ref="AA41">IFERROR(TRANSPOSE(_xlfn._xlws.SORT(_xlfn.UNIQUE(_xlfn._xlws.FILTER(idTable[[Sub System Class]:[Sub System Class]],(idTable[[Asset Category]:[Asset Category]]=$N41)* (idTable[[Sub System Type]:[Sub System Type]]=$O41))))),"")</f>
        <v>All</v>
      </c>
      <c r="AJ41" s="32" cm="1">
        <f t="array" ref="AJ41:AR41">IFERROR(TRANSPOSE(_xlfn._xlws.SORT(_xlfn.UNIQUE(_xlfn._xlws.FILTER(idTable[[Equipment Size]:[Equipment Size]],(idTable[[Asset Category]:[Asset Category]]=$N41)* (idTable[[Sub System Type]:[Sub System Type]]=$O41)*(idTable[[Sub System Class]:[Sub System Class]]=$P41))))),"")</f>
        <v>200</v>
      </c>
      <c r="AK41" s="32">
        <v>400</v>
      </c>
      <c r="AL41" s="32">
        <v>600</v>
      </c>
      <c r="AM41" s="32">
        <v>800</v>
      </c>
      <c r="AN41" s="32">
        <v>1000</v>
      </c>
      <c r="AO41" s="32">
        <v>1200</v>
      </c>
      <c r="AP41" s="32">
        <v>1500</v>
      </c>
      <c r="AQ41" s="32">
        <v>2000</v>
      </c>
      <c r="AR41" s="32">
        <v>2400</v>
      </c>
      <c r="BG41" s="32"/>
    </row>
    <row r="42" spans="1:59" x14ac:dyDescent="0.3">
      <c r="A42" s="32" t="s">
        <v>87</v>
      </c>
      <c r="B42" s="23" t="s">
        <v>158</v>
      </c>
      <c r="C42" s="23" t="s">
        <v>81</v>
      </c>
      <c r="D42" s="23" t="s">
        <v>89</v>
      </c>
      <c r="E42" s="23" t="s">
        <v>90</v>
      </c>
      <c r="F42" s="23" t="s">
        <v>91</v>
      </c>
      <c r="G42" s="23" t="s">
        <v>4998</v>
      </c>
      <c r="H42" s="23" t="s">
        <v>5022</v>
      </c>
      <c r="I42" s="23">
        <v>2000</v>
      </c>
      <c r="J42" s="23" t="s">
        <v>1109</v>
      </c>
      <c r="K42" s="78">
        <f>Equipment_Log[[#This Row],[Notes]]*1.34</f>
        <v>14.485400000000002</v>
      </c>
      <c r="L42" s="23">
        <v>2500</v>
      </c>
      <c r="M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42" s="23" t="s">
        <v>87</v>
      </c>
      <c r="O42" s="23" t="s">
        <v>1107</v>
      </c>
      <c r="P42" s="23" t="s">
        <v>560</v>
      </c>
      <c r="Q42" s="23">
        <v>2000</v>
      </c>
      <c r="R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" s="77">
        <v>44986</v>
      </c>
      <c r="U42" s="23">
        <v>3</v>
      </c>
      <c r="V42" s="23" t="s">
        <v>92</v>
      </c>
      <c r="W42" s="23" t="s">
        <v>159</v>
      </c>
      <c r="X42" s="10">
        <v>10.81</v>
      </c>
      <c r="Z42" s="10"/>
      <c r="AA42" s="32" t="str" cm="1">
        <f t="array" ref="AA42">IFERROR(TRANSPOSE(_xlfn._xlws.SORT(_xlfn.UNIQUE(_xlfn._xlws.FILTER(idTable[[Sub System Class]:[Sub System Class]],(idTable[[Asset Category]:[Asset Category]]=$N42)* (idTable[[Sub System Type]:[Sub System Type]]=$O42))))),"")</f>
        <v>All</v>
      </c>
      <c r="AJ42" s="32" cm="1">
        <f t="array" ref="AJ42:AR42">IFERROR(TRANSPOSE(_xlfn._xlws.SORT(_xlfn.UNIQUE(_xlfn._xlws.FILTER(idTable[[Equipment Size]:[Equipment Size]],(idTable[[Asset Category]:[Asset Category]]=$N42)* (idTable[[Sub System Type]:[Sub System Type]]=$O42)*(idTable[[Sub System Class]:[Sub System Class]]=$P42))))),"")</f>
        <v>200</v>
      </c>
      <c r="AK42" s="32">
        <v>400</v>
      </c>
      <c r="AL42" s="32">
        <v>600</v>
      </c>
      <c r="AM42" s="32">
        <v>800</v>
      </c>
      <c r="AN42" s="32">
        <v>1000</v>
      </c>
      <c r="AO42" s="32">
        <v>1200</v>
      </c>
      <c r="AP42" s="32">
        <v>1500</v>
      </c>
      <c r="AQ42" s="32">
        <v>2000</v>
      </c>
      <c r="AR42" s="32">
        <v>2400</v>
      </c>
      <c r="BG42" s="32"/>
    </row>
    <row r="43" spans="1:59" x14ac:dyDescent="0.3">
      <c r="A43" s="32" t="s">
        <v>87</v>
      </c>
      <c r="B43" s="23" t="s">
        <v>160</v>
      </c>
      <c r="C43" s="23" t="s">
        <v>81</v>
      </c>
      <c r="D43" s="23" t="s">
        <v>89</v>
      </c>
      <c r="E43" s="23" t="s">
        <v>90</v>
      </c>
      <c r="F43" s="23" t="s">
        <v>91</v>
      </c>
      <c r="G43" s="23" t="s">
        <v>4998</v>
      </c>
      <c r="H43" s="23" t="s">
        <v>5023</v>
      </c>
      <c r="I43" s="23">
        <v>1120</v>
      </c>
      <c r="J43" s="23" t="s">
        <v>1109</v>
      </c>
      <c r="K43" s="78">
        <f>Equipment_Log[[#This Row],[Notes]]*1.34</f>
        <v>8.1070000000000011</v>
      </c>
      <c r="L43" s="23">
        <v>2500</v>
      </c>
      <c r="M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43" s="23" t="s">
        <v>87</v>
      </c>
      <c r="O43" s="23" t="s">
        <v>1107</v>
      </c>
      <c r="P43" s="23" t="s">
        <v>560</v>
      </c>
      <c r="Q43" s="23">
        <v>1200</v>
      </c>
      <c r="R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" s="77">
        <v>44986</v>
      </c>
      <c r="U43" s="23">
        <v>3</v>
      </c>
      <c r="V43" s="23" t="s">
        <v>92</v>
      </c>
      <c r="W43" s="23" t="s">
        <v>159</v>
      </c>
      <c r="X43" s="10">
        <v>6.05</v>
      </c>
      <c r="Z43" s="10"/>
      <c r="AA43" s="32" t="str" cm="1">
        <f t="array" ref="AA43">IFERROR(TRANSPOSE(_xlfn._xlws.SORT(_xlfn.UNIQUE(_xlfn._xlws.FILTER(idTable[[Sub System Class]:[Sub System Class]],(idTable[[Asset Category]:[Asset Category]]=$N43)* (idTable[[Sub System Type]:[Sub System Type]]=$O43))))),"")</f>
        <v>All</v>
      </c>
      <c r="AJ43" s="32" cm="1">
        <f t="array" ref="AJ43:AR43">IFERROR(TRANSPOSE(_xlfn._xlws.SORT(_xlfn.UNIQUE(_xlfn._xlws.FILTER(idTable[[Equipment Size]:[Equipment Size]],(idTable[[Asset Category]:[Asset Category]]=$N43)* (idTable[[Sub System Type]:[Sub System Type]]=$O43)*(idTable[[Sub System Class]:[Sub System Class]]=$P43))))),"")</f>
        <v>200</v>
      </c>
      <c r="AK43" s="32">
        <v>400</v>
      </c>
      <c r="AL43" s="32">
        <v>600</v>
      </c>
      <c r="AM43" s="32">
        <v>800</v>
      </c>
      <c r="AN43" s="32">
        <v>1000</v>
      </c>
      <c r="AO43" s="32">
        <v>1200</v>
      </c>
      <c r="AP43" s="32">
        <v>1500</v>
      </c>
      <c r="AQ43" s="32">
        <v>2000</v>
      </c>
      <c r="AR43" s="32">
        <v>2400</v>
      </c>
      <c r="BG43" s="32"/>
    </row>
    <row r="44" spans="1:59" x14ac:dyDescent="0.3">
      <c r="A44" s="32" t="s">
        <v>87</v>
      </c>
      <c r="B44" s="23" t="s">
        <v>161</v>
      </c>
      <c r="C44" s="23" t="s">
        <v>81</v>
      </c>
      <c r="D44" s="23" t="s">
        <v>89</v>
      </c>
      <c r="E44" s="23" t="s">
        <v>90</v>
      </c>
      <c r="F44" s="23" t="s">
        <v>91</v>
      </c>
      <c r="G44" s="23" t="s">
        <v>4998</v>
      </c>
      <c r="H44" s="23" t="s">
        <v>5024</v>
      </c>
      <c r="I44" s="23">
        <v>1000</v>
      </c>
      <c r="J44" s="23" t="s">
        <v>1109</v>
      </c>
      <c r="K44" s="78">
        <f>Equipment_Log[[#This Row],[Notes]]*1.34</f>
        <v>7.2494000000000005</v>
      </c>
      <c r="L44" s="23">
        <v>2500</v>
      </c>
      <c r="M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44" s="23" t="s">
        <v>87</v>
      </c>
      <c r="O44" s="23" t="s">
        <v>1107</v>
      </c>
      <c r="P44" s="23" t="s">
        <v>560</v>
      </c>
      <c r="Q44" s="23">
        <v>1000</v>
      </c>
      <c r="R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" s="77">
        <v>44986</v>
      </c>
      <c r="U44" s="23">
        <v>3</v>
      </c>
      <c r="V44" s="23" t="s">
        <v>92</v>
      </c>
      <c r="W44" s="23" t="s">
        <v>159</v>
      </c>
      <c r="X44" s="10">
        <v>5.41</v>
      </c>
      <c r="Z44" s="10"/>
      <c r="AA44" s="32" t="str" cm="1">
        <f t="array" ref="AA44">IFERROR(TRANSPOSE(_xlfn._xlws.SORT(_xlfn.UNIQUE(_xlfn._xlws.FILTER(idTable[[Sub System Class]:[Sub System Class]],(idTable[[Asset Category]:[Asset Category]]=$N44)* (idTable[[Sub System Type]:[Sub System Type]]=$O44))))),"")</f>
        <v>All</v>
      </c>
      <c r="AJ44" s="32" cm="1">
        <f t="array" ref="AJ44:AR44">IFERROR(TRANSPOSE(_xlfn._xlws.SORT(_xlfn.UNIQUE(_xlfn._xlws.FILTER(idTable[[Equipment Size]:[Equipment Size]],(idTable[[Asset Category]:[Asset Category]]=$N44)* (idTable[[Sub System Type]:[Sub System Type]]=$O44)*(idTable[[Sub System Class]:[Sub System Class]]=$P44))))),"")</f>
        <v>200</v>
      </c>
      <c r="AK44" s="32">
        <v>400</v>
      </c>
      <c r="AL44" s="32">
        <v>600</v>
      </c>
      <c r="AM44" s="32">
        <v>800</v>
      </c>
      <c r="AN44" s="32">
        <v>1000</v>
      </c>
      <c r="AO44" s="32">
        <v>1200</v>
      </c>
      <c r="AP44" s="32">
        <v>1500</v>
      </c>
      <c r="AQ44" s="32">
        <v>2000</v>
      </c>
      <c r="AR44" s="32">
        <v>2400</v>
      </c>
      <c r="BG44" s="32"/>
    </row>
    <row r="45" spans="1:59" x14ac:dyDescent="0.3">
      <c r="A45" s="32" t="s">
        <v>87</v>
      </c>
      <c r="B45" s="23" t="s">
        <v>162</v>
      </c>
      <c r="C45" s="23" t="s">
        <v>81</v>
      </c>
      <c r="D45" s="23" t="s">
        <v>89</v>
      </c>
      <c r="E45" s="23" t="s">
        <v>90</v>
      </c>
      <c r="F45" s="23" t="s">
        <v>91</v>
      </c>
      <c r="G45" s="23" t="s">
        <v>4998</v>
      </c>
      <c r="H45" s="23" t="s">
        <v>5025</v>
      </c>
      <c r="I45" s="23">
        <v>810</v>
      </c>
      <c r="J45" s="23" t="s">
        <v>1109</v>
      </c>
      <c r="K45" s="78">
        <f>Equipment_Log[[#This Row],[Notes]]*1.34</f>
        <v>5.8692000000000002</v>
      </c>
      <c r="L45" s="23">
        <v>2500</v>
      </c>
      <c r="M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H-FPB-ELE--800</v>
      </c>
      <c r="N45" s="23" t="s">
        <v>87</v>
      </c>
      <c r="O45" s="23" t="s">
        <v>1107</v>
      </c>
      <c r="P45" s="23" t="s">
        <v>560</v>
      </c>
      <c r="Q45" s="23">
        <v>800</v>
      </c>
      <c r="R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" s="77">
        <v>44986</v>
      </c>
      <c r="U45" s="23">
        <v>3</v>
      </c>
      <c r="V45" s="23" t="s">
        <v>92</v>
      </c>
      <c r="W45" s="23" t="s">
        <v>163</v>
      </c>
      <c r="X45" s="10">
        <v>4.38</v>
      </c>
      <c r="Z45" s="10"/>
      <c r="AA45" s="32" t="str" cm="1">
        <f t="array" ref="AA45">IFERROR(TRANSPOSE(_xlfn._xlws.SORT(_xlfn.UNIQUE(_xlfn._xlws.FILTER(idTable[[Sub System Class]:[Sub System Class]],(idTable[[Asset Category]:[Asset Category]]=$N45)* (idTable[[Sub System Type]:[Sub System Type]]=$O45))))),"")</f>
        <v>All</v>
      </c>
      <c r="AJ45" s="32" cm="1">
        <f t="array" ref="AJ45:AR45">IFERROR(TRANSPOSE(_xlfn._xlws.SORT(_xlfn.UNIQUE(_xlfn._xlws.FILTER(idTable[[Equipment Size]:[Equipment Size]],(idTable[[Asset Category]:[Asset Category]]=$N45)* (idTable[[Sub System Type]:[Sub System Type]]=$O45)*(idTable[[Sub System Class]:[Sub System Class]]=$P45))))),"")</f>
        <v>200</v>
      </c>
      <c r="AK45" s="32">
        <v>400</v>
      </c>
      <c r="AL45" s="32">
        <v>600</v>
      </c>
      <c r="AM45" s="32">
        <v>800</v>
      </c>
      <c r="AN45" s="32">
        <v>1000</v>
      </c>
      <c r="AO45" s="32">
        <v>1200</v>
      </c>
      <c r="AP45" s="32">
        <v>1500</v>
      </c>
      <c r="AQ45" s="32">
        <v>2000</v>
      </c>
      <c r="AR45" s="32">
        <v>2400</v>
      </c>
      <c r="BG45" s="32"/>
    </row>
    <row r="46" spans="1:59" x14ac:dyDescent="0.3">
      <c r="A46" s="32" t="s">
        <v>87</v>
      </c>
      <c r="B46" s="23" t="s">
        <v>170</v>
      </c>
      <c r="C46" s="23" t="s">
        <v>81</v>
      </c>
      <c r="D46" s="23" t="s">
        <v>89</v>
      </c>
      <c r="E46" s="23" t="s">
        <v>90</v>
      </c>
      <c r="F46" s="23" t="s">
        <v>91</v>
      </c>
      <c r="G46" s="23" t="s">
        <v>4998</v>
      </c>
      <c r="H46" s="23" t="s">
        <v>5904</v>
      </c>
      <c r="I46" s="23">
        <v>2100</v>
      </c>
      <c r="J46" s="23" t="s">
        <v>1109</v>
      </c>
      <c r="K46" s="78">
        <f>Equipment_Log[[#This Row],[Notes]]*1.34</f>
        <v>15.209</v>
      </c>
      <c r="L46" s="23">
        <v>2500</v>
      </c>
      <c r="M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46" s="23" t="s">
        <v>87</v>
      </c>
      <c r="O46" s="23" t="s">
        <v>1107</v>
      </c>
      <c r="P46" s="23" t="s">
        <v>560</v>
      </c>
      <c r="Q46" s="23">
        <v>2000</v>
      </c>
      <c r="R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" s="77">
        <v>44986</v>
      </c>
      <c r="U46" s="23">
        <v>3</v>
      </c>
      <c r="V46" s="23" t="s">
        <v>83</v>
      </c>
      <c r="W46" s="23" t="s">
        <v>171</v>
      </c>
      <c r="X46" s="10">
        <v>11.35</v>
      </c>
      <c r="Z46" s="10"/>
      <c r="AA46" s="32" t="str" cm="1">
        <f t="array" ref="AA46">IFERROR(TRANSPOSE(_xlfn._xlws.SORT(_xlfn.UNIQUE(_xlfn._xlws.FILTER(idTable[[Sub System Class]:[Sub System Class]],(idTable[[Asset Category]:[Asset Category]]=$N46)* (idTable[[Sub System Type]:[Sub System Type]]=$O46))))),"")</f>
        <v>All</v>
      </c>
      <c r="AJ46" s="32" cm="1">
        <f t="array" ref="AJ46:AR46">IFERROR(TRANSPOSE(_xlfn._xlws.SORT(_xlfn.UNIQUE(_xlfn._xlws.FILTER(idTable[[Equipment Size]:[Equipment Size]],(idTable[[Asset Category]:[Asset Category]]=$N46)* (idTable[[Sub System Type]:[Sub System Type]]=$O46)*(idTable[[Sub System Class]:[Sub System Class]]=$P46))))),"")</f>
        <v>200</v>
      </c>
      <c r="AK46" s="32">
        <v>400</v>
      </c>
      <c r="AL46" s="32">
        <v>600</v>
      </c>
      <c r="AM46" s="32">
        <v>800</v>
      </c>
      <c r="AN46" s="32">
        <v>1000</v>
      </c>
      <c r="AO46" s="32">
        <v>1200</v>
      </c>
      <c r="AP46" s="32">
        <v>1500</v>
      </c>
      <c r="AQ46" s="32">
        <v>2000</v>
      </c>
      <c r="AR46" s="32">
        <v>2400</v>
      </c>
      <c r="BG46" s="32"/>
    </row>
    <row r="47" spans="1:59" x14ac:dyDescent="0.3">
      <c r="A47" s="32" t="s">
        <v>87</v>
      </c>
      <c r="B47" s="23" t="s">
        <v>172</v>
      </c>
      <c r="C47" s="23" t="s">
        <v>81</v>
      </c>
      <c r="D47" s="23" t="s">
        <v>89</v>
      </c>
      <c r="E47" s="23" t="s">
        <v>90</v>
      </c>
      <c r="F47" s="23" t="s">
        <v>91</v>
      </c>
      <c r="G47" s="23" t="s">
        <v>4998</v>
      </c>
      <c r="H47" s="23" t="s">
        <v>5883</v>
      </c>
      <c r="I47" s="23">
        <v>1800</v>
      </c>
      <c r="J47" s="23" t="s">
        <v>1109</v>
      </c>
      <c r="K47" s="78">
        <f>Equipment_Log[[#This Row],[Notes]]*1.34</f>
        <v>13.038200000000002</v>
      </c>
      <c r="L47" s="23">
        <v>2500</v>
      </c>
      <c r="M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47" s="23" t="s">
        <v>87</v>
      </c>
      <c r="O47" s="23" t="s">
        <v>1107</v>
      </c>
      <c r="P47" s="23" t="s">
        <v>560</v>
      </c>
      <c r="Q47" s="23">
        <v>2000</v>
      </c>
      <c r="R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" s="77">
        <v>44986</v>
      </c>
      <c r="U47" s="23">
        <v>3</v>
      </c>
      <c r="V47" s="23" t="s">
        <v>83</v>
      </c>
      <c r="W47" s="23" t="s">
        <v>171</v>
      </c>
      <c r="X47" s="10">
        <v>9.73</v>
      </c>
      <c r="Z47" s="10"/>
      <c r="AA47" s="32" t="str" cm="1">
        <f t="array" ref="AA47">IFERROR(TRANSPOSE(_xlfn._xlws.SORT(_xlfn.UNIQUE(_xlfn._xlws.FILTER(idTable[[Sub System Class]:[Sub System Class]],(idTable[[Asset Category]:[Asset Category]]=$N47)* (idTable[[Sub System Type]:[Sub System Type]]=$O47))))),"")</f>
        <v>All</v>
      </c>
      <c r="AJ47" s="32" cm="1">
        <f t="array" ref="AJ47:AR47">IFERROR(TRANSPOSE(_xlfn._xlws.SORT(_xlfn.UNIQUE(_xlfn._xlws.FILTER(idTable[[Equipment Size]:[Equipment Size]],(idTable[[Asset Category]:[Asset Category]]=$N47)* (idTable[[Sub System Type]:[Sub System Type]]=$O47)*(idTable[[Sub System Class]:[Sub System Class]]=$P47))))),"")</f>
        <v>200</v>
      </c>
      <c r="AK47" s="32">
        <v>400</v>
      </c>
      <c r="AL47" s="32">
        <v>600</v>
      </c>
      <c r="AM47" s="32">
        <v>800</v>
      </c>
      <c r="AN47" s="32">
        <v>1000</v>
      </c>
      <c r="AO47" s="32">
        <v>1200</v>
      </c>
      <c r="AP47" s="32">
        <v>1500</v>
      </c>
      <c r="AQ47" s="32">
        <v>2000</v>
      </c>
      <c r="AR47" s="32">
        <v>2400</v>
      </c>
      <c r="BG47" s="32"/>
    </row>
    <row r="48" spans="1:59" x14ac:dyDescent="0.3">
      <c r="A48" s="32" t="s">
        <v>87</v>
      </c>
      <c r="B48" s="23" t="s">
        <v>167</v>
      </c>
      <c r="C48" s="23" t="s">
        <v>81</v>
      </c>
      <c r="D48" s="23" t="s">
        <v>89</v>
      </c>
      <c r="E48" s="23" t="s">
        <v>90</v>
      </c>
      <c r="F48" s="23" t="s">
        <v>91</v>
      </c>
      <c r="G48" s="23" t="s">
        <v>4998</v>
      </c>
      <c r="H48" s="23" t="s">
        <v>5026</v>
      </c>
      <c r="I48" s="23">
        <v>2000</v>
      </c>
      <c r="J48" s="23" t="s">
        <v>1109</v>
      </c>
      <c r="K48" s="78">
        <f>Equipment_Log[[#This Row],[Notes]]*1.34</f>
        <v>14.485400000000002</v>
      </c>
      <c r="L48" s="23">
        <v>2500</v>
      </c>
      <c r="M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48" s="23" t="s">
        <v>87</v>
      </c>
      <c r="O48" s="23" t="s">
        <v>1107</v>
      </c>
      <c r="P48" s="23" t="s">
        <v>560</v>
      </c>
      <c r="Q48" s="23">
        <v>2000</v>
      </c>
      <c r="R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" s="77">
        <v>44986</v>
      </c>
      <c r="U48" s="23">
        <v>3</v>
      </c>
      <c r="V48" s="23" t="s">
        <v>83</v>
      </c>
      <c r="W48" s="23" t="s">
        <v>168</v>
      </c>
      <c r="X48" s="10">
        <v>10.81</v>
      </c>
      <c r="Z48" s="10"/>
      <c r="AA48" s="32" t="str" cm="1">
        <f t="array" ref="AA48">IFERROR(TRANSPOSE(_xlfn._xlws.SORT(_xlfn.UNIQUE(_xlfn._xlws.FILTER(idTable[[Sub System Class]:[Sub System Class]],(idTable[[Asset Category]:[Asset Category]]=$N48)* (idTable[[Sub System Type]:[Sub System Type]]=$O48))))),"")</f>
        <v>All</v>
      </c>
      <c r="AJ48" s="32" cm="1">
        <f t="array" ref="AJ48:AR48">IFERROR(TRANSPOSE(_xlfn._xlws.SORT(_xlfn.UNIQUE(_xlfn._xlws.FILTER(idTable[[Equipment Size]:[Equipment Size]],(idTable[[Asset Category]:[Asset Category]]=$N48)* (idTable[[Sub System Type]:[Sub System Type]]=$O48)*(idTable[[Sub System Class]:[Sub System Class]]=$P48))))),"")</f>
        <v>200</v>
      </c>
      <c r="AK48" s="32">
        <v>400</v>
      </c>
      <c r="AL48" s="32">
        <v>600</v>
      </c>
      <c r="AM48" s="32">
        <v>800</v>
      </c>
      <c r="AN48" s="32">
        <v>1000</v>
      </c>
      <c r="AO48" s="32">
        <v>1200</v>
      </c>
      <c r="AP48" s="32">
        <v>1500</v>
      </c>
      <c r="AQ48" s="32">
        <v>2000</v>
      </c>
      <c r="AR48" s="32">
        <v>2400</v>
      </c>
      <c r="BG48" s="32"/>
    </row>
    <row r="49" spans="1:59" x14ac:dyDescent="0.3">
      <c r="A49" s="32" t="s">
        <v>87</v>
      </c>
      <c r="B49" s="23" t="s">
        <v>169</v>
      </c>
      <c r="C49" s="23" t="s">
        <v>81</v>
      </c>
      <c r="D49" s="23" t="s">
        <v>89</v>
      </c>
      <c r="E49" s="23" t="s">
        <v>90</v>
      </c>
      <c r="F49" s="23" t="s">
        <v>91</v>
      </c>
      <c r="G49" s="23" t="s">
        <v>4998</v>
      </c>
      <c r="H49" s="23" t="s">
        <v>5905</v>
      </c>
      <c r="I49" s="23">
        <v>2000</v>
      </c>
      <c r="J49" s="23" t="s">
        <v>1109</v>
      </c>
      <c r="K49" s="78">
        <f>Equipment_Log[[#This Row],[Notes]]*1.34</f>
        <v>14.485400000000002</v>
      </c>
      <c r="L49" s="23">
        <v>2500</v>
      </c>
      <c r="M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49" s="23" t="s">
        <v>87</v>
      </c>
      <c r="O49" s="23" t="s">
        <v>1107</v>
      </c>
      <c r="P49" s="23" t="s">
        <v>560</v>
      </c>
      <c r="Q49" s="23">
        <v>2000</v>
      </c>
      <c r="R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" s="77">
        <v>44986</v>
      </c>
      <c r="U49" s="23">
        <v>3</v>
      </c>
      <c r="V49" s="23" t="s">
        <v>83</v>
      </c>
      <c r="W49" s="23" t="s">
        <v>168</v>
      </c>
      <c r="X49" s="10">
        <v>10.81</v>
      </c>
      <c r="Z49" s="10"/>
      <c r="AA49" s="32" t="str" cm="1">
        <f t="array" ref="AA49">IFERROR(TRANSPOSE(_xlfn._xlws.SORT(_xlfn.UNIQUE(_xlfn._xlws.FILTER(idTable[[Sub System Class]:[Sub System Class]],(idTable[[Asset Category]:[Asset Category]]=$N49)* (idTable[[Sub System Type]:[Sub System Type]]=$O49))))),"")</f>
        <v>All</v>
      </c>
      <c r="AJ49" s="32" cm="1">
        <f t="array" ref="AJ49:AR49">IFERROR(TRANSPOSE(_xlfn._xlws.SORT(_xlfn.UNIQUE(_xlfn._xlws.FILTER(idTable[[Equipment Size]:[Equipment Size]],(idTable[[Asset Category]:[Asset Category]]=$N49)* (idTable[[Sub System Type]:[Sub System Type]]=$O49)*(idTable[[Sub System Class]:[Sub System Class]]=$P49))))),"")</f>
        <v>200</v>
      </c>
      <c r="AK49" s="32">
        <v>400</v>
      </c>
      <c r="AL49" s="32">
        <v>600</v>
      </c>
      <c r="AM49" s="32">
        <v>800</v>
      </c>
      <c r="AN49" s="32">
        <v>1000</v>
      </c>
      <c r="AO49" s="32">
        <v>1200</v>
      </c>
      <c r="AP49" s="32">
        <v>1500</v>
      </c>
      <c r="AQ49" s="32">
        <v>2000</v>
      </c>
      <c r="AR49" s="32">
        <v>2400</v>
      </c>
      <c r="BG49" s="32"/>
    </row>
    <row r="50" spans="1:59" x14ac:dyDescent="0.3">
      <c r="A50" s="32" t="s">
        <v>87</v>
      </c>
      <c r="B50" s="23" t="s">
        <v>164</v>
      </c>
      <c r="C50" s="23" t="s">
        <v>81</v>
      </c>
      <c r="D50" s="23" t="s">
        <v>89</v>
      </c>
      <c r="E50" s="23" t="s">
        <v>90</v>
      </c>
      <c r="F50" s="23" t="s">
        <v>91</v>
      </c>
      <c r="G50" s="23" t="s">
        <v>4998</v>
      </c>
      <c r="H50" s="23" t="s">
        <v>5027</v>
      </c>
      <c r="I50" s="23">
        <v>2350</v>
      </c>
      <c r="J50" s="23" t="s">
        <v>1109</v>
      </c>
      <c r="K50" s="78">
        <f>Equipment_Log[[#This Row],[Notes]]*1.34</f>
        <v>17.018000000000001</v>
      </c>
      <c r="L50" s="23">
        <v>2500</v>
      </c>
      <c r="M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50" s="23" t="s">
        <v>87</v>
      </c>
      <c r="O50" s="23" t="s">
        <v>1107</v>
      </c>
      <c r="P50" s="23" t="s">
        <v>560</v>
      </c>
      <c r="Q50" s="23">
        <v>2400</v>
      </c>
      <c r="R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" s="77">
        <v>44986</v>
      </c>
      <c r="U50" s="23">
        <v>3</v>
      </c>
      <c r="V50" s="23" t="s">
        <v>83</v>
      </c>
      <c r="W50" s="23" t="s">
        <v>165</v>
      </c>
      <c r="X50" s="10">
        <v>12.7</v>
      </c>
      <c r="Z50" s="10"/>
      <c r="AA50" s="32" t="str" cm="1">
        <f t="array" ref="AA50">IFERROR(TRANSPOSE(_xlfn._xlws.SORT(_xlfn.UNIQUE(_xlfn._xlws.FILTER(idTable[[Sub System Class]:[Sub System Class]],(idTable[[Asset Category]:[Asset Category]]=$N50)* (idTable[[Sub System Type]:[Sub System Type]]=$O50))))),"")</f>
        <v>All</v>
      </c>
      <c r="AJ50" s="32" cm="1">
        <f t="array" ref="AJ50:AR50">IFERROR(TRANSPOSE(_xlfn._xlws.SORT(_xlfn.UNIQUE(_xlfn._xlws.FILTER(idTable[[Equipment Size]:[Equipment Size]],(idTable[[Asset Category]:[Asset Category]]=$N50)* (idTable[[Sub System Type]:[Sub System Type]]=$O50)*(idTable[[Sub System Class]:[Sub System Class]]=$P50))))),"")</f>
        <v>200</v>
      </c>
      <c r="AK50" s="32">
        <v>400</v>
      </c>
      <c r="AL50" s="32">
        <v>600</v>
      </c>
      <c r="AM50" s="32">
        <v>800</v>
      </c>
      <c r="AN50" s="32">
        <v>1000</v>
      </c>
      <c r="AO50" s="32">
        <v>1200</v>
      </c>
      <c r="AP50" s="32">
        <v>1500</v>
      </c>
      <c r="AQ50" s="32">
        <v>2000</v>
      </c>
      <c r="AR50" s="32">
        <v>2400</v>
      </c>
      <c r="BG50" s="32"/>
    </row>
    <row r="51" spans="1:59" x14ac:dyDescent="0.3">
      <c r="A51" s="32" t="s">
        <v>87</v>
      </c>
      <c r="B51" s="23" t="s">
        <v>166</v>
      </c>
      <c r="C51" s="23" t="s">
        <v>81</v>
      </c>
      <c r="D51" s="23" t="s">
        <v>89</v>
      </c>
      <c r="E51" s="23" t="s">
        <v>90</v>
      </c>
      <c r="F51" s="23" t="s">
        <v>91</v>
      </c>
      <c r="G51" s="23" t="s">
        <v>4998</v>
      </c>
      <c r="H51" s="23" t="s">
        <v>5906</v>
      </c>
      <c r="I51" s="23">
        <v>3680</v>
      </c>
      <c r="J51" s="23" t="s">
        <v>1109</v>
      </c>
      <c r="K51" s="78">
        <f>Equipment_Log[[#This Row],[Notes]]*1.34</f>
        <v>26.652600000000003</v>
      </c>
      <c r="L51" s="23">
        <v>2500</v>
      </c>
      <c r="M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51" s="23" t="s">
        <v>87</v>
      </c>
      <c r="O51" s="23" t="s">
        <v>1107</v>
      </c>
      <c r="P51" s="23" t="s">
        <v>560</v>
      </c>
      <c r="Q51" s="23">
        <v>2400</v>
      </c>
      <c r="R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" s="77">
        <v>44986</v>
      </c>
      <c r="U51" s="23">
        <v>3</v>
      </c>
      <c r="V51" s="23" t="s">
        <v>83</v>
      </c>
      <c r="W51" s="23" t="s">
        <v>165</v>
      </c>
      <c r="X51" s="10">
        <v>19.89</v>
      </c>
      <c r="Z51" s="10"/>
      <c r="AA51" s="32" t="str" cm="1">
        <f t="array" ref="AA51">IFERROR(TRANSPOSE(_xlfn._xlws.SORT(_xlfn.UNIQUE(_xlfn._xlws.FILTER(idTable[[Sub System Class]:[Sub System Class]],(idTable[[Asset Category]:[Asset Category]]=$N51)* (idTable[[Sub System Type]:[Sub System Type]]=$O51))))),"")</f>
        <v>All</v>
      </c>
      <c r="AJ51" s="32" cm="1">
        <f t="array" ref="AJ51:AR51">IFERROR(TRANSPOSE(_xlfn._xlws.SORT(_xlfn.UNIQUE(_xlfn._xlws.FILTER(idTable[[Equipment Size]:[Equipment Size]],(idTable[[Asset Category]:[Asset Category]]=$N51)* (idTable[[Sub System Type]:[Sub System Type]]=$O51)*(idTable[[Sub System Class]:[Sub System Class]]=$P51))))),"")</f>
        <v>200</v>
      </c>
      <c r="AK51" s="32">
        <v>400</v>
      </c>
      <c r="AL51" s="32">
        <v>600</v>
      </c>
      <c r="AM51" s="32">
        <v>800</v>
      </c>
      <c r="AN51" s="32">
        <v>1000</v>
      </c>
      <c r="AO51" s="32">
        <v>1200</v>
      </c>
      <c r="AP51" s="32">
        <v>1500</v>
      </c>
      <c r="AQ51" s="32">
        <v>2000</v>
      </c>
      <c r="AR51" s="32">
        <v>2400</v>
      </c>
      <c r="BG51" s="32"/>
    </row>
    <row r="52" spans="1:59" ht="16.5" customHeight="1" x14ac:dyDescent="0.3">
      <c r="A52" s="32" t="s">
        <v>87</v>
      </c>
      <c r="B52" s="23" t="s">
        <v>152</v>
      </c>
      <c r="C52" s="23" t="s">
        <v>81</v>
      </c>
      <c r="D52" s="23" t="s">
        <v>89</v>
      </c>
      <c r="E52" s="23" t="s">
        <v>90</v>
      </c>
      <c r="F52" s="23" t="s">
        <v>91</v>
      </c>
      <c r="G52" s="23" t="s">
        <v>4998</v>
      </c>
      <c r="H52" s="23" t="s">
        <v>5028</v>
      </c>
      <c r="I52" s="23">
        <v>1380</v>
      </c>
      <c r="J52" s="23" t="s">
        <v>1109</v>
      </c>
      <c r="K52" s="78">
        <f>Equipment_Log[[#This Row],[Notes]]*1.34</f>
        <v>9.9964000000000013</v>
      </c>
      <c r="L52" s="23">
        <v>2500</v>
      </c>
      <c r="M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52" s="23" t="s">
        <v>87</v>
      </c>
      <c r="O52" s="23" t="s">
        <v>1107</v>
      </c>
      <c r="P52" s="23" t="s">
        <v>560</v>
      </c>
      <c r="Q52" s="23">
        <v>1500</v>
      </c>
      <c r="R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2" s="77">
        <v>44986</v>
      </c>
      <c r="U52" s="23">
        <v>3</v>
      </c>
      <c r="V52" s="23" t="s">
        <v>92</v>
      </c>
      <c r="W52" s="23" t="s">
        <v>153</v>
      </c>
      <c r="X52" s="10">
        <v>7.46</v>
      </c>
      <c r="Z52" s="10"/>
      <c r="AA52" s="32" t="str" cm="1">
        <f t="array" ref="AA52">IFERROR(TRANSPOSE(_xlfn._xlws.SORT(_xlfn.UNIQUE(_xlfn._xlws.FILTER(idTable[[Sub System Class]:[Sub System Class]],(idTable[[Asset Category]:[Asset Category]]=$N52)* (idTable[[Sub System Type]:[Sub System Type]]=$O52))))),"")</f>
        <v>All</v>
      </c>
      <c r="AJ52" s="32" cm="1">
        <f t="array" ref="AJ52:AR52">IFERROR(TRANSPOSE(_xlfn._xlws.SORT(_xlfn.UNIQUE(_xlfn._xlws.FILTER(idTable[[Equipment Size]:[Equipment Size]],(idTable[[Asset Category]:[Asset Category]]=$N52)* (idTable[[Sub System Type]:[Sub System Type]]=$O52)*(idTable[[Sub System Class]:[Sub System Class]]=$P52))))),"")</f>
        <v>200</v>
      </c>
      <c r="AK52" s="32">
        <v>400</v>
      </c>
      <c r="AL52" s="32">
        <v>600</v>
      </c>
      <c r="AM52" s="32">
        <v>800</v>
      </c>
      <c r="AN52" s="32">
        <v>1000</v>
      </c>
      <c r="AO52" s="32">
        <v>1200</v>
      </c>
      <c r="AP52" s="32">
        <v>1500</v>
      </c>
      <c r="AQ52" s="32">
        <v>2000</v>
      </c>
      <c r="AR52" s="32">
        <v>2400</v>
      </c>
      <c r="BG52" s="32"/>
    </row>
    <row r="53" spans="1:59" x14ac:dyDescent="0.3">
      <c r="A53" s="32" t="s">
        <v>87</v>
      </c>
      <c r="B53" s="23" t="s">
        <v>154</v>
      </c>
      <c r="C53" s="23" t="s">
        <v>81</v>
      </c>
      <c r="D53" s="23" t="s">
        <v>89</v>
      </c>
      <c r="E53" s="23" t="s">
        <v>90</v>
      </c>
      <c r="F53" s="23" t="s">
        <v>91</v>
      </c>
      <c r="G53" s="23" t="s">
        <v>4998</v>
      </c>
      <c r="H53" s="23" t="s">
        <v>5029</v>
      </c>
      <c r="I53" s="23">
        <v>1760</v>
      </c>
      <c r="J53" s="23" t="s">
        <v>1109</v>
      </c>
      <c r="K53" s="78">
        <f>Equipment_Log[[#This Row],[Notes]]*1.34</f>
        <v>12.743400000000001</v>
      </c>
      <c r="L53" s="23">
        <v>2500</v>
      </c>
      <c r="M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53" s="23" t="s">
        <v>87</v>
      </c>
      <c r="O53" s="23" t="s">
        <v>1107</v>
      </c>
      <c r="P53" s="23" t="s">
        <v>560</v>
      </c>
      <c r="Q53" s="23">
        <v>2000</v>
      </c>
      <c r="R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3" s="77">
        <v>44986</v>
      </c>
      <c r="U53" s="23">
        <v>3</v>
      </c>
      <c r="V53" s="23" t="s">
        <v>92</v>
      </c>
      <c r="W53" s="23" t="s">
        <v>155</v>
      </c>
      <c r="X53" s="10">
        <v>9.51</v>
      </c>
      <c r="Z53" s="10"/>
      <c r="AA53" s="32" t="str" cm="1">
        <f t="array" ref="AA53">IFERROR(TRANSPOSE(_xlfn._xlws.SORT(_xlfn.UNIQUE(_xlfn._xlws.FILTER(idTable[[Sub System Class]:[Sub System Class]],(idTable[[Asset Category]:[Asset Category]]=$N53)* (idTable[[Sub System Type]:[Sub System Type]]=$O53))))),"")</f>
        <v>All</v>
      </c>
      <c r="AJ53" s="32" cm="1">
        <f t="array" ref="AJ53:AR53">IFERROR(TRANSPOSE(_xlfn._xlws.SORT(_xlfn.UNIQUE(_xlfn._xlws.FILTER(idTable[[Equipment Size]:[Equipment Size]],(idTable[[Asset Category]:[Asset Category]]=$N53)* (idTable[[Sub System Type]:[Sub System Type]]=$O53)*(idTable[[Sub System Class]:[Sub System Class]]=$P53))))),"")</f>
        <v>200</v>
      </c>
      <c r="AK53" s="32">
        <v>400</v>
      </c>
      <c r="AL53" s="32">
        <v>600</v>
      </c>
      <c r="AM53" s="32">
        <v>800</v>
      </c>
      <c r="AN53" s="32">
        <v>1000</v>
      </c>
      <c r="AO53" s="32">
        <v>1200</v>
      </c>
      <c r="AP53" s="32">
        <v>1500</v>
      </c>
      <c r="AQ53" s="32">
        <v>2000</v>
      </c>
      <c r="AR53" s="32">
        <v>2400</v>
      </c>
      <c r="BG53" s="32"/>
    </row>
    <row r="54" spans="1:59" x14ac:dyDescent="0.3">
      <c r="A54" s="32" t="s">
        <v>87</v>
      </c>
      <c r="B54" s="23" t="s">
        <v>135</v>
      </c>
      <c r="C54" s="23" t="s">
        <v>81</v>
      </c>
      <c r="D54" s="23" t="s">
        <v>89</v>
      </c>
      <c r="E54" s="23" t="s">
        <v>90</v>
      </c>
      <c r="F54" s="23" t="s">
        <v>91</v>
      </c>
      <c r="G54" s="23" t="s">
        <v>4998</v>
      </c>
      <c r="H54" s="74" t="s">
        <v>5907</v>
      </c>
      <c r="I54" s="23">
        <v>2010</v>
      </c>
      <c r="J54" s="23" t="s">
        <v>1109</v>
      </c>
      <c r="K54" s="78">
        <f>Equipment_Log[[#This Row],[Notes]]*1.34</f>
        <v>14.565799999999999</v>
      </c>
      <c r="L54" s="23">
        <v>2500</v>
      </c>
      <c r="M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54" s="23" t="s">
        <v>87</v>
      </c>
      <c r="O54" s="23" t="s">
        <v>1107</v>
      </c>
      <c r="P54" s="23" t="s">
        <v>560</v>
      </c>
      <c r="Q54" s="23">
        <v>2000</v>
      </c>
      <c r="R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4" s="77">
        <v>44986</v>
      </c>
      <c r="U54" s="23">
        <v>4</v>
      </c>
      <c r="V54" s="23" t="s">
        <v>92</v>
      </c>
      <c r="W54" s="23" t="s">
        <v>134</v>
      </c>
      <c r="X54" s="10">
        <v>10.87</v>
      </c>
      <c r="Z54" s="10"/>
      <c r="AA54" s="32" t="str" cm="1">
        <f t="array" ref="AA54">IFERROR(TRANSPOSE(_xlfn._xlws.SORT(_xlfn.UNIQUE(_xlfn._xlws.FILTER(idTable[[Sub System Class]:[Sub System Class]],(idTable[[Asset Category]:[Asset Category]]=$N54)* (idTable[[Sub System Type]:[Sub System Type]]=$O54))))),"")</f>
        <v>All</v>
      </c>
      <c r="AJ54" s="32" cm="1">
        <f t="array" ref="AJ54:AR54">IFERROR(TRANSPOSE(_xlfn._xlws.SORT(_xlfn.UNIQUE(_xlfn._xlws.FILTER(idTable[[Equipment Size]:[Equipment Size]],(idTable[[Asset Category]:[Asset Category]]=$N54)* (idTable[[Sub System Type]:[Sub System Type]]=$O54)*(idTable[[Sub System Class]:[Sub System Class]]=$P54))))),"")</f>
        <v>200</v>
      </c>
      <c r="AK54" s="32">
        <v>400</v>
      </c>
      <c r="AL54" s="32">
        <v>600</v>
      </c>
      <c r="AM54" s="32">
        <v>800</v>
      </c>
      <c r="AN54" s="32">
        <v>1000</v>
      </c>
      <c r="AO54" s="32">
        <v>1200</v>
      </c>
      <c r="AP54" s="32">
        <v>1500</v>
      </c>
      <c r="AQ54" s="32">
        <v>2000</v>
      </c>
      <c r="AR54" s="32">
        <v>2400</v>
      </c>
      <c r="BG54" s="32"/>
    </row>
    <row r="55" spans="1:59" x14ac:dyDescent="0.3">
      <c r="A55" s="32" t="s">
        <v>87</v>
      </c>
      <c r="B55" s="23" t="s">
        <v>136</v>
      </c>
      <c r="C55" s="23" t="s">
        <v>81</v>
      </c>
      <c r="D55" s="23" t="s">
        <v>89</v>
      </c>
      <c r="E55" s="23" t="s">
        <v>90</v>
      </c>
      <c r="F55" s="23" t="s">
        <v>91</v>
      </c>
      <c r="G55" s="23" t="s">
        <v>4998</v>
      </c>
      <c r="H55" s="74" t="s">
        <v>5908</v>
      </c>
      <c r="I55" s="23">
        <v>1750</v>
      </c>
      <c r="J55" s="23" t="s">
        <v>1109</v>
      </c>
      <c r="K55" s="78">
        <f>Equipment_Log[[#This Row],[Notes]]*1.34</f>
        <v>12.676400000000003</v>
      </c>
      <c r="L55" s="23">
        <v>2500</v>
      </c>
      <c r="M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55" s="23" t="s">
        <v>87</v>
      </c>
      <c r="O55" s="23" t="s">
        <v>1107</v>
      </c>
      <c r="P55" s="23" t="s">
        <v>560</v>
      </c>
      <c r="Q55" s="23">
        <v>2000</v>
      </c>
      <c r="R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5" s="77">
        <v>44986</v>
      </c>
      <c r="U55" s="23">
        <v>4</v>
      </c>
      <c r="V55" s="23" t="s">
        <v>92</v>
      </c>
      <c r="W55" s="23" t="s">
        <v>134</v>
      </c>
      <c r="X55" s="10">
        <v>9.4600000000000009</v>
      </c>
      <c r="Z55" s="10"/>
      <c r="AA55" s="32" t="str" cm="1">
        <f t="array" ref="AA55">IFERROR(TRANSPOSE(_xlfn._xlws.SORT(_xlfn.UNIQUE(_xlfn._xlws.FILTER(idTable[[Sub System Class]:[Sub System Class]],(idTable[[Asset Category]:[Asset Category]]=$N55)* (idTable[[Sub System Type]:[Sub System Type]]=$O55))))),"")</f>
        <v>All</v>
      </c>
      <c r="AJ55" s="32" cm="1">
        <f t="array" ref="AJ55:AR55">IFERROR(TRANSPOSE(_xlfn._xlws.SORT(_xlfn.UNIQUE(_xlfn._xlws.FILTER(idTable[[Equipment Size]:[Equipment Size]],(idTable[[Asset Category]:[Asset Category]]=$N55)* (idTable[[Sub System Type]:[Sub System Type]]=$O55)*(idTable[[Sub System Class]:[Sub System Class]]=$P55))))),"")</f>
        <v>200</v>
      </c>
      <c r="AK55" s="32">
        <v>400</v>
      </c>
      <c r="AL55" s="32">
        <v>600</v>
      </c>
      <c r="AM55" s="32">
        <v>800</v>
      </c>
      <c r="AN55" s="32">
        <v>1000</v>
      </c>
      <c r="AO55" s="32">
        <v>1200</v>
      </c>
      <c r="AP55" s="32">
        <v>1500</v>
      </c>
      <c r="AQ55" s="32">
        <v>2000</v>
      </c>
      <c r="AR55" s="32">
        <v>2400</v>
      </c>
      <c r="BG55" s="32"/>
    </row>
    <row r="56" spans="1:59" ht="16.5" customHeight="1" x14ac:dyDescent="0.3">
      <c r="A56" s="32" t="s">
        <v>87</v>
      </c>
      <c r="B56" s="23" t="s">
        <v>137</v>
      </c>
      <c r="C56" s="23" t="s">
        <v>81</v>
      </c>
      <c r="D56" s="23" t="s">
        <v>89</v>
      </c>
      <c r="E56" s="23" t="s">
        <v>90</v>
      </c>
      <c r="F56" s="23" t="s">
        <v>91</v>
      </c>
      <c r="G56" s="23" t="s">
        <v>4998</v>
      </c>
      <c r="H56" s="74" t="s">
        <v>5910</v>
      </c>
      <c r="I56" s="23">
        <v>2000</v>
      </c>
      <c r="J56" s="23" t="s">
        <v>1109</v>
      </c>
      <c r="K56" s="78">
        <f>Equipment_Log[[#This Row],[Notes]]*1.34</f>
        <v>14.485400000000002</v>
      </c>
      <c r="L56" s="23">
        <v>2500</v>
      </c>
      <c r="M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56" s="23" t="s">
        <v>87</v>
      </c>
      <c r="O56" s="23" t="s">
        <v>1107</v>
      </c>
      <c r="P56" s="23" t="s">
        <v>560</v>
      </c>
      <c r="Q56" s="23">
        <v>2000</v>
      </c>
      <c r="R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6" s="77">
        <v>44986</v>
      </c>
      <c r="U56" s="23">
        <v>4</v>
      </c>
      <c r="V56" s="23" t="s">
        <v>92</v>
      </c>
      <c r="W56" s="23" t="s">
        <v>138</v>
      </c>
      <c r="X56" s="10">
        <v>10.81</v>
      </c>
      <c r="Z56" s="10"/>
      <c r="AA56" s="32" t="str" cm="1">
        <f t="array" ref="AA56">IFERROR(TRANSPOSE(_xlfn._xlws.SORT(_xlfn.UNIQUE(_xlfn._xlws.FILTER(idTable[[Sub System Class]:[Sub System Class]],(idTable[[Asset Category]:[Asset Category]]=$N56)* (idTable[[Sub System Type]:[Sub System Type]]=$O56))))),"")</f>
        <v>All</v>
      </c>
      <c r="AJ56" s="32" cm="1">
        <f t="array" ref="AJ56:AR56">IFERROR(TRANSPOSE(_xlfn._xlws.SORT(_xlfn.UNIQUE(_xlfn._xlws.FILTER(idTable[[Equipment Size]:[Equipment Size]],(idTable[[Asset Category]:[Asset Category]]=$N56)* (idTable[[Sub System Type]:[Sub System Type]]=$O56)*(idTable[[Sub System Class]:[Sub System Class]]=$P56))))),"")</f>
        <v>200</v>
      </c>
      <c r="AK56" s="32">
        <v>400</v>
      </c>
      <c r="AL56" s="32">
        <v>600</v>
      </c>
      <c r="AM56" s="32">
        <v>800</v>
      </c>
      <c r="AN56" s="32">
        <v>1000</v>
      </c>
      <c r="AO56" s="32">
        <v>1200</v>
      </c>
      <c r="AP56" s="32">
        <v>1500</v>
      </c>
      <c r="AQ56" s="32">
        <v>2000</v>
      </c>
      <c r="AR56" s="32">
        <v>2400</v>
      </c>
      <c r="BG56" s="32"/>
    </row>
    <row r="57" spans="1:59" ht="16.5" customHeight="1" x14ac:dyDescent="0.3">
      <c r="A57" s="32" t="s">
        <v>87</v>
      </c>
      <c r="B57" s="23" t="s">
        <v>139</v>
      </c>
      <c r="C57" s="23" t="s">
        <v>81</v>
      </c>
      <c r="D57" s="23" t="s">
        <v>89</v>
      </c>
      <c r="E57" s="23" t="s">
        <v>90</v>
      </c>
      <c r="F57" s="23" t="s">
        <v>91</v>
      </c>
      <c r="G57" s="23" t="s">
        <v>4998</v>
      </c>
      <c r="H57" s="23" t="s">
        <v>5030</v>
      </c>
      <c r="I57" s="23">
        <v>1120</v>
      </c>
      <c r="J57" s="23" t="s">
        <v>1109</v>
      </c>
      <c r="K57" s="78">
        <f>Equipment_Log[[#This Row],[Notes]]*1.34</f>
        <v>8.1070000000000011</v>
      </c>
      <c r="L57" s="23">
        <v>2500</v>
      </c>
      <c r="M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57" s="23" t="s">
        <v>87</v>
      </c>
      <c r="O57" s="23" t="s">
        <v>1107</v>
      </c>
      <c r="P57" s="23" t="s">
        <v>560</v>
      </c>
      <c r="Q57" s="23">
        <v>1200</v>
      </c>
      <c r="R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7" s="77">
        <v>44986</v>
      </c>
      <c r="U57" s="23">
        <v>4</v>
      </c>
      <c r="V57" s="23" t="s">
        <v>92</v>
      </c>
      <c r="W57" s="23" t="s">
        <v>138</v>
      </c>
      <c r="X57" s="10">
        <v>6.05</v>
      </c>
      <c r="Z57" s="10"/>
      <c r="AA57" s="32" t="str" cm="1">
        <f t="array" ref="AA57">IFERROR(TRANSPOSE(_xlfn._xlws.SORT(_xlfn.UNIQUE(_xlfn._xlws.FILTER(idTable[[Sub System Class]:[Sub System Class]],(idTable[[Asset Category]:[Asset Category]]=$N57)* (idTable[[Sub System Type]:[Sub System Type]]=$O57))))),"")</f>
        <v>All</v>
      </c>
      <c r="AJ57" s="32" cm="1">
        <f t="array" ref="AJ57:AR57">IFERROR(TRANSPOSE(_xlfn._xlws.SORT(_xlfn.UNIQUE(_xlfn._xlws.FILTER(idTable[[Equipment Size]:[Equipment Size]],(idTable[[Asset Category]:[Asset Category]]=$N57)* (idTable[[Sub System Type]:[Sub System Type]]=$O57)*(idTable[[Sub System Class]:[Sub System Class]]=$P57))))),"")</f>
        <v>200</v>
      </c>
      <c r="AK57" s="32">
        <v>400</v>
      </c>
      <c r="AL57" s="32">
        <v>600</v>
      </c>
      <c r="AM57" s="32">
        <v>800</v>
      </c>
      <c r="AN57" s="32">
        <v>1000</v>
      </c>
      <c r="AO57" s="32">
        <v>1200</v>
      </c>
      <c r="AP57" s="32">
        <v>1500</v>
      </c>
      <c r="AQ57" s="32">
        <v>2000</v>
      </c>
      <c r="AR57" s="32">
        <v>2400</v>
      </c>
      <c r="BG57" s="32"/>
    </row>
    <row r="58" spans="1:59" ht="16.5" customHeight="1" x14ac:dyDescent="0.3">
      <c r="A58" s="32" t="s">
        <v>87</v>
      </c>
      <c r="B58" s="23" t="s">
        <v>140</v>
      </c>
      <c r="C58" s="23" t="s">
        <v>81</v>
      </c>
      <c r="D58" s="23" t="s">
        <v>89</v>
      </c>
      <c r="E58" s="23" t="s">
        <v>90</v>
      </c>
      <c r="F58" s="23" t="s">
        <v>91</v>
      </c>
      <c r="G58" s="23" t="s">
        <v>4998</v>
      </c>
      <c r="H58" s="23" t="s">
        <v>5031</v>
      </c>
      <c r="I58" s="23">
        <v>1000</v>
      </c>
      <c r="J58" s="23" t="s">
        <v>1109</v>
      </c>
      <c r="K58" s="78">
        <f>Equipment_Log[[#This Row],[Notes]]*1.34</f>
        <v>7.2494000000000005</v>
      </c>
      <c r="L58" s="23">
        <v>2500</v>
      </c>
      <c r="M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58" s="23" t="s">
        <v>87</v>
      </c>
      <c r="O58" s="23" t="s">
        <v>1107</v>
      </c>
      <c r="P58" s="23" t="s">
        <v>560</v>
      </c>
      <c r="Q58" s="23">
        <v>1000</v>
      </c>
      <c r="R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8" s="77">
        <v>44986</v>
      </c>
      <c r="U58" s="23">
        <v>4</v>
      </c>
      <c r="V58" s="23" t="s">
        <v>92</v>
      </c>
      <c r="W58" s="23" t="s">
        <v>138</v>
      </c>
      <c r="X58" s="10">
        <v>5.41</v>
      </c>
      <c r="Z58" s="10"/>
      <c r="AA58" s="32" t="str" cm="1">
        <f t="array" ref="AA58">IFERROR(TRANSPOSE(_xlfn._xlws.SORT(_xlfn.UNIQUE(_xlfn._xlws.FILTER(idTable[[Sub System Class]:[Sub System Class]],(idTable[[Asset Category]:[Asset Category]]=$N58)* (idTable[[Sub System Type]:[Sub System Type]]=$O58))))),"")</f>
        <v>All</v>
      </c>
      <c r="AJ58" s="32" cm="1">
        <f t="array" ref="AJ58:AR58">IFERROR(TRANSPOSE(_xlfn._xlws.SORT(_xlfn.UNIQUE(_xlfn._xlws.FILTER(idTable[[Equipment Size]:[Equipment Size]],(idTable[[Asset Category]:[Asset Category]]=$N58)* (idTable[[Sub System Type]:[Sub System Type]]=$O58)*(idTable[[Sub System Class]:[Sub System Class]]=$P58))))),"")</f>
        <v>200</v>
      </c>
      <c r="AK58" s="32">
        <v>400</v>
      </c>
      <c r="AL58" s="32">
        <v>600</v>
      </c>
      <c r="AM58" s="32">
        <v>800</v>
      </c>
      <c r="AN58" s="32">
        <v>1000</v>
      </c>
      <c r="AO58" s="32">
        <v>1200</v>
      </c>
      <c r="AP58" s="32">
        <v>1500</v>
      </c>
      <c r="AQ58" s="32">
        <v>2000</v>
      </c>
      <c r="AR58" s="32">
        <v>2400</v>
      </c>
      <c r="BG58" s="32"/>
    </row>
    <row r="59" spans="1:59" ht="16.5" customHeight="1" x14ac:dyDescent="0.3">
      <c r="A59" s="32" t="s">
        <v>87</v>
      </c>
      <c r="B59" s="23" t="s">
        <v>141</v>
      </c>
      <c r="C59" s="23" t="s">
        <v>81</v>
      </c>
      <c r="D59" s="23" t="s">
        <v>89</v>
      </c>
      <c r="E59" s="23" t="s">
        <v>90</v>
      </c>
      <c r="F59" s="23" t="s">
        <v>91</v>
      </c>
      <c r="G59" s="23" t="s">
        <v>4998</v>
      </c>
      <c r="H59" s="23" t="s">
        <v>5909</v>
      </c>
      <c r="I59" s="23">
        <v>810</v>
      </c>
      <c r="J59" s="23" t="s">
        <v>1109</v>
      </c>
      <c r="K59" s="78">
        <f>Equipment_Log[[#This Row],[Notes]]*1.34</f>
        <v>5.8692000000000002</v>
      </c>
      <c r="L59" s="23">
        <v>2500</v>
      </c>
      <c r="M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H-FPB-ELE--800</v>
      </c>
      <c r="N59" s="23" t="s">
        <v>87</v>
      </c>
      <c r="O59" s="23" t="s">
        <v>1107</v>
      </c>
      <c r="P59" s="23" t="s">
        <v>560</v>
      </c>
      <c r="Q59" s="23">
        <v>800</v>
      </c>
      <c r="R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9" s="77">
        <v>44986</v>
      </c>
      <c r="U59" s="23">
        <v>4</v>
      </c>
      <c r="V59" s="23" t="s">
        <v>92</v>
      </c>
      <c r="W59" s="23" t="s">
        <v>142</v>
      </c>
      <c r="X59" s="10">
        <v>4.38</v>
      </c>
      <c r="Z59" s="10"/>
      <c r="AA59" s="32" t="str" cm="1">
        <f t="array" ref="AA59">IFERROR(TRANSPOSE(_xlfn._xlws.SORT(_xlfn.UNIQUE(_xlfn._xlws.FILTER(idTable[[Sub System Class]:[Sub System Class]],(idTable[[Asset Category]:[Asset Category]]=$N59)* (idTable[[Sub System Type]:[Sub System Type]]=$O59))))),"")</f>
        <v>All</v>
      </c>
      <c r="AJ59" s="32" cm="1">
        <f t="array" ref="AJ59:AR59">IFERROR(TRANSPOSE(_xlfn._xlws.SORT(_xlfn.UNIQUE(_xlfn._xlws.FILTER(idTable[[Equipment Size]:[Equipment Size]],(idTable[[Asset Category]:[Asset Category]]=$N59)* (idTable[[Sub System Type]:[Sub System Type]]=$O59)*(idTable[[Sub System Class]:[Sub System Class]]=$P59))))),"")</f>
        <v>200</v>
      </c>
      <c r="AK59" s="32">
        <v>400</v>
      </c>
      <c r="AL59" s="32">
        <v>600</v>
      </c>
      <c r="AM59" s="32">
        <v>800</v>
      </c>
      <c r="AN59" s="32">
        <v>1000</v>
      </c>
      <c r="AO59" s="32">
        <v>1200</v>
      </c>
      <c r="AP59" s="32">
        <v>1500</v>
      </c>
      <c r="AQ59" s="32">
        <v>2000</v>
      </c>
      <c r="AR59" s="32">
        <v>2400</v>
      </c>
      <c r="BG59" s="32"/>
    </row>
    <row r="60" spans="1:59" ht="16.5" customHeight="1" x14ac:dyDescent="0.3">
      <c r="A60" s="32" t="s">
        <v>87</v>
      </c>
      <c r="B60" s="23" t="s">
        <v>150</v>
      </c>
      <c r="C60" s="23" t="s">
        <v>81</v>
      </c>
      <c r="D60" s="23" t="s">
        <v>89</v>
      </c>
      <c r="E60" s="23" t="s">
        <v>90</v>
      </c>
      <c r="F60" s="23" t="s">
        <v>91</v>
      </c>
      <c r="G60" s="23" t="s">
        <v>4998</v>
      </c>
      <c r="H60" s="23" t="s">
        <v>5920</v>
      </c>
      <c r="I60" s="23">
        <v>2100</v>
      </c>
      <c r="J60" s="23" t="s">
        <v>1109</v>
      </c>
      <c r="K60" s="78">
        <f>Equipment_Log[[#This Row],[Notes]]*1.34</f>
        <v>15.209</v>
      </c>
      <c r="L60" s="23">
        <v>2500</v>
      </c>
      <c r="M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60" s="23" t="s">
        <v>87</v>
      </c>
      <c r="O60" s="23" t="s">
        <v>1107</v>
      </c>
      <c r="P60" s="23" t="s">
        <v>560</v>
      </c>
      <c r="Q60" s="23">
        <v>2000</v>
      </c>
      <c r="R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0" s="77">
        <v>44986</v>
      </c>
      <c r="U60" s="23">
        <v>4</v>
      </c>
      <c r="V60" s="23" t="s">
        <v>83</v>
      </c>
      <c r="W60" s="23" t="s">
        <v>151</v>
      </c>
      <c r="X60" s="10">
        <v>11.35</v>
      </c>
      <c r="Z60" s="10"/>
      <c r="AA60" s="32" t="str" cm="1">
        <f t="array" ref="AA60">IFERROR(TRANSPOSE(_xlfn._xlws.SORT(_xlfn.UNIQUE(_xlfn._xlws.FILTER(idTable[[Sub System Class]:[Sub System Class]],(idTable[[Asset Category]:[Asset Category]]=$N60)* (idTable[[Sub System Type]:[Sub System Type]]=$O60))))),"")</f>
        <v>All</v>
      </c>
      <c r="AJ60" s="32" cm="1">
        <f t="array" ref="AJ60:AR60">IFERROR(TRANSPOSE(_xlfn._xlws.SORT(_xlfn.UNIQUE(_xlfn._xlws.FILTER(idTable[[Equipment Size]:[Equipment Size]],(idTable[[Asset Category]:[Asset Category]]=$N60)* (idTable[[Sub System Type]:[Sub System Type]]=$O60)*(idTable[[Sub System Class]:[Sub System Class]]=$P60))))),"")</f>
        <v>200</v>
      </c>
      <c r="AK60" s="32">
        <v>400</v>
      </c>
      <c r="AL60" s="32">
        <v>600</v>
      </c>
      <c r="AM60" s="32">
        <v>800</v>
      </c>
      <c r="AN60" s="32">
        <v>1000</v>
      </c>
      <c r="AO60" s="32">
        <v>1200</v>
      </c>
      <c r="AP60" s="32">
        <v>1500</v>
      </c>
      <c r="AQ60" s="32">
        <v>2000</v>
      </c>
      <c r="AR60" s="32">
        <v>2400</v>
      </c>
      <c r="BG60" s="32"/>
    </row>
    <row r="61" spans="1:59" ht="16.5" customHeight="1" x14ac:dyDescent="0.3">
      <c r="A61" s="32" t="s">
        <v>87</v>
      </c>
      <c r="B61" s="23" t="s">
        <v>149</v>
      </c>
      <c r="C61" s="23" t="s">
        <v>81</v>
      </c>
      <c r="D61" s="23" t="s">
        <v>89</v>
      </c>
      <c r="E61" s="23" t="s">
        <v>90</v>
      </c>
      <c r="F61" s="23" t="s">
        <v>91</v>
      </c>
      <c r="G61" s="23" t="s">
        <v>4998</v>
      </c>
      <c r="H61" s="23" t="s">
        <v>5032</v>
      </c>
      <c r="I61" s="23">
        <v>1800</v>
      </c>
      <c r="J61" s="23" t="s">
        <v>1109</v>
      </c>
      <c r="K61" s="78">
        <f>Equipment_Log[[#This Row],[Notes]]*1.34</f>
        <v>12.462000000000002</v>
      </c>
      <c r="L61" s="23">
        <v>2500</v>
      </c>
      <c r="M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61" s="23" t="s">
        <v>87</v>
      </c>
      <c r="O61" s="23" t="s">
        <v>1107</v>
      </c>
      <c r="P61" s="23" t="s">
        <v>560</v>
      </c>
      <c r="Q61" s="23">
        <v>2000</v>
      </c>
      <c r="R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1" s="77">
        <v>44986</v>
      </c>
      <c r="U61" s="23">
        <v>4</v>
      </c>
      <c r="V61" s="23" t="s">
        <v>83</v>
      </c>
      <c r="W61" s="23" t="s">
        <v>148</v>
      </c>
      <c r="X61" s="10">
        <v>9.3000000000000007</v>
      </c>
      <c r="Z61" s="10"/>
      <c r="AA61" s="32" t="str" cm="1">
        <f t="array" ref="AA61">IFERROR(TRANSPOSE(_xlfn._xlws.SORT(_xlfn.UNIQUE(_xlfn._xlws.FILTER(idTable[[Sub System Class]:[Sub System Class]],(idTable[[Asset Category]:[Asset Category]]=$N61)* (idTable[[Sub System Type]:[Sub System Type]]=$O61))))),"")</f>
        <v>All</v>
      </c>
      <c r="AJ61" s="32" cm="1">
        <f t="array" ref="AJ61:AR61">IFERROR(TRANSPOSE(_xlfn._xlws.SORT(_xlfn.UNIQUE(_xlfn._xlws.FILTER(idTable[[Equipment Size]:[Equipment Size]],(idTable[[Asset Category]:[Asset Category]]=$N61)* (idTable[[Sub System Type]:[Sub System Type]]=$O61)*(idTable[[Sub System Class]:[Sub System Class]]=$P61))))),"")</f>
        <v>200</v>
      </c>
      <c r="AK61" s="32">
        <v>400</v>
      </c>
      <c r="AL61" s="32">
        <v>600</v>
      </c>
      <c r="AM61" s="32">
        <v>800</v>
      </c>
      <c r="AN61" s="32">
        <v>1000</v>
      </c>
      <c r="AO61" s="32">
        <v>1200</v>
      </c>
      <c r="AP61" s="32">
        <v>1500</v>
      </c>
      <c r="AQ61" s="32">
        <v>2000</v>
      </c>
      <c r="AR61" s="32">
        <v>2400</v>
      </c>
      <c r="BG61" s="32"/>
    </row>
    <row r="62" spans="1:59" ht="16.5" customHeight="1" x14ac:dyDescent="0.3">
      <c r="A62" s="32" t="s">
        <v>87</v>
      </c>
      <c r="B62" s="23" t="s">
        <v>147</v>
      </c>
      <c r="C62" s="23" t="s">
        <v>81</v>
      </c>
      <c r="D62" s="23" t="s">
        <v>89</v>
      </c>
      <c r="E62" s="23" t="s">
        <v>90</v>
      </c>
      <c r="F62" s="23" t="s">
        <v>91</v>
      </c>
      <c r="G62" s="23" t="s">
        <v>4998</v>
      </c>
      <c r="H62" s="23" t="s">
        <v>5033</v>
      </c>
      <c r="I62" s="23">
        <v>2000</v>
      </c>
      <c r="J62" s="23" t="s">
        <v>1109</v>
      </c>
      <c r="K62" s="78">
        <f>Equipment_Log[[#This Row],[Notes]]*1.34</f>
        <v>14.485400000000002</v>
      </c>
      <c r="L62" s="23">
        <v>2500</v>
      </c>
      <c r="M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62" s="23" t="s">
        <v>87</v>
      </c>
      <c r="O62" s="23" t="s">
        <v>1107</v>
      </c>
      <c r="P62" s="23" t="s">
        <v>560</v>
      </c>
      <c r="Q62" s="23">
        <v>2000</v>
      </c>
      <c r="R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2" s="77">
        <v>44986</v>
      </c>
      <c r="U62" s="23">
        <v>4</v>
      </c>
      <c r="V62" s="23" t="s">
        <v>83</v>
      </c>
      <c r="W62" s="23" t="s">
        <v>148</v>
      </c>
      <c r="X62" s="10">
        <v>10.81</v>
      </c>
      <c r="Z62" s="10"/>
      <c r="AA62" s="32" t="str" cm="1">
        <f t="array" ref="AA62">IFERROR(TRANSPOSE(_xlfn._xlws.SORT(_xlfn.UNIQUE(_xlfn._xlws.FILTER(idTable[[Sub System Class]:[Sub System Class]],(idTable[[Asset Category]:[Asset Category]]=$N62)* (idTable[[Sub System Type]:[Sub System Type]]=$O62))))),"")</f>
        <v>All</v>
      </c>
      <c r="AJ62" s="32" cm="1">
        <f t="array" ref="AJ62:AR62">IFERROR(TRANSPOSE(_xlfn._xlws.SORT(_xlfn.UNIQUE(_xlfn._xlws.FILTER(idTable[[Equipment Size]:[Equipment Size]],(idTable[[Asset Category]:[Asset Category]]=$N62)* (idTable[[Sub System Type]:[Sub System Type]]=$O62)*(idTable[[Sub System Class]:[Sub System Class]]=$P62))))),"")</f>
        <v>200</v>
      </c>
      <c r="AK62" s="32">
        <v>400</v>
      </c>
      <c r="AL62" s="32">
        <v>600</v>
      </c>
      <c r="AM62" s="32">
        <v>800</v>
      </c>
      <c r="AN62" s="32">
        <v>1000</v>
      </c>
      <c r="AO62" s="32">
        <v>1200</v>
      </c>
      <c r="AP62" s="32">
        <v>1500</v>
      </c>
      <c r="AQ62" s="32">
        <v>2000</v>
      </c>
      <c r="AR62" s="32">
        <v>2400</v>
      </c>
      <c r="BG62" s="32"/>
    </row>
    <row r="63" spans="1:59" ht="16.5" customHeight="1" x14ac:dyDescent="0.3">
      <c r="A63" s="32" t="s">
        <v>87</v>
      </c>
      <c r="B63" s="23" t="s">
        <v>143</v>
      </c>
      <c r="C63" s="23" t="s">
        <v>81</v>
      </c>
      <c r="D63" s="23" t="s">
        <v>89</v>
      </c>
      <c r="E63" s="23" t="s">
        <v>90</v>
      </c>
      <c r="F63" s="23" t="s">
        <v>91</v>
      </c>
      <c r="G63" s="23" t="s">
        <v>4998</v>
      </c>
      <c r="H63" s="23" t="s">
        <v>5911</v>
      </c>
      <c r="I63" s="23">
        <v>2000</v>
      </c>
      <c r="J63" s="23" t="s">
        <v>1109</v>
      </c>
      <c r="K63" s="78">
        <f>Equipment_Log[[#This Row],[Notes]]*1.34</f>
        <v>14.485400000000002</v>
      </c>
      <c r="L63" s="23">
        <v>2500</v>
      </c>
      <c r="M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63" s="23" t="s">
        <v>87</v>
      </c>
      <c r="O63" s="23" t="s">
        <v>1107</v>
      </c>
      <c r="P63" s="23" t="s">
        <v>560</v>
      </c>
      <c r="Q63" s="23">
        <v>2000</v>
      </c>
      <c r="R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3" s="77">
        <v>44986</v>
      </c>
      <c r="U63" s="23">
        <v>4</v>
      </c>
      <c r="V63" s="23" t="s">
        <v>83</v>
      </c>
      <c r="W63" s="23" t="s">
        <v>144</v>
      </c>
      <c r="X63" s="10">
        <v>10.81</v>
      </c>
      <c r="Z63" s="10"/>
      <c r="AA63" s="32" t="str" cm="1">
        <f t="array" ref="AA63">IFERROR(TRANSPOSE(_xlfn._xlws.SORT(_xlfn.UNIQUE(_xlfn._xlws.FILTER(idTable[[Sub System Class]:[Sub System Class]],(idTable[[Asset Category]:[Asset Category]]=$N63)* (idTable[[Sub System Type]:[Sub System Type]]=$O63))))),"")</f>
        <v>All</v>
      </c>
      <c r="AJ63" s="32" cm="1">
        <f t="array" ref="AJ63:AR63">IFERROR(TRANSPOSE(_xlfn._xlws.SORT(_xlfn.UNIQUE(_xlfn._xlws.FILTER(idTable[[Equipment Size]:[Equipment Size]],(idTable[[Asset Category]:[Asset Category]]=$N63)* (idTable[[Sub System Type]:[Sub System Type]]=$O63)*(idTable[[Sub System Class]:[Sub System Class]]=$P63))))),"")</f>
        <v>200</v>
      </c>
      <c r="AK63" s="32">
        <v>400</v>
      </c>
      <c r="AL63" s="32">
        <v>600</v>
      </c>
      <c r="AM63" s="32">
        <v>800</v>
      </c>
      <c r="AN63" s="32">
        <v>1000</v>
      </c>
      <c r="AO63" s="32">
        <v>1200</v>
      </c>
      <c r="AP63" s="32">
        <v>1500</v>
      </c>
      <c r="AQ63" s="32">
        <v>2000</v>
      </c>
      <c r="AR63" s="32">
        <v>2400</v>
      </c>
      <c r="BG63" s="32"/>
    </row>
    <row r="64" spans="1:59" ht="16.5" customHeight="1" x14ac:dyDescent="0.3">
      <c r="A64" s="32" t="s">
        <v>87</v>
      </c>
      <c r="B64" s="23" t="s">
        <v>145</v>
      </c>
      <c r="C64" s="23" t="s">
        <v>81</v>
      </c>
      <c r="D64" s="23" t="s">
        <v>89</v>
      </c>
      <c r="E64" s="23" t="s">
        <v>90</v>
      </c>
      <c r="F64" s="23" t="s">
        <v>91</v>
      </c>
      <c r="G64" s="23" t="s">
        <v>4998</v>
      </c>
      <c r="H64" s="23" t="s">
        <v>5034</v>
      </c>
      <c r="I64" s="23">
        <v>2350</v>
      </c>
      <c r="J64" s="23" t="s">
        <v>1109</v>
      </c>
      <c r="K64" s="78">
        <f>Equipment_Log[[#This Row],[Notes]]*1.34</f>
        <v>17.018000000000001</v>
      </c>
      <c r="L64" s="23">
        <v>2500</v>
      </c>
      <c r="M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64" s="23" t="s">
        <v>87</v>
      </c>
      <c r="O64" s="23" t="s">
        <v>1107</v>
      </c>
      <c r="P64" s="23" t="s">
        <v>560</v>
      </c>
      <c r="Q64" s="23">
        <v>2400</v>
      </c>
      <c r="R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4" s="77">
        <v>44986</v>
      </c>
      <c r="U64" s="23">
        <v>4</v>
      </c>
      <c r="V64" s="23" t="s">
        <v>83</v>
      </c>
      <c r="W64" s="23" t="s">
        <v>144</v>
      </c>
      <c r="X64" s="10">
        <v>12.7</v>
      </c>
      <c r="Z64" s="10"/>
      <c r="AA64" s="32" t="str" cm="1">
        <f t="array" ref="AA64">IFERROR(TRANSPOSE(_xlfn._xlws.SORT(_xlfn.UNIQUE(_xlfn._xlws.FILTER(idTable[[Sub System Class]:[Sub System Class]],(idTable[[Asset Category]:[Asset Category]]=$N64)* (idTable[[Sub System Type]:[Sub System Type]]=$O64))))),"")</f>
        <v>All</v>
      </c>
      <c r="AJ64" s="32" cm="1">
        <f t="array" ref="AJ64:AR64">IFERROR(TRANSPOSE(_xlfn._xlws.SORT(_xlfn.UNIQUE(_xlfn._xlws.FILTER(idTable[[Equipment Size]:[Equipment Size]],(idTable[[Asset Category]:[Asset Category]]=$N64)* (idTable[[Sub System Type]:[Sub System Type]]=$O64)*(idTable[[Sub System Class]:[Sub System Class]]=$P64))))),"")</f>
        <v>200</v>
      </c>
      <c r="AK64" s="32">
        <v>400</v>
      </c>
      <c r="AL64" s="32">
        <v>600</v>
      </c>
      <c r="AM64" s="32">
        <v>800</v>
      </c>
      <c r="AN64" s="32">
        <v>1000</v>
      </c>
      <c r="AO64" s="32">
        <v>1200</v>
      </c>
      <c r="AP64" s="32">
        <v>1500</v>
      </c>
      <c r="AQ64" s="32">
        <v>2000</v>
      </c>
      <c r="AR64" s="32">
        <v>2400</v>
      </c>
      <c r="BG64" s="32"/>
    </row>
    <row r="65" spans="1:59" ht="16.5" customHeight="1" x14ac:dyDescent="0.3">
      <c r="A65" s="32" t="s">
        <v>87</v>
      </c>
      <c r="B65" s="23" t="s">
        <v>146</v>
      </c>
      <c r="C65" s="23" t="s">
        <v>81</v>
      </c>
      <c r="D65" s="23" t="s">
        <v>89</v>
      </c>
      <c r="E65" s="23" t="s">
        <v>90</v>
      </c>
      <c r="F65" s="23" t="s">
        <v>91</v>
      </c>
      <c r="G65" s="23" t="s">
        <v>4998</v>
      </c>
      <c r="H65" s="23" t="s">
        <v>5035</v>
      </c>
      <c r="I65" s="23">
        <v>3680</v>
      </c>
      <c r="J65" s="23" t="s">
        <v>1109</v>
      </c>
      <c r="K65" s="78">
        <f>Equipment_Log[[#This Row],[Notes]]*1.34</f>
        <v>26.652600000000003</v>
      </c>
      <c r="L65" s="23">
        <v>2500</v>
      </c>
      <c r="M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65" s="23" t="s">
        <v>87</v>
      </c>
      <c r="O65" s="23" t="s">
        <v>1107</v>
      </c>
      <c r="P65" s="23" t="s">
        <v>560</v>
      </c>
      <c r="Q65" s="23">
        <v>2400</v>
      </c>
      <c r="R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5" s="77">
        <v>44986</v>
      </c>
      <c r="U65" s="23">
        <v>4</v>
      </c>
      <c r="V65" s="23" t="s">
        <v>83</v>
      </c>
      <c r="W65" s="23" t="s">
        <v>144</v>
      </c>
      <c r="X65" s="10">
        <v>19.89</v>
      </c>
      <c r="Z65" s="10"/>
      <c r="AA65" s="32" t="str" cm="1">
        <f t="array" ref="AA65">IFERROR(TRANSPOSE(_xlfn._xlws.SORT(_xlfn.UNIQUE(_xlfn._xlws.FILTER(idTable[[Sub System Class]:[Sub System Class]],(idTable[[Asset Category]:[Asset Category]]=$N65)* (idTable[[Sub System Type]:[Sub System Type]]=$O65))))),"")</f>
        <v>All</v>
      </c>
      <c r="AJ65" s="32" cm="1">
        <f t="array" ref="AJ65:AR65">IFERROR(TRANSPOSE(_xlfn._xlws.SORT(_xlfn.UNIQUE(_xlfn._xlws.FILTER(idTable[[Equipment Size]:[Equipment Size]],(idTable[[Asset Category]:[Asset Category]]=$N65)* (idTable[[Sub System Type]:[Sub System Type]]=$O65)*(idTable[[Sub System Class]:[Sub System Class]]=$P65))))),"")</f>
        <v>200</v>
      </c>
      <c r="AK65" s="32">
        <v>400</v>
      </c>
      <c r="AL65" s="32">
        <v>600</v>
      </c>
      <c r="AM65" s="32">
        <v>800</v>
      </c>
      <c r="AN65" s="32">
        <v>1000</v>
      </c>
      <c r="AO65" s="32">
        <v>1200</v>
      </c>
      <c r="AP65" s="32">
        <v>1500</v>
      </c>
      <c r="AQ65" s="32">
        <v>2000</v>
      </c>
      <c r="AR65" s="32">
        <v>2400</v>
      </c>
      <c r="BG65" s="32"/>
    </row>
    <row r="66" spans="1:59" x14ac:dyDescent="0.3">
      <c r="A66" s="32" t="s">
        <v>87</v>
      </c>
      <c r="B66" s="23" t="s">
        <v>131</v>
      </c>
      <c r="C66" s="23" t="s">
        <v>81</v>
      </c>
      <c r="D66" s="23" t="s">
        <v>89</v>
      </c>
      <c r="E66" s="23" t="s">
        <v>90</v>
      </c>
      <c r="F66" s="23" t="s">
        <v>91</v>
      </c>
      <c r="G66" s="23" t="s">
        <v>4998</v>
      </c>
      <c r="H66" s="23" t="s">
        <v>5912</v>
      </c>
      <c r="I66" s="23">
        <v>1380</v>
      </c>
      <c r="J66" s="23" t="s">
        <v>1109</v>
      </c>
      <c r="K66" s="78">
        <f>Equipment_Log[[#This Row],[Notes]]*1.34</f>
        <v>9.9964000000000013</v>
      </c>
      <c r="L66" s="23">
        <v>2500</v>
      </c>
      <c r="M6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66" s="23" t="s">
        <v>87</v>
      </c>
      <c r="O66" s="23" t="s">
        <v>1107</v>
      </c>
      <c r="P66" s="23" t="s">
        <v>560</v>
      </c>
      <c r="Q66" s="23">
        <v>1500</v>
      </c>
      <c r="R6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6" s="77">
        <v>44986</v>
      </c>
      <c r="U66" s="23">
        <v>4</v>
      </c>
      <c r="V66" s="23" t="s">
        <v>92</v>
      </c>
      <c r="W66" s="23" t="s">
        <v>132</v>
      </c>
      <c r="X66" s="10">
        <v>7.46</v>
      </c>
      <c r="Z66" s="10"/>
      <c r="AA66" s="32" t="str" cm="1">
        <f t="array" ref="AA66">IFERROR(TRANSPOSE(_xlfn._xlws.SORT(_xlfn.UNIQUE(_xlfn._xlws.FILTER(idTable[[Sub System Class]:[Sub System Class]],(idTable[[Asset Category]:[Asset Category]]=$N66)* (idTable[[Sub System Type]:[Sub System Type]]=$O66))))),"")</f>
        <v>All</v>
      </c>
      <c r="AJ66" s="32" cm="1">
        <f t="array" ref="AJ66:AR66">IFERROR(TRANSPOSE(_xlfn._xlws.SORT(_xlfn.UNIQUE(_xlfn._xlws.FILTER(idTable[[Equipment Size]:[Equipment Size]],(idTable[[Asset Category]:[Asset Category]]=$N66)* (idTable[[Sub System Type]:[Sub System Type]]=$O66)*(idTable[[Sub System Class]:[Sub System Class]]=$P66))))),"")</f>
        <v>200</v>
      </c>
      <c r="AK66" s="32">
        <v>400</v>
      </c>
      <c r="AL66" s="32">
        <v>600</v>
      </c>
      <c r="AM66" s="32">
        <v>800</v>
      </c>
      <c r="AN66" s="32">
        <v>1000</v>
      </c>
      <c r="AO66" s="32">
        <v>1200</v>
      </c>
      <c r="AP66" s="32">
        <v>1500</v>
      </c>
      <c r="AQ66" s="32">
        <v>2000</v>
      </c>
      <c r="AR66" s="32">
        <v>2400</v>
      </c>
      <c r="BG66" s="32"/>
    </row>
    <row r="67" spans="1:59" x14ac:dyDescent="0.3">
      <c r="A67" s="32" t="s">
        <v>87</v>
      </c>
      <c r="B67" s="23" t="s">
        <v>133</v>
      </c>
      <c r="C67" s="23" t="s">
        <v>81</v>
      </c>
      <c r="D67" s="23" t="s">
        <v>89</v>
      </c>
      <c r="E67" s="23" t="s">
        <v>90</v>
      </c>
      <c r="F67" s="23" t="s">
        <v>91</v>
      </c>
      <c r="G67" s="23" t="s">
        <v>4998</v>
      </c>
      <c r="H67" s="23" t="s">
        <v>5913</v>
      </c>
      <c r="I67" s="23">
        <v>1760</v>
      </c>
      <c r="J67" s="23" t="s">
        <v>1109</v>
      </c>
      <c r="K67" s="78">
        <f>Equipment_Log[[#This Row],[Notes]]*1.34</f>
        <v>12.743400000000001</v>
      </c>
      <c r="L67" s="23">
        <v>2500</v>
      </c>
      <c r="M6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67" s="23" t="s">
        <v>87</v>
      </c>
      <c r="O67" s="23" t="s">
        <v>1107</v>
      </c>
      <c r="P67" s="23" t="s">
        <v>560</v>
      </c>
      <c r="Q67" s="23">
        <v>2000</v>
      </c>
      <c r="R6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7" s="77">
        <v>44986</v>
      </c>
      <c r="U67" s="23">
        <v>4</v>
      </c>
      <c r="V67" s="23" t="s">
        <v>92</v>
      </c>
      <c r="W67" s="23" t="s">
        <v>134</v>
      </c>
      <c r="X67" s="10">
        <v>9.51</v>
      </c>
      <c r="Z67" s="10"/>
      <c r="AA67" s="32" t="str" cm="1">
        <f t="array" ref="AA67">IFERROR(TRANSPOSE(_xlfn._xlws.SORT(_xlfn.UNIQUE(_xlfn._xlws.FILTER(idTable[[Sub System Class]:[Sub System Class]],(idTable[[Asset Category]:[Asset Category]]=$N67)* (idTable[[Sub System Type]:[Sub System Type]]=$O67))))),"")</f>
        <v>All</v>
      </c>
      <c r="AJ67" s="32" cm="1">
        <f t="array" ref="AJ67:AR67">IFERROR(TRANSPOSE(_xlfn._xlws.SORT(_xlfn.UNIQUE(_xlfn._xlws.FILTER(idTable[[Equipment Size]:[Equipment Size]],(idTable[[Asset Category]:[Asset Category]]=$N67)* (idTable[[Sub System Type]:[Sub System Type]]=$O67)*(idTable[[Sub System Class]:[Sub System Class]]=$P67))))),"")</f>
        <v>200</v>
      </c>
      <c r="AK67" s="32">
        <v>400</v>
      </c>
      <c r="AL67" s="32">
        <v>600</v>
      </c>
      <c r="AM67" s="32">
        <v>800</v>
      </c>
      <c r="AN67" s="32">
        <v>1000</v>
      </c>
      <c r="AO67" s="32">
        <v>1200</v>
      </c>
      <c r="AP67" s="32">
        <v>1500</v>
      </c>
      <c r="AQ67" s="32">
        <v>2000</v>
      </c>
      <c r="AR67" s="32">
        <v>2400</v>
      </c>
      <c r="BG67" s="32"/>
    </row>
    <row r="68" spans="1:59" x14ac:dyDescent="0.3">
      <c r="A68" s="32" t="s">
        <v>87</v>
      </c>
      <c r="B68" s="23" t="s">
        <v>108</v>
      </c>
      <c r="C68" s="23" t="s">
        <v>81</v>
      </c>
      <c r="D68" s="23" t="s">
        <v>89</v>
      </c>
      <c r="E68" s="23" t="s">
        <v>90</v>
      </c>
      <c r="F68" s="23" t="s">
        <v>91</v>
      </c>
      <c r="G68" s="23" t="s">
        <v>5037</v>
      </c>
      <c r="H68" s="23" t="s">
        <v>5036</v>
      </c>
      <c r="I68" s="23">
        <v>1760</v>
      </c>
      <c r="J68" s="23" t="s">
        <v>1109</v>
      </c>
      <c r="K68" s="78">
        <f>Equipment_Log[[#This Row],[Notes]]*1.34</f>
        <v>12.743400000000001</v>
      </c>
      <c r="L68" s="23">
        <v>2500</v>
      </c>
      <c r="M6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68" s="23" t="s">
        <v>87</v>
      </c>
      <c r="O68" s="23" t="s">
        <v>1107</v>
      </c>
      <c r="P68" s="23" t="s">
        <v>560</v>
      </c>
      <c r="Q68" s="23">
        <v>2000</v>
      </c>
      <c r="R6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8" s="77">
        <v>44986</v>
      </c>
      <c r="U68" s="23">
        <v>5</v>
      </c>
      <c r="V68" s="23" t="s">
        <v>92</v>
      </c>
      <c r="W68" s="23" t="s">
        <v>109</v>
      </c>
      <c r="X68" s="10">
        <v>9.51</v>
      </c>
      <c r="Z68" s="10"/>
      <c r="AA68" s="32" t="str" cm="1">
        <f t="array" ref="AA68">IFERROR(TRANSPOSE(_xlfn._xlws.SORT(_xlfn.UNIQUE(_xlfn._xlws.FILTER(idTable[[Sub System Class]:[Sub System Class]],(idTable[[Asset Category]:[Asset Category]]=$N68)* (idTable[[Sub System Type]:[Sub System Type]]=$O68))))),"")</f>
        <v>All</v>
      </c>
      <c r="AJ68" s="32" cm="1">
        <f t="array" ref="AJ68:AR68">IFERROR(TRANSPOSE(_xlfn._xlws.SORT(_xlfn.UNIQUE(_xlfn._xlws.FILTER(idTable[[Equipment Size]:[Equipment Size]],(idTable[[Asset Category]:[Asset Category]]=$N68)* (idTable[[Sub System Type]:[Sub System Type]]=$O68)*(idTable[[Sub System Class]:[Sub System Class]]=$P68))))),"")</f>
        <v>200</v>
      </c>
      <c r="AK68" s="32">
        <v>400</v>
      </c>
      <c r="AL68" s="32">
        <v>600</v>
      </c>
      <c r="AM68" s="32">
        <v>800</v>
      </c>
      <c r="AN68" s="32">
        <v>1000</v>
      </c>
      <c r="AO68" s="32">
        <v>1200</v>
      </c>
      <c r="AP68" s="32">
        <v>1500</v>
      </c>
      <c r="AQ68" s="32">
        <v>2000</v>
      </c>
      <c r="AR68" s="32">
        <v>2400</v>
      </c>
      <c r="BG68" s="32"/>
    </row>
    <row r="69" spans="1:59" x14ac:dyDescent="0.3">
      <c r="A69" s="32" t="s">
        <v>87</v>
      </c>
      <c r="B69" s="23" t="s">
        <v>110</v>
      </c>
      <c r="C69" s="23" t="s">
        <v>81</v>
      </c>
      <c r="D69" s="23" t="s">
        <v>89</v>
      </c>
      <c r="E69" s="23" t="s">
        <v>90</v>
      </c>
      <c r="F69" s="23" t="s">
        <v>91</v>
      </c>
      <c r="G69" s="23" t="s">
        <v>4998</v>
      </c>
      <c r="H69" s="23" t="s">
        <v>5038</v>
      </c>
      <c r="I69" s="23">
        <v>2000</v>
      </c>
      <c r="J69" s="23" t="s">
        <v>1109</v>
      </c>
      <c r="K69" s="78">
        <f>Equipment_Log[[#This Row],[Notes]]*1.34</f>
        <v>14.485400000000002</v>
      </c>
      <c r="L69" s="23">
        <v>2500</v>
      </c>
      <c r="M6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69" s="23" t="s">
        <v>87</v>
      </c>
      <c r="O69" s="23" t="s">
        <v>1107</v>
      </c>
      <c r="P69" s="23" t="s">
        <v>560</v>
      </c>
      <c r="Q69" s="23">
        <v>2000</v>
      </c>
      <c r="R6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6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69" s="77">
        <v>44986</v>
      </c>
      <c r="U69" s="23">
        <v>5</v>
      </c>
      <c r="V69" s="23" t="s">
        <v>92</v>
      </c>
      <c r="W69" s="23" t="s">
        <v>109</v>
      </c>
      <c r="X69" s="10">
        <v>10.81</v>
      </c>
      <c r="Z69" s="10"/>
      <c r="AA69" s="32" t="str" cm="1">
        <f t="array" ref="AA69">IFERROR(TRANSPOSE(_xlfn._xlws.SORT(_xlfn.UNIQUE(_xlfn._xlws.FILTER(idTable[[Sub System Class]:[Sub System Class]],(idTable[[Asset Category]:[Asset Category]]=$N69)* (idTable[[Sub System Type]:[Sub System Type]]=$O69))))),"")</f>
        <v>All</v>
      </c>
      <c r="AJ69" s="32" cm="1">
        <f t="array" ref="AJ69:AR69">IFERROR(TRANSPOSE(_xlfn._xlws.SORT(_xlfn.UNIQUE(_xlfn._xlws.FILTER(idTable[[Equipment Size]:[Equipment Size]],(idTable[[Asset Category]:[Asset Category]]=$N69)* (idTable[[Sub System Type]:[Sub System Type]]=$O69)*(idTable[[Sub System Class]:[Sub System Class]]=$P69))))),"")</f>
        <v>200</v>
      </c>
      <c r="AK69" s="32">
        <v>400</v>
      </c>
      <c r="AL69" s="32">
        <v>600</v>
      </c>
      <c r="AM69" s="32">
        <v>800</v>
      </c>
      <c r="AN69" s="32">
        <v>1000</v>
      </c>
      <c r="AO69" s="32">
        <v>1200</v>
      </c>
      <c r="AP69" s="32">
        <v>1500</v>
      </c>
      <c r="AQ69" s="32">
        <v>2000</v>
      </c>
      <c r="AR69" s="32">
        <v>2400</v>
      </c>
      <c r="BG69" s="32"/>
    </row>
    <row r="70" spans="1:59" x14ac:dyDescent="0.3">
      <c r="A70" s="32" t="s">
        <v>87</v>
      </c>
      <c r="B70" s="23" t="s">
        <v>111</v>
      </c>
      <c r="C70" s="23" t="s">
        <v>81</v>
      </c>
      <c r="D70" s="23" t="s">
        <v>89</v>
      </c>
      <c r="E70" s="23" t="s">
        <v>90</v>
      </c>
      <c r="F70" s="23" t="s">
        <v>91</v>
      </c>
      <c r="G70" s="23" t="s">
        <v>4998</v>
      </c>
      <c r="H70" s="23" t="s">
        <v>5039</v>
      </c>
      <c r="I70" s="23">
        <v>1800</v>
      </c>
      <c r="J70" s="23" t="s">
        <v>1109</v>
      </c>
      <c r="K70" s="78">
        <f>Equipment_Log[[#This Row],[Notes]]*1.34</f>
        <v>13.038200000000002</v>
      </c>
      <c r="L70" s="23">
        <v>2500</v>
      </c>
      <c r="M7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70" s="23" t="s">
        <v>87</v>
      </c>
      <c r="O70" s="23" t="s">
        <v>1107</v>
      </c>
      <c r="P70" s="23" t="s">
        <v>560</v>
      </c>
      <c r="Q70" s="23">
        <v>2000</v>
      </c>
      <c r="R7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0" s="77">
        <v>44986</v>
      </c>
      <c r="U70" s="23">
        <v>5</v>
      </c>
      <c r="V70" s="23" t="s">
        <v>92</v>
      </c>
      <c r="W70" s="23" t="s">
        <v>112</v>
      </c>
      <c r="X70" s="10">
        <v>9.73</v>
      </c>
      <c r="Z70" s="10"/>
      <c r="AA70" s="32" t="str" cm="1">
        <f t="array" ref="AA70">IFERROR(TRANSPOSE(_xlfn._xlws.SORT(_xlfn.UNIQUE(_xlfn._xlws.FILTER(idTable[[Sub System Class]:[Sub System Class]],(idTable[[Asset Category]:[Asset Category]]=$N70)* (idTable[[Sub System Type]:[Sub System Type]]=$O70))))),"")</f>
        <v>All</v>
      </c>
      <c r="AJ70" s="32" cm="1">
        <f t="array" ref="AJ70:AR70">IFERROR(TRANSPOSE(_xlfn._xlws.SORT(_xlfn.UNIQUE(_xlfn._xlws.FILTER(idTable[[Equipment Size]:[Equipment Size]],(idTable[[Asset Category]:[Asset Category]]=$N70)* (idTable[[Sub System Type]:[Sub System Type]]=$O70)*(idTable[[Sub System Class]:[Sub System Class]]=$P70))))),"")</f>
        <v>200</v>
      </c>
      <c r="AK70" s="32">
        <v>400</v>
      </c>
      <c r="AL70" s="32">
        <v>600</v>
      </c>
      <c r="AM70" s="32">
        <v>800</v>
      </c>
      <c r="AN70" s="32">
        <v>1000</v>
      </c>
      <c r="AO70" s="32">
        <v>1200</v>
      </c>
      <c r="AP70" s="32">
        <v>1500</v>
      </c>
      <c r="AQ70" s="32">
        <v>2000</v>
      </c>
      <c r="AR70" s="32">
        <v>2400</v>
      </c>
      <c r="BG70" s="32"/>
    </row>
    <row r="71" spans="1:59" x14ac:dyDescent="0.3">
      <c r="A71" s="32" t="s">
        <v>87</v>
      </c>
      <c r="B71" s="23" t="s">
        <v>113</v>
      </c>
      <c r="C71" s="23" t="s">
        <v>81</v>
      </c>
      <c r="D71" s="23" t="s">
        <v>89</v>
      </c>
      <c r="E71" s="23" t="s">
        <v>90</v>
      </c>
      <c r="F71" s="23" t="s">
        <v>91</v>
      </c>
      <c r="G71" s="23" t="s">
        <v>5037</v>
      </c>
      <c r="H71" s="23" t="s">
        <v>5040</v>
      </c>
      <c r="I71" s="23">
        <v>1375</v>
      </c>
      <c r="J71" s="23" t="s">
        <v>1109</v>
      </c>
      <c r="K71" s="78">
        <f>Equipment_Log[[#This Row],[Notes]]*1.34</f>
        <v>9.9562000000000008</v>
      </c>
      <c r="L71" s="23">
        <v>2500</v>
      </c>
      <c r="M7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71" s="23" t="s">
        <v>87</v>
      </c>
      <c r="O71" s="23" t="s">
        <v>1107</v>
      </c>
      <c r="P71" s="23" t="s">
        <v>560</v>
      </c>
      <c r="Q71" s="23">
        <v>1500</v>
      </c>
      <c r="R7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1" s="77">
        <v>44986</v>
      </c>
      <c r="U71" s="23">
        <v>5</v>
      </c>
      <c r="V71" s="23" t="s">
        <v>92</v>
      </c>
      <c r="W71" s="23" t="s">
        <v>112</v>
      </c>
      <c r="X71" s="10">
        <v>7.43</v>
      </c>
      <c r="Z71" s="10"/>
      <c r="AA71" s="32" t="str" cm="1">
        <f t="array" ref="AA71">IFERROR(TRANSPOSE(_xlfn._xlws.SORT(_xlfn.UNIQUE(_xlfn._xlws.FILTER(idTable[[Sub System Class]:[Sub System Class]],(idTable[[Asset Category]:[Asset Category]]=$N71)* (idTable[[Sub System Type]:[Sub System Type]]=$O71))))),"")</f>
        <v>All</v>
      </c>
      <c r="AJ71" s="32" cm="1">
        <f t="array" ref="AJ71:AR71">IFERROR(TRANSPOSE(_xlfn._xlws.SORT(_xlfn.UNIQUE(_xlfn._xlws.FILTER(idTable[[Equipment Size]:[Equipment Size]],(idTable[[Asset Category]:[Asset Category]]=$N71)* (idTable[[Sub System Type]:[Sub System Type]]=$O71)*(idTable[[Sub System Class]:[Sub System Class]]=$P71))))),"")</f>
        <v>200</v>
      </c>
      <c r="AK71" s="32">
        <v>400</v>
      </c>
      <c r="AL71" s="32">
        <v>600</v>
      </c>
      <c r="AM71" s="32">
        <v>800</v>
      </c>
      <c r="AN71" s="32">
        <v>1000</v>
      </c>
      <c r="AO71" s="32">
        <v>1200</v>
      </c>
      <c r="AP71" s="32">
        <v>1500</v>
      </c>
      <c r="AQ71" s="32">
        <v>2000</v>
      </c>
      <c r="AR71" s="32">
        <v>2400</v>
      </c>
      <c r="BG71" s="32"/>
    </row>
    <row r="72" spans="1:59" x14ac:dyDescent="0.3">
      <c r="A72" s="32" t="s">
        <v>87</v>
      </c>
      <c r="B72" s="23" t="s">
        <v>114</v>
      </c>
      <c r="C72" s="23" t="s">
        <v>81</v>
      </c>
      <c r="D72" s="23" t="s">
        <v>89</v>
      </c>
      <c r="E72" s="23" t="s">
        <v>90</v>
      </c>
      <c r="F72" s="23" t="s">
        <v>91</v>
      </c>
      <c r="G72" s="23" t="s">
        <v>5037</v>
      </c>
      <c r="H72" s="23" t="s">
        <v>5041</v>
      </c>
      <c r="I72" s="23">
        <v>1000</v>
      </c>
      <c r="J72" s="23" t="s">
        <v>1109</v>
      </c>
      <c r="K72" s="78">
        <f>Equipment_Log[[#This Row],[Notes]]*1.34</f>
        <v>7.2494000000000005</v>
      </c>
      <c r="L72" s="23">
        <v>2500</v>
      </c>
      <c r="M7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72" s="23" t="s">
        <v>87</v>
      </c>
      <c r="O72" s="23" t="s">
        <v>1107</v>
      </c>
      <c r="P72" s="23" t="s">
        <v>560</v>
      </c>
      <c r="Q72" s="23">
        <v>1000</v>
      </c>
      <c r="R7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2" s="77">
        <v>44986</v>
      </c>
      <c r="U72" s="23">
        <v>5</v>
      </c>
      <c r="V72" s="23" t="s">
        <v>92</v>
      </c>
      <c r="W72" s="23" t="s">
        <v>115</v>
      </c>
      <c r="X72" s="10">
        <v>5.41</v>
      </c>
      <c r="Z72" s="10"/>
      <c r="AA72" s="32" t="str" cm="1">
        <f t="array" ref="AA72">IFERROR(TRANSPOSE(_xlfn._xlws.SORT(_xlfn.UNIQUE(_xlfn._xlws.FILTER(idTable[[Sub System Class]:[Sub System Class]],(idTable[[Asset Category]:[Asset Category]]=$N72)* (idTable[[Sub System Type]:[Sub System Type]]=$O72))))),"")</f>
        <v>All</v>
      </c>
      <c r="AJ72" s="32" cm="1">
        <f t="array" ref="AJ72:AR72">IFERROR(TRANSPOSE(_xlfn._xlws.SORT(_xlfn.UNIQUE(_xlfn._xlws.FILTER(idTable[[Equipment Size]:[Equipment Size]],(idTable[[Asset Category]:[Asset Category]]=$N72)* (idTable[[Sub System Type]:[Sub System Type]]=$O72)*(idTable[[Sub System Class]:[Sub System Class]]=$P72))))),"")</f>
        <v>200</v>
      </c>
      <c r="AK72" s="32">
        <v>400</v>
      </c>
      <c r="AL72" s="32">
        <v>600</v>
      </c>
      <c r="AM72" s="32">
        <v>800</v>
      </c>
      <c r="AN72" s="32">
        <v>1000</v>
      </c>
      <c r="AO72" s="32">
        <v>1200</v>
      </c>
      <c r="AP72" s="32">
        <v>1500</v>
      </c>
      <c r="AQ72" s="32">
        <v>2000</v>
      </c>
      <c r="AR72" s="32">
        <v>2400</v>
      </c>
      <c r="BG72" s="32"/>
    </row>
    <row r="73" spans="1:59" x14ac:dyDescent="0.3">
      <c r="A73" s="32" t="s">
        <v>87</v>
      </c>
      <c r="B73" s="23" t="s">
        <v>116</v>
      </c>
      <c r="C73" s="23" t="s">
        <v>81</v>
      </c>
      <c r="D73" s="23" t="s">
        <v>89</v>
      </c>
      <c r="E73" s="23" t="s">
        <v>90</v>
      </c>
      <c r="F73" s="23" t="s">
        <v>91</v>
      </c>
      <c r="G73" s="23" t="s">
        <v>5037</v>
      </c>
      <c r="H73" s="23" t="s">
        <v>5042</v>
      </c>
      <c r="I73" s="23">
        <v>1080</v>
      </c>
      <c r="J73" s="23" t="s">
        <v>1109</v>
      </c>
      <c r="K73" s="78">
        <f>Equipment_Log[[#This Row],[Notes]]*1.34</f>
        <v>7.8256000000000006</v>
      </c>
      <c r="L73" s="23">
        <v>2500</v>
      </c>
      <c r="M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73" s="23" t="s">
        <v>87</v>
      </c>
      <c r="O73" s="23" t="s">
        <v>1107</v>
      </c>
      <c r="P73" s="23" t="s">
        <v>560</v>
      </c>
      <c r="Q73" s="23">
        <v>1000</v>
      </c>
      <c r="R7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3" s="77">
        <v>44986</v>
      </c>
      <c r="U73" s="23">
        <v>5</v>
      </c>
      <c r="V73" s="23" t="s">
        <v>92</v>
      </c>
      <c r="W73" s="23" t="s">
        <v>117</v>
      </c>
      <c r="X73" s="10">
        <v>5.84</v>
      </c>
      <c r="Z73" s="10"/>
      <c r="AA73" s="32" t="str" cm="1">
        <f t="array" ref="AA73">IFERROR(TRANSPOSE(_xlfn._xlws.SORT(_xlfn.UNIQUE(_xlfn._xlws.FILTER(idTable[[Sub System Class]:[Sub System Class]],(idTable[[Asset Category]:[Asset Category]]=$N73)* (idTable[[Sub System Type]:[Sub System Type]]=$O73))))),"")</f>
        <v>All</v>
      </c>
      <c r="AJ73" s="32" cm="1">
        <f t="array" ref="AJ73:AR73">IFERROR(TRANSPOSE(_xlfn._xlws.SORT(_xlfn.UNIQUE(_xlfn._xlws.FILTER(idTable[[Equipment Size]:[Equipment Size]],(idTable[[Asset Category]:[Asset Category]]=$N73)* (idTable[[Sub System Type]:[Sub System Type]]=$O73)*(idTable[[Sub System Class]:[Sub System Class]]=$P73))))),"")</f>
        <v>200</v>
      </c>
      <c r="AK73" s="32">
        <v>400</v>
      </c>
      <c r="AL73" s="32">
        <v>600</v>
      </c>
      <c r="AM73" s="32">
        <v>800</v>
      </c>
      <c r="AN73" s="32">
        <v>1000</v>
      </c>
      <c r="AO73" s="32">
        <v>1200</v>
      </c>
      <c r="AP73" s="32">
        <v>1500</v>
      </c>
      <c r="AQ73" s="32">
        <v>2000</v>
      </c>
      <c r="AR73" s="32">
        <v>2400</v>
      </c>
      <c r="BG73" s="32"/>
    </row>
    <row r="74" spans="1:59" x14ac:dyDescent="0.3">
      <c r="A74" s="32" t="s">
        <v>87</v>
      </c>
      <c r="B74" s="23" t="s">
        <v>118</v>
      </c>
      <c r="C74" s="23" t="s">
        <v>81</v>
      </c>
      <c r="D74" s="23" t="s">
        <v>89</v>
      </c>
      <c r="E74" s="23" t="s">
        <v>90</v>
      </c>
      <c r="F74" s="23" t="s">
        <v>91</v>
      </c>
      <c r="G74" s="23" t="s">
        <v>5037</v>
      </c>
      <c r="H74" s="23" t="s">
        <v>5043</v>
      </c>
      <c r="I74" s="23">
        <v>1200</v>
      </c>
      <c r="J74" s="23" t="s">
        <v>1109</v>
      </c>
      <c r="K74" s="78">
        <f>Equipment_Log[[#This Row],[Notes]]*1.34</f>
        <v>8.6966000000000001</v>
      </c>
      <c r="L74" s="23">
        <v>2500</v>
      </c>
      <c r="M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74" s="23" t="s">
        <v>87</v>
      </c>
      <c r="O74" s="23" t="s">
        <v>1107</v>
      </c>
      <c r="P74" s="23" t="s">
        <v>560</v>
      </c>
      <c r="Q74" s="23">
        <v>1200</v>
      </c>
      <c r="R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4" s="77">
        <v>44986</v>
      </c>
      <c r="U74" s="23">
        <v>5</v>
      </c>
      <c r="V74" s="23" t="s">
        <v>83</v>
      </c>
      <c r="W74" s="23" t="s">
        <v>119</v>
      </c>
      <c r="X74" s="10">
        <v>6.49</v>
      </c>
      <c r="Z74" s="10"/>
      <c r="AA74" s="32" t="str" cm="1">
        <f t="array" ref="AA74">IFERROR(TRANSPOSE(_xlfn._xlws.SORT(_xlfn.UNIQUE(_xlfn._xlws.FILTER(idTable[[Sub System Class]:[Sub System Class]],(idTable[[Asset Category]:[Asset Category]]=$N74)* (idTable[[Sub System Type]:[Sub System Type]]=$O74))))),"")</f>
        <v>All</v>
      </c>
      <c r="AJ74" s="32" cm="1">
        <f t="array" ref="AJ74:AR74">IFERROR(TRANSPOSE(_xlfn._xlws.SORT(_xlfn.UNIQUE(_xlfn._xlws.FILTER(idTable[[Equipment Size]:[Equipment Size]],(idTable[[Asset Category]:[Asset Category]]=$N74)* (idTable[[Sub System Type]:[Sub System Type]]=$O74)*(idTable[[Sub System Class]:[Sub System Class]]=$P74))))),"")</f>
        <v>200</v>
      </c>
      <c r="AK74" s="32">
        <v>400</v>
      </c>
      <c r="AL74" s="32">
        <v>600</v>
      </c>
      <c r="AM74" s="32">
        <v>800</v>
      </c>
      <c r="AN74" s="32">
        <v>1000</v>
      </c>
      <c r="AO74" s="32">
        <v>1200</v>
      </c>
      <c r="AP74" s="32">
        <v>1500</v>
      </c>
      <c r="AQ74" s="32">
        <v>2000</v>
      </c>
      <c r="AR74" s="32">
        <v>2400</v>
      </c>
      <c r="BG74" s="32"/>
    </row>
    <row r="75" spans="1:59" x14ac:dyDescent="0.3">
      <c r="A75" s="32" t="s">
        <v>87</v>
      </c>
      <c r="B75" s="23" t="s">
        <v>120</v>
      </c>
      <c r="C75" s="23" t="s">
        <v>81</v>
      </c>
      <c r="D75" s="23" t="s">
        <v>89</v>
      </c>
      <c r="E75" s="23" t="s">
        <v>90</v>
      </c>
      <c r="F75" s="23" t="s">
        <v>91</v>
      </c>
      <c r="G75" s="23" t="s">
        <v>5037</v>
      </c>
      <c r="H75" s="23" t="s">
        <v>5044</v>
      </c>
      <c r="I75" s="23">
        <v>1800</v>
      </c>
      <c r="J75" s="23" t="s">
        <v>1109</v>
      </c>
      <c r="K75" s="78">
        <f>Equipment_Log[[#This Row],[Notes]]*1.34</f>
        <v>13.038200000000002</v>
      </c>
      <c r="L75" s="23">
        <v>2500</v>
      </c>
      <c r="M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75" s="23" t="s">
        <v>87</v>
      </c>
      <c r="O75" s="23" t="s">
        <v>1107</v>
      </c>
      <c r="P75" s="23" t="s">
        <v>560</v>
      </c>
      <c r="Q75" s="23">
        <v>2000</v>
      </c>
      <c r="R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5" s="77">
        <v>44986</v>
      </c>
      <c r="U75" s="23">
        <v>5</v>
      </c>
      <c r="V75" s="23" t="s">
        <v>83</v>
      </c>
      <c r="W75" s="23" t="s">
        <v>119</v>
      </c>
      <c r="X75" s="10">
        <v>9.73</v>
      </c>
      <c r="Z75" s="10"/>
      <c r="AA75" s="32" t="str" cm="1">
        <f t="array" ref="AA75">IFERROR(TRANSPOSE(_xlfn._xlws.SORT(_xlfn.UNIQUE(_xlfn._xlws.FILTER(idTable[[Sub System Class]:[Sub System Class]],(idTable[[Asset Category]:[Asset Category]]=$N75)* (idTable[[Sub System Type]:[Sub System Type]]=$O75))))),"")</f>
        <v>All</v>
      </c>
      <c r="AJ75" s="32" cm="1">
        <f t="array" ref="AJ75:AR75">IFERROR(TRANSPOSE(_xlfn._xlws.SORT(_xlfn.UNIQUE(_xlfn._xlws.FILTER(idTable[[Equipment Size]:[Equipment Size]],(idTable[[Asset Category]:[Asset Category]]=$N75)* (idTable[[Sub System Type]:[Sub System Type]]=$O75)*(idTable[[Sub System Class]:[Sub System Class]]=$P75))))),"")</f>
        <v>200</v>
      </c>
      <c r="AK75" s="32">
        <v>400</v>
      </c>
      <c r="AL75" s="32">
        <v>600</v>
      </c>
      <c r="AM75" s="32">
        <v>800</v>
      </c>
      <c r="AN75" s="32">
        <v>1000</v>
      </c>
      <c r="AO75" s="32">
        <v>1200</v>
      </c>
      <c r="AP75" s="32">
        <v>1500</v>
      </c>
      <c r="AQ75" s="32">
        <v>2000</v>
      </c>
      <c r="AR75" s="32">
        <v>2400</v>
      </c>
      <c r="BG75" s="32"/>
    </row>
    <row r="76" spans="1:59" x14ac:dyDescent="0.3">
      <c r="A76" s="32" t="s">
        <v>87</v>
      </c>
      <c r="B76" s="23" t="s">
        <v>121</v>
      </c>
      <c r="C76" s="23" t="s">
        <v>81</v>
      </c>
      <c r="D76" s="23" t="s">
        <v>89</v>
      </c>
      <c r="E76" s="23" t="s">
        <v>90</v>
      </c>
      <c r="F76" s="23" t="s">
        <v>91</v>
      </c>
      <c r="G76" s="23" t="s">
        <v>4998</v>
      </c>
      <c r="H76" s="23" t="s">
        <v>5045</v>
      </c>
      <c r="I76" s="23">
        <v>1560</v>
      </c>
      <c r="J76" s="23" t="s">
        <v>1109</v>
      </c>
      <c r="K76" s="78">
        <f>Equipment_Log[[#This Row],[Notes]]*1.34</f>
        <v>11.296200000000001</v>
      </c>
      <c r="L76" s="23">
        <v>2500</v>
      </c>
      <c r="M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76" s="23" t="s">
        <v>87</v>
      </c>
      <c r="O76" s="23" t="s">
        <v>1107</v>
      </c>
      <c r="P76" s="23" t="s">
        <v>560</v>
      </c>
      <c r="Q76" s="23">
        <v>1500</v>
      </c>
      <c r="R7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6" s="77">
        <v>44986</v>
      </c>
      <c r="U76" s="23">
        <v>5</v>
      </c>
      <c r="V76" s="23" t="s">
        <v>83</v>
      </c>
      <c r="W76" s="23" t="s">
        <v>119</v>
      </c>
      <c r="X76" s="10">
        <v>8.43</v>
      </c>
      <c r="Z76" s="10"/>
      <c r="AA76" s="32" t="str" cm="1">
        <f t="array" ref="AA76">IFERROR(TRANSPOSE(_xlfn._xlws.SORT(_xlfn.UNIQUE(_xlfn._xlws.FILTER(idTable[[Sub System Class]:[Sub System Class]],(idTable[[Asset Category]:[Asset Category]]=$N76)* (idTable[[Sub System Type]:[Sub System Type]]=$O76))))),"")</f>
        <v>All</v>
      </c>
      <c r="AJ76" s="32" cm="1">
        <f t="array" ref="AJ76:AR76">IFERROR(TRANSPOSE(_xlfn._xlws.SORT(_xlfn.UNIQUE(_xlfn._xlws.FILTER(idTable[[Equipment Size]:[Equipment Size]],(idTable[[Asset Category]:[Asset Category]]=$N76)* (idTable[[Sub System Type]:[Sub System Type]]=$O76)*(idTable[[Sub System Class]:[Sub System Class]]=$P76))))),"")</f>
        <v>200</v>
      </c>
      <c r="AK76" s="32">
        <v>400</v>
      </c>
      <c r="AL76" s="32">
        <v>600</v>
      </c>
      <c r="AM76" s="32">
        <v>800</v>
      </c>
      <c r="AN76" s="32">
        <v>1000</v>
      </c>
      <c r="AO76" s="32">
        <v>1200</v>
      </c>
      <c r="AP76" s="32">
        <v>1500</v>
      </c>
      <c r="AQ76" s="32">
        <v>2000</v>
      </c>
      <c r="AR76" s="32">
        <v>2400</v>
      </c>
      <c r="BG76" s="32"/>
    </row>
    <row r="77" spans="1:59" x14ac:dyDescent="0.3">
      <c r="A77" s="32" t="s">
        <v>87</v>
      </c>
      <c r="B77" s="23" t="s">
        <v>122</v>
      </c>
      <c r="C77" s="23" t="s">
        <v>81</v>
      </c>
      <c r="D77" s="23" t="s">
        <v>89</v>
      </c>
      <c r="E77" s="23" t="s">
        <v>90</v>
      </c>
      <c r="F77" s="23" t="s">
        <v>91</v>
      </c>
      <c r="G77" s="23" t="s">
        <v>4998</v>
      </c>
      <c r="H77" s="23" t="s">
        <v>5046</v>
      </c>
      <c r="I77" s="23">
        <v>2400</v>
      </c>
      <c r="J77" s="23" t="s">
        <v>1109</v>
      </c>
      <c r="K77" s="78">
        <f>Equipment_Log[[#This Row],[Notes]]*1.34</f>
        <v>17.379800000000003</v>
      </c>
      <c r="L77" s="23">
        <v>2500</v>
      </c>
      <c r="M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77" s="23" t="s">
        <v>87</v>
      </c>
      <c r="O77" s="23" t="s">
        <v>1107</v>
      </c>
      <c r="P77" s="23" t="s">
        <v>560</v>
      </c>
      <c r="Q77" s="23">
        <v>2400</v>
      </c>
      <c r="R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7" s="77">
        <v>44986</v>
      </c>
      <c r="U77" s="23">
        <v>5</v>
      </c>
      <c r="V77" s="23" t="s">
        <v>83</v>
      </c>
      <c r="W77" s="23" t="s">
        <v>123</v>
      </c>
      <c r="X77" s="10">
        <v>12.97</v>
      </c>
      <c r="Z77" s="10"/>
      <c r="AA77" s="32" t="str" cm="1">
        <f t="array" ref="AA77">IFERROR(TRANSPOSE(_xlfn._xlws.SORT(_xlfn.UNIQUE(_xlfn._xlws.FILTER(idTable[[Sub System Class]:[Sub System Class]],(idTable[[Asset Category]:[Asset Category]]=$N77)* (idTable[[Sub System Type]:[Sub System Type]]=$O77))))),"")</f>
        <v>All</v>
      </c>
      <c r="AJ77" s="32" cm="1">
        <f t="array" ref="AJ77:AR77">IFERROR(TRANSPOSE(_xlfn._xlws.SORT(_xlfn.UNIQUE(_xlfn._xlws.FILTER(idTable[[Equipment Size]:[Equipment Size]],(idTable[[Asset Category]:[Asset Category]]=$N77)* (idTable[[Sub System Type]:[Sub System Type]]=$O77)*(idTable[[Sub System Class]:[Sub System Class]]=$P77))))),"")</f>
        <v>200</v>
      </c>
      <c r="AK77" s="32">
        <v>400</v>
      </c>
      <c r="AL77" s="32">
        <v>600</v>
      </c>
      <c r="AM77" s="32">
        <v>800</v>
      </c>
      <c r="AN77" s="32">
        <v>1000</v>
      </c>
      <c r="AO77" s="32">
        <v>1200</v>
      </c>
      <c r="AP77" s="32">
        <v>1500</v>
      </c>
      <c r="AQ77" s="32">
        <v>2000</v>
      </c>
      <c r="AR77" s="32">
        <v>2400</v>
      </c>
      <c r="BG77" s="32"/>
    </row>
    <row r="78" spans="1:59" x14ac:dyDescent="0.3">
      <c r="A78" s="32" t="s">
        <v>87</v>
      </c>
      <c r="B78" s="23" t="s">
        <v>124</v>
      </c>
      <c r="C78" s="23" t="s">
        <v>81</v>
      </c>
      <c r="D78" s="23" t="s">
        <v>89</v>
      </c>
      <c r="E78" s="23" t="s">
        <v>90</v>
      </c>
      <c r="F78" s="23" t="s">
        <v>91</v>
      </c>
      <c r="G78" s="23" t="s">
        <v>5037</v>
      </c>
      <c r="H78" s="23" t="s">
        <v>5047</v>
      </c>
      <c r="I78" s="23">
        <v>1760</v>
      </c>
      <c r="J78" s="23" t="s">
        <v>1109</v>
      </c>
      <c r="K78" s="78">
        <f>Equipment_Log[[#This Row],[Notes]]*1.34</f>
        <v>12.743400000000001</v>
      </c>
      <c r="L78" s="23">
        <v>2500</v>
      </c>
      <c r="M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78" s="23" t="s">
        <v>87</v>
      </c>
      <c r="O78" s="23" t="s">
        <v>1107</v>
      </c>
      <c r="P78" s="23" t="s">
        <v>560</v>
      </c>
      <c r="Q78" s="23">
        <v>2000</v>
      </c>
      <c r="R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8" s="77">
        <v>44986</v>
      </c>
      <c r="U78" s="23">
        <v>5</v>
      </c>
      <c r="V78" s="23" t="s">
        <v>83</v>
      </c>
      <c r="W78" s="23" t="s">
        <v>123</v>
      </c>
      <c r="X78" s="10">
        <v>9.51</v>
      </c>
      <c r="Z78" s="10"/>
      <c r="AA78" s="32" t="str" cm="1">
        <f t="array" ref="AA78">IFERROR(TRANSPOSE(_xlfn._xlws.SORT(_xlfn.UNIQUE(_xlfn._xlws.FILTER(idTable[[Sub System Class]:[Sub System Class]],(idTable[[Asset Category]:[Asset Category]]=$N78)* (idTable[[Sub System Type]:[Sub System Type]]=$O78))))),"")</f>
        <v>All</v>
      </c>
      <c r="AJ78" s="32" cm="1">
        <f t="array" ref="AJ78:AR78">IFERROR(TRANSPOSE(_xlfn._xlws.SORT(_xlfn.UNIQUE(_xlfn._xlws.FILTER(idTable[[Equipment Size]:[Equipment Size]],(idTable[[Asset Category]:[Asset Category]]=$N78)* (idTable[[Sub System Type]:[Sub System Type]]=$O78)*(idTable[[Sub System Class]:[Sub System Class]]=$P78))))),"")</f>
        <v>200</v>
      </c>
      <c r="AK78" s="32">
        <v>400</v>
      </c>
      <c r="AL78" s="32">
        <v>600</v>
      </c>
      <c r="AM78" s="32">
        <v>800</v>
      </c>
      <c r="AN78" s="32">
        <v>1000</v>
      </c>
      <c r="AO78" s="32">
        <v>1200</v>
      </c>
      <c r="AP78" s="32">
        <v>1500</v>
      </c>
      <c r="AQ78" s="32">
        <v>2000</v>
      </c>
      <c r="AR78" s="32">
        <v>2400</v>
      </c>
      <c r="BG78" s="32"/>
    </row>
    <row r="79" spans="1:59" x14ac:dyDescent="0.3">
      <c r="A79" s="32" t="s">
        <v>87</v>
      </c>
      <c r="B79" s="23" t="s">
        <v>125</v>
      </c>
      <c r="C79" s="23" t="s">
        <v>81</v>
      </c>
      <c r="D79" s="23" t="s">
        <v>89</v>
      </c>
      <c r="E79" s="23" t="s">
        <v>90</v>
      </c>
      <c r="F79" s="23" t="s">
        <v>91</v>
      </c>
      <c r="G79" s="23" t="s">
        <v>5037</v>
      </c>
      <c r="H79" s="23" t="s">
        <v>5048</v>
      </c>
      <c r="I79" s="23">
        <v>1760</v>
      </c>
      <c r="J79" s="23" t="s">
        <v>1109</v>
      </c>
      <c r="K79" s="78">
        <f>Equipment_Log[[#This Row],[Notes]]*1.34</f>
        <v>12.743400000000001</v>
      </c>
      <c r="L79" s="23">
        <v>2500</v>
      </c>
      <c r="M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79" s="23" t="s">
        <v>87</v>
      </c>
      <c r="O79" s="23" t="s">
        <v>1107</v>
      </c>
      <c r="P79" s="23" t="s">
        <v>560</v>
      </c>
      <c r="Q79" s="23">
        <v>2000</v>
      </c>
      <c r="R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7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79" s="77">
        <v>44986</v>
      </c>
      <c r="U79" s="23">
        <v>5</v>
      </c>
      <c r="V79" s="23" t="s">
        <v>83</v>
      </c>
      <c r="W79" s="23" t="s">
        <v>123</v>
      </c>
      <c r="X79" s="10">
        <v>9.51</v>
      </c>
      <c r="Z79" s="10"/>
      <c r="AA79" s="32" t="str" cm="1">
        <f t="array" ref="AA79">IFERROR(TRANSPOSE(_xlfn._xlws.SORT(_xlfn.UNIQUE(_xlfn._xlws.FILTER(idTable[[Sub System Class]:[Sub System Class]],(idTable[[Asset Category]:[Asset Category]]=$N79)* (idTable[[Sub System Type]:[Sub System Type]]=$O79))))),"")</f>
        <v>All</v>
      </c>
      <c r="AJ79" s="32" cm="1">
        <f t="array" ref="AJ79:AR79">IFERROR(TRANSPOSE(_xlfn._xlws.SORT(_xlfn.UNIQUE(_xlfn._xlws.FILTER(idTable[[Equipment Size]:[Equipment Size]],(idTable[[Asset Category]:[Asset Category]]=$N79)* (idTable[[Sub System Type]:[Sub System Type]]=$O79)*(idTable[[Sub System Class]:[Sub System Class]]=$P79))))),"")</f>
        <v>200</v>
      </c>
      <c r="AK79" s="32">
        <v>400</v>
      </c>
      <c r="AL79" s="32">
        <v>600</v>
      </c>
      <c r="AM79" s="32">
        <v>800</v>
      </c>
      <c r="AN79" s="32">
        <v>1000</v>
      </c>
      <c r="AO79" s="32">
        <v>1200</v>
      </c>
      <c r="AP79" s="32">
        <v>1500</v>
      </c>
      <c r="AQ79" s="32">
        <v>2000</v>
      </c>
      <c r="AR79" s="32">
        <v>2400</v>
      </c>
      <c r="BG79" s="32"/>
    </row>
    <row r="80" spans="1:59" x14ac:dyDescent="0.3">
      <c r="A80" s="32" t="s">
        <v>87</v>
      </c>
      <c r="B80" s="23" t="s">
        <v>126</v>
      </c>
      <c r="C80" s="23" t="s">
        <v>81</v>
      </c>
      <c r="D80" s="23" t="s">
        <v>89</v>
      </c>
      <c r="E80" s="23" t="s">
        <v>90</v>
      </c>
      <c r="F80" s="23" t="s">
        <v>91</v>
      </c>
      <c r="G80" s="23" t="s">
        <v>5037</v>
      </c>
      <c r="H80" s="23" t="s">
        <v>5049</v>
      </c>
      <c r="I80" s="23">
        <v>1760</v>
      </c>
      <c r="J80" s="23" t="s">
        <v>1109</v>
      </c>
      <c r="K80" s="78">
        <f>Equipment_Log[[#This Row],[Notes]]*1.34</f>
        <v>12.743400000000001</v>
      </c>
      <c r="L80" s="23">
        <v>2500</v>
      </c>
      <c r="M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80" s="23" t="s">
        <v>87</v>
      </c>
      <c r="O80" s="23" t="s">
        <v>1107</v>
      </c>
      <c r="P80" s="23" t="s">
        <v>560</v>
      </c>
      <c r="Q80" s="23">
        <v>2000</v>
      </c>
      <c r="R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0" s="77">
        <v>44986</v>
      </c>
      <c r="U80" s="23">
        <v>5</v>
      </c>
      <c r="V80" s="23" t="s">
        <v>92</v>
      </c>
      <c r="W80" s="23" t="s">
        <v>127</v>
      </c>
      <c r="X80" s="10">
        <v>9.51</v>
      </c>
      <c r="Z80" s="10"/>
      <c r="AA80" s="32" t="str" cm="1">
        <f t="array" ref="AA80">IFERROR(TRANSPOSE(_xlfn._xlws.SORT(_xlfn.UNIQUE(_xlfn._xlws.FILTER(idTable[[Sub System Class]:[Sub System Class]],(idTable[[Asset Category]:[Asset Category]]=$N80)* (idTable[[Sub System Type]:[Sub System Type]]=$O80))))),"")</f>
        <v>All</v>
      </c>
      <c r="AJ80" s="32" cm="1">
        <f t="array" ref="AJ80:AR80">IFERROR(TRANSPOSE(_xlfn._xlws.SORT(_xlfn.UNIQUE(_xlfn._xlws.FILTER(idTable[[Equipment Size]:[Equipment Size]],(idTable[[Asset Category]:[Asset Category]]=$N80)* (idTable[[Sub System Type]:[Sub System Type]]=$O80)*(idTable[[Sub System Class]:[Sub System Class]]=$P80))))),"")</f>
        <v>200</v>
      </c>
      <c r="AK80" s="32">
        <v>400</v>
      </c>
      <c r="AL80" s="32">
        <v>600</v>
      </c>
      <c r="AM80" s="32">
        <v>800</v>
      </c>
      <c r="AN80" s="32">
        <v>1000</v>
      </c>
      <c r="AO80" s="32">
        <v>1200</v>
      </c>
      <c r="AP80" s="32">
        <v>1500</v>
      </c>
      <c r="AQ80" s="32">
        <v>2000</v>
      </c>
      <c r="AR80" s="32">
        <v>2400</v>
      </c>
      <c r="BG80" s="32"/>
    </row>
    <row r="81" spans="1:59" x14ac:dyDescent="0.3">
      <c r="A81" s="32" t="s">
        <v>87</v>
      </c>
      <c r="B81" s="23" t="s">
        <v>128</v>
      </c>
      <c r="C81" s="23" t="s">
        <v>81</v>
      </c>
      <c r="D81" s="23" t="s">
        <v>89</v>
      </c>
      <c r="E81" s="23" t="s">
        <v>90</v>
      </c>
      <c r="F81" s="23" t="s">
        <v>91</v>
      </c>
      <c r="G81" s="23" t="s">
        <v>5037</v>
      </c>
      <c r="H81" s="23" t="s">
        <v>5050</v>
      </c>
      <c r="I81" s="23">
        <v>1760</v>
      </c>
      <c r="J81" s="23" t="s">
        <v>1109</v>
      </c>
      <c r="K81" s="78">
        <f>Equipment_Log[[#This Row],[Notes]]*1.34</f>
        <v>12.743400000000001</v>
      </c>
      <c r="L81" s="23">
        <v>2500</v>
      </c>
      <c r="M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81" s="23" t="s">
        <v>87</v>
      </c>
      <c r="O81" s="23" t="s">
        <v>1107</v>
      </c>
      <c r="P81" s="23" t="s">
        <v>560</v>
      </c>
      <c r="Q81" s="23">
        <v>2000</v>
      </c>
      <c r="R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1" s="77">
        <v>44986</v>
      </c>
      <c r="U81" s="23">
        <v>5</v>
      </c>
      <c r="V81" s="23" t="s">
        <v>92</v>
      </c>
      <c r="W81" s="23" t="s">
        <v>109</v>
      </c>
      <c r="X81" s="10">
        <v>9.51</v>
      </c>
      <c r="Z81" s="10"/>
      <c r="AA81" s="32" t="str" cm="1">
        <f t="array" ref="AA81">IFERROR(TRANSPOSE(_xlfn._xlws.SORT(_xlfn.UNIQUE(_xlfn._xlws.FILTER(idTable[[Sub System Class]:[Sub System Class]],(idTable[[Asset Category]:[Asset Category]]=$N81)* (idTable[[Sub System Type]:[Sub System Type]]=$O81))))),"")</f>
        <v>All</v>
      </c>
      <c r="AJ81" s="32" cm="1">
        <f t="array" ref="AJ81:AR81">IFERROR(TRANSPOSE(_xlfn._xlws.SORT(_xlfn.UNIQUE(_xlfn._xlws.FILTER(idTable[[Equipment Size]:[Equipment Size]],(idTable[[Asset Category]:[Asset Category]]=$N81)* (idTable[[Sub System Type]:[Sub System Type]]=$O81)*(idTable[[Sub System Class]:[Sub System Class]]=$P81))))),"")</f>
        <v>200</v>
      </c>
      <c r="AK81" s="32">
        <v>400</v>
      </c>
      <c r="AL81" s="32">
        <v>600</v>
      </c>
      <c r="AM81" s="32">
        <v>800</v>
      </c>
      <c r="AN81" s="32">
        <v>1000</v>
      </c>
      <c r="AO81" s="32">
        <v>1200</v>
      </c>
      <c r="AP81" s="32">
        <v>1500</v>
      </c>
      <c r="AQ81" s="32">
        <v>2000</v>
      </c>
      <c r="AR81" s="32">
        <v>2400</v>
      </c>
      <c r="BG81" s="32"/>
    </row>
    <row r="82" spans="1:59" x14ac:dyDescent="0.3">
      <c r="A82" s="32" t="s">
        <v>87</v>
      </c>
      <c r="B82" s="23" t="s">
        <v>129</v>
      </c>
      <c r="C82" s="23" t="s">
        <v>81</v>
      </c>
      <c r="D82" s="23" t="s">
        <v>89</v>
      </c>
      <c r="E82" s="23" t="s">
        <v>90</v>
      </c>
      <c r="F82" s="23" t="s">
        <v>91</v>
      </c>
      <c r="G82" s="23" t="s">
        <v>5037</v>
      </c>
      <c r="H82" s="23" t="s">
        <v>5051</v>
      </c>
      <c r="I82" s="23">
        <v>1200</v>
      </c>
      <c r="J82" s="23" t="s">
        <v>1109</v>
      </c>
      <c r="K82" s="78">
        <f>Equipment_Log[[#This Row],[Notes]]*1.34</f>
        <v>8.6966000000000001</v>
      </c>
      <c r="L82" s="23">
        <v>2500</v>
      </c>
      <c r="M8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82" s="23" t="s">
        <v>87</v>
      </c>
      <c r="O82" s="23" t="s">
        <v>1107</v>
      </c>
      <c r="P82" s="23" t="s">
        <v>560</v>
      </c>
      <c r="Q82" s="23">
        <v>1200</v>
      </c>
      <c r="R8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2" s="77">
        <v>44986</v>
      </c>
      <c r="U82" s="23">
        <v>5</v>
      </c>
      <c r="V82" s="23" t="s">
        <v>83</v>
      </c>
      <c r="W82" s="23" t="s">
        <v>119</v>
      </c>
      <c r="X82" s="10">
        <v>6.49</v>
      </c>
      <c r="Z82" s="10"/>
      <c r="AA82" s="32" t="str" cm="1">
        <f t="array" ref="AA82">IFERROR(TRANSPOSE(_xlfn._xlws.SORT(_xlfn.UNIQUE(_xlfn._xlws.FILTER(idTable[[Sub System Class]:[Sub System Class]],(idTable[[Asset Category]:[Asset Category]]=$N82)* (idTable[[Sub System Type]:[Sub System Type]]=$O82))))),"")</f>
        <v>All</v>
      </c>
      <c r="AJ82" s="32" cm="1">
        <f t="array" ref="AJ82:AR82">IFERROR(TRANSPOSE(_xlfn._xlws.SORT(_xlfn.UNIQUE(_xlfn._xlws.FILTER(idTable[[Equipment Size]:[Equipment Size]],(idTable[[Asset Category]:[Asset Category]]=$N82)* (idTable[[Sub System Type]:[Sub System Type]]=$O82)*(idTable[[Sub System Class]:[Sub System Class]]=$P82))))),"")</f>
        <v>200</v>
      </c>
      <c r="AK82" s="32">
        <v>400</v>
      </c>
      <c r="AL82" s="32">
        <v>600</v>
      </c>
      <c r="AM82" s="32">
        <v>800</v>
      </c>
      <c r="AN82" s="32">
        <v>1000</v>
      </c>
      <c r="AO82" s="32">
        <v>1200</v>
      </c>
      <c r="AP82" s="32">
        <v>1500</v>
      </c>
      <c r="AQ82" s="32">
        <v>2000</v>
      </c>
      <c r="AR82" s="32">
        <v>2400</v>
      </c>
      <c r="BG82" s="32"/>
    </row>
    <row r="83" spans="1:59" x14ac:dyDescent="0.3">
      <c r="A83" s="32" t="s">
        <v>87</v>
      </c>
      <c r="B83" s="23" t="s">
        <v>130</v>
      </c>
      <c r="C83" s="23" t="s">
        <v>81</v>
      </c>
      <c r="D83" s="23" t="s">
        <v>89</v>
      </c>
      <c r="E83" s="23" t="s">
        <v>90</v>
      </c>
      <c r="F83" s="23" t="s">
        <v>91</v>
      </c>
      <c r="G83" s="23" t="s">
        <v>5037</v>
      </c>
      <c r="H83" s="23" t="s">
        <v>5052</v>
      </c>
      <c r="I83" s="23">
        <v>1760</v>
      </c>
      <c r="J83" s="23" t="s">
        <v>1109</v>
      </c>
      <c r="K83" s="78">
        <f>Equipment_Log[[#This Row],[Notes]]*1.34</f>
        <v>12.743400000000001</v>
      </c>
      <c r="L83" s="23">
        <v>2500</v>
      </c>
      <c r="M8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83" s="23" t="s">
        <v>87</v>
      </c>
      <c r="O83" s="23" t="s">
        <v>1107</v>
      </c>
      <c r="P83" s="23" t="s">
        <v>560</v>
      </c>
      <c r="Q83" s="23">
        <v>2000</v>
      </c>
      <c r="R8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3" s="77">
        <v>44986</v>
      </c>
      <c r="U83" s="23">
        <v>5</v>
      </c>
      <c r="V83" s="23" t="s">
        <v>83</v>
      </c>
      <c r="W83" s="23" t="s">
        <v>123</v>
      </c>
      <c r="X83" s="10">
        <v>9.51</v>
      </c>
      <c r="Z83" s="10"/>
      <c r="AA83" s="32" t="str" cm="1">
        <f t="array" ref="AA83">IFERROR(TRANSPOSE(_xlfn._xlws.SORT(_xlfn.UNIQUE(_xlfn._xlws.FILTER(idTable[[Sub System Class]:[Sub System Class]],(idTable[[Asset Category]:[Asset Category]]=$N83)* (idTable[[Sub System Type]:[Sub System Type]]=$O83))))),"")</f>
        <v>All</v>
      </c>
      <c r="AJ83" s="32" cm="1">
        <f t="array" ref="AJ83:AR83">IFERROR(TRANSPOSE(_xlfn._xlws.SORT(_xlfn.UNIQUE(_xlfn._xlws.FILTER(idTable[[Equipment Size]:[Equipment Size]],(idTable[[Asset Category]:[Asset Category]]=$N83)* (idTable[[Sub System Type]:[Sub System Type]]=$O83)*(idTable[[Sub System Class]:[Sub System Class]]=$P83))))),"")</f>
        <v>200</v>
      </c>
      <c r="AK83" s="32">
        <v>400</v>
      </c>
      <c r="AL83" s="32">
        <v>600</v>
      </c>
      <c r="AM83" s="32">
        <v>800</v>
      </c>
      <c r="AN83" s="32">
        <v>1000</v>
      </c>
      <c r="AO83" s="32">
        <v>1200</v>
      </c>
      <c r="AP83" s="32">
        <v>1500</v>
      </c>
      <c r="AQ83" s="32">
        <v>2000</v>
      </c>
      <c r="AR83" s="32">
        <v>2400</v>
      </c>
      <c r="BG83" s="32"/>
    </row>
    <row r="84" spans="1:59" x14ac:dyDescent="0.3">
      <c r="A84" s="32" t="s">
        <v>87</v>
      </c>
      <c r="B84" s="23" t="s">
        <v>5053</v>
      </c>
      <c r="C84" s="23" t="s">
        <v>81</v>
      </c>
      <c r="D84" s="23" t="s">
        <v>89</v>
      </c>
      <c r="E84" s="23" t="s">
        <v>90</v>
      </c>
      <c r="F84" s="23" t="s">
        <v>91</v>
      </c>
      <c r="G84" s="23" t="s">
        <v>4998</v>
      </c>
      <c r="H84" s="23" t="s">
        <v>5054</v>
      </c>
      <c r="I84" s="23">
        <v>400</v>
      </c>
      <c r="J84" s="23" t="s">
        <v>1109</v>
      </c>
      <c r="K84" s="78">
        <f>Equipment_Log[[#This Row],[Notes]]*1.34</f>
        <v>2.8944000000000005</v>
      </c>
      <c r="L84" s="23">
        <v>2500</v>
      </c>
      <c r="M8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H-FPB-ELE--400</v>
      </c>
      <c r="N84" s="23" t="s">
        <v>87</v>
      </c>
      <c r="O84" s="23" t="s">
        <v>1107</v>
      </c>
      <c r="P84" s="23" t="s">
        <v>560</v>
      </c>
      <c r="Q84" s="23">
        <v>400</v>
      </c>
      <c r="R8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4" s="77">
        <v>44986</v>
      </c>
      <c r="U84" s="23">
        <v>1</v>
      </c>
      <c r="V84" s="23" t="s">
        <v>5751</v>
      </c>
      <c r="W84" s="23" t="s">
        <v>5754</v>
      </c>
      <c r="X84" s="10">
        <v>2.16</v>
      </c>
      <c r="Z84" s="10"/>
      <c r="AA84" s="32" t="str" cm="1">
        <f t="array" ref="AA84">IFERROR(TRANSPOSE(_xlfn._xlws.SORT(_xlfn.UNIQUE(_xlfn._xlws.FILTER(idTable[[Sub System Class]:[Sub System Class]],(idTable[[Asset Category]:[Asset Category]]=$N84)* (idTable[[Sub System Type]:[Sub System Type]]=$O84))))),"")</f>
        <v>All</v>
      </c>
      <c r="AJ84" s="32" cm="1">
        <f t="array" ref="AJ84:AR84">IFERROR(TRANSPOSE(_xlfn._xlws.SORT(_xlfn.UNIQUE(_xlfn._xlws.FILTER(idTable[[Equipment Size]:[Equipment Size]],(idTable[[Asset Category]:[Asset Category]]=$N84)* (idTable[[Sub System Type]:[Sub System Type]]=$O84)*(idTable[[Sub System Class]:[Sub System Class]]=$P84))))),"")</f>
        <v>200</v>
      </c>
      <c r="AK84" s="32">
        <v>400</v>
      </c>
      <c r="AL84" s="32">
        <v>600</v>
      </c>
      <c r="AM84" s="32">
        <v>800</v>
      </c>
      <c r="AN84" s="32">
        <v>1000</v>
      </c>
      <c r="AO84" s="32">
        <v>1200</v>
      </c>
      <c r="AP84" s="32">
        <v>1500</v>
      </c>
      <c r="AQ84" s="32">
        <v>2000</v>
      </c>
      <c r="AR84" s="32">
        <v>2400</v>
      </c>
      <c r="BG84" s="32"/>
    </row>
    <row r="85" spans="1:59" x14ac:dyDescent="0.3">
      <c r="A85" s="32" t="s">
        <v>87</v>
      </c>
      <c r="B85" s="23" t="s">
        <v>5055</v>
      </c>
      <c r="C85" s="23" t="s">
        <v>81</v>
      </c>
      <c r="D85" s="23" t="s">
        <v>89</v>
      </c>
      <c r="E85" s="23" t="s">
        <v>90</v>
      </c>
      <c r="F85" s="23" t="s">
        <v>91</v>
      </c>
      <c r="G85" s="23" t="s">
        <v>4998</v>
      </c>
      <c r="H85" s="23" t="s">
        <v>5126</v>
      </c>
      <c r="I85" s="23">
        <v>500</v>
      </c>
      <c r="J85" s="23" t="s">
        <v>1109</v>
      </c>
      <c r="K85" s="78">
        <f>Equipment_Log[[#This Row],[Notes]]*1.34</f>
        <v>3.6180000000000003</v>
      </c>
      <c r="L85" s="23">
        <v>2500</v>
      </c>
      <c r="M8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85" s="23" t="s">
        <v>87</v>
      </c>
      <c r="O85" s="23" t="s">
        <v>1107</v>
      </c>
      <c r="P85" s="23" t="s">
        <v>560</v>
      </c>
      <c r="Q85" s="23">
        <v>600</v>
      </c>
      <c r="R8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5" s="77">
        <v>44986</v>
      </c>
      <c r="U85" s="23">
        <v>1</v>
      </c>
      <c r="V85" s="23" t="s">
        <v>436</v>
      </c>
      <c r="W85" s="23" t="s">
        <v>5757</v>
      </c>
      <c r="X85" s="10">
        <v>2.7</v>
      </c>
      <c r="Z85" s="10"/>
      <c r="AA85" s="32" t="str" cm="1">
        <f t="array" ref="AA85">IFERROR(TRANSPOSE(_xlfn._xlws.SORT(_xlfn.UNIQUE(_xlfn._xlws.FILTER(idTable[[Sub System Class]:[Sub System Class]],(idTable[[Asset Category]:[Asset Category]]=$N85)* (idTable[[Sub System Type]:[Sub System Type]]=$O85))))),"")</f>
        <v>All</v>
      </c>
      <c r="AJ85" s="32" cm="1">
        <f t="array" ref="AJ85:AR85">IFERROR(TRANSPOSE(_xlfn._xlws.SORT(_xlfn.UNIQUE(_xlfn._xlws.FILTER(idTable[[Equipment Size]:[Equipment Size]],(idTable[[Asset Category]:[Asset Category]]=$N85)* (idTable[[Sub System Type]:[Sub System Type]]=$O85)*(idTable[[Sub System Class]:[Sub System Class]]=$P85))))),"")</f>
        <v>200</v>
      </c>
      <c r="AK85" s="32">
        <v>400</v>
      </c>
      <c r="AL85" s="32">
        <v>600</v>
      </c>
      <c r="AM85" s="32">
        <v>800</v>
      </c>
      <c r="AN85" s="32">
        <v>1000</v>
      </c>
      <c r="AO85" s="32">
        <v>1200</v>
      </c>
      <c r="AP85" s="32">
        <v>1500</v>
      </c>
      <c r="AQ85" s="32">
        <v>2000</v>
      </c>
      <c r="AR85" s="32">
        <v>2400</v>
      </c>
      <c r="BG85" s="32"/>
    </row>
    <row r="86" spans="1:59" x14ac:dyDescent="0.3">
      <c r="A86" s="32" t="s">
        <v>87</v>
      </c>
      <c r="B86" s="23" t="s">
        <v>5056</v>
      </c>
      <c r="C86" s="23" t="s">
        <v>81</v>
      </c>
      <c r="D86" s="23" t="s">
        <v>89</v>
      </c>
      <c r="E86" s="23" t="s">
        <v>90</v>
      </c>
      <c r="F86" s="23" t="s">
        <v>91</v>
      </c>
      <c r="G86" s="23" t="s">
        <v>4998</v>
      </c>
      <c r="H86" s="23" t="s">
        <v>5127</v>
      </c>
      <c r="I86" s="23">
        <v>410</v>
      </c>
      <c r="J86" s="23" t="s">
        <v>1109</v>
      </c>
      <c r="K86" s="78">
        <f>Equipment_Log[[#This Row],[Notes]]*1.34</f>
        <v>2.9748000000000006</v>
      </c>
      <c r="L86" s="23">
        <v>2500</v>
      </c>
      <c r="M8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H-FPB-ELE--400</v>
      </c>
      <c r="N86" s="23" t="s">
        <v>87</v>
      </c>
      <c r="O86" s="23" t="s">
        <v>1107</v>
      </c>
      <c r="P86" s="23" t="s">
        <v>560</v>
      </c>
      <c r="Q86" s="23">
        <v>400</v>
      </c>
      <c r="R8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6" s="77">
        <v>44986</v>
      </c>
      <c r="U86" s="23">
        <v>1</v>
      </c>
      <c r="V86" s="23" t="s">
        <v>436</v>
      </c>
      <c r="W86" s="23" t="s">
        <v>5757</v>
      </c>
      <c r="X86" s="10">
        <v>2.2200000000000002</v>
      </c>
      <c r="Z86" s="10"/>
      <c r="AA86" s="32" t="str" cm="1">
        <f t="array" ref="AA86">IFERROR(TRANSPOSE(_xlfn._xlws.SORT(_xlfn.UNIQUE(_xlfn._xlws.FILTER(idTable[[Sub System Class]:[Sub System Class]],(idTable[[Asset Category]:[Asset Category]]=$N86)* (idTable[[Sub System Type]:[Sub System Type]]=$O86))))),"")</f>
        <v>All</v>
      </c>
      <c r="AJ86" s="32" cm="1">
        <f t="array" ref="AJ86:AR86">IFERROR(TRANSPOSE(_xlfn._xlws.SORT(_xlfn.UNIQUE(_xlfn._xlws.FILTER(idTable[[Equipment Size]:[Equipment Size]],(idTable[[Asset Category]:[Asset Category]]=$N86)* (idTable[[Sub System Type]:[Sub System Type]]=$O86)*(idTable[[Sub System Class]:[Sub System Class]]=$P86))))),"")</f>
        <v>200</v>
      </c>
      <c r="AK86" s="32">
        <v>400</v>
      </c>
      <c r="AL86" s="32">
        <v>600</v>
      </c>
      <c r="AM86" s="32">
        <v>800</v>
      </c>
      <c r="AN86" s="32">
        <v>1000</v>
      </c>
      <c r="AO86" s="32">
        <v>1200</v>
      </c>
      <c r="AP86" s="32">
        <v>1500</v>
      </c>
      <c r="AQ86" s="32">
        <v>2000</v>
      </c>
      <c r="AR86" s="32">
        <v>2400</v>
      </c>
      <c r="BG86" s="32"/>
    </row>
    <row r="87" spans="1:59" x14ac:dyDescent="0.3">
      <c r="A87" s="32" t="s">
        <v>87</v>
      </c>
      <c r="B87" s="23" t="s">
        <v>5057</v>
      </c>
      <c r="C87" s="23" t="s">
        <v>81</v>
      </c>
      <c r="D87" s="23" t="s">
        <v>89</v>
      </c>
      <c r="E87" s="23" t="s">
        <v>90</v>
      </c>
      <c r="F87" s="23" t="s">
        <v>91</v>
      </c>
      <c r="G87" s="23" t="s">
        <v>4998</v>
      </c>
      <c r="H87" s="23" t="s">
        <v>5128</v>
      </c>
      <c r="I87" s="23">
        <v>1160</v>
      </c>
      <c r="J87" s="23" t="s">
        <v>1109</v>
      </c>
      <c r="K87" s="78">
        <f>Equipment_Log[[#This Row],[Notes]]*1.34</f>
        <v>8.3080000000000016</v>
      </c>
      <c r="L87" s="23">
        <v>2500</v>
      </c>
      <c r="M8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87" s="23" t="s">
        <v>87</v>
      </c>
      <c r="O87" s="23" t="s">
        <v>1107</v>
      </c>
      <c r="P87" s="23" t="s">
        <v>560</v>
      </c>
      <c r="Q87" s="23">
        <v>1200</v>
      </c>
      <c r="R8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7" s="77">
        <v>44986</v>
      </c>
      <c r="U87" s="23">
        <v>1</v>
      </c>
      <c r="V87" s="23" t="s">
        <v>436</v>
      </c>
      <c r="W87" s="23" t="s">
        <v>5756</v>
      </c>
      <c r="X87" s="10">
        <v>6.2</v>
      </c>
      <c r="Z87" s="10"/>
      <c r="AA87" s="32" t="str" cm="1">
        <f t="array" ref="AA87">IFERROR(TRANSPOSE(_xlfn._xlws.SORT(_xlfn.UNIQUE(_xlfn._xlws.FILTER(idTable[[Sub System Class]:[Sub System Class]],(idTable[[Asset Category]:[Asset Category]]=$N87)* (idTable[[Sub System Type]:[Sub System Type]]=$O87))))),"")</f>
        <v>All</v>
      </c>
      <c r="AJ87" s="32" cm="1">
        <f t="array" ref="AJ87:AR87">IFERROR(TRANSPOSE(_xlfn._xlws.SORT(_xlfn.UNIQUE(_xlfn._xlws.FILTER(idTable[[Equipment Size]:[Equipment Size]],(idTable[[Asset Category]:[Asset Category]]=$N87)* (idTable[[Sub System Type]:[Sub System Type]]=$O87)*(idTable[[Sub System Class]:[Sub System Class]]=$P87))))),"")</f>
        <v>200</v>
      </c>
      <c r="AK87" s="32">
        <v>400</v>
      </c>
      <c r="AL87" s="32">
        <v>600</v>
      </c>
      <c r="AM87" s="32">
        <v>800</v>
      </c>
      <c r="AN87" s="32">
        <v>1000</v>
      </c>
      <c r="AO87" s="32">
        <v>1200</v>
      </c>
      <c r="AP87" s="32">
        <v>1500</v>
      </c>
      <c r="AQ87" s="32">
        <v>2000</v>
      </c>
      <c r="AR87" s="32">
        <v>2400</v>
      </c>
      <c r="BG87" s="32"/>
    </row>
    <row r="88" spans="1:59" x14ac:dyDescent="0.3">
      <c r="A88" s="32" t="s">
        <v>87</v>
      </c>
      <c r="B88" s="23" t="s">
        <v>5058</v>
      </c>
      <c r="C88" s="23" t="s">
        <v>81</v>
      </c>
      <c r="D88" s="23" t="s">
        <v>89</v>
      </c>
      <c r="E88" s="23" t="s">
        <v>90</v>
      </c>
      <c r="F88" s="23" t="s">
        <v>91</v>
      </c>
      <c r="G88" s="23" t="s">
        <v>4998</v>
      </c>
      <c r="H88" s="23" t="s">
        <v>5129</v>
      </c>
      <c r="I88" s="23">
        <v>900</v>
      </c>
      <c r="J88" s="23" t="s">
        <v>1109</v>
      </c>
      <c r="K88" s="78">
        <f>Equipment_Log[[#This Row],[Notes]]*1.34</f>
        <v>6.4320000000000004</v>
      </c>
      <c r="L88" s="23">
        <v>2500</v>
      </c>
      <c r="M8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88" s="23" t="s">
        <v>87</v>
      </c>
      <c r="O88" s="23" t="s">
        <v>1107</v>
      </c>
      <c r="P88" s="23" t="s">
        <v>560</v>
      </c>
      <c r="Q88" s="23">
        <v>1000</v>
      </c>
      <c r="R8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8" s="77">
        <v>44986</v>
      </c>
      <c r="U88" s="23">
        <v>1</v>
      </c>
      <c r="V88" s="23" t="s">
        <v>436</v>
      </c>
      <c r="W88" s="23" t="s">
        <v>5756</v>
      </c>
      <c r="X88" s="10">
        <v>4.8</v>
      </c>
      <c r="Z88" s="10"/>
      <c r="AA88" s="32" t="str" cm="1">
        <f t="array" ref="AA88">IFERROR(TRANSPOSE(_xlfn._xlws.SORT(_xlfn.UNIQUE(_xlfn._xlws.FILTER(idTable[[Sub System Class]:[Sub System Class]],(idTable[[Asset Category]:[Asset Category]]=$N88)* (idTable[[Sub System Type]:[Sub System Type]]=$O88))))),"")</f>
        <v>All</v>
      </c>
      <c r="AJ88" s="32" cm="1">
        <f t="array" ref="AJ88:AR88">IFERROR(TRANSPOSE(_xlfn._xlws.SORT(_xlfn.UNIQUE(_xlfn._xlws.FILTER(idTable[[Equipment Size]:[Equipment Size]],(idTable[[Asset Category]:[Asset Category]]=$N88)* (idTable[[Sub System Type]:[Sub System Type]]=$O88)*(idTable[[Sub System Class]:[Sub System Class]]=$P88))))),"")</f>
        <v>200</v>
      </c>
      <c r="AK88" s="32">
        <v>400</v>
      </c>
      <c r="AL88" s="32">
        <v>600</v>
      </c>
      <c r="AM88" s="32">
        <v>800</v>
      </c>
      <c r="AN88" s="32">
        <v>1000</v>
      </c>
      <c r="AO88" s="32">
        <v>1200</v>
      </c>
      <c r="AP88" s="32">
        <v>1500</v>
      </c>
      <c r="AQ88" s="32">
        <v>2000</v>
      </c>
      <c r="AR88" s="32">
        <v>2400</v>
      </c>
      <c r="BG88" s="32"/>
    </row>
    <row r="89" spans="1:59" x14ac:dyDescent="0.3">
      <c r="A89" s="32" t="s">
        <v>87</v>
      </c>
      <c r="B89" s="23" t="s">
        <v>5059</v>
      </c>
      <c r="C89" s="23" t="s">
        <v>81</v>
      </c>
      <c r="D89" s="23" t="s">
        <v>89</v>
      </c>
      <c r="E89" s="23" t="s">
        <v>90</v>
      </c>
      <c r="F89" s="23" t="s">
        <v>91</v>
      </c>
      <c r="G89" s="23" t="s">
        <v>4998</v>
      </c>
      <c r="H89" s="23" t="s">
        <v>5130</v>
      </c>
      <c r="I89" s="23">
        <v>500</v>
      </c>
      <c r="J89" s="23" t="s">
        <v>1109</v>
      </c>
      <c r="K89" s="78">
        <f>Equipment_Log[[#This Row],[Notes]]*1.34</f>
        <v>2.68</v>
      </c>
      <c r="L89" s="23">
        <v>2500</v>
      </c>
      <c r="M8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89" s="23" t="s">
        <v>87</v>
      </c>
      <c r="O89" s="23" t="s">
        <v>1107</v>
      </c>
      <c r="P89" s="23" t="s">
        <v>560</v>
      </c>
      <c r="Q89" s="23">
        <v>600</v>
      </c>
      <c r="R8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8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89" s="77">
        <v>44986</v>
      </c>
      <c r="U89" s="23">
        <v>1</v>
      </c>
      <c r="V89" s="23" t="s">
        <v>436</v>
      </c>
      <c r="W89" s="23" t="s">
        <v>5756</v>
      </c>
      <c r="X89" s="10">
        <v>2</v>
      </c>
      <c r="Z89" s="10"/>
      <c r="AA89" s="32" t="str" cm="1">
        <f t="array" ref="AA89">IFERROR(TRANSPOSE(_xlfn._xlws.SORT(_xlfn.UNIQUE(_xlfn._xlws.FILTER(idTable[[Sub System Class]:[Sub System Class]],(idTable[[Asset Category]:[Asset Category]]=$N89)* (idTable[[Sub System Type]:[Sub System Type]]=$O89))))),"")</f>
        <v>All</v>
      </c>
      <c r="AJ89" s="32" cm="1">
        <f t="array" ref="AJ89:AR89">IFERROR(TRANSPOSE(_xlfn._xlws.SORT(_xlfn.UNIQUE(_xlfn._xlws.FILTER(idTable[[Equipment Size]:[Equipment Size]],(idTable[[Asset Category]:[Asset Category]]=$N89)* (idTable[[Sub System Type]:[Sub System Type]]=$O89)*(idTable[[Sub System Class]:[Sub System Class]]=$P89))))),"")</f>
        <v>200</v>
      </c>
      <c r="AK89" s="32">
        <v>400</v>
      </c>
      <c r="AL89" s="32">
        <v>600</v>
      </c>
      <c r="AM89" s="32">
        <v>800</v>
      </c>
      <c r="AN89" s="32">
        <v>1000</v>
      </c>
      <c r="AO89" s="32">
        <v>1200</v>
      </c>
      <c r="AP89" s="32">
        <v>1500</v>
      </c>
      <c r="AQ89" s="32">
        <v>2000</v>
      </c>
      <c r="AR89" s="32">
        <v>2400</v>
      </c>
      <c r="BG89" s="32"/>
    </row>
    <row r="90" spans="1:59" x14ac:dyDescent="0.3">
      <c r="A90" s="32" t="s">
        <v>87</v>
      </c>
      <c r="B90" s="23" t="s">
        <v>5060</v>
      </c>
      <c r="C90" s="23" t="s">
        <v>81</v>
      </c>
      <c r="D90" s="23" t="s">
        <v>89</v>
      </c>
      <c r="E90" s="23" t="s">
        <v>90</v>
      </c>
      <c r="F90" s="23" t="s">
        <v>91</v>
      </c>
      <c r="G90" s="23" t="s">
        <v>4998</v>
      </c>
      <c r="H90" s="23" t="s">
        <v>5131</v>
      </c>
      <c r="I90" s="23">
        <v>600</v>
      </c>
      <c r="J90" s="23" t="s">
        <v>1109</v>
      </c>
      <c r="K90" s="78">
        <f>Equipment_Log[[#This Row],[Notes]]*1.34</f>
        <v>4.3416000000000006</v>
      </c>
      <c r="L90" s="23">
        <v>2500</v>
      </c>
      <c r="M9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90" s="23" t="s">
        <v>87</v>
      </c>
      <c r="O90" s="23" t="s">
        <v>1107</v>
      </c>
      <c r="P90" s="23" t="s">
        <v>560</v>
      </c>
      <c r="Q90" s="23">
        <v>600</v>
      </c>
      <c r="R9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0" s="77">
        <v>44986</v>
      </c>
      <c r="U90" s="23">
        <v>1</v>
      </c>
      <c r="V90" s="23" t="s">
        <v>436</v>
      </c>
      <c r="W90" s="23" t="s">
        <v>5758</v>
      </c>
      <c r="X90" s="10">
        <v>3.24</v>
      </c>
      <c r="Z90" s="10"/>
      <c r="AA90" s="32" t="str" cm="1">
        <f t="array" ref="AA90">IFERROR(TRANSPOSE(_xlfn._xlws.SORT(_xlfn.UNIQUE(_xlfn._xlws.FILTER(idTable[[Sub System Class]:[Sub System Class]],(idTable[[Asset Category]:[Asset Category]]=$N90)* (idTable[[Sub System Type]:[Sub System Type]]=$O90))))),"")</f>
        <v>All</v>
      </c>
      <c r="AJ90" s="32" cm="1">
        <f t="array" ref="AJ90:AR90">IFERROR(TRANSPOSE(_xlfn._xlws.SORT(_xlfn.UNIQUE(_xlfn._xlws.FILTER(idTable[[Equipment Size]:[Equipment Size]],(idTable[[Asset Category]:[Asset Category]]=$N90)* (idTable[[Sub System Type]:[Sub System Type]]=$O90)*(idTable[[Sub System Class]:[Sub System Class]]=$P90))))),"")</f>
        <v>200</v>
      </c>
      <c r="AK90" s="32">
        <v>400</v>
      </c>
      <c r="AL90" s="32">
        <v>600</v>
      </c>
      <c r="AM90" s="32">
        <v>800</v>
      </c>
      <c r="AN90" s="32">
        <v>1000</v>
      </c>
      <c r="AO90" s="32">
        <v>1200</v>
      </c>
      <c r="AP90" s="32">
        <v>1500</v>
      </c>
      <c r="AQ90" s="32">
        <v>2000</v>
      </c>
      <c r="AR90" s="32">
        <v>2400</v>
      </c>
      <c r="BG90" s="32"/>
    </row>
    <row r="91" spans="1:59" x14ac:dyDescent="0.3">
      <c r="A91" s="32" t="s">
        <v>87</v>
      </c>
      <c r="B91" s="23" t="s">
        <v>5061</v>
      </c>
      <c r="C91" s="23" t="s">
        <v>81</v>
      </c>
      <c r="D91" s="23" t="s">
        <v>89</v>
      </c>
      <c r="E91" s="23" t="s">
        <v>90</v>
      </c>
      <c r="F91" s="23" t="s">
        <v>91</v>
      </c>
      <c r="G91" s="23" t="s">
        <v>4998</v>
      </c>
      <c r="H91" s="23" t="s">
        <v>5914</v>
      </c>
      <c r="I91" s="23">
        <v>1200</v>
      </c>
      <c r="J91" s="23" t="s">
        <v>1109</v>
      </c>
      <c r="K91" s="78">
        <f>Equipment_Log[[#This Row],[Notes]]*1.34</f>
        <v>8.6966000000000001</v>
      </c>
      <c r="L91" s="23">
        <v>2500</v>
      </c>
      <c r="M9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91" s="23" t="s">
        <v>87</v>
      </c>
      <c r="O91" s="23" t="s">
        <v>1107</v>
      </c>
      <c r="P91" s="23" t="s">
        <v>560</v>
      </c>
      <c r="Q91" s="23">
        <v>1200</v>
      </c>
      <c r="R9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1" s="77">
        <v>44986</v>
      </c>
      <c r="U91" s="23">
        <v>1</v>
      </c>
      <c r="V91" s="23" t="s">
        <v>436</v>
      </c>
      <c r="W91" s="23" t="s">
        <v>5759</v>
      </c>
      <c r="X91" s="10">
        <v>6.49</v>
      </c>
      <c r="Z91" s="10"/>
      <c r="AA91" s="32" t="str" cm="1">
        <f t="array" ref="AA91">IFERROR(TRANSPOSE(_xlfn._xlws.SORT(_xlfn.UNIQUE(_xlfn._xlws.FILTER(idTable[[Sub System Class]:[Sub System Class]],(idTable[[Asset Category]:[Asset Category]]=$N91)* (idTable[[Sub System Type]:[Sub System Type]]=$O91))))),"")</f>
        <v>All</v>
      </c>
      <c r="AJ91" s="32" cm="1">
        <f t="array" ref="AJ91:AR91">IFERROR(TRANSPOSE(_xlfn._xlws.SORT(_xlfn.UNIQUE(_xlfn._xlws.FILTER(idTable[[Equipment Size]:[Equipment Size]],(idTable[[Asset Category]:[Asset Category]]=$N91)* (idTable[[Sub System Type]:[Sub System Type]]=$O91)*(idTable[[Sub System Class]:[Sub System Class]]=$P91))))),"")</f>
        <v>200</v>
      </c>
      <c r="AK91" s="32">
        <v>400</v>
      </c>
      <c r="AL91" s="32">
        <v>600</v>
      </c>
      <c r="AM91" s="32">
        <v>800</v>
      </c>
      <c r="AN91" s="32">
        <v>1000</v>
      </c>
      <c r="AO91" s="32">
        <v>1200</v>
      </c>
      <c r="AP91" s="32">
        <v>1500</v>
      </c>
      <c r="AQ91" s="32">
        <v>2000</v>
      </c>
      <c r="AR91" s="32">
        <v>2400</v>
      </c>
      <c r="BG91" s="32"/>
    </row>
    <row r="92" spans="1:59" x14ac:dyDescent="0.3">
      <c r="A92" s="32" t="s">
        <v>87</v>
      </c>
      <c r="B92" s="23" t="s">
        <v>5062</v>
      </c>
      <c r="C92" s="23" t="s">
        <v>81</v>
      </c>
      <c r="D92" s="23" t="s">
        <v>89</v>
      </c>
      <c r="E92" s="23" t="s">
        <v>90</v>
      </c>
      <c r="F92" s="23" t="s">
        <v>91</v>
      </c>
      <c r="G92" s="23" t="s">
        <v>4998</v>
      </c>
      <c r="H92" s="69" t="s">
        <v>5921</v>
      </c>
      <c r="I92" s="23">
        <v>2000</v>
      </c>
      <c r="J92" s="23" t="s">
        <v>1109</v>
      </c>
      <c r="K92" s="78">
        <f>Equipment_Log[[#This Row],[Notes]]*1.34</f>
        <v>14.485400000000002</v>
      </c>
      <c r="L92" s="23">
        <v>2500</v>
      </c>
      <c r="M9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92" s="23" t="s">
        <v>87</v>
      </c>
      <c r="O92" s="23" t="s">
        <v>1107</v>
      </c>
      <c r="P92" s="23" t="s">
        <v>560</v>
      </c>
      <c r="Q92" s="23">
        <v>2000</v>
      </c>
      <c r="R9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2" s="77">
        <v>44986</v>
      </c>
      <c r="U92" s="23">
        <v>1</v>
      </c>
      <c r="V92" s="23" t="s">
        <v>5751</v>
      </c>
      <c r="W92" s="23" t="s">
        <v>5754</v>
      </c>
      <c r="X92" s="10">
        <v>10.81</v>
      </c>
      <c r="Z92" s="10"/>
      <c r="AA92" s="32" t="str" cm="1">
        <f t="array" ref="AA92">IFERROR(TRANSPOSE(_xlfn._xlws.SORT(_xlfn.UNIQUE(_xlfn._xlws.FILTER(idTable[[Sub System Class]:[Sub System Class]],(idTable[[Asset Category]:[Asset Category]]=$N92)* (idTable[[Sub System Type]:[Sub System Type]]=$O92))))),"")</f>
        <v>All</v>
      </c>
      <c r="AJ92" s="32" cm="1">
        <f t="array" ref="AJ92:AR92">IFERROR(TRANSPOSE(_xlfn._xlws.SORT(_xlfn.UNIQUE(_xlfn._xlws.FILTER(idTable[[Equipment Size]:[Equipment Size]],(idTable[[Asset Category]:[Asset Category]]=$N92)* (idTable[[Sub System Type]:[Sub System Type]]=$O92)*(idTable[[Sub System Class]:[Sub System Class]]=$P92))))),"")</f>
        <v>200</v>
      </c>
      <c r="AK92" s="32">
        <v>400</v>
      </c>
      <c r="AL92" s="32">
        <v>600</v>
      </c>
      <c r="AM92" s="32">
        <v>800</v>
      </c>
      <c r="AN92" s="32">
        <v>1000</v>
      </c>
      <c r="AO92" s="32">
        <v>1200</v>
      </c>
      <c r="AP92" s="32">
        <v>1500</v>
      </c>
      <c r="AQ92" s="32">
        <v>2000</v>
      </c>
      <c r="AR92" s="32">
        <v>2400</v>
      </c>
      <c r="BG92" s="32"/>
    </row>
    <row r="93" spans="1:59" x14ac:dyDescent="0.3">
      <c r="A93" s="32" t="s">
        <v>87</v>
      </c>
      <c r="B93" s="23" t="s">
        <v>5063</v>
      </c>
      <c r="C93" s="23" t="s">
        <v>81</v>
      </c>
      <c r="D93" s="23" t="s">
        <v>89</v>
      </c>
      <c r="E93" s="23" t="s">
        <v>90</v>
      </c>
      <c r="F93" s="23" t="s">
        <v>91</v>
      </c>
      <c r="G93" s="23" t="s">
        <v>4998</v>
      </c>
      <c r="H93" s="23" t="s">
        <v>5132</v>
      </c>
      <c r="I93" s="23">
        <v>1395</v>
      </c>
      <c r="J93" s="23" t="s">
        <v>1109</v>
      </c>
      <c r="K93" s="78">
        <f>Equipment_Log[[#This Row],[Notes]]*1.34</f>
        <v>10.1036</v>
      </c>
      <c r="L93" s="23">
        <v>2500</v>
      </c>
      <c r="M9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93" s="23" t="s">
        <v>87</v>
      </c>
      <c r="O93" s="23" t="s">
        <v>1107</v>
      </c>
      <c r="P93" s="23" t="s">
        <v>560</v>
      </c>
      <c r="Q93" s="23">
        <v>1500</v>
      </c>
      <c r="R9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3" s="77">
        <v>44986</v>
      </c>
      <c r="U93" s="23">
        <v>1</v>
      </c>
      <c r="V93" s="23" t="s">
        <v>5751</v>
      </c>
      <c r="W93" s="23" t="s">
        <v>5753</v>
      </c>
      <c r="X93" s="10">
        <v>7.54</v>
      </c>
      <c r="Z93" s="10"/>
      <c r="AA93" s="32" t="str" cm="1">
        <f t="array" ref="AA93">IFERROR(TRANSPOSE(_xlfn._xlws.SORT(_xlfn.UNIQUE(_xlfn._xlws.FILTER(idTable[[Sub System Class]:[Sub System Class]],(idTable[[Asset Category]:[Asset Category]]=$N93)* (idTable[[Sub System Type]:[Sub System Type]]=$O93))))),"")</f>
        <v>All</v>
      </c>
      <c r="AJ93" s="32" cm="1">
        <f t="array" ref="AJ93:AR93">IFERROR(TRANSPOSE(_xlfn._xlws.SORT(_xlfn.UNIQUE(_xlfn._xlws.FILTER(idTable[[Equipment Size]:[Equipment Size]],(idTable[[Asset Category]:[Asset Category]]=$N93)* (idTable[[Sub System Type]:[Sub System Type]]=$O93)*(idTable[[Sub System Class]:[Sub System Class]]=$P93))))),"")</f>
        <v>200</v>
      </c>
      <c r="AK93" s="32">
        <v>400</v>
      </c>
      <c r="AL93" s="32">
        <v>600</v>
      </c>
      <c r="AM93" s="32">
        <v>800</v>
      </c>
      <c r="AN93" s="32">
        <v>1000</v>
      </c>
      <c r="AO93" s="32">
        <v>1200</v>
      </c>
      <c r="AP93" s="32">
        <v>1500</v>
      </c>
      <c r="AQ93" s="32">
        <v>2000</v>
      </c>
      <c r="AR93" s="32">
        <v>2400</v>
      </c>
      <c r="BG93" s="32"/>
    </row>
    <row r="94" spans="1:59" x14ac:dyDescent="0.3">
      <c r="A94" s="32" t="s">
        <v>87</v>
      </c>
      <c r="B94" s="23" t="s">
        <v>5064</v>
      </c>
      <c r="C94" s="23" t="s">
        <v>81</v>
      </c>
      <c r="D94" s="23" t="s">
        <v>89</v>
      </c>
      <c r="E94" s="23" t="s">
        <v>90</v>
      </c>
      <c r="F94" s="23" t="s">
        <v>91</v>
      </c>
      <c r="G94" s="23" t="s">
        <v>4998</v>
      </c>
      <c r="H94" s="23" t="s">
        <v>5133</v>
      </c>
      <c r="I94" s="23">
        <v>1200</v>
      </c>
      <c r="J94" s="23" t="s">
        <v>1109</v>
      </c>
      <c r="K94" s="78">
        <f>Equipment_Log[[#This Row],[Notes]]*1.34</f>
        <v>8.6966000000000001</v>
      </c>
      <c r="L94" s="23">
        <v>2500</v>
      </c>
      <c r="M9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94" s="23" t="s">
        <v>87</v>
      </c>
      <c r="O94" s="23" t="s">
        <v>1107</v>
      </c>
      <c r="P94" s="23" t="s">
        <v>560</v>
      </c>
      <c r="Q94" s="23">
        <v>1200</v>
      </c>
      <c r="R9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4" s="77">
        <v>44986</v>
      </c>
      <c r="U94" s="23">
        <v>1</v>
      </c>
      <c r="V94" s="23" t="s">
        <v>5751</v>
      </c>
      <c r="W94" s="23" t="s">
        <v>5752</v>
      </c>
      <c r="X94" s="10">
        <v>6.49</v>
      </c>
      <c r="Z94" s="10"/>
      <c r="AA94" s="32" t="str" cm="1">
        <f t="array" ref="AA94">IFERROR(TRANSPOSE(_xlfn._xlws.SORT(_xlfn.UNIQUE(_xlfn._xlws.FILTER(idTable[[Sub System Class]:[Sub System Class]],(idTable[[Asset Category]:[Asset Category]]=$N94)* (idTable[[Sub System Type]:[Sub System Type]]=$O94))))),"")</f>
        <v>All</v>
      </c>
      <c r="AJ94" s="32" cm="1">
        <f t="array" ref="AJ94:AR94">IFERROR(TRANSPOSE(_xlfn._xlws.SORT(_xlfn.UNIQUE(_xlfn._xlws.FILTER(idTable[[Equipment Size]:[Equipment Size]],(idTable[[Asset Category]:[Asset Category]]=$N94)* (idTable[[Sub System Type]:[Sub System Type]]=$O94)*(idTable[[Sub System Class]:[Sub System Class]]=$P94))))),"")</f>
        <v>200</v>
      </c>
      <c r="AK94" s="32">
        <v>400</v>
      </c>
      <c r="AL94" s="32">
        <v>600</v>
      </c>
      <c r="AM94" s="32">
        <v>800</v>
      </c>
      <c r="AN94" s="32">
        <v>1000</v>
      </c>
      <c r="AO94" s="32">
        <v>1200</v>
      </c>
      <c r="AP94" s="32">
        <v>1500</v>
      </c>
      <c r="AQ94" s="32">
        <v>2000</v>
      </c>
      <c r="AR94" s="32">
        <v>2400</v>
      </c>
      <c r="BG94" s="32"/>
    </row>
    <row r="95" spans="1:59" x14ac:dyDescent="0.3">
      <c r="A95" s="32" t="s">
        <v>87</v>
      </c>
      <c r="B95" s="23" t="s">
        <v>5065</v>
      </c>
      <c r="C95" s="23" t="s">
        <v>81</v>
      </c>
      <c r="D95" s="23" t="s">
        <v>89</v>
      </c>
      <c r="E95" s="23" t="s">
        <v>90</v>
      </c>
      <c r="F95" s="23" t="s">
        <v>91</v>
      </c>
      <c r="G95" s="23" t="s">
        <v>4998</v>
      </c>
      <c r="H95" s="23" t="s">
        <v>5134</v>
      </c>
      <c r="I95" s="23">
        <v>1200</v>
      </c>
      <c r="J95" s="23" t="s">
        <v>1109</v>
      </c>
      <c r="K95" s="78">
        <f>Equipment_Log[[#This Row],[Notes]]*1.34</f>
        <v>8.6966000000000001</v>
      </c>
      <c r="L95" s="23">
        <v>2500</v>
      </c>
      <c r="M9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95" s="23" t="s">
        <v>87</v>
      </c>
      <c r="O95" s="23" t="s">
        <v>1107</v>
      </c>
      <c r="P95" s="23" t="s">
        <v>560</v>
      </c>
      <c r="Q95" s="23">
        <v>1200</v>
      </c>
      <c r="R9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5" s="77">
        <v>44986</v>
      </c>
      <c r="U95" s="23">
        <v>1</v>
      </c>
      <c r="V95" s="23" t="s">
        <v>5751</v>
      </c>
      <c r="W95" s="23" t="s">
        <v>5752</v>
      </c>
      <c r="X95" s="10">
        <v>6.49</v>
      </c>
      <c r="Z95" s="10"/>
      <c r="AA95" s="32" t="str" cm="1">
        <f t="array" ref="AA95">IFERROR(TRANSPOSE(_xlfn._xlws.SORT(_xlfn.UNIQUE(_xlfn._xlws.FILTER(idTable[[Sub System Class]:[Sub System Class]],(idTable[[Asset Category]:[Asset Category]]=$N95)* (idTable[[Sub System Type]:[Sub System Type]]=$O95))))),"")</f>
        <v>All</v>
      </c>
      <c r="AJ95" s="32" cm="1">
        <f t="array" ref="AJ95:AR95">IFERROR(TRANSPOSE(_xlfn._xlws.SORT(_xlfn.UNIQUE(_xlfn._xlws.FILTER(idTable[[Equipment Size]:[Equipment Size]],(idTable[[Asset Category]:[Asset Category]]=$N95)* (idTable[[Sub System Type]:[Sub System Type]]=$O95)*(idTable[[Sub System Class]:[Sub System Class]]=$P95))))),"")</f>
        <v>200</v>
      </c>
      <c r="AK95" s="32">
        <v>400</v>
      </c>
      <c r="AL95" s="32">
        <v>600</v>
      </c>
      <c r="AM95" s="32">
        <v>800</v>
      </c>
      <c r="AN95" s="32">
        <v>1000</v>
      </c>
      <c r="AO95" s="32">
        <v>1200</v>
      </c>
      <c r="AP95" s="32">
        <v>1500</v>
      </c>
      <c r="AQ95" s="32">
        <v>2000</v>
      </c>
      <c r="AR95" s="32">
        <v>2400</v>
      </c>
      <c r="BG95" s="32"/>
    </row>
    <row r="96" spans="1:59" x14ac:dyDescent="0.3">
      <c r="A96" s="32" t="s">
        <v>87</v>
      </c>
      <c r="B96" s="23" t="s">
        <v>5066</v>
      </c>
      <c r="C96" s="23" t="s">
        <v>81</v>
      </c>
      <c r="D96" s="23" t="s">
        <v>89</v>
      </c>
      <c r="E96" s="23" t="s">
        <v>90</v>
      </c>
      <c r="F96" s="23" t="s">
        <v>91</v>
      </c>
      <c r="G96" s="23" t="s">
        <v>4998</v>
      </c>
      <c r="H96" s="23" t="s">
        <v>5135</v>
      </c>
      <c r="I96" s="23">
        <v>1000</v>
      </c>
      <c r="J96" s="23" t="s">
        <v>1109</v>
      </c>
      <c r="K96" s="78">
        <f>Equipment_Log[[#This Row],[Notes]]*1.34</f>
        <v>7.2494000000000005</v>
      </c>
      <c r="L96" s="23">
        <v>2500</v>
      </c>
      <c r="M9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96" s="23" t="s">
        <v>87</v>
      </c>
      <c r="O96" s="23" t="s">
        <v>1107</v>
      </c>
      <c r="P96" s="23" t="s">
        <v>560</v>
      </c>
      <c r="Q96" s="23">
        <v>1000</v>
      </c>
      <c r="R9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6" s="77">
        <v>44986</v>
      </c>
      <c r="U96" s="23">
        <v>1</v>
      </c>
      <c r="V96" s="23" t="s">
        <v>5748</v>
      </c>
      <c r="W96" s="23" t="s">
        <v>5750</v>
      </c>
      <c r="X96" s="10">
        <v>5.41</v>
      </c>
      <c r="Z96" s="10"/>
      <c r="AA96" s="32" t="str" cm="1">
        <f t="array" ref="AA96">IFERROR(TRANSPOSE(_xlfn._xlws.SORT(_xlfn.UNIQUE(_xlfn._xlws.FILTER(idTable[[Sub System Class]:[Sub System Class]],(idTable[[Asset Category]:[Asset Category]]=$N96)* (idTable[[Sub System Type]:[Sub System Type]]=$O96))))),"")</f>
        <v>All</v>
      </c>
      <c r="AJ96" s="32" cm="1">
        <f t="array" ref="AJ96:AR96">IFERROR(TRANSPOSE(_xlfn._xlws.SORT(_xlfn.UNIQUE(_xlfn._xlws.FILTER(idTable[[Equipment Size]:[Equipment Size]],(idTable[[Asset Category]:[Asset Category]]=$N96)* (idTable[[Sub System Type]:[Sub System Type]]=$O96)*(idTable[[Sub System Class]:[Sub System Class]]=$P96))))),"")</f>
        <v>200</v>
      </c>
      <c r="AK96" s="32">
        <v>400</v>
      </c>
      <c r="AL96" s="32">
        <v>600</v>
      </c>
      <c r="AM96" s="32">
        <v>800</v>
      </c>
      <c r="AN96" s="32">
        <v>1000</v>
      </c>
      <c r="AO96" s="32">
        <v>1200</v>
      </c>
      <c r="AP96" s="32">
        <v>1500</v>
      </c>
      <c r="AQ96" s="32">
        <v>2000</v>
      </c>
      <c r="AR96" s="32">
        <v>2400</v>
      </c>
      <c r="BG96" s="32"/>
    </row>
    <row r="97" spans="1:59" x14ac:dyDescent="0.3">
      <c r="A97" s="32" t="s">
        <v>87</v>
      </c>
      <c r="B97" s="23" t="s">
        <v>5067</v>
      </c>
      <c r="C97" s="23" t="s">
        <v>81</v>
      </c>
      <c r="D97" s="23" t="s">
        <v>89</v>
      </c>
      <c r="E97" s="23" t="s">
        <v>90</v>
      </c>
      <c r="F97" s="23" t="s">
        <v>91</v>
      </c>
      <c r="G97" s="23" t="s">
        <v>4998</v>
      </c>
      <c r="H97" s="23" t="s">
        <v>5136</v>
      </c>
      <c r="I97" s="23">
        <v>1590</v>
      </c>
      <c r="J97" s="23" t="s">
        <v>1109</v>
      </c>
      <c r="K97" s="78">
        <f>Equipment_Log[[#This Row],[Notes]]*1.34</f>
        <v>11.524000000000001</v>
      </c>
      <c r="L97" s="23">
        <v>2500</v>
      </c>
      <c r="M9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97" s="23" t="s">
        <v>87</v>
      </c>
      <c r="O97" s="23" t="s">
        <v>1107</v>
      </c>
      <c r="P97" s="23" t="s">
        <v>560</v>
      </c>
      <c r="Q97" s="23">
        <v>1500</v>
      </c>
      <c r="R9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7" s="77">
        <v>44986</v>
      </c>
      <c r="U97" s="23">
        <v>1</v>
      </c>
      <c r="V97" s="23" t="s">
        <v>509</v>
      </c>
      <c r="W97" s="23" t="s">
        <v>5746</v>
      </c>
      <c r="X97" s="10">
        <v>8.6</v>
      </c>
      <c r="Z97" s="10"/>
      <c r="AA97" s="32" t="str" cm="1">
        <f t="array" ref="AA97">IFERROR(TRANSPOSE(_xlfn._xlws.SORT(_xlfn.UNIQUE(_xlfn._xlws.FILTER(idTable[[Sub System Class]:[Sub System Class]],(idTable[[Asset Category]:[Asset Category]]=$N97)* (idTable[[Sub System Type]:[Sub System Type]]=$O97))))),"")</f>
        <v>All</v>
      </c>
      <c r="AJ97" s="32" cm="1">
        <f t="array" ref="AJ97:AR97">IFERROR(TRANSPOSE(_xlfn._xlws.SORT(_xlfn.UNIQUE(_xlfn._xlws.FILTER(idTable[[Equipment Size]:[Equipment Size]],(idTable[[Asset Category]:[Asset Category]]=$N97)* (idTable[[Sub System Type]:[Sub System Type]]=$O97)*(idTable[[Sub System Class]:[Sub System Class]]=$P97))))),"")</f>
        <v>200</v>
      </c>
      <c r="AK97" s="32">
        <v>400</v>
      </c>
      <c r="AL97" s="32">
        <v>600</v>
      </c>
      <c r="AM97" s="32">
        <v>800</v>
      </c>
      <c r="AN97" s="32">
        <v>1000</v>
      </c>
      <c r="AO97" s="32">
        <v>1200</v>
      </c>
      <c r="AP97" s="32">
        <v>1500</v>
      </c>
      <c r="AQ97" s="32">
        <v>2000</v>
      </c>
      <c r="AR97" s="32">
        <v>2400</v>
      </c>
      <c r="BG97" s="32"/>
    </row>
    <row r="98" spans="1:59" x14ac:dyDescent="0.3">
      <c r="A98" s="32" t="s">
        <v>87</v>
      </c>
      <c r="B98" s="23" t="s">
        <v>5068</v>
      </c>
      <c r="C98" s="23" t="s">
        <v>81</v>
      </c>
      <c r="D98" s="23" t="s">
        <v>89</v>
      </c>
      <c r="E98" s="23" t="s">
        <v>90</v>
      </c>
      <c r="F98" s="23" t="s">
        <v>91</v>
      </c>
      <c r="G98" s="23" t="s">
        <v>4998</v>
      </c>
      <c r="H98" s="23" t="s">
        <v>5137</v>
      </c>
      <c r="I98" s="23">
        <v>2000</v>
      </c>
      <c r="J98" s="23" t="s">
        <v>1109</v>
      </c>
      <c r="K98" s="78">
        <f>Equipment_Log[[#This Row],[Notes]]*1.34</f>
        <v>14.485400000000002</v>
      </c>
      <c r="L98" s="23">
        <v>2500</v>
      </c>
      <c r="M9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98" s="23" t="s">
        <v>87</v>
      </c>
      <c r="O98" s="23" t="s">
        <v>1107</v>
      </c>
      <c r="P98" s="23" t="s">
        <v>560</v>
      </c>
      <c r="Q98" s="23">
        <v>2000</v>
      </c>
      <c r="R9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8" s="77">
        <v>44986</v>
      </c>
      <c r="U98" s="23">
        <v>1</v>
      </c>
      <c r="V98" s="23" t="s">
        <v>509</v>
      </c>
      <c r="W98" s="23" t="s">
        <v>5755</v>
      </c>
      <c r="X98" s="10">
        <v>10.81</v>
      </c>
      <c r="Z98" s="10"/>
      <c r="AA98" s="32" t="str" cm="1">
        <f t="array" ref="AA98">IFERROR(TRANSPOSE(_xlfn._xlws.SORT(_xlfn.UNIQUE(_xlfn._xlws.FILTER(idTable[[Sub System Class]:[Sub System Class]],(idTable[[Asset Category]:[Asset Category]]=$N98)* (idTable[[Sub System Type]:[Sub System Type]]=$O98))))),"")</f>
        <v>All</v>
      </c>
      <c r="AJ98" s="32" cm="1">
        <f t="array" ref="AJ98:AR98">IFERROR(TRANSPOSE(_xlfn._xlws.SORT(_xlfn.UNIQUE(_xlfn._xlws.FILTER(idTable[[Equipment Size]:[Equipment Size]],(idTable[[Asset Category]:[Asset Category]]=$N98)* (idTable[[Sub System Type]:[Sub System Type]]=$O98)*(idTable[[Sub System Class]:[Sub System Class]]=$P98))))),"")</f>
        <v>200</v>
      </c>
      <c r="AK98" s="32">
        <v>400</v>
      </c>
      <c r="AL98" s="32">
        <v>600</v>
      </c>
      <c r="AM98" s="32">
        <v>800</v>
      </c>
      <c r="AN98" s="32">
        <v>1000</v>
      </c>
      <c r="AO98" s="32">
        <v>1200</v>
      </c>
      <c r="AP98" s="32">
        <v>1500</v>
      </c>
      <c r="AQ98" s="32">
        <v>2000</v>
      </c>
      <c r="AR98" s="32">
        <v>2400</v>
      </c>
      <c r="BG98" s="32"/>
    </row>
    <row r="99" spans="1:59" x14ac:dyDescent="0.3">
      <c r="A99" s="32" t="s">
        <v>87</v>
      </c>
      <c r="B99" s="23" t="s">
        <v>5069</v>
      </c>
      <c r="C99" s="23" t="s">
        <v>81</v>
      </c>
      <c r="D99" s="23" t="s">
        <v>89</v>
      </c>
      <c r="E99" s="23" t="s">
        <v>90</v>
      </c>
      <c r="F99" s="23" t="s">
        <v>91</v>
      </c>
      <c r="G99" s="23" t="s">
        <v>4998</v>
      </c>
      <c r="H99" s="23" t="s">
        <v>5138</v>
      </c>
      <c r="I99" s="23">
        <v>2000</v>
      </c>
      <c r="J99" s="23" t="s">
        <v>1109</v>
      </c>
      <c r="K99" s="78">
        <f>Equipment_Log[[#This Row],[Notes]]*1.34</f>
        <v>14.485400000000002</v>
      </c>
      <c r="L99" s="23">
        <v>2500</v>
      </c>
      <c r="M9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99" s="23" t="s">
        <v>87</v>
      </c>
      <c r="O99" s="23" t="s">
        <v>1107</v>
      </c>
      <c r="P99" s="23" t="s">
        <v>560</v>
      </c>
      <c r="Q99" s="23">
        <v>2000</v>
      </c>
      <c r="R9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9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99" s="77">
        <v>44986</v>
      </c>
      <c r="U99" s="23">
        <v>1</v>
      </c>
      <c r="V99" s="23" t="s">
        <v>509</v>
      </c>
      <c r="W99" s="23" t="s">
        <v>5755</v>
      </c>
      <c r="X99" s="10">
        <v>10.81</v>
      </c>
      <c r="Z99" s="10"/>
      <c r="AA99" s="32" t="str" cm="1">
        <f t="array" ref="AA99">IFERROR(TRANSPOSE(_xlfn._xlws.SORT(_xlfn.UNIQUE(_xlfn._xlws.FILTER(idTable[[Sub System Class]:[Sub System Class]],(idTable[[Asset Category]:[Asset Category]]=$N99)* (idTable[[Sub System Type]:[Sub System Type]]=$O99))))),"")</f>
        <v>All</v>
      </c>
      <c r="AJ99" s="32" cm="1">
        <f t="array" ref="AJ99:AR99">IFERROR(TRANSPOSE(_xlfn._xlws.SORT(_xlfn.UNIQUE(_xlfn._xlws.FILTER(idTable[[Equipment Size]:[Equipment Size]],(idTable[[Asset Category]:[Asset Category]]=$N99)* (idTable[[Sub System Type]:[Sub System Type]]=$O99)*(idTable[[Sub System Class]:[Sub System Class]]=$P99))))),"")</f>
        <v>200</v>
      </c>
      <c r="AK99" s="32">
        <v>400</v>
      </c>
      <c r="AL99" s="32">
        <v>600</v>
      </c>
      <c r="AM99" s="32">
        <v>800</v>
      </c>
      <c r="AN99" s="32">
        <v>1000</v>
      </c>
      <c r="AO99" s="32">
        <v>1200</v>
      </c>
      <c r="AP99" s="32">
        <v>1500</v>
      </c>
      <c r="AQ99" s="32">
        <v>2000</v>
      </c>
      <c r="AR99" s="32">
        <v>2400</v>
      </c>
      <c r="BG99" s="32"/>
    </row>
    <row r="100" spans="1:59" x14ac:dyDescent="0.3">
      <c r="A100" s="32" t="s">
        <v>87</v>
      </c>
      <c r="B100" s="23" t="s">
        <v>5070</v>
      </c>
      <c r="C100" s="23" t="s">
        <v>81</v>
      </c>
      <c r="D100" s="23" t="s">
        <v>89</v>
      </c>
      <c r="E100" s="23" t="s">
        <v>90</v>
      </c>
      <c r="F100" s="23" t="s">
        <v>91</v>
      </c>
      <c r="G100" s="23" t="s">
        <v>4998</v>
      </c>
      <c r="H100" s="23" t="s">
        <v>5139</v>
      </c>
      <c r="I100" s="23">
        <v>2000</v>
      </c>
      <c r="J100" s="23" t="s">
        <v>1109</v>
      </c>
      <c r="K100" s="78">
        <f>Equipment_Log[[#This Row],[Notes]]*1.34</f>
        <v>14.485400000000002</v>
      </c>
      <c r="L100" s="23">
        <v>2500</v>
      </c>
      <c r="M10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00" s="23" t="s">
        <v>87</v>
      </c>
      <c r="O100" s="23" t="s">
        <v>1107</v>
      </c>
      <c r="P100" s="23" t="s">
        <v>560</v>
      </c>
      <c r="Q100" s="23">
        <v>2000</v>
      </c>
      <c r="R10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0" s="77">
        <v>44986</v>
      </c>
      <c r="U100" s="23">
        <v>1</v>
      </c>
      <c r="V100" s="23" t="s">
        <v>509</v>
      </c>
      <c r="W100" s="23" t="s">
        <v>5755</v>
      </c>
      <c r="X100" s="10">
        <v>10.81</v>
      </c>
      <c r="Z100" s="10"/>
      <c r="AA100" s="32" t="str" cm="1">
        <f t="array" ref="AA100">IFERROR(TRANSPOSE(_xlfn._xlws.SORT(_xlfn.UNIQUE(_xlfn._xlws.FILTER(idTable[[Sub System Class]:[Sub System Class]],(idTable[[Asset Category]:[Asset Category]]=$N100)* (idTable[[Sub System Type]:[Sub System Type]]=$O100))))),"")</f>
        <v>All</v>
      </c>
      <c r="AJ100" s="32" cm="1">
        <f t="array" ref="AJ100:AR100">IFERROR(TRANSPOSE(_xlfn._xlws.SORT(_xlfn.UNIQUE(_xlfn._xlws.FILTER(idTable[[Equipment Size]:[Equipment Size]],(idTable[[Asset Category]:[Asset Category]]=$N100)* (idTable[[Sub System Type]:[Sub System Type]]=$O100)*(idTable[[Sub System Class]:[Sub System Class]]=$P100))))),"")</f>
        <v>200</v>
      </c>
      <c r="AK100" s="32">
        <v>400</v>
      </c>
      <c r="AL100" s="32">
        <v>600</v>
      </c>
      <c r="AM100" s="32">
        <v>800</v>
      </c>
      <c r="AN100" s="32">
        <v>1000</v>
      </c>
      <c r="AO100" s="32">
        <v>1200</v>
      </c>
      <c r="AP100" s="32">
        <v>1500</v>
      </c>
      <c r="AQ100" s="32">
        <v>2000</v>
      </c>
      <c r="AR100" s="32">
        <v>2400</v>
      </c>
      <c r="BG100" s="32"/>
    </row>
    <row r="101" spans="1:59" x14ac:dyDescent="0.3">
      <c r="A101" s="32" t="s">
        <v>87</v>
      </c>
      <c r="B101" s="23" t="s">
        <v>5071</v>
      </c>
      <c r="C101" s="23" t="s">
        <v>81</v>
      </c>
      <c r="D101" s="23" t="s">
        <v>89</v>
      </c>
      <c r="E101" s="23" t="s">
        <v>90</v>
      </c>
      <c r="F101" s="23" t="s">
        <v>91</v>
      </c>
      <c r="G101" s="23" t="s">
        <v>4998</v>
      </c>
      <c r="H101" s="23" t="s">
        <v>5140</v>
      </c>
      <c r="I101" s="23">
        <v>1800</v>
      </c>
      <c r="J101" s="23" t="s">
        <v>1109</v>
      </c>
      <c r="K101" s="78">
        <f>Equipment_Log[[#This Row],[Notes]]*1.34</f>
        <v>13.038200000000002</v>
      </c>
      <c r="L101" s="23">
        <v>2500</v>
      </c>
      <c r="M10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01" s="23" t="s">
        <v>87</v>
      </c>
      <c r="O101" s="23" t="s">
        <v>1107</v>
      </c>
      <c r="P101" s="23" t="s">
        <v>560</v>
      </c>
      <c r="Q101" s="23">
        <v>2000</v>
      </c>
      <c r="R10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1" s="77">
        <v>44986</v>
      </c>
      <c r="U101" s="23">
        <v>1</v>
      </c>
      <c r="V101" s="23" t="s">
        <v>5749</v>
      </c>
      <c r="W101" s="23" t="s">
        <v>5747</v>
      </c>
      <c r="X101" s="10">
        <v>9.73</v>
      </c>
      <c r="Z101" s="10"/>
      <c r="AA101" s="32" t="str" cm="1">
        <f t="array" ref="AA101">IFERROR(TRANSPOSE(_xlfn._xlws.SORT(_xlfn.UNIQUE(_xlfn._xlws.FILTER(idTable[[Sub System Class]:[Sub System Class]],(idTable[[Asset Category]:[Asset Category]]=$N101)* (idTable[[Sub System Type]:[Sub System Type]]=$O101))))),"")</f>
        <v>All</v>
      </c>
      <c r="AJ101" s="32" cm="1">
        <f t="array" ref="AJ101:AR101">IFERROR(TRANSPOSE(_xlfn._xlws.SORT(_xlfn.UNIQUE(_xlfn._xlws.FILTER(idTable[[Equipment Size]:[Equipment Size]],(idTable[[Asset Category]:[Asset Category]]=$N101)* (idTable[[Sub System Type]:[Sub System Type]]=$O101)*(idTable[[Sub System Class]:[Sub System Class]]=$P101))))),"")</f>
        <v>200</v>
      </c>
      <c r="AK101" s="32">
        <v>400</v>
      </c>
      <c r="AL101" s="32">
        <v>600</v>
      </c>
      <c r="AM101" s="32">
        <v>800</v>
      </c>
      <c r="AN101" s="32">
        <v>1000</v>
      </c>
      <c r="AO101" s="32">
        <v>1200</v>
      </c>
      <c r="AP101" s="32">
        <v>1500</v>
      </c>
      <c r="AQ101" s="32">
        <v>2000</v>
      </c>
      <c r="AR101" s="32">
        <v>2400</v>
      </c>
      <c r="BG101" s="32"/>
    </row>
    <row r="102" spans="1:59" x14ac:dyDescent="0.3">
      <c r="A102" s="32" t="s">
        <v>87</v>
      </c>
      <c r="B102" s="23" t="s">
        <v>5072</v>
      </c>
      <c r="C102" s="23" t="s">
        <v>81</v>
      </c>
      <c r="D102" s="23" t="s">
        <v>89</v>
      </c>
      <c r="E102" s="23" t="s">
        <v>90</v>
      </c>
      <c r="F102" s="23" t="s">
        <v>91</v>
      </c>
      <c r="G102" s="23" t="s">
        <v>4998</v>
      </c>
      <c r="H102" s="23" t="s">
        <v>5141</v>
      </c>
      <c r="I102" s="23">
        <v>1000</v>
      </c>
      <c r="J102" s="23" t="s">
        <v>1109</v>
      </c>
      <c r="K102" s="78">
        <f>Equipment_Log[[#This Row],[Notes]]*1.34</f>
        <v>7.2494000000000005</v>
      </c>
      <c r="L102" s="23">
        <v>2500</v>
      </c>
      <c r="M10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02" s="23" t="s">
        <v>87</v>
      </c>
      <c r="O102" s="23" t="s">
        <v>1107</v>
      </c>
      <c r="P102" s="23" t="s">
        <v>560</v>
      </c>
      <c r="Q102" s="23">
        <v>1000</v>
      </c>
      <c r="R10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2" s="77">
        <v>44986</v>
      </c>
      <c r="U102" s="23">
        <v>1</v>
      </c>
      <c r="V102" s="23" t="s">
        <v>5748</v>
      </c>
      <c r="W102" s="23" t="s">
        <v>5750</v>
      </c>
      <c r="X102" s="10">
        <v>5.41</v>
      </c>
      <c r="Z102" s="10"/>
      <c r="AA102" s="32" t="str" cm="1">
        <f t="array" ref="AA102">IFERROR(TRANSPOSE(_xlfn._xlws.SORT(_xlfn.UNIQUE(_xlfn._xlws.FILTER(idTable[[Sub System Class]:[Sub System Class]],(idTable[[Asset Category]:[Asset Category]]=$N102)* (idTable[[Sub System Type]:[Sub System Type]]=$O102))))),"")</f>
        <v>All</v>
      </c>
      <c r="AJ102" s="32" cm="1">
        <f t="array" ref="AJ102:AR102">IFERROR(TRANSPOSE(_xlfn._xlws.SORT(_xlfn.UNIQUE(_xlfn._xlws.FILTER(idTable[[Equipment Size]:[Equipment Size]],(idTable[[Asset Category]:[Asset Category]]=$N102)* (idTable[[Sub System Type]:[Sub System Type]]=$O102)*(idTable[[Sub System Class]:[Sub System Class]]=$P102))))),"")</f>
        <v>200</v>
      </c>
      <c r="AK102" s="32">
        <v>400</v>
      </c>
      <c r="AL102" s="32">
        <v>600</v>
      </c>
      <c r="AM102" s="32">
        <v>800</v>
      </c>
      <c r="AN102" s="32">
        <v>1000</v>
      </c>
      <c r="AO102" s="32">
        <v>1200</v>
      </c>
      <c r="AP102" s="32">
        <v>1500</v>
      </c>
      <c r="AQ102" s="32">
        <v>2000</v>
      </c>
      <c r="AR102" s="32">
        <v>2400</v>
      </c>
      <c r="BG102" s="32"/>
    </row>
    <row r="103" spans="1:59" x14ac:dyDescent="0.3">
      <c r="A103" s="32" t="s">
        <v>87</v>
      </c>
      <c r="B103" s="23" t="s">
        <v>435</v>
      </c>
      <c r="C103" s="23" t="s">
        <v>81</v>
      </c>
      <c r="D103" s="23" t="s">
        <v>89</v>
      </c>
      <c r="E103" s="23" t="s">
        <v>90</v>
      </c>
      <c r="F103" s="23" t="s">
        <v>91</v>
      </c>
      <c r="G103" s="23" t="s">
        <v>4998</v>
      </c>
      <c r="H103" s="23" t="s">
        <v>5142</v>
      </c>
      <c r="I103" s="23">
        <v>1050</v>
      </c>
      <c r="J103" s="23" t="s">
        <v>1109</v>
      </c>
      <c r="K103" s="78">
        <f>Equipment_Log[[#This Row],[Notes]]*1.34</f>
        <v>7.6112000000000002</v>
      </c>
      <c r="L103" s="23">
        <v>2500</v>
      </c>
      <c r="M10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03" s="23" t="s">
        <v>87</v>
      </c>
      <c r="O103" s="23" t="s">
        <v>1107</v>
      </c>
      <c r="P103" s="23" t="s">
        <v>560</v>
      </c>
      <c r="Q103" s="23">
        <v>1000</v>
      </c>
      <c r="R10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3" s="77">
        <v>44986</v>
      </c>
      <c r="U103" s="23">
        <v>2</v>
      </c>
      <c r="V103" s="23" t="s">
        <v>436</v>
      </c>
      <c r="W103" s="23" t="s">
        <v>437</v>
      </c>
      <c r="X103" s="10">
        <v>5.68</v>
      </c>
      <c r="Z103" s="10"/>
      <c r="AA103" s="32" t="str" cm="1">
        <f t="array" ref="AA103">IFERROR(TRANSPOSE(_xlfn._xlws.SORT(_xlfn.UNIQUE(_xlfn._xlws.FILTER(idTable[[Sub System Class]:[Sub System Class]],(idTable[[Asset Category]:[Asset Category]]=$N103)* (idTable[[Sub System Type]:[Sub System Type]]=$O103))))),"")</f>
        <v>All</v>
      </c>
      <c r="AJ103" s="32" cm="1">
        <f t="array" ref="AJ103:AR103">IFERROR(TRANSPOSE(_xlfn._xlws.SORT(_xlfn.UNIQUE(_xlfn._xlws.FILTER(idTable[[Equipment Size]:[Equipment Size]],(idTable[[Asset Category]:[Asset Category]]=$N103)* (idTable[[Sub System Type]:[Sub System Type]]=$O103)*(idTable[[Sub System Class]:[Sub System Class]]=$P103))))),"")</f>
        <v>200</v>
      </c>
      <c r="AK103" s="32">
        <v>400</v>
      </c>
      <c r="AL103" s="32">
        <v>600</v>
      </c>
      <c r="AM103" s="32">
        <v>800</v>
      </c>
      <c r="AN103" s="32">
        <v>1000</v>
      </c>
      <c r="AO103" s="32">
        <v>1200</v>
      </c>
      <c r="AP103" s="32">
        <v>1500</v>
      </c>
      <c r="AQ103" s="32">
        <v>2000</v>
      </c>
      <c r="AR103" s="32">
        <v>2400</v>
      </c>
      <c r="BG103" s="32"/>
    </row>
    <row r="104" spans="1:59" x14ac:dyDescent="0.3">
      <c r="A104" s="32" t="s">
        <v>87</v>
      </c>
      <c r="B104" s="23" t="s">
        <v>438</v>
      </c>
      <c r="C104" s="23" t="s">
        <v>81</v>
      </c>
      <c r="D104" s="23" t="s">
        <v>89</v>
      </c>
      <c r="E104" s="23" t="s">
        <v>90</v>
      </c>
      <c r="F104" s="23" t="s">
        <v>91</v>
      </c>
      <c r="G104" s="23" t="s">
        <v>4998</v>
      </c>
      <c r="H104" s="23" t="s">
        <v>5143</v>
      </c>
      <c r="I104" s="23">
        <v>1000</v>
      </c>
      <c r="J104" s="23" t="s">
        <v>1109</v>
      </c>
      <c r="K104" s="78">
        <f>Equipment_Log[[#This Row],[Notes]]*1.34</f>
        <v>7.2494000000000005</v>
      </c>
      <c r="L104" s="23">
        <v>2500</v>
      </c>
      <c r="M10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04" s="23" t="s">
        <v>87</v>
      </c>
      <c r="O104" s="23" t="s">
        <v>1107</v>
      </c>
      <c r="P104" s="23" t="s">
        <v>560</v>
      </c>
      <c r="Q104" s="23">
        <v>1000</v>
      </c>
      <c r="R10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4" s="77">
        <v>44986</v>
      </c>
      <c r="U104" s="23">
        <v>2</v>
      </c>
      <c r="V104" s="23" t="s">
        <v>436</v>
      </c>
      <c r="W104" s="23" t="s">
        <v>439</v>
      </c>
      <c r="X104" s="10">
        <v>5.41</v>
      </c>
      <c r="Z104" s="10"/>
      <c r="AA104" s="32" t="str" cm="1">
        <f t="array" ref="AA104">IFERROR(TRANSPOSE(_xlfn._xlws.SORT(_xlfn.UNIQUE(_xlfn._xlws.FILTER(idTable[[Sub System Class]:[Sub System Class]],(idTable[[Asset Category]:[Asset Category]]=$N104)* (idTable[[Sub System Type]:[Sub System Type]]=$O104))))),"")</f>
        <v>All</v>
      </c>
      <c r="AJ104" s="32" cm="1">
        <f t="array" ref="AJ104:AR104">IFERROR(TRANSPOSE(_xlfn._xlws.SORT(_xlfn.UNIQUE(_xlfn._xlws.FILTER(idTable[[Equipment Size]:[Equipment Size]],(idTable[[Asset Category]:[Asset Category]]=$N104)* (idTable[[Sub System Type]:[Sub System Type]]=$O104)*(idTable[[Sub System Class]:[Sub System Class]]=$P104))))),"")</f>
        <v>200</v>
      </c>
      <c r="AK104" s="32">
        <v>400</v>
      </c>
      <c r="AL104" s="32">
        <v>600</v>
      </c>
      <c r="AM104" s="32">
        <v>800</v>
      </c>
      <c r="AN104" s="32">
        <v>1000</v>
      </c>
      <c r="AO104" s="32">
        <v>1200</v>
      </c>
      <c r="AP104" s="32">
        <v>1500</v>
      </c>
      <c r="AQ104" s="32">
        <v>2000</v>
      </c>
      <c r="AR104" s="32">
        <v>2400</v>
      </c>
      <c r="BG104" s="32"/>
    </row>
    <row r="105" spans="1:59" x14ac:dyDescent="0.3">
      <c r="A105" s="32" t="s">
        <v>87</v>
      </c>
      <c r="B105" s="23" t="s">
        <v>440</v>
      </c>
      <c r="C105" s="23" t="s">
        <v>81</v>
      </c>
      <c r="D105" s="23" t="s">
        <v>89</v>
      </c>
      <c r="E105" s="23" t="s">
        <v>90</v>
      </c>
      <c r="F105" s="23" t="s">
        <v>91</v>
      </c>
      <c r="G105" s="23" t="s">
        <v>4998</v>
      </c>
      <c r="H105" s="23" t="s">
        <v>5144</v>
      </c>
      <c r="I105" s="23">
        <v>560</v>
      </c>
      <c r="J105" s="23" t="s">
        <v>1109</v>
      </c>
      <c r="K105" s="78">
        <f>Equipment_Log[[#This Row],[Notes]]*1.34</f>
        <v>4.0602</v>
      </c>
      <c r="L105" s="23">
        <v>2500</v>
      </c>
      <c r="M10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05" s="23" t="s">
        <v>87</v>
      </c>
      <c r="O105" s="23" t="s">
        <v>1107</v>
      </c>
      <c r="P105" s="23" t="s">
        <v>560</v>
      </c>
      <c r="Q105" s="23">
        <v>600</v>
      </c>
      <c r="R10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5" s="77">
        <v>44986</v>
      </c>
      <c r="U105" s="23">
        <v>2</v>
      </c>
      <c r="V105" s="23" t="s">
        <v>436</v>
      </c>
      <c r="W105" s="23" t="s">
        <v>441</v>
      </c>
      <c r="X105" s="10">
        <v>3.03</v>
      </c>
      <c r="Z105" s="10"/>
      <c r="AA105" s="32" t="str" cm="1">
        <f t="array" ref="AA105">IFERROR(TRANSPOSE(_xlfn._xlws.SORT(_xlfn.UNIQUE(_xlfn._xlws.FILTER(idTable[[Sub System Class]:[Sub System Class]],(idTable[[Asset Category]:[Asset Category]]=$N105)* (idTable[[Sub System Type]:[Sub System Type]]=$O105))))),"")</f>
        <v>All</v>
      </c>
      <c r="AJ105" s="32" cm="1">
        <f t="array" ref="AJ105:AR105">IFERROR(TRANSPOSE(_xlfn._xlws.SORT(_xlfn.UNIQUE(_xlfn._xlws.FILTER(idTable[[Equipment Size]:[Equipment Size]],(idTable[[Asset Category]:[Asset Category]]=$N105)* (idTable[[Sub System Type]:[Sub System Type]]=$O105)*(idTable[[Sub System Class]:[Sub System Class]]=$P105))))),"")</f>
        <v>200</v>
      </c>
      <c r="AK105" s="32">
        <v>400</v>
      </c>
      <c r="AL105" s="32">
        <v>600</v>
      </c>
      <c r="AM105" s="32">
        <v>800</v>
      </c>
      <c r="AN105" s="32">
        <v>1000</v>
      </c>
      <c r="AO105" s="32">
        <v>1200</v>
      </c>
      <c r="AP105" s="32">
        <v>1500</v>
      </c>
      <c r="AQ105" s="32">
        <v>2000</v>
      </c>
      <c r="AR105" s="32">
        <v>2400</v>
      </c>
      <c r="BG105" s="32"/>
    </row>
    <row r="106" spans="1:59" x14ac:dyDescent="0.3">
      <c r="A106" s="32" t="s">
        <v>87</v>
      </c>
      <c r="B106" s="23" t="s">
        <v>442</v>
      </c>
      <c r="C106" s="23" t="s">
        <v>81</v>
      </c>
      <c r="D106" s="23" t="s">
        <v>89</v>
      </c>
      <c r="E106" s="23" t="s">
        <v>90</v>
      </c>
      <c r="F106" s="23" t="s">
        <v>91</v>
      </c>
      <c r="G106" s="23" t="s">
        <v>4998</v>
      </c>
      <c r="H106" s="23" t="s">
        <v>5145</v>
      </c>
      <c r="I106" s="23">
        <v>600</v>
      </c>
      <c r="J106" s="23" t="s">
        <v>1109</v>
      </c>
      <c r="K106" s="78">
        <f>Equipment_Log[[#This Row],[Notes]]*1.34</f>
        <v>4.3416000000000006</v>
      </c>
      <c r="L106" s="23">
        <v>2500</v>
      </c>
      <c r="M10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06" s="23" t="s">
        <v>87</v>
      </c>
      <c r="O106" s="23" t="s">
        <v>1107</v>
      </c>
      <c r="P106" s="23" t="s">
        <v>560</v>
      </c>
      <c r="Q106" s="23">
        <v>600</v>
      </c>
      <c r="R10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6" s="77">
        <v>44986</v>
      </c>
      <c r="U106" s="23">
        <v>2</v>
      </c>
      <c r="V106" s="23" t="s">
        <v>436</v>
      </c>
      <c r="W106" s="23" t="s">
        <v>439</v>
      </c>
      <c r="X106" s="10">
        <v>3.24</v>
      </c>
      <c r="Z106" s="10"/>
      <c r="AA106" s="32" t="str" cm="1">
        <f t="array" ref="AA106">IFERROR(TRANSPOSE(_xlfn._xlws.SORT(_xlfn.UNIQUE(_xlfn._xlws.FILTER(idTable[[Sub System Class]:[Sub System Class]],(idTable[[Asset Category]:[Asset Category]]=$N106)* (idTable[[Sub System Type]:[Sub System Type]]=$O106))))),"")</f>
        <v>All</v>
      </c>
      <c r="AJ106" s="32" cm="1">
        <f t="array" ref="AJ106:AR106">IFERROR(TRANSPOSE(_xlfn._xlws.SORT(_xlfn.UNIQUE(_xlfn._xlws.FILTER(idTable[[Equipment Size]:[Equipment Size]],(idTable[[Asset Category]:[Asset Category]]=$N106)* (idTable[[Sub System Type]:[Sub System Type]]=$O106)*(idTable[[Sub System Class]:[Sub System Class]]=$P106))))),"")</f>
        <v>200</v>
      </c>
      <c r="AK106" s="32">
        <v>400</v>
      </c>
      <c r="AL106" s="32">
        <v>600</v>
      </c>
      <c r="AM106" s="32">
        <v>800</v>
      </c>
      <c r="AN106" s="32">
        <v>1000</v>
      </c>
      <c r="AO106" s="32">
        <v>1200</v>
      </c>
      <c r="AP106" s="32">
        <v>1500</v>
      </c>
      <c r="AQ106" s="32">
        <v>2000</v>
      </c>
      <c r="AR106" s="32">
        <v>2400</v>
      </c>
      <c r="BG106" s="32"/>
    </row>
    <row r="107" spans="1:59" x14ac:dyDescent="0.3">
      <c r="A107" s="32" t="s">
        <v>87</v>
      </c>
      <c r="B107" s="23" t="s">
        <v>443</v>
      </c>
      <c r="C107" s="23" t="s">
        <v>81</v>
      </c>
      <c r="D107" s="23" t="s">
        <v>89</v>
      </c>
      <c r="E107" s="23" t="s">
        <v>90</v>
      </c>
      <c r="F107" s="23" t="s">
        <v>91</v>
      </c>
      <c r="G107" s="23" t="s">
        <v>4998</v>
      </c>
      <c r="H107" s="23" t="s">
        <v>5146</v>
      </c>
      <c r="I107" s="23">
        <v>1410</v>
      </c>
      <c r="J107" s="23" t="s">
        <v>1109</v>
      </c>
      <c r="K107" s="78">
        <f>Equipment_Log[[#This Row],[Notes]]*1.34</f>
        <v>10.210800000000001</v>
      </c>
      <c r="L107" s="23">
        <v>2500</v>
      </c>
      <c r="M10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07" s="23" t="s">
        <v>87</v>
      </c>
      <c r="O107" s="23" t="s">
        <v>1107</v>
      </c>
      <c r="P107" s="23" t="s">
        <v>560</v>
      </c>
      <c r="Q107" s="23">
        <v>1500</v>
      </c>
      <c r="R10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7" s="77">
        <v>44986</v>
      </c>
      <c r="U107" s="23">
        <v>2</v>
      </c>
      <c r="V107" s="23" t="s">
        <v>436</v>
      </c>
      <c r="W107" s="23" t="s">
        <v>444</v>
      </c>
      <c r="X107" s="10">
        <v>7.62</v>
      </c>
      <c r="Z107" s="10"/>
      <c r="AA107" s="32" t="str" cm="1">
        <f t="array" ref="AA107">IFERROR(TRANSPOSE(_xlfn._xlws.SORT(_xlfn.UNIQUE(_xlfn._xlws.FILTER(idTable[[Sub System Class]:[Sub System Class]],(idTable[[Asset Category]:[Asset Category]]=$N107)* (idTable[[Sub System Type]:[Sub System Type]]=$O107))))),"")</f>
        <v>All</v>
      </c>
      <c r="AJ107" s="32" cm="1">
        <f t="array" ref="AJ107:AR107">IFERROR(TRANSPOSE(_xlfn._xlws.SORT(_xlfn.UNIQUE(_xlfn._xlws.FILTER(idTable[[Equipment Size]:[Equipment Size]],(idTable[[Asset Category]:[Asset Category]]=$N107)* (idTable[[Sub System Type]:[Sub System Type]]=$O107)*(idTable[[Sub System Class]:[Sub System Class]]=$P107))))),"")</f>
        <v>200</v>
      </c>
      <c r="AK107" s="32">
        <v>400</v>
      </c>
      <c r="AL107" s="32">
        <v>600</v>
      </c>
      <c r="AM107" s="32">
        <v>800</v>
      </c>
      <c r="AN107" s="32">
        <v>1000</v>
      </c>
      <c r="AO107" s="32">
        <v>1200</v>
      </c>
      <c r="AP107" s="32">
        <v>1500</v>
      </c>
      <c r="AQ107" s="32">
        <v>2000</v>
      </c>
      <c r="AR107" s="32">
        <v>2400</v>
      </c>
      <c r="BG107" s="32"/>
    </row>
    <row r="108" spans="1:59" x14ac:dyDescent="0.3">
      <c r="A108" s="32" t="s">
        <v>87</v>
      </c>
      <c r="B108" s="23" t="s">
        <v>445</v>
      </c>
      <c r="C108" s="23" t="s">
        <v>81</v>
      </c>
      <c r="D108" s="23" t="s">
        <v>89</v>
      </c>
      <c r="E108" s="23" t="s">
        <v>90</v>
      </c>
      <c r="F108" s="23" t="s">
        <v>91</v>
      </c>
      <c r="G108" s="23" t="s">
        <v>4998</v>
      </c>
      <c r="H108" s="23" t="s">
        <v>5147</v>
      </c>
      <c r="I108" s="23">
        <v>1660</v>
      </c>
      <c r="J108" s="23" t="s">
        <v>1109</v>
      </c>
      <c r="K108" s="78">
        <f>Equipment_Log[[#This Row],[Notes]]*1.34</f>
        <v>12.019800000000002</v>
      </c>
      <c r="L108" s="23">
        <v>2500</v>
      </c>
      <c r="M10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08" s="23" t="s">
        <v>87</v>
      </c>
      <c r="O108" s="23" t="s">
        <v>1107</v>
      </c>
      <c r="P108" s="23" t="s">
        <v>560</v>
      </c>
      <c r="Q108" s="23">
        <v>1500</v>
      </c>
      <c r="R10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8" s="77">
        <v>44986</v>
      </c>
      <c r="U108" s="23">
        <v>2</v>
      </c>
      <c r="V108" s="23" t="s">
        <v>436</v>
      </c>
      <c r="W108" s="23" t="s">
        <v>446</v>
      </c>
      <c r="X108" s="10">
        <v>8.9700000000000006</v>
      </c>
      <c r="Z108" s="10"/>
      <c r="AA108" s="32" t="str" cm="1">
        <f t="array" ref="AA108">IFERROR(TRANSPOSE(_xlfn._xlws.SORT(_xlfn.UNIQUE(_xlfn._xlws.FILTER(idTable[[Sub System Class]:[Sub System Class]],(idTable[[Asset Category]:[Asset Category]]=$N108)* (idTable[[Sub System Type]:[Sub System Type]]=$O108))))),"")</f>
        <v>All</v>
      </c>
      <c r="AJ108" s="32" cm="1">
        <f t="array" ref="AJ108:AR108">IFERROR(TRANSPOSE(_xlfn._xlws.SORT(_xlfn.UNIQUE(_xlfn._xlws.FILTER(idTable[[Equipment Size]:[Equipment Size]],(idTable[[Asset Category]:[Asset Category]]=$N108)* (idTable[[Sub System Type]:[Sub System Type]]=$O108)*(idTable[[Sub System Class]:[Sub System Class]]=$P108))))),"")</f>
        <v>200</v>
      </c>
      <c r="AK108" s="32">
        <v>400</v>
      </c>
      <c r="AL108" s="32">
        <v>600</v>
      </c>
      <c r="AM108" s="32">
        <v>800</v>
      </c>
      <c r="AN108" s="32">
        <v>1000</v>
      </c>
      <c r="AO108" s="32">
        <v>1200</v>
      </c>
      <c r="AP108" s="32">
        <v>1500</v>
      </c>
      <c r="AQ108" s="32">
        <v>2000</v>
      </c>
      <c r="AR108" s="32">
        <v>2400</v>
      </c>
      <c r="BG108" s="32"/>
    </row>
    <row r="109" spans="1:59" x14ac:dyDescent="0.3">
      <c r="A109" s="32" t="s">
        <v>87</v>
      </c>
      <c r="B109" s="23" t="s">
        <v>447</v>
      </c>
      <c r="C109" s="23" t="s">
        <v>81</v>
      </c>
      <c r="D109" s="23" t="s">
        <v>89</v>
      </c>
      <c r="E109" s="23" t="s">
        <v>90</v>
      </c>
      <c r="F109" s="23" t="s">
        <v>91</v>
      </c>
      <c r="G109" s="23" t="s">
        <v>4998</v>
      </c>
      <c r="H109" s="23" t="s">
        <v>5148</v>
      </c>
      <c r="I109" s="23">
        <v>1440</v>
      </c>
      <c r="J109" s="23" t="s">
        <v>1109</v>
      </c>
      <c r="K109" s="78">
        <f>Equipment_Log[[#This Row],[Notes]]*1.34</f>
        <v>10.4252</v>
      </c>
      <c r="L109" s="23">
        <v>2500</v>
      </c>
      <c r="M10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09" s="23" t="s">
        <v>87</v>
      </c>
      <c r="O109" s="23" t="s">
        <v>1107</v>
      </c>
      <c r="P109" s="23" t="s">
        <v>560</v>
      </c>
      <c r="Q109" s="23">
        <v>1500</v>
      </c>
      <c r="R10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0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09" s="77">
        <v>44986</v>
      </c>
      <c r="U109" s="23">
        <v>2</v>
      </c>
      <c r="V109" s="23" t="s">
        <v>436</v>
      </c>
      <c r="W109" s="23" t="s">
        <v>448</v>
      </c>
      <c r="X109" s="10">
        <v>7.78</v>
      </c>
      <c r="Z109" s="10"/>
      <c r="AA109" s="32" t="str" cm="1">
        <f t="array" ref="AA109">IFERROR(TRANSPOSE(_xlfn._xlws.SORT(_xlfn.UNIQUE(_xlfn._xlws.FILTER(idTable[[Sub System Class]:[Sub System Class]],(idTable[[Asset Category]:[Asset Category]]=$N109)* (idTable[[Sub System Type]:[Sub System Type]]=$O109))))),"")</f>
        <v>All</v>
      </c>
      <c r="AJ109" s="32" cm="1">
        <f t="array" ref="AJ109:AR109">IFERROR(TRANSPOSE(_xlfn._xlws.SORT(_xlfn.UNIQUE(_xlfn._xlws.FILTER(idTable[[Equipment Size]:[Equipment Size]],(idTable[[Asset Category]:[Asset Category]]=$N109)* (idTable[[Sub System Type]:[Sub System Type]]=$O109)*(idTable[[Sub System Class]:[Sub System Class]]=$P109))))),"")</f>
        <v>200</v>
      </c>
      <c r="AK109" s="32">
        <v>400</v>
      </c>
      <c r="AL109" s="32">
        <v>600</v>
      </c>
      <c r="AM109" s="32">
        <v>800</v>
      </c>
      <c r="AN109" s="32">
        <v>1000</v>
      </c>
      <c r="AO109" s="32">
        <v>1200</v>
      </c>
      <c r="AP109" s="32">
        <v>1500</v>
      </c>
      <c r="AQ109" s="32">
        <v>2000</v>
      </c>
      <c r="AR109" s="32">
        <v>2400</v>
      </c>
      <c r="BG109" s="32"/>
    </row>
    <row r="110" spans="1:59" x14ac:dyDescent="0.3">
      <c r="A110" s="32" t="s">
        <v>87</v>
      </c>
      <c r="B110" s="23" t="s">
        <v>449</v>
      </c>
      <c r="C110" s="23" t="s">
        <v>81</v>
      </c>
      <c r="D110" s="23" t="s">
        <v>89</v>
      </c>
      <c r="E110" s="23" t="s">
        <v>90</v>
      </c>
      <c r="F110" s="23" t="s">
        <v>91</v>
      </c>
      <c r="G110" s="23" t="s">
        <v>4998</v>
      </c>
      <c r="H110" s="23" t="s">
        <v>5149</v>
      </c>
      <c r="I110" s="23">
        <v>600</v>
      </c>
      <c r="J110" s="23" t="s">
        <v>1109</v>
      </c>
      <c r="K110" s="78">
        <f>Equipment_Log[[#This Row],[Notes]]*1.34</f>
        <v>4.3416000000000006</v>
      </c>
      <c r="L110" s="23">
        <v>2500</v>
      </c>
      <c r="M1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10" s="23" t="s">
        <v>87</v>
      </c>
      <c r="O110" s="23" t="s">
        <v>1107</v>
      </c>
      <c r="P110" s="23" t="s">
        <v>560</v>
      </c>
      <c r="Q110" s="23">
        <v>600</v>
      </c>
      <c r="R1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0" s="77">
        <v>44986</v>
      </c>
      <c r="U110" s="23">
        <v>2</v>
      </c>
      <c r="V110" s="23" t="s">
        <v>436</v>
      </c>
      <c r="W110" s="23" t="s">
        <v>448</v>
      </c>
      <c r="X110" s="10">
        <v>3.24</v>
      </c>
      <c r="Z110" s="10"/>
      <c r="AA110" s="32" t="str" cm="1">
        <f t="array" ref="AA110">IFERROR(TRANSPOSE(_xlfn._xlws.SORT(_xlfn.UNIQUE(_xlfn._xlws.FILTER(idTable[[Sub System Class]:[Sub System Class]],(idTable[[Asset Category]:[Asset Category]]=$N110)* (idTable[[Sub System Type]:[Sub System Type]]=$O110))))),"")</f>
        <v>All</v>
      </c>
      <c r="AJ110" s="32" cm="1">
        <f t="array" ref="AJ110:AR110">IFERROR(TRANSPOSE(_xlfn._xlws.SORT(_xlfn.UNIQUE(_xlfn._xlws.FILTER(idTable[[Equipment Size]:[Equipment Size]],(idTable[[Asset Category]:[Asset Category]]=$N110)* (idTable[[Sub System Type]:[Sub System Type]]=$O110)*(idTable[[Sub System Class]:[Sub System Class]]=$P110))))),"")</f>
        <v>200</v>
      </c>
      <c r="AK110" s="32">
        <v>400</v>
      </c>
      <c r="AL110" s="32">
        <v>600</v>
      </c>
      <c r="AM110" s="32">
        <v>800</v>
      </c>
      <c r="AN110" s="32">
        <v>1000</v>
      </c>
      <c r="AO110" s="32">
        <v>1200</v>
      </c>
      <c r="AP110" s="32">
        <v>1500</v>
      </c>
      <c r="AQ110" s="32">
        <v>2000</v>
      </c>
      <c r="AR110" s="32">
        <v>2400</v>
      </c>
      <c r="BG110" s="32"/>
    </row>
    <row r="111" spans="1:59" x14ac:dyDescent="0.3">
      <c r="A111" s="32" t="s">
        <v>87</v>
      </c>
      <c r="B111" s="23" t="s">
        <v>450</v>
      </c>
      <c r="C111" s="23" t="s">
        <v>81</v>
      </c>
      <c r="D111" s="23" t="s">
        <v>89</v>
      </c>
      <c r="E111" s="23" t="s">
        <v>90</v>
      </c>
      <c r="F111" s="23" t="s">
        <v>91</v>
      </c>
      <c r="G111" s="23" t="s">
        <v>4998</v>
      </c>
      <c r="H111" s="23" t="s">
        <v>5150</v>
      </c>
      <c r="I111" s="23">
        <v>840</v>
      </c>
      <c r="J111" s="23" t="s">
        <v>1109</v>
      </c>
      <c r="K111" s="78">
        <f>Equipment_Log[[#This Row],[Notes]]*1.34</f>
        <v>6.0836000000000006</v>
      </c>
      <c r="L111" s="23">
        <v>2500</v>
      </c>
      <c r="M1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H-FPB-ELE--800</v>
      </c>
      <c r="N111" s="23" t="s">
        <v>87</v>
      </c>
      <c r="O111" s="23" t="s">
        <v>1107</v>
      </c>
      <c r="P111" s="23" t="s">
        <v>560</v>
      </c>
      <c r="Q111" s="23">
        <v>800</v>
      </c>
      <c r="R1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1" s="77">
        <v>44986</v>
      </c>
      <c r="U111" s="23">
        <v>2</v>
      </c>
      <c r="V111" s="23" t="s">
        <v>436</v>
      </c>
      <c r="W111" s="23" t="s">
        <v>448</v>
      </c>
      <c r="X111" s="10">
        <v>4.54</v>
      </c>
      <c r="Z111" s="10"/>
      <c r="AA111" s="32" t="str" cm="1">
        <f t="array" ref="AA111">IFERROR(TRANSPOSE(_xlfn._xlws.SORT(_xlfn.UNIQUE(_xlfn._xlws.FILTER(idTable[[Sub System Class]:[Sub System Class]],(idTable[[Asset Category]:[Asset Category]]=$N111)* (idTable[[Sub System Type]:[Sub System Type]]=$O111))))),"")</f>
        <v>All</v>
      </c>
      <c r="AJ111" s="32" cm="1">
        <f t="array" ref="AJ111:AR111">IFERROR(TRANSPOSE(_xlfn._xlws.SORT(_xlfn.UNIQUE(_xlfn._xlws.FILTER(idTable[[Equipment Size]:[Equipment Size]],(idTable[[Asset Category]:[Asset Category]]=$N111)* (idTable[[Sub System Type]:[Sub System Type]]=$O111)*(idTable[[Sub System Class]:[Sub System Class]]=$P111))))),"")</f>
        <v>200</v>
      </c>
      <c r="AK111" s="32">
        <v>400</v>
      </c>
      <c r="AL111" s="32">
        <v>600</v>
      </c>
      <c r="AM111" s="32">
        <v>800</v>
      </c>
      <c r="AN111" s="32">
        <v>1000</v>
      </c>
      <c r="AO111" s="32">
        <v>1200</v>
      </c>
      <c r="AP111" s="32">
        <v>1500</v>
      </c>
      <c r="AQ111" s="32">
        <v>2000</v>
      </c>
      <c r="AR111" s="32">
        <v>2400</v>
      </c>
      <c r="BG111" s="32"/>
    </row>
    <row r="112" spans="1:59" x14ac:dyDescent="0.3">
      <c r="A112" s="32" t="s">
        <v>87</v>
      </c>
      <c r="B112" s="23" t="s">
        <v>5915</v>
      </c>
      <c r="C112" s="23" t="s">
        <v>81</v>
      </c>
      <c r="D112" s="23" t="s">
        <v>89</v>
      </c>
      <c r="E112" s="23" t="s">
        <v>90</v>
      </c>
      <c r="F112" s="23" t="s">
        <v>91</v>
      </c>
      <c r="G112" s="23" t="s">
        <v>4998</v>
      </c>
      <c r="H112" s="23" t="s">
        <v>5916</v>
      </c>
      <c r="I112" s="23">
        <v>500</v>
      </c>
      <c r="J112" s="23" t="s">
        <v>1109</v>
      </c>
      <c r="K112" s="78">
        <f>Equipment_Log[[#This Row],[Notes]]*1.34</f>
        <v>3.35</v>
      </c>
      <c r="L112" s="23">
        <v>2500</v>
      </c>
      <c r="M1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12" s="23" t="s">
        <v>87</v>
      </c>
      <c r="O112" s="23" t="s">
        <v>1107</v>
      </c>
      <c r="P112" s="23" t="s">
        <v>560</v>
      </c>
      <c r="Q112" s="23">
        <v>600</v>
      </c>
      <c r="R1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2" s="77">
        <v>44986</v>
      </c>
      <c r="U112" s="23">
        <v>2</v>
      </c>
      <c r="V112" s="63">
        <v>0</v>
      </c>
      <c r="W112" s="63">
        <v>0</v>
      </c>
      <c r="X112" s="10">
        <v>2.5</v>
      </c>
      <c r="Z112" s="10"/>
      <c r="AA112" s="32" t="str" cm="1">
        <f t="array" ref="AA112">IFERROR(TRANSPOSE(_xlfn._xlws.SORT(_xlfn.UNIQUE(_xlfn._xlws.FILTER(idTable[[Sub System Class]:[Sub System Class]],(idTable[[Asset Category]:[Asset Category]]=$N112)* (idTable[[Sub System Type]:[Sub System Type]]=$O112))))),"")</f>
        <v>All</v>
      </c>
      <c r="AJ112" s="32" cm="1">
        <f t="array" ref="AJ112:AR112">IFERROR(TRANSPOSE(_xlfn._xlws.SORT(_xlfn.UNIQUE(_xlfn._xlws.FILTER(idTable[[Equipment Size]:[Equipment Size]],(idTable[[Asset Category]:[Asset Category]]=$N112)* (idTable[[Sub System Type]:[Sub System Type]]=$O112)*(idTable[[Sub System Class]:[Sub System Class]]=$P112))))),"")</f>
        <v>200</v>
      </c>
      <c r="AK112" s="32">
        <v>400</v>
      </c>
      <c r="AL112" s="32">
        <v>600</v>
      </c>
      <c r="AM112" s="32">
        <v>800</v>
      </c>
      <c r="AN112" s="32">
        <v>1000</v>
      </c>
      <c r="AO112" s="32">
        <v>1200</v>
      </c>
      <c r="AP112" s="32">
        <v>1500</v>
      </c>
      <c r="AQ112" s="32">
        <v>2000</v>
      </c>
      <c r="AR112" s="32">
        <v>2400</v>
      </c>
      <c r="BG112" s="32"/>
    </row>
    <row r="113" spans="1:59" x14ac:dyDescent="0.3">
      <c r="A113" s="32" t="s">
        <v>87</v>
      </c>
      <c r="B113" s="23" t="s">
        <v>5073</v>
      </c>
      <c r="C113" s="23" t="s">
        <v>81</v>
      </c>
      <c r="D113" s="23" t="s">
        <v>89</v>
      </c>
      <c r="E113" s="23" t="s">
        <v>90</v>
      </c>
      <c r="F113" s="23" t="s">
        <v>91</v>
      </c>
      <c r="G113" s="23" t="s">
        <v>4998</v>
      </c>
      <c r="H113" s="23" t="s">
        <v>5151</v>
      </c>
      <c r="I113" s="23">
        <v>2300</v>
      </c>
      <c r="J113" s="23" t="s">
        <v>1109</v>
      </c>
      <c r="K113" s="78">
        <f>Equipment_Log[[#This Row],[Notes]]*1.34</f>
        <v>16.656200000000002</v>
      </c>
      <c r="L113" s="23">
        <v>2500</v>
      </c>
      <c r="M1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113" s="23" t="s">
        <v>87</v>
      </c>
      <c r="O113" s="23" t="s">
        <v>1107</v>
      </c>
      <c r="P113" s="23" t="s">
        <v>560</v>
      </c>
      <c r="Q113" s="23">
        <v>2400</v>
      </c>
      <c r="R1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3" s="77">
        <v>44986</v>
      </c>
      <c r="U113" s="23">
        <v>3</v>
      </c>
      <c r="V113" s="23" t="s">
        <v>433</v>
      </c>
      <c r="W113" s="23" t="s">
        <v>5760</v>
      </c>
      <c r="X113" s="10">
        <v>12.43</v>
      </c>
      <c r="Z113" s="10"/>
      <c r="AA113" s="32" t="str" cm="1">
        <f t="array" ref="AA113">IFERROR(TRANSPOSE(_xlfn._xlws.SORT(_xlfn.UNIQUE(_xlfn._xlws.FILTER(idTable[[Sub System Class]:[Sub System Class]],(idTable[[Asset Category]:[Asset Category]]=$N113)* (idTable[[Sub System Type]:[Sub System Type]]=$O113))))),"")</f>
        <v>All</v>
      </c>
      <c r="AJ113" s="32" cm="1">
        <f t="array" ref="AJ113:AR113">IFERROR(TRANSPOSE(_xlfn._xlws.SORT(_xlfn.UNIQUE(_xlfn._xlws.FILTER(idTable[[Equipment Size]:[Equipment Size]],(idTable[[Asset Category]:[Asset Category]]=$N113)* (idTable[[Sub System Type]:[Sub System Type]]=$O113)*(idTable[[Sub System Class]:[Sub System Class]]=$P113))))),"")</f>
        <v>200</v>
      </c>
      <c r="AK113" s="32">
        <v>400</v>
      </c>
      <c r="AL113" s="32">
        <v>600</v>
      </c>
      <c r="AM113" s="32">
        <v>800</v>
      </c>
      <c r="AN113" s="32">
        <v>1000</v>
      </c>
      <c r="AO113" s="32">
        <v>1200</v>
      </c>
      <c r="AP113" s="32">
        <v>1500</v>
      </c>
      <c r="AQ113" s="32">
        <v>2000</v>
      </c>
      <c r="AR113" s="32">
        <v>2400</v>
      </c>
      <c r="BG113" s="32"/>
    </row>
    <row r="114" spans="1:59" x14ac:dyDescent="0.3">
      <c r="A114" s="32" t="s">
        <v>87</v>
      </c>
      <c r="B114" s="23" t="s">
        <v>5074</v>
      </c>
      <c r="C114" s="23" t="s">
        <v>81</v>
      </c>
      <c r="D114" s="23" t="s">
        <v>89</v>
      </c>
      <c r="E114" s="23" t="s">
        <v>90</v>
      </c>
      <c r="F114" s="23" t="s">
        <v>91</v>
      </c>
      <c r="G114" s="23" t="s">
        <v>4998</v>
      </c>
      <c r="H114" s="23" t="s">
        <v>5152</v>
      </c>
      <c r="I114" s="23">
        <v>2000</v>
      </c>
      <c r="J114" s="23" t="s">
        <v>1109</v>
      </c>
      <c r="K114" s="78">
        <f>Equipment_Log[[#This Row],[Notes]]*1.34</f>
        <v>14.485400000000002</v>
      </c>
      <c r="L114" s="23">
        <v>2500</v>
      </c>
      <c r="M1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14" s="23" t="s">
        <v>87</v>
      </c>
      <c r="O114" s="23" t="s">
        <v>1107</v>
      </c>
      <c r="P114" s="23" t="s">
        <v>560</v>
      </c>
      <c r="Q114" s="23">
        <v>2000</v>
      </c>
      <c r="R1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4" s="77">
        <v>44986</v>
      </c>
      <c r="U114" s="23">
        <v>3</v>
      </c>
      <c r="V114" s="23" t="s">
        <v>433</v>
      </c>
      <c r="W114" s="23" t="s">
        <v>5760</v>
      </c>
      <c r="X114" s="10">
        <v>10.81</v>
      </c>
      <c r="Z114" s="10"/>
      <c r="AA114" s="32" t="str" cm="1">
        <f t="array" ref="AA114">IFERROR(TRANSPOSE(_xlfn._xlws.SORT(_xlfn.UNIQUE(_xlfn._xlws.FILTER(idTable[[Sub System Class]:[Sub System Class]],(idTable[[Asset Category]:[Asset Category]]=$N114)* (idTable[[Sub System Type]:[Sub System Type]]=$O114))))),"")</f>
        <v>All</v>
      </c>
      <c r="AJ114" s="32" cm="1">
        <f t="array" ref="AJ114:AR114">IFERROR(TRANSPOSE(_xlfn._xlws.SORT(_xlfn.UNIQUE(_xlfn._xlws.FILTER(idTable[[Equipment Size]:[Equipment Size]],(idTable[[Asset Category]:[Asset Category]]=$N114)* (idTable[[Sub System Type]:[Sub System Type]]=$O114)*(idTable[[Sub System Class]:[Sub System Class]]=$P114))))),"")</f>
        <v>200</v>
      </c>
      <c r="AK114" s="32">
        <v>400</v>
      </c>
      <c r="AL114" s="32">
        <v>600</v>
      </c>
      <c r="AM114" s="32">
        <v>800</v>
      </c>
      <c r="AN114" s="32">
        <v>1000</v>
      </c>
      <c r="AO114" s="32">
        <v>1200</v>
      </c>
      <c r="AP114" s="32">
        <v>1500</v>
      </c>
      <c r="AQ114" s="32">
        <v>2000</v>
      </c>
      <c r="AR114" s="32">
        <v>2400</v>
      </c>
      <c r="BG114" s="32"/>
    </row>
    <row r="115" spans="1:59" x14ac:dyDescent="0.3">
      <c r="A115" s="32" t="s">
        <v>87</v>
      </c>
      <c r="B115" s="23" t="s">
        <v>5075</v>
      </c>
      <c r="C115" s="23" t="s">
        <v>81</v>
      </c>
      <c r="D115" s="23" t="s">
        <v>89</v>
      </c>
      <c r="E115" s="23" t="s">
        <v>90</v>
      </c>
      <c r="F115" s="23" t="s">
        <v>91</v>
      </c>
      <c r="G115" s="23" t="s">
        <v>4998</v>
      </c>
      <c r="H115" s="23" t="s">
        <v>5153</v>
      </c>
      <c r="I115" s="23">
        <v>2000</v>
      </c>
      <c r="J115" s="23" t="s">
        <v>1109</v>
      </c>
      <c r="K115" s="78">
        <f>Equipment_Log[[#This Row],[Notes]]*1.34</f>
        <v>14.485400000000002</v>
      </c>
      <c r="L115" s="23">
        <v>2500</v>
      </c>
      <c r="M1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15" s="23" t="s">
        <v>87</v>
      </c>
      <c r="O115" s="23" t="s">
        <v>1107</v>
      </c>
      <c r="P115" s="23" t="s">
        <v>560</v>
      </c>
      <c r="Q115" s="23">
        <v>2000</v>
      </c>
      <c r="R1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5" s="77">
        <v>44986</v>
      </c>
      <c r="U115" s="23">
        <v>3</v>
      </c>
      <c r="V115" s="23" t="s">
        <v>433</v>
      </c>
      <c r="W115" s="23" t="s">
        <v>5762</v>
      </c>
      <c r="X115" s="10">
        <v>10.81</v>
      </c>
      <c r="Z115" s="10"/>
      <c r="AA115" s="32" t="str" cm="1">
        <f t="array" ref="AA115">IFERROR(TRANSPOSE(_xlfn._xlws.SORT(_xlfn.UNIQUE(_xlfn._xlws.FILTER(idTable[[Sub System Class]:[Sub System Class]],(idTable[[Asset Category]:[Asset Category]]=$N115)* (idTable[[Sub System Type]:[Sub System Type]]=$O115))))),"")</f>
        <v>All</v>
      </c>
      <c r="AJ115" s="32" cm="1">
        <f t="array" ref="AJ115:AR115">IFERROR(TRANSPOSE(_xlfn._xlws.SORT(_xlfn.UNIQUE(_xlfn._xlws.FILTER(idTable[[Equipment Size]:[Equipment Size]],(idTable[[Asset Category]:[Asset Category]]=$N115)* (idTable[[Sub System Type]:[Sub System Type]]=$O115)*(idTable[[Sub System Class]:[Sub System Class]]=$P115))))),"")</f>
        <v>200</v>
      </c>
      <c r="AK115" s="32">
        <v>400</v>
      </c>
      <c r="AL115" s="32">
        <v>600</v>
      </c>
      <c r="AM115" s="32">
        <v>800</v>
      </c>
      <c r="AN115" s="32">
        <v>1000</v>
      </c>
      <c r="AO115" s="32">
        <v>1200</v>
      </c>
      <c r="AP115" s="32">
        <v>1500</v>
      </c>
      <c r="AQ115" s="32">
        <v>2000</v>
      </c>
      <c r="AR115" s="32">
        <v>2400</v>
      </c>
      <c r="BG115" s="32"/>
    </row>
    <row r="116" spans="1:59" x14ac:dyDescent="0.3">
      <c r="A116" s="32" t="s">
        <v>87</v>
      </c>
      <c r="B116" s="23" t="s">
        <v>5076</v>
      </c>
      <c r="C116" s="23" t="s">
        <v>81</v>
      </c>
      <c r="D116" s="23" t="s">
        <v>89</v>
      </c>
      <c r="E116" s="23" t="s">
        <v>90</v>
      </c>
      <c r="F116" s="23" t="s">
        <v>91</v>
      </c>
      <c r="G116" s="23" t="s">
        <v>4998</v>
      </c>
      <c r="H116" s="23" t="s">
        <v>5154</v>
      </c>
      <c r="I116" s="23">
        <v>1500</v>
      </c>
      <c r="J116" s="23" t="s">
        <v>1109</v>
      </c>
      <c r="K116" s="78">
        <f>Equipment_Log[[#This Row],[Notes]]*1.34</f>
        <v>10.8674</v>
      </c>
      <c r="L116" s="23">
        <v>2500</v>
      </c>
      <c r="M1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16" s="23" t="s">
        <v>87</v>
      </c>
      <c r="O116" s="23" t="s">
        <v>1107</v>
      </c>
      <c r="P116" s="23" t="s">
        <v>560</v>
      </c>
      <c r="Q116" s="23">
        <v>1500</v>
      </c>
      <c r="R1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6" s="77">
        <v>44986</v>
      </c>
      <c r="U116" s="23">
        <v>3</v>
      </c>
      <c r="V116" s="23" t="s">
        <v>433</v>
      </c>
      <c r="W116" s="23" t="s">
        <v>5761</v>
      </c>
      <c r="X116" s="10">
        <v>8.11</v>
      </c>
      <c r="Z116" s="10"/>
      <c r="AA116" s="32" t="str" cm="1">
        <f t="array" ref="AA116">IFERROR(TRANSPOSE(_xlfn._xlws.SORT(_xlfn.UNIQUE(_xlfn._xlws.FILTER(idTable[[Sub System Class]:[Sub System Class]],(idTable[[Asset Category]:[Asset Category]]=$N116)* (idTable[[Sub System Type]:[Sub System Type]]=$O116))))),"")</f>
        <v>All</v>
      </c>
      <c r="AJ116" s="32" cm="1">
        <f t="array" ref="AJ116:AR116">IFERROR(TRANSPOSE(_xlfn._xlws.SORT(_xlfn.UNIQUE(_xlfn._xlws.FILTER(idTable[[Equipment Size]:[Equipment Size]],(idTable[[Asset Category]:[Asset Category]]=$N116)* (idTable[[Sub System Type]:[Sub System Type]]=$O116)*(idTable[[Sub System Class]:[Sub System Class]]=$P116))))),"")</f>
        <v>200</v>
      </c>
      <c r="AK116" s="32">
        <v>400</v>
      </c>
      <c r="AL116" s="32">
        <v>600</v>
      </c>
      <c r="AM116" s="32">
        <v>800</v>
      </c>
      <c r="AN116" s="32">
        <v>1000</v>
      </c>
      <c r="AO116" s="32">
        <v>1200</v>
      </c>
      <c r="AP116" s="32">
        <v>1500</v>
      </c>
      <c r="AQ116" s="32">
        <v>2000</v>
      </c>
      <c r="AR116" s="32">
        <v>2400</v>
      </c>
      <c r="BG116" s="32"/>
    </row>
    <row r="117" spans="1:59" x14ac:dyDescent="0.3">
      <c r="A117" s="32" t="s">
        <v>87</v>
      </c>
      <c r="B117" s="23" t="s">
        <v>5077</v>
      </c>
      <c r="C117" s="23" t="s">
        <v>81</v>
      </c>
      <c r="D117" s="23" t="s">
        <v>89</v>
      </c>
      <c r="E117" s="23" t="s">
        <v>90</v>
      </c>
      <c r="F117" s="23" t="s">
        <v>91</v>
      </c>
      <c r="G117" s="23" t="s">
        <v>4998</v>
      </c>
      <c r="H117" s="23" t="s">
        <v>5155</v>
      </c>
      <c r="I117" s="23">
        <v>2100</v>
      </c>
      <c r="J117" s="23" t="s">
        <v>1109</v>
      </c>
      <c r="K117" s="78">
        <f>Equipment_Log[[#This Row],[Notes]]*1.34</f>
        <v>15.209</v>
      </c>
      <c r="L117" s="23">
        <v>2500</v>
      </c>
      <c r="M1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17" s="23" t="s">
        <v>87</v>
      </c>
      <c r="O117" s="23" t="s">
        <v>1107</v>
      </c>
      <c r="P117" s="23" t="s">
        <v>560</v>
      </c>
      <c r="Q117" s="23">
        <v>2000</v>
      </c>
      <c r="R1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7" s="77">
        <v>44986</v>
      </c>
      <c r="U117" s="23">
        <v>3</v>
      </c>
      <c r="V117" s="23" t="s">
        <v>433</v>
      </c>
      <c r="W117" s="23" t="s">
        <v>5761</v>
      </c>
      <c r="X117" s="10">
        <v>11.35</v>
      </c>
      <c r="Z117" s="10"/>
      <c r="AA117" s="32" t="str" cm="1">
        <f t="array" ref="AA117">IFERROR(TRANSPOSE(_xlfn._xlws.SORT(_xlfn.UNIQUE(_xlfn._xlws.FILTER(idTable[[Sub System Class]:[Sub System Class]],(idTable[[Asset Category]:[Asset Category]]=$N117)* (idTable[[Sub System Type]:[Sub System Type]]=$O117))))),"")</f>
        <v>All</v>
      </c>
      <c r="AJ117" s="32" cm="1">
        <f t="array" ref="AJ117:AR117">IFERROR(TRANSPOSE(_xlfn._xlws.SORT(_xlfn.UNIQUE(_xlfn._xlws.FILTER(idTable[[Equipment Size]:[Equipment Size]],(idTable[[Asset Category]:[Asset Category]]=$N117)* (idTable[[Sub System Type]:[Sub System Type]]=$O117)*(idTable[[Sub System Class]:[Sub System Class]]=$P117))))),"")</f>
        <v>200</v>
      </c>
      <c r="AK117" s="32">
        <v>400</v>
      </c>
      <c r="AL117" s="32">
        <v>600</v>
      </c>
      <c r="AM117" s="32">
        <v>800</v>
      </c>
      <c r="AN117" s="32">
        <v>1000</v>
      </c>
      <c r="AO117" s="32">
        <v>1200</v>
      </c>
      <c r="AP117" s="32">
        <v>1500</v>
      </c>
      <c r="AQ117" s="32">
        <v>2000</v>
      </c>
      <c r="AR117" s="32">
        <v>2400</v>
      </c>
      <c r="BG117" s="32"/>
    </row>
    <row r="118" spans="1:59" x14ac:dyDescent="0.3">
      <c r="A118" s="32" t="s">
        <v>87</v>
      </c>
      <c r="B118" s="23" t="s">
        <v>5078</v>
      </c>
      <c r="C118" s="23" t="s">
        <v>81</v>
      </c>
      <c r="D118" s="23" t="s">
        <v>89</v>
      </c>
      <c r="E118" s="23" t="s">
        <v>90</v>
      </c>
      <c r="F118" s="23" t="s">
        <v>91</v>
      </c>
      <c r="G118" s="23" t="s">
        <v>4998</v>
      </c>
      <c r="H118" s="23" t="s">
        <v>5156</v>
      </c>
      <c r="I118" s="23">
        <v>1080</v>
      </c>
      <c r="J118" s="23" t="s">
        <v>1109</v>
      </c>
      <c r="K118" s="78">
        <f>Equipment_Log[[#This Row],[Notes]]*1.34</f>
        <v>7.8256000000000006</v>
      </c>
      <c r="L118" s="23">
        <v>2500</v>
      </c>
      <c r="M1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18" s="23" t="s">
        <v>87</v>
      </c>
      <c r="O118" s="23" t="s">
        <v>1107</v>
      </c>
      <c r="P118" s="23" t="s">
        <v>560</v>
      </c>
      <c r="Q118" s="23">
        <v>1000</v>
      </c>
      <c r="R1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8" s="77">
        <v>44986</v>
      </c>
      <c r="U118" s="23">
        <v>3</v>
      </c>
      <c r="V118" s="23" t="s">
        <v>475</v>
      </c>
      <c r="W118" s="23" t="s">
        <v>5763</v>
      </c>
      <c r="X118" s="10">
        <v>5.84</v>
      </c>
      <c r="Z118" s="10"/>
      <c r="AA118" s="32" t="str" cm="1">
        <f t="array" ref="AA118">IFERROR(TRANSPOSE(_xlfn._xlws.SORT(_xlfn.UNIQUE(_xlfn._xlws.FILTER(idTable[[Sub System Class]:[Sub System Class]],(idTable[[Asset Category]:[Asset Category]]=$N118)* (idTable[[Sub System Type]:[Sub System Type]]=$O118))))),"")</f>
        <v>All</v>
      </c>
      <c r="AJ118" s="32" cm="1">
        <f t="array" ref="AJ118:AR118">IFERROR(TRANSPOSE(_xlfn._xlws.SORT(_xlfn.UNIQUE(_xlfn._xlws.FILTER(idTable[[Equipment Size]:[Equipment Size]],(idTable[[Asset Category]:[Asset Category]]=$N118)* (idTable[[Sub System Type]:[Sub System Type]]=$O118)*(idTable[[Sub System Class]:[Sub System Class]]=$P118))))),"")</f>
        <v>200</v>
      </c>
      <c r="AK118" s="32">
        <v>400</v>
      </c>
      <c r="AL118" s="32">
        <v>600</v>
      </c>
      <c r="AM118" s="32">
        <v>800</v>
      </c>
      <c r="AN118" s="32">
        <v>1000</v>
      </c>
      <c r="AO118" s="32">
        <v>1200</v>
      </c>
      <c r="AP118" s="32">
        <v>1500</v>
      </c>
      <c r="AQ118" s="32">
        <v>2000</v>
      </c>
      <c r="AR118" s="32">
        <v>2400</v>
      </c>
      <c r="BG118" s="32"/>
    </row>
    <row r="119" spans="1:59" x14ac:dyDescent="0.3">
      <c r="A119" s="32" t="s">
        <v>87</v>
      </c>
      <c r="B119" s="23" t="s">
        <v>5079</v>
      </c>
      <c r="C119" s="23" t="s">
        <v>81</v>
      </c>
      <c r="D119" s="23" t="s">
        <v>89</v>
      </c>
      <c r="E119" s="23" t="s">
        <v>90</v>
      </c>
      <c r="F119" s="23" t="s">
        <v>91</v>
      </c>
      <c r="G119" s="23" t="s">
        <v>4998</v>
      </c>
      <c r="H119" s="23" t="s">
        <v>5157</v>
      </c>
      <c r="I119" s="23">
        <v>1000</v>
      </c>
      <c r="J119" s="23" t="s">
        <v>1109</v>
      </c>
      <c r="K119" s="78">
        <f>Equipment_Log[[#This Row],[Notes]]*1.34</f>
        <v>7.2494000000000005</v>
      </c>
      <c r="L119" s="23">
        <v>2500</v>
      </c>
      <c r="M1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19" s="23" t="s">
        <v>87</v>
      </c>
      <c r="O119" s="23" t="s">
        <v>1107</v>
      </c>
      <c r="P119" s="23" t="s">
        <v>560</v>
      </c>
      <c r="Q119" s="23">
        <v>1000</v>
      </c>
      <c r="R1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1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19" s="77">
        <v>44986</v>
      </c>
      <c r="U119" s="23">
        <v>3</v>
      </c>
      <c r="V119" s="23" t="s">
        <v>475</v>
      </c>
      <c r="W119" s="23" t="s">
        <v>5764</v>
      </c>
      <c r="X119" s="10">
        <v>5.41</v>
      </c>
      <c r="Z119" s="10"/>
      <c r="AA119" s="32" t="str" cm="1">
        <f t="array" ref="AA119">IFERROR(TRANSPOSE(_xlfn._xlws.SORT(_xlfn.UNIQUE(_xlfn._xlws.FILTER(idTable[[Sub System Class]:[Sub System Class]],(idTable[[Asset Category]:[Asset Category]]=$N119)* (idTable[[Sub System Type]:[Sub System Type]]=$O119))))),"")</f>
        <v>All</v>
      </c>
      <c r="AJ119" s="32" cm="1">
        <f t="array" ref="AJ119:AR119">IFERROR(TRANSPOSE(_xlfn._xlws.SORT(_xlfn.UNIQUE(_xlfn._xlws.FILTER(idTable[[Equipment Size]:[Equipment Size]],(idTable[[Asset Category]:[Asset Category]]=$N119)* (idTable[[Sub System Type]:[Sub System Type]]=$O119)*(idTable[[Sub System Class]:[Sub System Class]]=$P119))))),"")</f>
        <v>200</v>
      </c>
      <c r="AK119" s="32">
        <v>400</v>
      </c>
      <c r="AL119" s="32">
        <v>600</v>
      </c>
      <c r="AM119" s="32">
        <v>800</v>
      </c>
      <c r="AN119" s="32">
        <v>1000</v>
      </c>
      <c r="AO119" s="32">
        <v>1200</v>
      </c>
      <c r="AP119" s="32">
        <v>1500</v>
      </c>
      <c r="AQ119" s="32">
        <v>2000</v>
      </c>
      <c r="AR119" s="32">
        <v>2400</v>
      </c>
      <c r="BG119" s="32"/>
    </row>
    <row r="120" spans="1:59" x14ac:dyDescent="0.3">
      <c r="A120" s="32" t="s">
        <v>87</v>
      </c>
      <c r="B120" s="23" t="s">
        <v>5080</v>
      </c>
      <c r="C120" s="23" t="s">
        <v>81</v>
      </c>
      <c r="D120" s="23" t="s">
        <v>89</v>
      </c>
      <c r="E120" s="23" t="s">
        <v>90</v>
      </c>
      <c r="F120" s="23" t="s">
        <v>91</v>
      </c>
      <c r="G120" s="23" t="s">
        <v>4998</v>
      </c>
      <c r="H120" s="23" t="s">
        <v>5158</v>
      </c>
      <c r="I120" s="23">
        <v>1120</v>
      </c>
      <c r="J120" s="23" t="s">
        <v>1109</v>
      </c>
      <c r="K120" s="78">
        <f>Equipment_Log[[#This Row],[Notes]]*1.34</f>
        <v>8.1070000000000011</v>
      </c>
      <c r="L120" s="23">
        <v>2500</v>
      </c>
      <c r="M1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120" s="23" t="s">
        <v>87</v>
      </c>
      <c r="O120" s="23" t="s">
        <v>1107</v>
      </c>
      <c r="P120" s="23" t="s">
        <v>560</v>
      </c>
      <c r="Q120" s="23">
        <v>1200</v>
      </c>
      <c r="R1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0" s="77">
        <v>44986</v>
      </c>
      <c r="U120" s="23">
        <v>3</v>
      </c>
      <c r="V120" s="23" t="s">
        <v>475</v>
      </c>
      <c r="W120" s="23" t="s">
        <v>5764</v>
      </c>
      <c r="X120" s="10">
        <v>6.05</v>
      </c>
      <c r="Z120" s="10"/>
      <c r="AA120" s="32" t="str" cm="1">
        <f t="array" ref="AA120">IFERROR(TRANSPOSE(_xlfn._xlws.SORT(_xlfn.UNIQUE(_xlfn._xlws.FILTER(idTable[[Sub System Class]:[Sub System Class]],(idTable[[Asset Category]:[Asset Category]]=$N120)* (idTable[[Sub System Type]:[Sub System Type]]=$O120))))),"")</f>
        <v>All</v>
      </c>
      <c r="AJ120" s="32" cm="1">
        <f t="array" ref="AJ120:AR120">IFERROR(TRANSPOSE(_xlfn._xlws.SORT(_xlfn.UNIQUE(_xlfn._xlws.FILTER(idTable[[Equipment Size]:[Equipment Size]],(idTable[[Asset Category]:[Asset Category]]=$N120)* (idTable[[Sub System Type]:[Sub System Type]]=$O120)*(idTable[[Sub System Class]:[Sub System Class]]=$P120))))),"")</f>
        <v>200</v>
      </c>
      <c r="AK120" s="32">
        <v>400</v>
      </c>
      <c r="AL120" s="32">
        <v>600</v>
      </c>
      <c r="AM120" s="32">
        <v>800</v>
      </c>
      <c r="AN120" s="32">
        <v>1000</v>
      </c>
      <c r="AO120" s="32">
        <v>1200</v>
      </c>
      <c r="AP120" s="32">
        <v>1500</v>
      </c>
      <c r="AQ120" s="32">
        <v>2000</v>
      </c>
      <c r="AR120" s="32">
        <v>2400</v>
      </c>
      <c r="BG120" s="32"/>
    </row>
    <row r="121" spans="1:59" x14ac:dyDescent="0.3">
      <c r="A121" s="32" t="s">
        <v>87</v>
      </c>
      <c r="B121" s="23" t="s">
        <v>5081</v>
      </c>
      <c r="C121" s="23" t="s">
        <v>81</v>
      </c>
      <c r="D121" s="23" t="s">
        <v>89</v>
      </c>
      <c r="E121" s="23" t="s">
        <v>90</v>
      </c>
      <c r="F121" s="23" t="s">
        <v>91</v>
      </c>
      <c r="G121" s="23" t="s">
        <v>4998</v>
      </c>
      <c r="H121" s="23" t="s">
        <v>5159</v>
      </c>
      <c r="I121" s="23">
        <v>1500</v>
      </c>
      <c r="J121" s="23" t="s">
        <v>1109</v>
      </c>
      <c r="K121" s="78">
        <f>Equipment_Log[[#This Row],[Notes]]*1.34</f>
        <v>10.8674</v>
      </c>
      <c r="L121" s="23">
        <v>2500</v>
      </c>
      <c r="M1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21" s="23" t="s">
        <v>87</v>
      </c>
      <c r="O121" s="23" t="s">
        <v>1107</v>
      </c>
      <c r="P121" s="23" t="s">
        <v>560</v>
      </c>
      <c r="Q121" s="23">
        <v>1500</v>
      </c>
      <c r="R1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1" s="77">
        <v>44986</v>
      </c>
      <c r="U121" s="23">
        <v>3</v>
      </c>
      <c r="V121" s="23" t="s">
        <v>475</v>
      </c>
      <c r="W121" s="23" t="s">
        <v>5764</v>
      </c>
      <c r="X121" s="10">
        <v>8.11</v>
      </c>
      <c r="Z121" s="10"/>
      <c r="AA121" s="32" t="str" cm="1">
        <f t="array" ref="AA121">IFERROR(TRANSPOSE(_xlfn._xlws.SORT(_xlfn.UNIQUE(_xlfn._xlws.FILTER(idTable[[Sub System Class]:[Sub System Class]],(idTable[[Asset Category]:[Asset Category]]=$N121)* (idTable[[Sub System Type]:[Sub System Type]]=$O121))))),"")</f>
        <v>All</v>
      </c>
      <c r="AJ121" s="32" cm="1">
        <f t="array" ref="AJ121:AR121">IFERROR(TRANSPOSE(_xlfn._xlws.SORT(_xlfn.UNIQUE(_xlfn._xlws.FILTER(idTable[[Equipment Size]:[Equipment Size]],(idTable[[Asset Category]:[Asset Category]]=$N121)* (idTable[[Sub System Type]:[Sub System Type]]=$O121)*(idTable[[Sub System Class]:[Sub System Class]]=$P121))))),"")</f>
        <v>200</v>
      </c>
      <c r="AK121" s="32">
        <v>400</v>
      </c>
      <c r="AL121" s="32">
        <v>600</v>
      </c>
      <c r="AM121" s="32">
        <v>800</v>
      </c>
      <c r="AN121" s="32">
        <v>1000</v>
      </c>
      <c r="AO121" s="32">
        <v>1200</v>
      </c>
      <c r="AP121" s="32">
        <v>1500</v>
      </c>
      <c r="AQ121" s="32">
        <v>2000</v>
      </c>
      <c r="AR121" s="32">
        <v>2400</v>
      </c>
      <c r="BG121" s="32"/>
    </row>
    <row r="122" spans="1:59" x14ac:dyDescent="0.3">
      <c r="A122" s="32" t="s">
        <v>87</v>
      </c>
      <c r="B122" s="23" t="s">
        <v>5082</v>
      </c>
      <c r="C122" s="23" t="s">
        <v>81</v>
      </c>
      <c r="D122" s="23" t="s">
        <v>89</v>
      </c>
      <c r="E122" s="23" t="s">
        <v>90</v>
      </c>
      <c r="F122" s="23" t="s">
        <v>91</v>
      </c>
      <c r="G122" s="23" t="s">
        <v>4998</v>
      </c>
      <c r="H122" s="23" t="s">
        <v>5160</v>
      </c>
      <c r="I122" s="23">
        <v>500</v>
      </c>
      <c r="J122" s="23" t="s">
        <v>1109</v>
      </c>
      <c r="K122" s="78">
        <f>Equipment_Log[[#This Row],[Notes]]*1.34</f>
        <v>3.6180000000000003</v>
      </c>
      <c r="L122" s="23">
        <v>2500</v>
      </c>
      <c r="M1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122" s="23" t="s">
        <v>87</v>
      </c>
      <c r="O122" s="23" t="s">
        <v>1107</v>
      </c>
      <c r="P122" s="23" t="s">
        <v>560</v>
      </c>
      <c r="Q122" s="23">
        <v>2400</v>
      </c>
      <c r="R1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2" s="77">
        <v>44986</v>
      </c>
      <c r="U122" s="23">
        <v>3</v>
      </c>
      <c r="V122" s="23" t="s">
        <v>475</v>
      </c>
      <c r="W122" s="23" t="s">
        <v>5765</v>
      </c>
      <c r="X122" s="10">
        <v>2.7</v>
      </c>
      <c r="Z122" s="10"/>
      <c r="AA122" s="32" t="str" cm="1">
        <f t="array" ref="AA122">IFERROR(TRANSPOSE(_xlfn._xlws.SORT(_xlfn.UNIQUE(_xlfn._xlws.FILTER(idTable[[Sub System Class]:[Sub System Class]],(idTable[[Asset Category]:[Asset Category]]=$N122)* (idTable[[Sub System Type]:[Sub System Type]]=$O122))))),"")</f>
        <v>All</v>
      </c>
      <c r="AJ122" s="32" cm="1">
        <f t="array" ref="AJ122:AR122">IFERROR(TRANSPOSE(_xlfn._xlws.SORT(_xlfn.UNIQUE(_xlfn._xlws.FILTER(idTable[[Equipment Size]:[Equipment Size]],(idTable[[Asset Category]:[Asset Category]]=$N122)* (idTable[[Sub System Type]:[Sub System Type]]=$O122)*(idTable[[Sub System Class]:[Sub System Class]]=$P122))))),"")</f>
        <v>200</v>
      </c>
      <c r="AK122" s="32">
        <v>400</v>
      </c>
      <c r="AL122" s="32">
        <v>600</v>
      </c>
      <c r="AM122" s="32">
        <v>800</v>
      </c>
      <c r="AN122" s="32">
        <v>1000</v>
      </c>
      <c r="AO122" s="32">
        <v>1200</v>
      </c>
      <c r="AP122" s="32">
        <v>1500</v>
      </c>
      <c r="AQ122" s="32">
        <v>2000</v>
      </c>
      <c r="AR122" s="32">
        <v>2400</v>
      </c>
      <c r="BG122" s="32"/>
    </row>
    <row r="123" spans="1:59" x14ac:dyDescent="0.3">
      <c r="A123" s="32" t="s">
        <v>87</v>
      </c>
      <c r="B123" s="23" t="s">
        <v>5084</v>
      </c>
      <c r="C123" s="23" t="s">
        <v>81</v>
      </c>
      <c r="D123" s="23" t="s">
        <v>89</v>
      </c>
      <c r="E123" s="23" t="s">
        <v>90</v>
      </c>
      <c r="F123" s="23" t="s">
        <v>91</v>
      </c>
      <c r="G123" s="23" t="s">
        <v>4998</v>
      </c>
      <c r="H123" s="23" t="s">
        <v>5161</v>
      </c>
      <c r="I123" s="23">
        <v>1760</v>
      </c>
      <c r="J123" s="23" t="s">
        <v>1109</v>
      </c>
      <c r="K123" s="78">
        <f>Equipment_Log[[#This Row],[Notes]]*1.34</f>
        <v>12.743400000000001</v>
      </c>
      <c r="L123" s="23">
        <v>2500</v>
      </c>
      <c r="M1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23" s="23" t="s">
        <v>87</v>
      </c>
      <c r="O123" s="23" t="s">
        <v>1107</v>
      </c>
      <c r="P123" s="23" t="s">
        <v>560</v>
      </c>
      <c r="Q123" s="23">
        <v>2000</v>
      </c>
      <c r="R1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3" s="77">
        <v>44986</v>
      </c>
      <c r="U123" s="23">
        <v>3</v>
      </c>
      <c r="V123" s="23" t="s">
        <v>475</v>
      </c>
      <c r="W123" s="23" t="s">
        <v>5766</v>
      </c>
      <c r="X123" s="10">
        <v>9.51</v>
      </c>
      <c r="Z123" s="10"/>
      <c r="AA123" s="32" t="str" cm="1">
        <f t="array" ref="AA123">IFERROR(TRANSPOSE(_xlfn._xlws.SORT(_xlfn.UNIQUE(_xlfn._xlws.FILTER(idTable[[Sub System Class]:[Sub System Class]],(idTable[[Asset Category]:[Asset Category]]=$N123)* (idTable[[Sub System Type]:[Sub System Type]]=$O123))))),"")</f>
        <v>All</v>
      </c>
      <c r="AJ123" s="32" cm="1">
        <f t="array" ref="AJ123:AR123">IFERROR(TRANSPOSE(_xlfn._xlws.SORT(_xlfn.UNIQUE(_xlfn._xlws.FILTER(idTable[[Equipment Size]:[Equipment Size]],(idTable[[Asset Category]:[Asset Category]]=$N123)* (idTable[[Sub System Type]:[Sub System Type]]=$O123)*(idTable[[Sub System Class]:[Sub System Class]]=$P123))))),"")</f>
        <v>200</v>
      </c>
      <c r="AK123" s="32">
        <v>400</v>
      </c>
      <c r="AL123" s="32">
        <v>600</v>
      </c>
      <c r="AM123" s="32">
        <v>800</v>
      </c>
      <c r="AN123" s="32">
        <v>1000</v>
      </c>
      <c r="AO123" s="32">
        <v>1200</v>
      </c>
      <c r="AP123" s="32">
        <v>1500</v>
      </c>
      <c r="AQ123" s="32">
        <v>2000</v>
      </c>
      <c r="AR123" s="32">
        <v>2400</v>
      </c>
      <c r="BG123" s="32"/>
    </row>
    <row r="124" spans="1:59" x14ac:dyDescent="0.3">
      <c r="A124" s="32" t="s">
        <v>87</v>
      </c>
      <c r="B124" s="23" t="s">
        <v>5085</v>
      </c>
      <c r="C124" s="23" t="s">
        <v>81</v>
      </c>
      <c r="D124" s="23" t="s">
        <v>89</v>
      </c>
      <c r="E124" s="23" t="s">
        <v>90</v>
      </c>
      <c r="F124" s="23" t="s">
        <v>91</v>
      </c>
      <c r="G124" s="23" t="s">
        <v>4998</v>
      </c>
      <c r="H124" s="23" t="s">
        <v>5162</v>
      </c>
      <c r="I124" s="23">
        <v>1380</v>
      </c>
      <c r="J124" s="23" t="s">
        <v>1109</v>
      </c>
      <c r="K124" s="78">
        <f>Equipment_Log[[#This Row],[Notes]]*1.34</f>
        <v>9.9964000000000013</v>
      </c>
      <c r="L124" s="23">
        <v>2500</v>
      </c>
      <c r="M1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24" s="23" t="s">
        <v>87</v>
      </c>
      <c r="O124" s="23" t="s">
        <v>1107</v>
      </c>
      <c r="P124" s="23" t="s">
        <v>560</v>
      </c>
      <c r="Q124" s="23">
        <v>1500</v>
      </c>
      <c r="R1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4" s="77">
        <v>44986</v>
      </c>
      <c r="U124" s="23">
        <v>3</v>
      </c>
      <c r="V124" s="23" t="s">
        <v>475</v>
      </c>
      <c r="W124" s="23" t="s">
        <v>5766</v>
      </c>
      <c r="X124" s="10">
        <v>7.46</v>
      </c>
      <c r="Z124" s="10"/>
      <c r="AA124" s="32" t="str" cm="1">
        <f t="array" ref="AA124">IFERROR(TRANSPOSE(_xlfn._xlws.SORT(_xlfn.UNIQUE(_xlfn._xlws.FILTER(idTable[[Sub System Class]:[Sub System Class]],(idTable[[Asset Category]:[Asset Category]]=$N124)* (idTable[[Sub System Type]:[Sub System Type]]=$O124))))),"")</f>
        <v>All</v>
      </c>
      <c r="AJ124" s="32" cm="1">
        <f t="array" ref="AJ124:AR124">IFERROR(TRANSPOSE(_xlfn._xlws.SORT(_xlfn.UNIQUE(_xlfn._xlws.FILTER(idTable[[Equipment Size]:[Equipment Size]],(idTable[[Asset Category]:[Asset Category]]=$N124)* (idTable[[Sub System Type]:[Sub System Type]]=$O124)*(idTable[[Sub System Class]:[Sub System Class]]=$P124))))),"")</f>
        <v>200</v>
      </c>
      <c r="AK124" s="32">
        <v>400</v>
      </c>
      <c r="AL124" s="32">
        <v>600</v>
      </c>
      <c r="AM124" s="32">
        <v>800</v>
      </c>
      <c r="AN124" s="32">
        <v>1000</v>
      </c>
      <c r="AO124" s="32">
        <v>1200</v>
      </c>
      <c r="AP124" s="32">
        <v>1500</v>
      </c>
      <c r="AQ124" s="32">
        <v>2000</v>
      </c>
      <c r="AR124" s="32">
        <v>2400</v>
      </c>
      <c r="BG124" s="32"/>
    </row>
    <row r="125" spans="1:59" x14ac:dyDescent="0.3">
      <c r="A125" s="32" t="s">
        <v>87</v>
      </c>
      <c r="B125" s="23" t="s">
        <v>5086</v>
      </c>
      <c r="C125" s="23" t="s">
        <v>81</v>
      </c>
      <c r="D125" s="23" t="s">
        <v>89</v>
      </c>
      <c r="E125" s="23" t="s">
        <v>90</v>
      </c>
      <c r="F125" s="23" t="s">
        <v>91</v>
      </c>
      <c r="G125" s="23" t="s">
        <v>4998</v>
      </c>
      <c r="H125" s="23" t="s">
        <v>5163</v>
      </c>
      <c r="I125" s="23">
        <v>3600</v>
      </c>
      <c r="J125" s="23" t="s">
        <v>1109</v>
      </c>
      <c r="K125" s="78">
        <f>Equipment_Log[[#This Row],[Notes]]*1.34</f>
        <v>26.076400000000003</v>
      </c>
      <c r="L125" s="23">
        <v>2500</v>
      </c>
      <c r="M1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125" s="23" t="s">
        <v>87</v>
      </c>
      <c r="O125" s="23" t="s">
        <v>1107</v>
      </c>
      <c r="P125" s="23" t="s">
        <v>560</v>
      </c>
      <c r="Q125" s="23">
        <v>2400</v>
      </c>
      <c r="R1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5" s="77">
        <v>44986</v>
      </c>
      <c r="U125" s="23">
        <v>3</v>
      </c>
      <c r="V125" s="23" t="s">
        <v>433</v>
      </c>
      <c r="W125" s="23" t="s">
        <v>5760</v>
      </c>
      <c r="X125" s="10">
        <v>19.46</v>
      </c>
      <c r="Z125" s="10"/>
      <c r="AA125" s="32" t="str" cm="1">
        <f t="array" ref="AA125">IFERROR(TRANSPOSE(_xlfn._xlws.SORT(_xlfn.UNIQUE(_xlfn._xlws.FILTER(idTable[[Sub System Class]:[Sub System Class]],(idTable[[Asset Category]:[Asset Category]]=$N125)* (idTable[[Sub System Type]:[Sub System Type]]=$O125))))),"")</f>
        <v>All</v>
      </c>
      <c r="AJ125" s="32" cm="1">
        <f t="array" ref="AJ125:AR125">IFERROR(TRANSPOSE(_xlfn._xlws.SORT(_xlfn.UNIQUE(_xlfn._xlws.FILTER(idTable[[Equipment Size]:[Equipment Size]],(idTable[[Asset Category]:[Asset Category]]=$N125)* (idTable[[Sub System Type]:[Sub System Type]]=$O125)*(idTable[[Sub System Class]:[Sub System Class]]=$P125))))),"")</f>
        <v>200</v>
      </c>
      <c r="AK125" s="32">
        <v>400</v>
      </c>
      <c r="AL125" s="32">
        <v>600</v>
      </c>
      <c r="AM125" s="32">
        <v>800</v>
      </c>
      <c r="AN125" s="32">
        <v>1000</v>
      </c>
      <c r="AO125" s="32">
        <v>1200</v>
      </c>
      <c r="AP125" s="32">
        <v>1500</v>
      </c>
      <c r="AQ125" s="32">
        <v>2000</v>
      </c>
      <c r="AR125" s="32">
        <v>2400</v>
      </c>
      <c r="BG125" s="32"/>
    </row>
    <row r="126" spans="1:59" x14ac:dyDescent="0.3">
      <c r="A126" s="32" t="s">
        <v>87</v>
      </c>
      <c r="B126" s="23" t="s">
        <v>5087</v>
      </c>
      <c r="C126" s="23" t="s">
        <v>81</v>
      </c>
      <c r="D126" s="23" t="s">
        <v>89</v>
      </c>
      <c r="E126" s="23" t="s">
        <v>90</v>
      </c>
      <c r="F126" s="23" t="s">
        <v>91</v>
      </c>
      <c r="G126" s="23" t="s">
        <v>4998</v>
      </c>
      <c r="H126" s="23" t="s">
        <v>5164</v>
      </c>
      <c r="I126" s="23">
        <v>500</v>
      </c>
      <c r="J126" s="23" t="s">
        <v>1109</v>
      </c>
      <c r="K126" s="78">
        <f>Equipment_Log[[#This Row],[Notes]]*1.34</f>
        <v>3.6180000000000003</v>
      </c>
      <c r="L126" s="23">
        <v>2500</v>
      </c>
      <c r="M1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26" s="23" t="s">
        <v>87</v>
      </c>
      <c r="O126" s="23" t="s">
        <v>1107</v>
      </c>
      <c r="P126" s="23" t="s">
        <v>560</v>
      </c>
      <c r="Q126" s="23">
        <v>600</v>
      </c>
      <c r="R1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6" s="77">
        <v>44986</v>
      </c>
      <c r="U126" s="23">
        <v>3</v>
      </c>
      <c r="V126" s="23" t="s">
        <v>436</v>
      </c>
      <c r="W126" s="23" t="s">
        <v>5768</v>
      </c>
      <c r="X126" s="10">
        <v>2.7</v>
      </c>
      <c r="Z126" s="10"/>
      <c r="AA126" s="32" t="str" cm="1">
        <f t="array" ref="AA126">IFERROR(TRANSPOSE(_xlfn._xlws.SORT(_xlfn.UNIQUE(_xlfn._xlws.FILTER(idTable[[Sub System Class]:[Sub System Class]],(idTable[[Asset Category]:[Asset Category]]=$N126)* (idTable[[Sub System Type]:[Sub System Type]]=$O126))))),"")</f>
        <v>All</v>
      </c>
      <c r="AJ126" s="32" cm="1">
        <f t="array" ref="AJ126:AR126">IFERROR(TRANSPOSE(_xlfn._xlws.SORT(_xlfn.UNIQUE(_xlfn._xlws.FILTER(idTable[[Equipment Size]:[Equipment Size]],(idTable[[Asset Category]:[Asset Category]]=$N126)* (idTable[[Sub System Type]:[Sub System Type]]=$O126)*(idTable[[Sub System Class]:[Sub System Class]]=$P126))))),"")</f>
        <v>200</v>
      </c>
      <c r="AK126" s="32">
        <v>400</v>
      </c>
      <c r="AL126" s="32">
        <v>600</v>
      </c>
      <c r="AM126" s="32">
        <v>800</v>
      </c>
      <c r="AN126" s="32">
        <v>1000</v>
      </c>
      <c r="AO126" s="32">
        <v>1200</v>
      </c>
      <c r="AP126" s="32">
        <v>1500</v>
      </c>
      <c r="AQ126" s="32">
        <v>2000</v>
      </c>
      <c r="AR126" s="32">
        <v>2400</v>
      </c>
      <c r="BG126" s="32"/>
    </row>
    <row r="127" spans="1:59" x14ac:dyDescent="0.3">
      <c r="A127" s="32" t="s">
        <v>87</v>
      </c>
      <c r="B127" s="23" t="s">
        <v>5088</v>
      </c>
      <c r="C127" s="23" t="s">
        <v>81</v>
      </c>
      <c r="D127" s="23" t="s">
        <v>89</v>
      </c>
      <c r="E127" s="23" t="s">
        <v>90</v>
      </c>
      <c r="F127" s="23" t="s">
        <v>91</v>
      </c>
      <c r="G127" s="23" t="s">
        <v>4998</v>
      </c>
      <c r="H127" s="23" t="s">
        <v>5165</v>
      </c>
      <c r="I127" s="23">
        <v>500</v>
      </c>
      <c r="J127" s="23" t="s">
        <v>1109</v>
      </c>
      <c r="K127" s="78">
        <f>Equipment_Log[[#This Row],[Notes]]*1.34</f>
        <v>3.6180000000000003</v>
      </c>
      <c r="L127" s="23">
        <v>2500</v>
      </c>
      <c r="M1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27" s="23" t="s">
        <v>87</v>
      </c>
      <c r="O127" s="23" t="s">
        <v>1107</v>
      </c>
      <c r="P127" s="23" t="s">
        <v>560</v>
      </c>
      <c r="Q127" s="23">
        <v>600</v>
      </c>
      <c r="R1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7" s="77">
        <v>44986</v>
      </c>
      <c r="U127" s="23">
        <v>3</v>
      </c>
      <c r="V127" s="23" t="s">
        <v>436</v>
      </c>
      <c r="W127" s="23" t="s">
        <v>5769</v>
      </c>
      <c r="X127" s="10">
        <v>2.7</v>
      </c>
      <c r="Z127" s="10"/>
      <c r="AA127" s="32" t="str" cm="1">
        <f t="array" ref="AA127">IFERROR(TRANSPOSE(_xlfn._xlws.SORT(_xlfn.UNIQUE(_xlfn._xlws.FILTER(idTable[[Sub System Class]:[Sub System Class]],(idTable[[Asset Category]:[Asset Category]]=$N127)* (idTable[[Sub System Type]:[Sub System Type]]=$O127))))),"")</f>
        <v>All</v>
      </c>
      <c r="AJ127" s="32" cm="1">
        <f t="array" ref="AJ127:AR127">IFERROR(TRANSPOSE(_xlfn._xlws.SORT(_xlfn.UNIQUE(_xlfn._xlws.FILTER(idTable[[Equipment Size]:[Equipment Size]],(idTable[[Asset Category]:[Asset Category]]=$N127)* (idTable[[Sub System Type]:[Sub System Type]]=$O127)*(idTable[[Sub System Class]:[Sub System Class]]=$P127))))),"")</f>
        <v>200</v>
      </c>
      <c r="AK127" s="32">
        <v>400</v>
      </c>
      <c r="AL127" s="32">
        <v>600</v>
      </c>
      <c r="AM127" s="32">
        <v>800</v>
      </c>
      <c r="AN127" s="32">
        <v>1000</v>
      </c>
      <c r="AO127" s="32">
        <v>1200</v>
      </c>
      <c r="AP127" s="32">
        <v>1500</v>
      </c>
      <c r="AQ127" s="32">
        <v>2000</v>
      </c>
      <c r="AR127" s="32">
        <v>2400</v>
      </c>
      <c r="BG127" s="32"/>
    </row>
    <row r="128" spans="1:59" x14ac:dyDescent="0.3">
      <c r="A128" s="32" t="s">
        <v>87</v>
      </c>
      <c r="B128" s="23" t="s">
        <v>5089</v>
      </c>
      <c r="C128" s="23" t="s">
        <v>81</v>
      </c>
      <c r="D128" s="23" t="s">
        <v>89</v>
      </c>
      <c r="E128" s="23" t="s">
        <v>90</v>
      </c>
      <c r="F128" s="23" t="s">
        <v>91</v>
      </c>
      <c r="G128" s="23" t="s">
        <v>4998</v>
      </c>
      <c r="H128" s="23" t="s">
        <v>5166</v>
      </c>
      <c r="I128" s="23">
        <v>1750</v>
      </c>
      <c r="J128" s="23" t="s">
        <v>1109</v>
      </c>
      <c r="K128" s="78">
        <f>Equipment_Log[[#This Row],[Notes]]*1.34</f>
        <v>12.676400000000003</v>
      </c>
      <c r="L128" s="23">
        <v>2500</v>
      </c>
      <c r="M1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28" s="23" t="s">
        <v>87</v>
      </c>
      <c r="O128" s="23" t="s">
        <v>1107</v>
      </c>
      <c r="P128" s="23" t="s">
        <v>560</v>
      </c>
      <c r="Q128" s="23">
        <v>2000</v>
      </c>
      <c r="R1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8" s="77">
        <v>44986</v>
      </c>
      <c r="U128" s="23">
        <v>3</v>
      </c>
      <c r="V128" s="23" t="s">
        <v>436</v>
      </c>
      <c r="W128" s="23" t="s">
        <v>5769</v>
      </c>
      <c r="X128" s="10">
        <v>9.4600000000000009</v>
      </c>
      <c r="Z128" s="10"/>
      <c r="AA128" s="32" t="str" cm="1">
        <f t="array" ref="AA128">IFERROR(TRANSPOSE(_xlfn._xlws.SORT(_xlfn.UNIQUE(_xlfn._xlws.FILTER(idTable[[Sub System Class]:[Sub System Class]],(idTable[[Asset Category]:[Asset Category]]=$N128)* (idTable[[Sub System Type]:[Sub System Type]]=$O128))))),"")</f>
        <v>All</v>
      </c>
      <c r="AJ128" s="32" cm="1">
        <f t="array" ref="AJ128:AR128">IFERROR(TRANSPOSE(_xlfn._xlws.SORT(_xlfn.UNIQUE(_xlfn._xlws.FILTER(idTable[[Equipment Size]:[Equipment Size]],(idTable[[Asset Category]:[Asset Category]]=$N128)* (idTable[[Sub System Type]:[Sub System Type]]=$O128)*(idTable[[Sub System Class]:[Sub System Class]]=$P128))))),"")</f>
        <v>200</v>
      </c>
      <c r="AK128" s="32">
        <v>400</v>
      </c>
      <c r="AL128" s="32">
        <v>600</v>
      </c>
      <c r="AM128" s="32">
        <v>800</v>
      </c>
      <c r="AN128" s="32">
        <v>1000</v>
      </c>
      <c r="AO128" s="32">
        <v>1200</v>
      </c>
      <c r="AP128" s="32">
        <v>1500</v>
      </c>
      <c r="AQ128" s="32">
        <v>2000</v>
      </c>
      <c r="AR128" s="32">
        <v>2400</v>
      </c>
      <c r="BG128" s="32"/>
    </row>
    <row r="129" spans="1:59" x14ac:dyDescent="0.3">
      <c r="A129" s="32" t="s">
        <v>87</v>
      </c>
      <c r="B129" s="23" t="s">
        <v>5090</v>
      </c>
      <c r="C129" s="23" t="s">
        <v>81</v>
      </c>
      <c r="D129" s="23" t="s">
        <v>89</v>
      </c>
      <c r="E129" s="23" t="s">
        <v>90</v>
      </c>
      <c r="F129" s="23" t="s">
        <v>91</v>
      </c>
      <c r="G129" s="23" t="s">
        <v>4998</v>
      </c>
      <c r="H129" s="23" t="s">
        <v>5167</v>
      </c>
      <c r="I129" s="23">
        <v>1530</v>
      </c>
      <c r="J129" s="23" t="s">
        <v>1109</v>
      </c>
      <c r="K129" s="78">
        <f>Equipment_Log[[#This Row],[Notes]]*1.34</f>
        <v>10.988</v>
      </c>
      <c r="L129" s="23">
        <v>2500</v>
      </c>
      <c r="M1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29" s="23" t="s">
        <v>87</v>
      </c>
      <c r="O129" s="23" t="s">
        <v>1107</v>
      </c>
      <c r="P129" s="23" t="s">
        <v>560</v>
      </c>
      <c r="Q129" s="23">
        <v>1500</v>
      </c>
      <c r="R1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2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29" s="77">
        <v>44986</v>
      </c>
      <c r="U129" s="23">
        <v>3</v>
      </c>
      <c r="V129" s="23" t="s">
        <v>436</v>
      </c>
      <c r="W129" s="23" t="s">
        <v>5769</v>
      </c>
      <c r="X129" s="10">
        <v>8.1999999999999993</v>
      </c>
      <c r="Z129" s="10"/>
      <c r="AA129" s="32" t="str" cm="1">
        <f t="array" ref="AA129">IFERROR(TRANSPOSE(_xlfn._xlws.SORT(_xlfn.UNIQUE(_xlfn._xlws.FILTER(idTable[[Sub System Class]:[Sub System Class]],(idTable[[Asset Category]:[Asset Category]]=$N129)* (idTable[[Sub System Type]:[Sub System Type]]=$O129))))),"")</f>
        <v>All</v>
      </c>
      <c r="AJ129" s="32" cm="1">
        <f t="array" ref="AJ129:AR129">IFERROR(TRANSPOSE(_xlfn._xlws.SORT(_xlfn.UNIQUE(_xlfn._xlws.FILTER(idTable[[Equipment Size]:[Equipment Size]],(idTable[[Asset Category]:[Asset Category]]=$N129)* (idTable[[Sub System Type]:[Sub System Type]]=$O129)*(idTable[[Sub System Class]:[Sub System Class]]=$P129))))),"")</f>
        <v>200</v>
      </c>
      <c r="AK129" s="32">
        <v>400</v>
      </c>
      <c r="AL129" s="32">
        <v>600</v>
      </c>
      <c r="AM129" s="32">
        <v>800</v>
      </c>
      <c r="AN129" s="32">
        <v>1000</v>
      </c>
      <c r="AO129" s="32">
        <v>1200</v>
      </c>
      <c r="AP129" s="32">
        <v>1500</v>
      </c>
      <c r="AQ129" s="32">
        <v>2000</v>
      </c>
      <c r="AR129" s="32">
        <v>2400</v>
      </c>
      <c r="BG129" s="32"/>
    </row>
    <row r="130" spans="1:59" x14ac:dyDescent="0.3">
      <c r="A130" s="32" t="s">
        <v>87</v>
      </c>
      <c r="B130" s="23" t="s">
        <v>5091</v>
      </c>
      <c r="C130" s="23" t="s">
        <v>81</v>
      </c>
      <c r="D130" s="23" t="s">
        <v>89</v>
      </c>
      <c r="E130" s="23" t="s">
        <v>90</v>
      </c>
      <c r="F130" s="23" t="s">
        <v>91</v>
      </c>
      <c r="G130" s="23" t="s">
        <v>4998</v>
      </c>
      <c r="H130" s="23" t="s">
        <v>5168</v>
      </c>
      <c r="I130" s="23">
        <v>2200</v>
      </c>
      <c r="J130" s="23" t="s">
        <v>1109</v>
      </c>
      <c r="K130" s="78">
        <f>Equipment_Log[[#This Row],[Notes]]*1.34</f>
        <v>15.932600000000003</v>
      </c>
      <c r="L130" s="23">
        <v>2500</v>
      </c>
      <c r="M1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30" s="23" t="s">
        <v>87</v>
      </c>
      <c r="O130" s="23" t="s">
        <v>1107</v>
      </c>
      <c r="P130" s="23" t="s">
        <v>560</v>
      </c>
      <c r="Q130" s="23">
        <v>2000</v>
      </c>
      <c r="R1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0" s="77">
        <v>44986</v>
      </c>
      <c r="U130" s="23">
        <v>3</v>
      </c>
      <c r="V130" s="23" t="s">
        <v>436</v>
      </c>
      <c r="W130" s="23" t="s">
        <v>5770</v>
      </c>
      <c r="X130" s="10">
        <v>11.89</v>
      </c>
      <c r="Z130" s="10"/>
      <c r="AA130" s="32" t="str" cm="1">
        <f t="array" ref="AA130">IFERROR(TRANSPOSE(_xlfn._xlws.SORT(_xlfn.UNIQUE(_xlfn._xlws.FILTER(idTable[[Sub System Class]:[Sub System Class]],(idTable[[Asset Category]:[Asset Category]]=$N130)* (idTable[[Sub System Type]:[Sub System Type]]=$O130))))),"")</f>
        <v>All</v>
      </c>
      <c r="AJ130" s="32" cm="1">
        <f t="array" ref="AJ130:AR130">IFERROR(TRANSPOSE(_xlfn._xlws.SORT(_xlfn.UNIQUE(_xlfn._xlws.FILTER(idTable[[Equipment Size]:[Equipment Size]],(idTable[[Asset Category]:[Asset Category]]=$N130)* (idTable[[Sub System Type]:[Sub System Type]]=$O130)*(idTable[[Sub System Class]:[Sub System Class]]=$P130))))),"")</f>
        <v>200</v>
      </c>
      <c r="AK130" s="32">
        <v>400</v>
      </c>
      <c r="AL130" s="32">
        <v>600</v>
      </c>
      <c r="AM130" s="32">
        <v>800</v>
      </c>
      <c r="AN130" s="32">
        <v>1000</v>
      </c>
      <c r="AO130" s="32">
        <v>1200</v>
      </c>
      <c r="AP130" s="32">
        <v>1500</v>
      </c>
      <c r="AQ130" s="32">
        <v>2000</v>
      </c>
      <c r="AR130" s="32">
        <v>2400</v>
      </c>
      <c r="BG130" s="32"/>
    </row>
    <row r="131" spans="1:59" x14ac:dyDescent="0.3">
      <c r="A131" s="32" t="s">
        <v>87</v>
      </c>
      <c r="B131" s="23" t="s">
        <v>5092</v>
      </c>
      <c r="C131" s="23" t="s">
        <v>81</v>
      </c>
      <c r="D131" s="23" t="s">
        <v>89</v>
      </c>
      <c r="E131" s="23" t="s">
        <v>90</v>
      </c>
      <c r="F131" s="23" t="s">
        <v>91</v>
      </c>
      <c r="G131" s="23" t="s">
        <v>4998</v>
      </c>
      <c r="H131" s="23" t="s">
        <v>5169</v>
      </c>
      <c r="I131" s="23">
        <v>2520</v>
      </c>
      <c r="J131" s="23" t="s">
        <v>1109</v>
      </c>
      <c r="K131" s="78">
        <f>Equipment_Log[[#This Row],[Notes]]*1.34</f>
        <v>18.250800000000002</v>
      </c>
      <c r="L131" s="23">
        <v>2500</v>
      </c>
      <c r="M1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131" s="23" t="s">
        <v>87</v>
      </c>
      <c r="O131" s="23" t="s">
        <v>1107</v>
      </c>
      <c r="P131" s="23" t="s">
        <v>560</v>
      </c>
      <c r="Q131" s="23">
        <v>2400</v>
      </c>
      <c r="R1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1" s="77">
        <v>44986</v>
      </c>
      <c r="U131" s="23">
        <v>3</v>
      </c>
      <c r="V131" s="23" t="s">
        <v>436</v>
      </c>
      <c r="W131" s="23" t="s">
        <v>5771</v>
      </c>
      <c r="X131" s="10">
        <v>13.62</v>
      </c>
      <c r="Z131" s="10"/>
      <c r="AA131" s="32" t="str" cm="1">
        <f t="array" ref="AA131">IFERROR(TRANSPOSE(_xlfn._xlws.SORT(_xlfn.UNIQUE(_xlfn._xlws.FILTER(idTable[[Sub System Class]:[Sub System Class]],(idTable[[Asset Category]:[Asset Category]]=$N131)* (idTable[[Sub System Type]:[Sub System Type]]=$O131))))),"")</f>
        <v>All</v>
      </c>
      <c r="AJ131" s="32" cm="1">
        <f t="array" ref="AJ131:AR131">IFERROR(TRANSPOSE(_xlfn._xlws.SORT(_xlfn.UNIQUE(_xlfn._xlws.FILTER(idTable[[Equipment Size]:[Equipment Size]],(idTable[[Asset Category]:[Asset Category]]=$N131)* (idTable[[Sub System Type]:[Sub System Type]]=$O131)*(idTable[[Sub System Class]:[Sub System Class]]=$P131))))),"")</f>
        <v>200</v>
      </c>
      <c r="AK131" s="32">
        <v>400</v>
      </c>
      <c r="AL131" s="32">
        <v>600</v>
      </c>
      <c r="AM131" s="32">
        <v>800</v>
      </c>
      <c r="AN131" s="32">
        <v>1000</v>
      </c>
      <c r="AO131" s="32">
        <v>1200</v>
      </c>
      <c r="AP131" s="32">
        <v>1500</v>
      </c>
      <c r="AQ131" s="32">
        <v>2000</v>
      </c>
      <c r="AR131" s="32">
        <v>2400</v>
      </c>
      <c r="BG131" s="32"/>
    </row>
    <row r="132" spans="1:59" x14ac:dyDescent="0.3">
      <c r="A132" s="32" t="s">
        <v>87</v>
      </c>
      <c r="B132" s="23" t="s">
        <v>5083</v>
      </c>
      <c r="C132" s="23" t="s">
        <v>81</v>
      </c>
      <c r="D132" s="23" t="s">
        <v>89</v>
      </c>
      <c r="E132" s="23" t="s">
        <v>90</v>
      </c>
      <c r="F132" s="23" t="s">
        <v>91</v>
      </c>
      <c r="G132" s="23" t="s">
        <v>4998</v>
      </c>
      <c r="H132" s="23" t="s">
        <v>5170</v>
      </c>
      <c r="I132" s="23">
        <v>600</v>
      </c>
      <c r="J132" s="23" t="s">
        <v>1109</v>
      </c>
      <c r="K132" s="78">
        <f>Equipment_Log[[#This Row],[Notes]]*1.34</f>
        <v>4.3416000000000006</v>
      </c>
      <c r="L132" s="23">
        <v>2500</v>
      </c>
      <c r="M1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32" s="23" t="s">
        <v>87</v>
      </c>
      <c r="O132" s="23" t="s">
        <v>1107</v>
      </c>
      <c r="P132" s="23" t="s">
        <v>560</v>
      </c>
      <c r="Q132" s="23">
        <v>600</v>
      </c>
      <c r="R1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2" s="77">
        <v>44986</v>
      </c>
      <c r="U132" s="23">
        <v>3</v>
      </c>
      <c r="V132" s="23" t="s">
        <v>436</v>
      </c>
      <c r="W132" s="23" t="s">
        <v>5771</v>
      </c>
      <c r="X132" s="10">
        <v>3.24</v>
      </c>
      <c r="Z132" s="10"/>
      <c r="AA132" s="32" t="str" cm="1">
        <f t="array" ref="AA132">IFERROR(TRANSPOSE(_xlfn._xlws.SORT(_xlfn.UNIQUE(_xlfn._xlws.FILTER(idTable[[Sub System Class]:[Sub System Class]],(idTable[[Asset Category]:[Asset Category]]=$N132)* (idTable[[Sub System Type]:[Sub System Type]]=$O132))))),"")</f>
        <v>All</v>
      </c>
      <c r="AJ132" s="32" cm="1">
        <f t="array" ref="AJ132:AR132">IFERROR(TRANSPOSE(_xlfn._xlws.SORT(_xlfn.UNIQUE(_xlfn._xlws.FILTER(idTable[[Equipment Size]:[Equipment Size]],(idTable[[Asset Category]:[Asset Category]]=$N132)* (idTable[[Sub System Type]:[Sub System Type]]=$O132)*(idTable[[Sub System Class]:[Sub System Class]]=$P132))))),"")</f>
        <v>200</v>
      </c>
      <c r="AK132" s="32">
        <v>400</v>
      </c>
      <c r="AL132" s="32">
        <v>600</v>
      </c>
      <c r="AM132" s="32">
        <v>800</v>
      </c>
      <c r="AN132" s="32">
        <v>1000</v>
      </c>
      <c r="AO132" s="32">
        <v>1200</v>
      </c>
      <c r="AP132" s="32">
        <v>1500</v>
      </c>
      <c r="AQ132" s="32">
        <v>2000</v>
      </c>
      <c r="AR132" s="32">
        <v>2400</v>
      </c>
      <c r="BG132" s="32"/>
    </row>
    <row r="133" spans="1:59" x14ac:dyDescent="0.3">
      <c r="A133" s="32" t="s">
        <v>87</v>
      </c>
      <c r="B133" s="23" t="s">
        <v>5093</v>
      </c>
      <c r="C133" s="23" t="s">
        <v>81</v>
      </c>
      <c r="D133" s="23" t="s">
        <v>89</v>
      </c>
      <c r="E133" s="23" t="s">
        <v>90</v>
      </c>
      <c r="F133" s="23" t="s">
        <v>91</v>
      </c>
      <c r="G133" s="23" t="s">
        <v>4998</v>
      </c>
      <c r="H133" s="23" t="s">
        <v>5171</v>
      </c>
      <c r="I133" s="23">
        <v>550</v>
      </c>
      <c r="J133" s="23" t="s">
        <v>1109</v>
      </c>
      <c r="K133" s="78">
        <f>Equipment_Log[[#This Row],[Notes]]*1.34</f>
        <v>3.9798000000000004</v>
      </c>
      <c r="L133" s="23">
        <v>2500</v>
      </c>
      <c r="M1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H-FPB-ELE--600</v>
      </c>
      <c r="N133" s="23" t="s">
        <v>87</v>
      </c>
      <c r="O133" s="23" t="s">
        <v>1107</v>
      </c>
      <c r="P133" s="23" t="s">
        <v>560</v>
      </c>
      <c r="Q133" s="23">
        <v>600</v>
      </c>
      <c r="R1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3" s="77">
        <v>44986</v>
      </c>
      <c r="U133" s="23">
        <v>3</v>
      </c>
      <c r="V133" s="23" t="s">
        <v>436</v>
      </c>
      <c r="W133" s="23" t="s">
        <v>5772</v>
      </c>
      <c r="X133" s="10">
        <v>2.97</v>
      </c>
      <c r="Z133" s="10"/>
      <c r="AA133" s="32" t="str" cm="1">
        <f t="array" ref="AA133">IFERROR(TRANSPOSE(_xlfn._xlws.SORT(_xlfn.UNIQUE(_xlfn._xlws.FILTER(idTable[[Sub System Class]:[Sub System Class]],(idTable[[Asset Category]:[Asset Category]]=$N133)* (idTable[[Sub System Type]:[Sub System Type]]=$O133))))),"")</f>
        <v>All</v>
      </c>
      <c r="AJ133" s="32" cm="1">
        <f t="array" ref="AJ133:AR133">IFERROR(TRANSPOSE(_xlfn._xlws.SORT(_xlfn.UNIQUE(_xlfn._xlws.FILTER(idTable[[Equipment Size]:[Equipment Size]],(idTable[[Asset Category]:[Asset Category]]=$N133)* (idTable[[Sub System Type]:[Sub System Type]]=$O133)*(idTable[[Sub System Class]:[Sub System Class]]=$P133))))),"")</f>
        <v>200</v>
      </c>
      <c r="AK133" s="32">
        <v>400</v>
      </c>
      <c r="AL133" s="32">
        <v>600</v>
      </c>
      <c r="AM133" s="32">
        <v>800</v>
      </c>
      <c r="AN133" s="32">
        <v>1000</v>
      </c>
      <c r="AO133" s="32">
        <v>1200</v>
      </c>
      <c r="AP133" s="32">
        <v>1500</v>
      </c>
      <c r="AQ133" s="32">
        <v>2000</v>
      </c>
      <c r="AR133" s="32">
        <v>2400</v>
      </c>
      <c r="BG133" s="32"/>
    </row>
    <row r="134" spans="1:59" x14ac:dyDescent="0.3">
      <c r="A134" s="32" t="s">
        <v>87</v>
      </c>
      <c r="B134" s="23" t="s">
        <v>5094</v>
      </c>
      <c r="C134" s="23" t="s">
        <v>81</v>
      </c>
      <c r="D134" s="23" t="s">
        <v>89</v>
      </c>
      <c r="E134" s="23" t="s">
        <v>90</v>
      </c>
      <c r="F134" s="23" t="s">
        <v>91</v>
      </c>
      <c r="G134" s="23" t="s">
        <v>4998</v>
      </c>
      <c r="H134" s="23" t="s">
        <v>5172</v>
      </c>
      <c r="I134" s="23">
        <v>750</v>
      </c>
      <c r="J134" s="23" t="s">
        <v>1109</v>
      </c>
      <c r="K134" s="78">
        <f>Equipment_Log[[#This Row],[Notes]]*1.34</f>
        <v>5.4270000000000005</v>
      </c>
      <c r="L134" s="23">
        <v>2500</v>
      </c>
      <c r="M1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H-FPB-ELE--800</v>
      </c>
      <c r="N134" s="23" t="s">
        <v>87</v>
      </c>
      <c r="O134" s="23" t="s">
        <v>1107</v>
      </c>
      <c r="P134" s="23" t="s">
        <v>560</v>
      </c>
      <c r="Q134" s="23">
        <v>800</v>
      </c>
      <c r="R1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4" s="77">
        <v>44986</v>
      </c>
      <c r="U134" s="23">
        <v>3</v>
      </c>
      <c r="V134" s="23" t="s">
        <v>436</v>
      </c>
      <c r="W134" s="23" t="s">
        <v>5773</v>
      </c>
      <c r="X134" s="10">
        <v>4.05</v>
      </c>
      <c r="Z134" s="10"/>
      <c r="AA134" s="32" t="str" cm="1">
        <f t="array" ref="AA134">IFERROR(TRANSPOSE(_xlfn._xlws.SORT(_xlfn.UNIQUE(_xlfn._xlws.FILTER(idTable[[Sub System Class]:[Sub System Class]],(idTable[[Asset Category]:[Asset Category]]=$N134)* (idTable[[Sub System Type]:[Sub System Type]]=$O134))))),"")</f>
        <v>All</v>
      </c>
      <c r="AJ134" s="32" cm="1">
        <f t="array" ref="AJ134:AR134">IFERROR(TRANSPOSE(_xlfn._xlws.SORT(_xlfn.UNIQUE(_xlfn._xlws.FILTER(idTable[[Equipment Size]:[Equipment Size]],(idTable[[Asset Category]:[Asset Category]]=$N134)* (idTable[[Sub System Type]:[Sub System Type]]=$O134)*(idTable[[Sub System Class]:[Sub System Class]]=$P134))))),"")</f>
        <v>200</v>
      </c>
      <c r="AK134" s="32">
        <v>400</v>
      </c>
      <c r="AL134" s="32">
        <v>600</v>
      </c>
      <c r="AM134" s="32">
        <v>800</v>
      </c>
      <c r="AN134" s="32">
        <v>1000</v>
      </c>
      <c r="AO134" s="32">
        <v>1200</v>
      </c>
      <c r="AP134" s="32">
        <v>1500</v>
      </c>
      <c r="AQ134" s="32">
        <v>2000</v>
      </c>
      <c r="AR134" s="32">
        <v>2400</v>
      </c>
      <c r="BG134" s="32"/>
    </row>
    <row r="135" spans="1:59" x14ac:dyDescent="0.3">
      <c r="A135" s="32" t="s">
        <v>87</v>
      </c>
      <c r="B135" s="23" t="s">
        <v>5095</v>
      </c>
      <c r="C135" s="23" t="s">
        <v>81</v>
      </c>
      <c r="D135" s="23" t="s">
        <v>89</v>
      </c>
      <c r="E135" s="23" t="s">
        <v>90</v>
      </c>
      <c r="F135" s="23" t="s">
        <v>91</v>
      </c>
      <c r="G135" s="23" t="s">
        <v>4998</v>
      </c>
      <c r="H135" s="23" t="s">
        <v>5173</v>
      </c>
      <c r="I135" s="23">
        <v>880</v>
      </c>
      <c r="J135" s="23" t="s">
        <v>1109</v>
      </c>
      <c r="K135" s="78">
        <f>Equipment_Log[[#This Row],[Notes]]*1.34</f>
        <v>6.1639999999999997</v>
      </c>
      <c r="L135" s="23">
        <v>2500</v>
      </c>
      <c r="M1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35" s="23" t="s">
        <v>87</v>
      </c>
      <c r="O135" s="23" t="s">
        <v>1107</v>
      </c>
      <c r="P135" s="23" t="s">
        <v>560</v>
      </c>
      <c r="Q135" s="23">
        <v>1000</v>
      </c>
      <c r="R1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5" s="77">
        <v>44986</v>
      </c>
      <c r="U135" s="23">
        <v>3</v>
      </c>
      <c r="V135" s="23" t="s">
        <v>475</v>
      </c>
      <c r="W135" s="23" t="s">
        <v>5767</v>
      </c>
      <c r="X135" s="10">
        <v>4.5999999999999996</v>
      </c>
      <c r="Z135" s="10"/>
      <c r="AA135" s="32" t="str" cm="1">
        <f t="array" ref="AA135">IFERROR(TRANSPOSE(_xlfn._xlws.SORT(_xlfn.UNIQUE(_xlfn._xlws.FILTER(idTable[[Sub System Class]:[Sub System Class]],(idTable[[Asset Category]:[Asset Category]]=$N135)* (idTable[[Sub System Type]:[Sub System Type]]=$O135))))),"")</f>
        <v>All</v>
      </c>
      <c r="AJ135" s="32" cm="1">
        <f t="array" ref="AJ135:AR135">IFERROR(TRANSPOSE(_xlfn._xlws.SORT(_xlfn.UNIQUE(_xlfn._xlws.FILTER(idTable[[Equipment Size]:[Equipment Size]],(idTable[[Asset Category]:[Asset Category]]=$N135)* (idTable[[Sub System Type]:[Sub System Type]]=$O135)*(idTable[[Sub System Class]:[Sub System Class]]=$P135))))),"")</f>
        <v>200</v>
      </c>
      <c r="AK135" s="32">
        <v>400</v>
      </c>
      <c r="AL135" s="32">
        <v>600</v>
      </c>
      <c r="AM135" s="32">
        <v>800</v>
      </c>
      <c r="AN135" s="32">
        <v>1000</v>
      </c>
      <c r="AO135" s="32">
        <v>1200</v>
      </c>
      <c r="AP135" s="32">
        <v>1500</v>
      </c>
      <c r="AQ135" s="32">
        <v>2000</v>
      </c>
      <c r="AR135" s="32">
        <v>2400</v>
      </c>
      <c r="BG135" s="32"/>
    </row>
    <row r="136" spans="1:59" x14ac:dyDescent="0.3">
      <c r="A136" s="32" t="s">
        <v>87</v>
      </c>
      <c r="B136" s="23" t="s">
        <v>5096</v>
      </c>
      <c r="C136" s="23" t="s">
        <v>81</v>
      </c>
      <c r="D136" s="23" t="s">
        <v>89</v>
      </c>
      <c r="E136" s="23" t="s">
        <v>90</v>
      </c>
      <c r="F136" s="23" t="s">
        <v>91</v>
      </c>
      <c r="G136" s="23" t="s">
        <v>4998</v>
      </c>
      <c r="H136" s="23" t="s">
        <v>5174</v>
      </c>
      <c r="I136" s="23">
        <v>1000</v>
      </c>
      <c r="J136" s="23" t="s">
        <v>1109</v>
      </c>
      <c r="K136" s="78">
        <f>Equipment_Log[[#This Row],[Notes]]*1.34</f>
        <v>7.2494000000000005</v>
      </c>
      <c r="L136" s="23">
        <v>2500</v>
      </c>
      <c r="M1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36" s="23" t="s">
        <v>87</v>
      </c>
      <c r="O136" s="23" t="s">
        <v>1107</v>
      </c>
      <c r="P136" s="23" t="s">
        <v>560</v>
      </c>
      <c r="Q136" s="23">
        <v>1000</v>
      </c>
      <c r="R1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6" s="77">
        <v>44986</v>
      </c>
      <c r="U136" s="23">
        <v>3</v>
      </c>
      <c r="V136" s="23" t="s">
        <v>475</v>
      </c>
      <c r="W136" s="23" t="s">
        <v>5767</v>
      </c>
      <c r="X136" s="10">
        <v>5.41</v>
      </c>
      <c r="Z136" s="10"/>
      <c r="AA136" s="32" t="str" cm="1">
        <f t="array" ref="AA136">IFERROR(TRANSPOSE(_xlfn._xlws.SORT(_xlfn.UNIQUE(_xlfn._xlws.FILTER(idTable[[Sub System Class]:[Sub System Class]],(idTable[[Asset Category]:[Asset Category]]=$N136)* (idTable[[Sub System Type]:[Sub System Type]]=$O136))))),"")</f>
        <v>All</v>
      </c>
      <c r="AJ136" s="32" cm="1">
        <f t="array" ref="AJ136:AR136">IFERROR(TRANSPOSE(_xlfn._xlws.SORT(_xlfn.UNIQUE(_xlfn._xlws.FILTER(idTable[[Equipment Size]:[Equipment Size]],(idTable[[Asset Category]:[Asset Category]]=$N136)* (idTable[[Sub System Type]:[Sub System Type]]=$O136)*(idTable[[Sub System Class]:[Sub System Class]]=$P136))))),"")</f>
        <v>200</v>
      </c>
      <c r="AK136" s="32">
        <v>400</v>
      </c>
      <c r="AL136" s="32">
        <v>600</v>
      </c>
      <c r="AM136" s="32">
        <v>800</v>
      </c>
      <c r="AN136" s="32">
        <v>1000</v>
      </c>
      <c r="AO136" s="32">
        <v>1200</v>
      </c>
      <c r="AP136" s="32">
        <v>1500</v>
      </c>
      <c r="AQ136" s="32">
        <v>2000</v>
      </c>
      <c r="AR136" s="32">
        <v>2400</v>
      </c>
      <c r="BG136" s="32"/>
    </row>
    <row r="137" spans="1:59" x14ac:dyDescent="0.3">
      <c r="A137" s="32" t="s">
        <v>87</v>
      </c>
      <c r="B137" s="23" t="s">
        <v>5097</v>
      </c>
      <c r="C137" s="23" t="s">
        <v>81</v>
      </c>
      <c r="D137" s="23" t="s">
        <v>89</v>
      </c>
      <c r="E137" s="23" t="s">
        <v>90</v>
      </c>
      <c r="F137" s="23" t="s">
        <v>91</v>
      </c>
      <c r="G137" s="23" t="s">
        <v>4998</v>
      </c>
      <c r="H137" s="23" t="s">
        <v>5175</v>
      </c>
      <c r="I137" s="23">
        <v>2300</v>
      </c>
      <c r="J137" s="23" t="s">
        <v>1109</v>
      </c>
      <c r="K137" s="78">
        <f>Equipment_Log[[#This Row],[Notes]]*1.34</f>
        <v>16.656200000000002</v>
      </c>
      <c r="L137" s="23">
        <v>2500</v>
      </c>
      <c r="M1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137" s="23" t="s">
        <v>87</v>
      </c>
      <c r="O137" s="23" t="s">
        <v>1107</v>
      </c>
      <c r="P137" s="23" t="s">
        <v>560</v>
      </c>
      <c r="Q137" s="23">
        <v>2400</v>
      </c>
      <c r="R1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7" s="77">
        <v>44986</v>
      </c>
      <c r="U137" s="23">
        <v>4</v>
      </c>
      <c r="V137" s="23" t="s">
        <v>433</v>
      </c>
      <c r="W137" s="23" t="s">
        <v>5774</v>
      </c>
      <c r="X137" s="10">
        <v>12.43</v>
      </c>
      <c r="Z137" s="10"/>
      <c r="AA137" s="32" t="str" cm="1">
        <f t="array" ref="AA137">IFERROR(TRANSPOSE(_xlfn._xlws.SORT(_xlfn.UNIQUE(_xlfn._xlws.FILTER(idTable[[Sub System Class]:[Sub System Class]],(idTable[[Asset Category]:[Asset Category]]=$N137)* (idTable[[Sub System Type]:[Sub System Type]]=$O137))))),"")</f>
        <v>All</v>
      </c>
      <c r="AJ137" s="32" cm="1">
        <f t="array" ref="AJ137:AR137">IFERROR(TRANSPOSE(_xlfn._xlws.SORT(_xlfn.UNIQUE(_xlfn._xlws.FILTER(idTable[[Equipment Size]:[Equipment Size]],(idTable[[Asset Category]:[Asset Category]]=$N137)* (idTable[[Sub System Type]:[Sub System Type]]=$O137)*(idTable[[Sub System Class]:[Sub System Class]]=$P137))))),"")</f>
        <v>200</v>
      </c>
      <c r="AK137" s="32">
        <v>400</v>
      </c>
      <c r="AL137" s="32">
        <v>600</v>
      </c>
      <c r="AM137" s="32">
        <v>800</v>
      </c>
      <c r="AN137" s="32">
        <v>1000</v>
      </c>
      <c r="AO137" s="32">
        <v>1200</v>
      </c>
      <c r="AP137" s="32">
        <v>1500</v>
      </c>
      <c r="AQ137" s="32">
        <v>2000</v>
      </c>
      <c r="AR137" s="32">
        <v>2400</v>
      </c>
      <c r="BG137" s="32"/>
    </row>
    <row r="138" spans="1:59" x14ac:dyDescent="0.3">
      <c r="A138" s="32" t="s">
        <v>87</v>
      </c>
      <c r="B138" s="23" t="s">
        <v>5098</v>
      </c>
      <c r="C138" s="23" t="s">
        <v>81</v>
      </c>
      <c r="D138" s="23" t="s">
        <v>89</v>
      </c>
      <c r="E138" s="23" t="s">
        <v>90</v>
      </c>
      <c r="F138" s="23" t="s">
        <v>91</v>
      </c>
      <c r="G138" s="23" t="s">
        <v>4998</v>
      </c>
      <c r="H138" s="23" t="s">
        <v>5176</v>
      </c>
      <c r="I138" s="23">
        <v>2000</v>
      </c>
      <c r="J138" s="23" t="s">
        <v>1109</v>
      </c>
      <c r="K138" s="78">
        <f>Equipment_Log[[#This Row],[Notes]]*1.34</f>
        <v>14.485400000000002</v>
      </c>
      <c r="L138" s="23">
        <v>2500</v>
      </c>
      <c r="M1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38" s="23" t="s">
        <v>87</v>
      </c>
      <c r="O138" s="23" t="s">
        <v>1107</v>
      </c>
      <c r="P138" s="23" t="s">
        <v>560</v>
      </c>
      <c r="Q138" s="23">
        <v>2000</v>
      </c>
      <c r="R1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8" s="77">
        <v>44986</v>
      </c>
      <c r="U138" s="23">
        <v>4</v>
      </c>
      <c r="V138" s="23" t="s">
        <v>433</v>
      </c>
      <c r="W138" s="23" t="s">
        <v>5774</v>
      </c>
      <c r="X138" s="10">
        <v>10.81</v>
      </c>
      <c r="Z138" s="10"/>
      <c r="AA138" s="32" t="str" cm="1">
        <f t="array" ref="AA138">IFERROR(TRANSPOSE(_xlfn._xlws.SORT(_xlfn.UNIQUE(_xlfn._xlws.FILTER(idTable[[Sub System Class]:[Sub System Class]],(idTable[[Asset Category]:[Asset Category]]=$N138)* (idTable[[Sub System Type]:[Sub System Type]]=$O138))))),"")</f>
        <v>All</v>
      </c>
      <c r="AJ138" s="32" cm="1">
        <f t="array" ref="AJ138:AR138">IFERROR(TRANSPOSE(_xlfn._xlws.SORT(_xlfn.UNIQUE(_xlfn._xlws.FILTER(idTable[[Equipment Size]:[Equipment Size]],(idTable[[Asset Category]:[Asset Category]]=$N138)* (idTable[[Sub System Type]:[Sub System Type]]=$O138)*(idTable[[Sub System Class]:[Sub System Class]]=$P138))))),"")</f>
        <v>200</v>
      </c>
      <c r="AK138" s="32">
        <v>400</v>
      </c>
      <c r="AL138" s="32">
        <v>600</v>
      </c>
      <c r="AM138" s="32">
        <v>800</v>
      </c>
      <c r="AN138" s="32">
        <v>1000</v>
      </c>
      <c r="AO138" s="32">
        <v>1200</v>
      </c>
      <c r="AP138" s="32">
        <v>1500</v>
      </c>
      <c r="AQ138" s="32">
        <v>2000</v>
      </c>
      <c r="AR138" s="32">
        <v>2400</v>
      </c>
      <c r="BG138" s="32"/>
    </row>
    <row r="139" spans="1:59" x14ac:dyDescent="0.3">
      <c r="A139" s="32" t="s">
        <v>87</v>
      </c>
      <c r="B139" s="23" t="s">
        <v>5099</v>
      </c>
      <c r="C139" s="23" t="s">
        <v>81</v>
      </c>
      <c r="D139" s="23" t="s">
        <v>89</v>
      </c>
      <c r="E139" s="23" t="s">
        <v>90</v>
      </c>
      <c r="F139" s="23" t="s">
        <v>91</v>
      </c>
      <c r="G139" s="23" t="s">
        <v>4998</v>
      </c>
      <c r="H139" s="23" t="s">
        <v>5177</v>
      </c>
      <c r="I139" s="23">
        <v>2000</v>
      </c>
      <c r="J139" s="23" t="s">
        <v>1109</v>
      </c>
      <c r="K139" s="78">
        <f>Equipment_Log[[#This Row],[Notes]]*1.34</f>
        <v>14.485400000000002</v>
      </c>
      <c r="L139" s="23">
        <v>2500</v>
      </c>
      <c r="M1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39" s="23" t="s">
        <v>87</v>
      </c>
      <c r="O139" s="23" t="s">
        <v>1107</v>
      </c>
      <c r="P139" s="23" t="s">
        <v>560</v>
      </c>
      <c r="Q139" s="23">
        <v>2000</v>
      </c>
      <c r="R1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3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39" s="77">
        <v>44986</v>
      </c>
      <c r="U139" s="23">
        <v>4</v>
      </c>
      <c r="V139" s="23" t="s">
        <v>433</v>
      </c>
      <c r="W139" s="23" t="s">
        <v>5775</v>
      </c>
      <c r="X139" s="10">
        <v>10.81</v>
      </c>
      <c r="Z139" s="10"/>
      <c r="AA139" s="32" t="str" cm="1">
        <f t="array" ref="AA139">IFERROR(TRANSPOSE(_xlfn._xlws.SORT(_xlfn.UNIQUE(_xlfn._xlws.FILTER(idTable[[Sub System Class]:[Sub System Class]],(idTable[[Asset Category]:[Asset Category]]=$N139)* (idTable[[Sub System Type]:[Sub System Type]]=$O139))))),"")</f>
        <v>All</v>
      </c>
      <c r="AJ139" s="32" cm="1">
        <f t="array" ref="AJ139:AR139">IFERROR(TRANSPOSE(_xlfn._xlws.SORT(_xlfn.UNIQUE(_xlfn._xlws.FILTER(idTable[[Equipment Size]:[Equipment Size]],(idTable[[Asset Category]:[Asset Category]]=$N139)* (idTable[[Sub System Type]:[Sub System Type]]=$O139)*(idTable[[Sub System Class]:[Sub System Class]]=$P139))))),"")</f>
        <v>200</v>
      </c>
      <c r="AK139" s="32">
        <v>400</v>
      </c>
      <c r="AL139" s="32">
        <v>600</v>
      </c>
      <c r="AM139" s="32">
        <v>800</v>
      </c>
      <c r="AN139" s="32">
        <v>1000</v>
      </c>
      <c r="AO139" s="32">
        <v>1200</v>
      </c>
      <c r="AP139" s="32">
        <v>1500</v>
      </c>
      <c r="AQ139" s="32">
        <v>2000</v>
      </c>
      <c r="AR139" s="32">
        <v>2400</v>
      </c>
      <c r="BG139" s="32"/>
    </row>
    <row r="140" spans="1:59" x14ac:dyDescent="0.3">
      <c r="A140" s="32" t="s">
        <v>87</v>
      </c>
      <c r="B140" s="23" t="s">
        <v>5100</v>
      </c>
      <c r="C140" s="23" t="s">
        <v>81</v>
      </c>
      <c r="D140" s="23" t="s">
        <v>89</v>
      </c>
      <c r="E140" s="23" t="s">
        <v>90</v>
      </c>
      <c r="F140" s="23" t="s">
        <v>91</v>
      </c>
      <c r="G140" s="23" t="s">
        <v>4998</v>
      </c>
      <c r="H140" s="23" t="s">
        <v>5178</v>
      </c>
      <c r="I140" s="23">
        <v>1800</v>
      </c>
      <c r="J140" s="23" t="s">
        <v>1109</v>
      </c>
      <c r="K140" s="78">
        <f>Equipment_Log[[#This Row],[Notes]]*1.34</f>
        <v>13.038200000000002</v>
      </c>
      <c r="L140" s="23">
        <v>2500</v>
      </c>
      <c r="M1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40" s="23" t="s">
        <v>87</v>
      </c>
      <c r="O140" s="23" t="s">
        <v>1107</v>
      </c>
      <c r="P140" s="23" t="s">
        <v>560</v>
      </c>
      <c r="Q140" s="23">
        <v>2000</v>
      </c>
      <c r="R1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0" s="77">
        <v>44986</v>
      </c>
      <c r="U140" s="23">
        <v>4</v>
      </c>
      <c r="V140" s="23" t="s">
        <v>433</v>
      </c>
      <c r="W140" s="23" t="s">
        <v>5775</v>
      </c>
      <c r="X140" s="10">
        <v>9.73</v>
      </c>
      <c r="Z140" s="10"/>
      <c r="AA140" s="32" t="str" cm="1">
        <f t="array" ref="AA140">IFERROR(TRANSPOSE(_xlfn._xlws.SORT(_xlfn.UNIQUE(_xlfn._xlws.FILTER(idTable[[Sub System Class]:[Sub System Class]],(idTable[[Asset Category]:[Asset Category]]=$N140)* (idTable[[Sub System Type]:[Sub System Type]]=$O140))))),"")</f>
        <v>All</v>
      </c>
      <c r="AJ140" s="32" cm="1">
        <f t="array" ref="AJ140:AR140">IFERROR(TRANSPOSE(_xlfn._xlws.SORT(_xlfn.UNIQUE(_xlfn._xlws.FILTER(idTable[[Equipment Size]:[Equipment Size]],(idTable[[Asset Category]:[Asset Category]]=$N140)* (idTable[[Sub System Type]:[Sub System Type]]=$O140)*(idTable[[Sub System Class]:[Sub System Class]]=$P140))))),"")</f>
        <v>200</v>
      </c>
      <c r="AK140" s="32">
        <v>400</v>
      </c>
      <c r="AL140" s="32">
        <v>600</v>
      </c>
      <c r="AM140" s="32">
        <v>800</v>
      </c>
      <c r="AN140" s="32">
        <v>1000</v>
      </c>
      <c r="AO140" s="32">
        <v>1200</v>
      </c>
      <c r="AP140" s="32">
        <v>1500</v>
      </c>
      <c r="AQ140" s="32">
        <v>2000</v>
      </c>
      <c r="AR140" s="32">
        <v>2400</v>
      </c>
      <c r="BG140" s="32"/>
    </row>
    <row r="141" spans="1:59" x14ac:dyDescent="0.3">
      <c r="A141" s="32" t="s">
        <v>87</v>
      </c>
      <c r="B141" s="23" t="s">
        <v>5101</v>
      </c>
      <c r="C141" s="23" t="s">
        <v>81</v>
      </c>
      <c r="D141" s="23" t="s">
        <v>89</v>
      </c>
      <c r="E141" s="23" t="s">
        <v>90</v>
      </c>
      <c r="F141" s="23" t="s">
        <v>91</v>
      </c>
      <c r="G141" s="23" t="s">
        <v>4998</v>
      </c>
      <c r="H141" s="23" t="s">
        <v>5179</v>
      </c>
      <c r="I141" s="23">
        <v>2100</v>
      </c>
      <c r="J141" s="23" t="s">
        <v>1109</v>
      </c>
      <c r="K141" s="78">
        <f>Equipment_Log[[#This Row],[Notes]]*1.34</f>
        <v>15.209</v>
      </c>
      <c r="L141" s="23">
        <v>2500</v>
      </c>
      <c r="M1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41" s="23" t="s">
        <v>87</v>
      </c>
      <c r="O141" s="23" t="s">
        <v>1107</v>
      </c>
      <c r="P141" s="23" t="s">
        <v>560</v>
      </c>
      <c r="Q141" s="23">
        <v>2000</v>
      </c>
      <c r="R1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1" s="77">
        <v>44986</v>
      </c>
      <c r="U141" s="23">
        <v>4</v>
      </c>
      <c r="V141" s="23" t="s">
        <v>433</v>
      </c>
      <c r="W141" s="23" t="s">
        <v>5775</v>
      </c>
      <c r="X141" s="10">
        <v>11.35</v>
      </c>
      <c r="Z141" s="10"/>
      <c r="AA141" s="32" t="str" cm="1">
        <f t="array" ref="AA141">IFERROR(TRANSPOSE(_xlfn._xlws.SORT(_xlfn.UNIQUE(_xlfn._xlws.FILTER(idTable[[Sub System Class]:[Sub System Class]],(idTable[[Asset Category]:[Asset Category]]=$N141)* (idTable[[Sub System Type]:[Sub System Type]]=$O141))))),"")</f>
        <v>All</v>
      </c>
      <c r="AJ141" s="32" cm="1">
        <f t="array" ref="AJ141:AR141">IFERROR(TRANSPOSE(_xlfn._xlws.SORT(_xlfn.UNIQUE(_xlfn._xlws.FILTER(idTable[[Equipment Size]:[Equipment Size]],(idTable[[Asset Category]:[Asset Category]]=$N141)* (idTable[[Sub System Type]:[Sub System Type]]=$O141)*(idTable[[Sub System Class]:[Sub System Class]]=$P141))))),"")</f>
        <v>200</v>
      </c>
      <c r="AK141" s="32">
        <v>400</v>
      </c>
      <c r="AL141" s="32">
        <v>600</v>
      </c>
      <c r="AM141" s="32">
        <v>800</v>
      </c>
      <c r="AN141" s="32">
        <v>1000</v>
      </c>
      <c r="AO141" s="32">
        <v>1200</v>
      </c>
      <c r="AP141" s="32">
        <v>1500</v>
      </c>
      <c r="AQ141" s="32">
        <v>2000</v>
      </c>
      <c r="AR141" s="32">
        <v>2400</v>
      </c>
      <c r="BG141" s="32"/>
    </row>
    <row r="142" spans="1:59" x14ac:dyDescent="0.3">
      <c r="A142" s="32" t="s">
        <v>87</v>
      </c>
      <c r="B142" s="23" t="s">
        <v>5102</v>
      </c>
      <c r="C142" s="23" t="s">
        <v>81</v>
      </c>
      <c r="D142" s="23" t="s">
        <v>89</v>
      </c>
      <c r="E142" s="23" t="s">
        <v>90</v>
      </c>
      <c r="F142" s="23" t="s">
        <v>91</v>
      </c>
      <c r="G142" s="23" t="s">
        <v>4998</v>
      </c>
      <c r="H142" s="23" t="s">
        <v>5180</v>
      </c>
      <c r="I142" s="23">
        <v>810</v>
      </c>
      <c r="J142" s="23" t="s">
        <v>1109</v>
      </c>
      <c r="K142" s="78">
        <f>Equipment_Log[[#This Row],[Notes]]*1.34</f>
        <v>5.8692000000000002</v>
      </c>
      <c r="L142" s="23">
        <v>2500</v>
      </c>
      <c r="M1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H-FPB-ELE--800</v>
      </c>
      <c r="N142" s="23" t="s">
        <v>87</v>
      </c>
      <c r="O142" s="23" t="s">
        <v>1107</v>
      </c>
      <c r="P142" s="23" t="s">
        <v>560</v>
      </c>
      <c r="Q142" s="23">
        <v>800</v>
      </c>
      <c r="R1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2" s="77">
        <v>44986</v>
      </c>
      <c r="U142" s="23">
        <v>4</v>
      </c>
      <c r="V142" s="23" t="s">
        <v>475</v>
      </c>
      <c r="W142" s="23" t="s">
        <v>5776</v>
      </c>
      <c r="X142" s="10">
        <v>4.38</v>
      </c>
      <c r="Z142" s="10"/>
      <c r="AA142" s="32" t="str" cm="1">
        <f t="array" ref="AA142">IFERROR(TRANSPOSE(_xlfn._xlws.SORT(_xlfn.UNIQUE(_xlfn._xlws.FILTER(idTable[[Sub System Class]:[Sub System Class]],(idTable[[Asset Category]:[Asset Category]]=$N142)* (idTable[[Sub System Type]:[Sub System Type]]=$O142))))),"")</f>
        <v>All</v>
      </c>
      <c r="AJ142" s="32" cm="1">
        <f t="array" ref="AJ142:AR142">IFERROR(TRANSPOSE(_xlfn._xlws.SORT(_xlfn.UNIQUE(_xlfn._xlws.FILTER(idTable[[Equipment Size]:[Equipment Size]],(idTable[[Asset Category]:[Asset Category]]=$N142)* (idTable[[Sub System Type]:[Sub System Type]]=$O142)*(idTable[[Sub System Class]:[Sub System Class]]=$P142))))),"")</f>
        <v>200</v>
      </c>
      <c r="AK142" s="32">
        <v>400</v>
      </c>
      <c r="AL142" s="32">
        <v>600</v>
      </c>
      <c r="AM142" s="32">
        <v>800</v>
      </c>
      <c r="AN142" s="32">
        <v>1000</v>
      </c>
      <c r="AO142" s="32">
        <v>1200</v>
      </c>
      <c r="AP142" s="32">
        <v>1500</v>
      </c>
      <c r="AQ142" s="32">
        <v>2000</v>
      </c>
      <c r="AR142" s="32">
        <v>2400</v>
      </c>
      <c r="BG142" s="32"/>
    </row>
    <row r="143" spans="1:59" x14ac:dyDescent="0.3">
      <c r="A143" s="32" t="s">
        <v>87</v>
      </c>
      <c r="B143" s="23" t="s">
        <v>5103</v>
      </c>
      <c r="C143" s="23" t="s">
        <v>81</v>
      </c>
      <c r="D143" s="23" t="s">
        <v>89</v>
      </c>
      <c r="E143" s="23" t="s">
        <v>90</v>
      </c>
      <c r="F143" s="23" t="s">
        <v>91</v>
      </c>
      <c r="G143" s="23" t="s">
        <v>4998</v>
      </c>
      <c r="H143" s="23" t="s">
        <v>5181</v>
      </c>
      <c r="I143" s="23">
        <v>1000</v>
      </c>
      <c r="J143" s="23" t="s">
        <v>1109</v>
      </c>
      <c r="K143" s="78">
        <f>Equipment_Log[[#This Row],[Notes]]*1.34</f>
        <v>7.2494000000000005</v>
      </c>
      <c r="L143" s="23">
        <v>2500</v>
      </c>
      <c r="M1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43" s="23" t="s">
        <v>87</v>
      </c>
      <c r="O143" s="23" t="s">
        <v>1107</v>
      </c>
      <c r="P143" s="23" t="s">
        <v>560</v>
      </c>
      <c r="Q143" s="23">
        <v>1000</v>
      </c>
      <c r="R1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3" s="77">
        <v>44986</v>
      </c>
      <c r="U143" s="23">
        <v>4</v>
      </c>
      <c r="V143" s="23" t="s">
        <v>475</v>
      </c>
      <c r="W143" s="23" t="s">
        <v>5777</v>
      </c>
      <c r="X143" s="10">
        <v>5.41</v>
      </c>
      <c r="Z143" s="10"/>
      <c r="AA143" s="32" t="str" cm="1">
        <f t="array" ref="AA143">IFERROR(TRANSPOSE(_xlfn._xlws.SORT(_xlfn.UNIQUE(_xlfn._xlws.FILTER(idTable[[Sub System Class]:[Sub System Class]],(idTable[[Asset Category]:[Asset Category]]=$N143)* (idTable[[Sub System Type]:[Sub System Type]]=$O143))))),"")</f>
        <v>All</v>
      </c>
      <c r="AJ143" s="32" cm="1">
        <f t="array" ref="AJ143:AR143">IFERROR(TRANSPOSE(_xlfn._xlws.SORT(_xlfn.UNIQUE(_xlfn._xlws.FILTER(idTable[[Equipment Size]:[Equipment Size]],(idTable[[Asset Category]:[Asset Category]]=$N143)* (idTable[[Sub System Type]:[Sub System Type]]=$O143)*(idTable[[Sub System Class]:[Sub System Class]]=$P143))))),"")</f>
        <v>200</v>
      </c>
      <c r="AK143" s="32">
        <v>400</v>
      </c>
      <c r="AL143" s="32">
        <v>600</v>
      </c>
      <c r="AM143" s="32">
        <v>800</v>
      </c>
      <c r="AN143" s="32">
        <v>1000</v>
      </c>
      <c r="AO143" s="32">
        <v>1200</v>
      </c>
      <c r="AP143" s="32">
        <v>1500</v>
      </c>
      <c r="AQ143" s="32">
        <v>2000</v>
      </c>
      <c r="AR143" s="32">
        <v>2400</v>
      </c>
      <c r="BG143" s="32"/>
    </row>
    <row r="144" spans="1:59" x14ac:dyDescent="0.3">
      <c r="A144" s="32" t="s">
        <v>87</v>
      </c>
      <c r="B144" s="23" t="s">
        <v>5104</v>
      </c>
      <c r="C144" s="23" t="s">
        <v>81</v>
      </c>
      <c r="D144" s="23" t="s">
        <v>89</v>
      </c>
      <c r="E144" s="23" t="s">
        <v>90</v>
      </c>
      <c r="F144" s="23" t="s">
        <v>91</v>
      </c>
      <c r="G144" s="23" t="s">
        <v>4998</v>
      </c>
      <c r="H144" s="23" t="s">
        <v>5182</v>
      </c>
      <c r="I144" s="23">
        <v>1120</v>
      </c>
      <c r="J144" s="23" t="s">
        <v>1109</v>
      </c>
      <c r="K144" s="78">
        <f>Equipment_Log[[#This Row],[Notes]]*1.34</f>
        <v>8.1070000000000011</v>
      </c>
      <c r="L144" s="23">
        <v>2500</v>
      </c>
      <c r="M1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144" s="23" t="s">
        <v>87</v>
      </c>
      <c r="O144" s="23" t="s">
        <v>1107</v>
      </c>
      <c r="P144" s="23" t="s">
        <v>560</v>
      </c>
      <c r="Q144" s="23">
        <v>1200</v>
      </c>
      <c r="R1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4" s="77">
        <v>44986</v>
      </c>
      <c r="U144" s="23">
        <v>4</v>
      </c>
      <c r="V144" s="23" t="s">
        <v>475</v>
      </c>
      <c r="W144" s="23" t="s">
        <v>5777</v>
      </c>
      <c r="X144" s="10">
        <v>6.05</v>
      </c>
      <c r="Z144" s="10"/>
      <c r="AA144" s="32" t="str" cm="1">
        <f t="array" ref="AA144">IFERROR(TRANSPOSE(_xlfn._xlws.SORT(_xlfn.UNIQUE(_xlfn._xlws.FILTER(idTable[[Sub System Class]:[Sub System Class]],(idTable[[Asset Category]:[Asset Category]]=$N144)* (idTable[[Sub System Type]:[Sub System Type]]=$O144))))),"")</f>
        <v>All</v>
      </c>
      <c r="AJ144" s="32" cm="1">
        <f t="array" ref="AJ144:AR144">IFERROR(TRANSPOSE(_xlfn._xlws.SORT(_xlfn.UNIQUE(_xlfn._xlws.FILTER(idTable[[Equipment Size]:[Equipment Size]],(idTable[[Asset Category]:[Asset Category]]=$N144)* (idTable[[Sub System Type]:[Sub System Type]]=$O144)*(idTable[[Sub System Class]:[Sub System Class]]=$P144))))),"")</f>
        <v>200</v>
      </c>
      <c r="AK144" s="32">
        <v>400</v>
      </c>
      <c r="AL144" s="32">
        <v>600</v>
      </c>
      <c r="AM144" s="32">
        <v>800</v>
      </c>
      <c r="AN144" s="32">
        <v>1000</v>
      </c>
      <c r="AO144" s="32">
        <v>1200</v>
      </c>
      <c r="AP144" s="32">
        <v>1500</v>
      </c>
      <c r="AQ144" s="32">
        <v>2000</v>
      </c>
      <c r="AR144" s="32">
        <v>2400</v>
      </c>
      <c r="BG144" s="32"/>
    </row>
    <row r="145" spans="1:59" x14ac:dyDescent="0.3">
      <c r="A145" s="32" t="s">
        <v>87</v>
      </c>
      <c r="B145" s="23" t="s">
        <v>5105</v>
      </c>
      <c r="C145" s="23" t="s">
        <v>81</v>
      </c>
      <c r="D145" s="23" t="s">
        <v>89</v>
      </c>
      <c r="E145" s="23" t="s">
        <v>90</v>
      </c>
      <c r="F145" s="23" t="s">
        <v>91</v>
      </c>
      <c r="G145" s="23" t="s">
        <v>4998</v>
      </c>
      <c r="H145" s="23" t="s">
        <v>5183</v>
      </c>
      <c r="I145" s="23">
        <v>2000</v>
      </c>
      <c r="J145" s="23" t="s">
        <v>1109</v>
      </c>
      <c r="K145" s="78">
        <f>Equipment_Log[[#This Row],[Notes]]*1.34</f>
        <v>14.485400000000002</v>
      </c>
      <c r="L145" s="23">
        <v>2500</v>
      </c>
      <c r="M1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45" s="23" t="s">
        <v>87</v>
      </c>
      <c r="O145" s="23" t="s">
        <v>1107</v>
      </c>
      <c r="P145" s="23" t="s">
        <v>560</v>
      </c>
      <c r="Q145" s="23">
        <v>2000</v>
      </c>
      <c r="R1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5" s="77">
        <v>44986</v>
      </c>
      <c r="U145" s="23">
        <v>4</v>
      </c>
      <c r="V145" s="23" t="s">
        <v>475</v>
      </c>
      <c r="W145" s="23" t="s">
        <v>5778</v>
      </c>
      <c r="X145" s="10">
        <v>10.81</v>
      </c>
      <c r="Z145" s="10"/>
      <c r="AA145" s="32" t="str" cm="1">
        <f t="array" ref="AA145">IFERROR(TRANSPOSE(_xlfn._xlws.SORT(_xlfn.UNIQUE(_xlfn._xlws.FILTER(idTable[[Sub System Class]:[Sub System Class]],(idTable[[Asset Category]:[Asset Category]]=$N145)* (idTable[[Sub System Type]:[Sub System Type]]=$O145))))),"")</f>
        <v>All</v>
      </c>
      <c r="AJ145" s="32" cm="1">
        <f t="array" ref="AJ145:AR145">IFERROR(TRANSPOSE(_xlfn._xlws.SORT(_xlfn.UNIQUE(_xlfn._xlws.FILTER(idTable[[Equipment Size]:[Equipment Size]],(idTable[[Asset Category]:[Asset Category]]=$N145)* (idTable[[Sub System Type]:[Sub System Type]]=$O145)*(idTable[[Sub System Class]:[Sub System Class]]=$P145))))),"")</f>
        <v>200</v>
      </c>
      <c r="AK145" s="32">
        <v>400</v>
      </c>
      <c r="AL145" s="32">
        <v>600</v>
      </c>
      <c r="AM145" s="32">
        <v>800</v>
      </c>
      <c r="AN145" s="32">
        <v>1000</v>
      </c>
      <c r="AO145" s="32">
        <v>1200</v>
      </c>
      <c r="AP145" s="32">
        <v>1500</v>
      </c>
      <c r="AQ145" s="32">
        <v>2000</v>
      </c>
      <c r="AR145" s="32">
        <v>2400</v>
      </c>
      <c r="BG145" s="32"/>
    </row>
    <row r="146" spans="1:59" x14ac:dyDescent="0.3">
      <c r="A146" s="32" t="s">
        <v>87</v>
      </c>
      <c r="B146" s="23" t="s">
        <v>5106</v>
      </c>
      <c r="C146" s="23" t="s">
        <v>81</v>
      </c>
      <c r="D146" s="23" t="s">
        <v>89</v>
      </c>
      <c r="E146" s="23" t="s">
        <v>90</v>
      </c>
      <c r="F146" s="23" t="s">
        <v>91</v>
      </c>
      <c r="G146" s="23" t="s">
        <v>4998</v>
      </c>
      <c r="H146" s="23" t="s">
        <v>5184</v>
      </c>
      <c r="I146" s="23">
        <v>1760</v>
      </c>
      <c r="J146" s="23" t="s">
        <v>1109</v>
      </c>
      <c r="K146" s="78">
        <f>Equipment_Log[[#This Row],[Notes]]*1.34</f>
        <v>12.743400000000001</v>
      </c>
      <c r="L146" s="23">
        <v>2500</v>
      </c>
      <c r="M1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46" s="23" t="s">
        <v>87</v>
      </c>
      <c r="O146" s="23" t="s">
        <v>1107</v>
      </c>
      <c r="P146" s="23" t="s">
        <v>560</v>
      </c>
      <c r="Q146" s="23">
        <v>2000</v>
      </c>
      <c r="R1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6" s="77">
        <v>44986</v>
      </c>
      <c r="U146" s="23">
        <v>4</v>
      </c>
      <c r="V146" s="23" t="s">
        <v>475</v>
      </c>
      <c r="W146" s="23" t="s">
        <v>5780</v>
      </c>
      <c r="X146" s="10">
        <v>9.51</v>
      </c>
      <c r="Z146" s="10"/>
      <c r="AA146" s="32" t="str" cm="1">
        <f t="array" ref="AA146">IFERROR(TRANSPOSE(_xlfn._xlws.SORT(_xlfn.UNIQUE(_xlfn._xlws.FILTER(idTable[[Sub System Class]:[Sub System Class]],(idTable[[Asset Category]:[Asset Category]]=$N146)* (idTable[[Sub System Type]:[Sub System Type]]=$O146))))),"")</f>
        <v>All</v>
      </c>
      <c r="AJ146" s="32" cm="1">
        <f t="array" ref="AJ146:AR146">IFERROR(TRANSPOSE(_xlfn._xlws.SORT(_xlfn.UNIQUE(_xlfn._xlws.FILTER(idTable[[Equipment Size]:[Equipment Size]],(idTable[[Asset Category]:[Asset Category]]=$N146)* (idTable[[Sub System Type]:[Sub System Type]]=$O146)*(idTable[[Sub System Class]:[Sub System Class]]=$P146))))),"")</f>
        <v>200</v>
      </c>
      <c r="AK146" s="32">
        <v>400</v>
      </c>
      <c r="AL146" s="32">
        <v>600</v>
      </c>
      <c r="AM146" s="32">
        <v>800</v>
      </c>
      <c r="AN146" s="32">
        <v>1000</v>
      </c>
      <c r="AO146" s="32">
        <v>1200</v>
      </c>
      <c r="AP146" s="32">
        <v>1500</v>
      </c>
      <c r="AQ146" s="32">
        <v>2000</v>
      </c>
      <c r="AR146" s="32">
        <v>2400</v>
      </c>
      <c r="BG146" s="32"/>
    </row>
    <row r="147" spans="1:59" x14ac:dyDescent="0.3">
      <c r="A147" s="32" t="s">
        <v>87</v>
      </c>
      <c r="B147" s="23" t="s">
        <v>5107</v>
      </c>
      <c r="C147" s="23" t="s">
        <v>81</v>
      </c>
      <c r="D147" s="23" t="s">
        <v>89</v>
      </c>
      <c r="E147" s="23" t="s">
        <v>90</v>
      </c>
      <c r="F147" s="23" t="s">
        <v>91</v>
      </c>
      <c r="G147" s="23" t="s">
        <v>4998</v>
      </c>
      <c r="H147" s="23" t="s">
        <v>5185</v>
      </c>
      <c r="I147" s="23">
        <v>1760</v>
      </c>
      <c r="J147" s="23" t="s">
        <v>1109</v>
      </c>
      <c r="K147" s="78">
        <f>Equipment_Log[[#This Row],[Notes]]*1.34</f>
        <v>12.743400000000001</v>
      </c>
      <c r="L147" s="23">
        <v>2500</v>
      </c>
      <c r="M1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47" s="23" t="s">
        <v>87</v>
      </c>
      <c r="O147" s="23" t="s">
        <v>1107</v>
      </c>
      <c r="P147" s="23" t="s">
        <v>560</v>
      </c>
      <c r="Q147" s="23">
        <v>2000</v>
      </c>
      <c r="R1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7" s="77">
        <v>44986</v>
      </c>
      <c r="U147" s="23">
        <v>4</v>
      </c>
      <c r="V147" s="23" t="s">
        <v>475</v>
      </c>
      <c r="W147" s="23" t="s">
        <v>5779</v>
      </c>
      <c r="X147" s="10">
        <v>9.51</v>
      </c>
      <c r="Z147" s="10"/>
      <c r="AA147" s="32" t="str" cm="1">
        <f t="array" ref="AA147">IFERROR(TRANSPOSE(_xlfn._xlws.SORT(_xlfn.UNIQUE(_xlfn._xlws.FILTER(idTable[[Sub System Class]:[Sub System Class]],(idTable[[Asset Category]:[Asset Category]]=$N147)* (idTable[[Sub System Type]:[Sub System Type]]=$O147))))),"")</f>
        <v>All</v>
      </c>
      <c r="AJ147" s="32" cm="1">
        <f t="array" ref="AJ147:AR147">IFERROR(TRANSPOSE(_xlfn._xlws.SORT(_xlfn.UNIQUE(_xlfn._xlws.FILTER(idTable[[Equipment Size]:[Equipment Size]],(idTable[[Asset Category]:[Asset Category]]=$N147)* (idTable[[Sub System Type]:[Sub System Type]]=$O147)*(idTable[[Sub System Class]:[Sub System Class]]=$P147))))),"")</f>
        <v>200</v>
      </c>
      <c r="AK147" s="32">
        <v>400</v>
      </c>
      <c r="AL147" s="32">
        <v>600</v>
      </c>
      <c r="AM147" s="32">
        <v>800</v>
      </c>
      <c r="AN147" s="32">
        <v>1000</v>
      </c>
      <c r="AO147" s="32">
        <v>1200</v>
      </c>
      <c r="AP147" s="32">
        <v>1500</v>
      </c>
      <c r="AQ147" s="32">
        <v>2000</v>
      </c>
      <c r="AR147" s="32">
        <v>2400</v>
      </c>
      <c r="BG147" s="32"/>
    </row>
    <row r="148" spans="1:59" x14ac:dyDescent="0.3">
      <c r="A148" s="32" t="s">
        <v>87</v>
      </c>
      <c r="B148" s="23" t="s">
        <v>5108</v>
      </c>
      <c r="C148" s="23" t="s">
        <v>81</v>
      </c>
      <c r="D148" s="23" t="s">
        <v>89</v>
      </c>
      <c r="E148" s="23" t="s">
        <v>90</v>
      </c>
      <c r="F148" s="23" t="s">
        <v>91</v>
      </c>
      <c r="G148" s="23" t="s">
        <v>4998</v>
      </c>
      <c r="H148" s="23" t="s">
        <v>5186</v>
      </c>
      <c r="I148" s="23">
        <v>1380</v>
      </c>
      <c r="J148" s="23" t="s">
        <v>1109</v>
      </c>
      <c r="K148" s="78">
        <f>Equipment_Log[[#This Row],[Notes]]*1.34</f>
        <v>9.9964000000000013</v>
      </c>
      <c r="L148" s="23">
        <v>2500</v>
      </c>
      <c r="M1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48" s="23" t="s">
        <v>87</v>
      </c>
      <c r="O148" s="23" t="s">
        <v>1107</v>
      </c>
      <c r="P148" s="23" t="s">
        <v>560</v>
      </c>
      <c r="Q148" s="23">
        <v>1500</v>
      </c>
      <c r="R1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8" s="77">
        <v>44986</v>
      </c>
      <c r="U148" s="23">
        <v>4</v>
      </c>
      <c r="V148" s="23" t="s">
        <v>475</v>
      </c>
      <c r="W148" s="23" t="s">
        <v>5779</v>
      </c>
      <c r="X148" s="10">
        <v>7.46</v>
      </c>
      <c r="Z148" s="10"/>
      <c r="AA148" s="32" t="str" cm="1">
        <f t="array" ref="AA148">IFERROR(TRANSPOSE(_xlfn._xlws.SORT(_xlfn.UNIQUE(_xlfn._xlws.FILTER(idTable[[Sub System Class]:[Sub System Class]],(idTable[[Asset Category]:[Asset Category]]=$N148)* (idTable[[Sub System Type]:[Sub System Type]]=$O148))))),"")</f>
        <v>All</v>
      </c>
      <c r="AJ148" s="32" cm="1">
        <f t="array" ref="AJ148:AR148">IFERROR(TRANSPOSE(_xlfn._xlws.SORT(_xlfn.UNIQUE(_xlfn._xlws.FILTER(idTable[[Equipment Size]:[Equipment Size]],(idTable[[Asset Category]:[Asset Category]]=$N148)* (idTable[[Sub System Type]:[Sub System Type]]=$O148)*(idTable[[Sub System Class]:[Sub System Class]]=$P148))))),"")</f>
        <v>200</v>
      </c>
      <c r="AK148" s="32">
        <v>400</v>
      </c>
      <c r="AL148" s="32">
        <v>600</v>
      </c>
      <c r="AM148" s="32">
        <v>800</v>
      </c>
      <c r="AN148" s="32">
        <v>1000</v>
      </c>
      <c r="AO148" s="32">
        <v>1200</v>
      </c>
      <c r="AP148" s="32">
        <v>1500</v>
      </c>
      <c r="AQ148" s="32">
        <v>2000</v>
      </c>
      <c r="AR148" s="32">
        <v>2400</v>
      </c>
      <c r="BG148" s="32"/>
    </row>
    <row r="149" spans="1:59" x14ac:dyDescent="0.3">
      <c r="A149" s="32" t="s">
        <v>87</v>
      </c>
      <c r="B149" s="23" t="s">
        <v>5109</v>
      </c>
      <c r="C149" s="23" t="s">
        <v>81</v>
      </c>
      <c r="D149" s="23" t="s">
        <v>89</v>
      </c>
      <c r="E149" s="23" t="s">
        <v>90</v>
      </c>
      <c r="F149" s="23" t="s">
        <v>91</v>
      </c>
      <c r="G149" s="23" t="s">
        <v>4998</v>
      </c>
      <c r="H149" s="23" t="s">
        <v>5187</v>
      </c>
      <c r="I149" s="23">
        <v>3600</v>
      </c>
      <c r="J149" s="23" t="s">
        <v>1109</v>
      </c>
      <c r="K149" s="78">
        <f>Equipment_Log[[#This Row],[Notes]]*1.34</f>
        <v>26.076400000000003</v>
      </c>
      <c r="L149" s="23">
        <v>2500</v>
      </c>
      <c r="M1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149" s="23" t="s">
        <v>87</v>
      </c>
      <c r="O149" s="23" t="s">
        <v>1107</v>
      </c>
      <c r="P149" s="23" t="s">
        <v>560</v>
      </c>
      <c r="Q149" s="23">
        <v>2400</v>
      </c>
      <c r="R1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4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49" s="77">
        <v>44986</v>
      </c>
      <c r="U149" s="23">
        <v>4</v>
      </c>
      <c r="V149" s="23" t="s">
        <v>433</v>
      </c>
      <c r="W149" s="23" t="s">
        <v>5774</v>
      </c>
      <c r="X149" s="10">
        <v>19.46</v>
      </c>
      <c r="Z149" s="10"/>
      <c r="AA149" s="32" t="str" cm="1">
        <f t="array" ref="AA149">IFERROR(TRANSPOSE(_xlfn._xlws.SORT(_xlfn.UNIQUE(_xlfn._xlws.FILTER(idTable[[Sub System Class]:[Sub System Class]],(idTable[[Asset Category]:[Asset Category]]=$N149)* (idTable[[Sub System Type]:[Sub System Type]]=$O149))))),"")</f>
        <v>All</v>
      </c>
      <c r="AJ149" s="32" cm="1">
        <f t="array" ref="AJ149:AR149">IFERROR(TRANSPOSE(_xlfn._xlws.SORT(_xlfn.UNIQUE(_xlfn._xlws.FILTER(idTable[[Equipment Size]:[Equipment Size]],(idTable[[Asset Category]:[Asset Category]]=$N149)* (idTable[[Sub System Type]:[Sub System Type]]=$O149)*(idTable[[Sub System Class]:[Sub System Class]]=$P149))))),"")</f>
        <v>200</v>
      </c>
      <c r="AK149" s="32">
        <v>400</v>
      </c>
      <c r="AL149" s="32">
        <v>600</v>
      </c>
      <c r="AM149" s="32">
        <v>800</v>
      </c>
      <c r="AN149" s="32">
        <v>1000</v>
      </c>
      <c r="AO149" s="32">
        <v>1200</v>
      </c>
      <c r="AP149" s="32">
        <v>1500</v>
      </c>
      <c r="AQ149" s="32">
        <v>2000</v>
      </c>
      <c r="AR149" s="32">
        <v>2400</v>
      </c>
      <c r="BG149" s="32"/>
    </row>
    <row r="150" spans="1:59" x14ac:dyDescent="0.3">
      <c r="A150" s="32" t="s">
        <v>87</v>
      </c>
      <c r="B150" s="23" t="s">
        <v>5110</v>
      </c>
      <c r="C150" s="23" t="s">
        <v>81</v>
      </c>
      <c r="D150" s="23" t="s">
        <v>89</v>
      </c>
      <c r="E150" s="23" t="s">
        <v>90</v>
      </c>
      <c r="F150" s="23" t="s">
        <v>91</v>
      </c>
      <c r="G150" s="23" t="s">
        <v>4998</v>
      </c>
      <c r="H150" s="23" t="s">
        <v>5188</v>
      </c>
      <c r="I150" s="23">
        <v>2000</v>
      </c>
      <c r="J150" s="23" t="s">
        <v>1109</v>
      </c>
      <c r="K150" s="78">
        <f>Equipment_Log[[#This Row],[Notes]]*1.34</f>
        <v>14.485400000000002</v>
      </c>
      <c r="L150" s="23">
        <v>2500</v>
      </c>
      <c r="M1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50" s="23" t="s">
        <v>87</v>
      </c>
      <c r="O150" s="23" t="s">
        <v>1107</v>
      </c>
      <c r="P150" s="23" t="s">
        <v>560</v>
      </c>
      <c r="Q150" s="23">
        <v>2000</v>
      </c>
      <c r="R1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0" s="77">
        <v>44986</v>
      </c>
      <c r="U150" s="23">
        <v>4</v>
      </c>
      <c r="V150" s="23" t="s">
        <v>475</v>
      </c>
      <c r="W150" s="23" t="s">
        <v>5780</v>
      </c>
      <c r="X150" s="10">
        <v>10.81</v>
      </c>
      <c r="Z150" s="10"/>
      <c r="AA150" s="32" t="str" cm="1">
        <f t="array" ref="AA150">IFERROR(TRANSPOSE(_xlfn._xlws.SORT(_xlfn.UNIQUE(_xlfn._xlws.FILTER(idTable[[Sub System Class]:[Sub System Class]],(idTable[[Asset Category]:[Asset Category]]=$N150)* (idTable[[Sub System Type]:[Sub System Type]]=$O150))))),"")</f>
        <v>All</v>
      </c>
      <c r="AJ150" s="32" cm="1">
        <f t="array" ref="AJ150:AR150">IFERROR(TRANSPOSE(_xlfn._xlws.SORT(_xlfn.UNIQUE(_xlfn._xlws.FILTER(idTable[[Equipment Size]:[Equipment Size]],(idTable[[Asset Category]:[Asset Category]]=$N150)* (idTable[[Sub System Type]:[Sub System Type]]=$O150)*(idTable[[Sub System Class]:[Sub System Class]]=$P150))))),"")</f>
        <v>200</v>
      </c>
      <c r="AK150" s="32">
        <v>400</v>
      </c>
      <c r="AL150" s="32">
        <v>600</v>
      </c>
      <c r="AM150" s="32">
        <v>800</v>
      </c>
      <c r="AN150" s="32">
        <v>1000</v>
      </c>
      <c r="AO150" s="32">
        <v>1200</v>
      </c>
      <c r="AP150" s="32">
        <v>1500</v>
      </c>
      <c r="AQ150" s="32">
        <v>2000</v>
      </c>
      <c r="AR150" s="32">
        <v>2400</v>
      </c>
      <c r="BG150" s="32"/>
    </row>
    <row r="151" spans="1:59" x14ac:dyDescent="0.3">
      <c r="A151" s="32" t="s">
        <v>87</v>
      </c>
      <c r="B151" s="23" t="s">
        <v>5111</v>
      </c>
      <c r="C151" s="23" t="s">
        <v>81</v>
      </c>
      <c r="D151" s="23" t="s">
        <v>89</v>
      </c>
      <c r="E151" s="23" t="s">
        <v>90</v>
      </c>
      <c r="F151" s="23" t="s">
        <v>91</v>
      </c>
      <c r="G151" s="23" t="s">
        <v>5037</v>
      </c>
      <c r="H151" s="23" t="s">
        <v>5917</v>
      </c>
      <c r="I151" s="23">
        <v>1840</v>
      </c>
      <c r="J151" s="23" t="s">
        <v>1109</v>
      </c>
      <c r="K151" s="78">
        <f>Equipment_Log[[#This Row],[Notes]]*1.34</f>
        <v>13.333</v>
      </c>
      <c r="L151" s="23">
        <v>2500</v>
      </c>
      <c r="M1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51" s="23" t="s">
        <v>87</v>
      </c>
      <c r="O151" s="23" t="s">
        <v>1107</v>
      </c>
      <c r="P151" s="23" t="s">
        <v>560</v>
      </c>
      <c r="Q151" s="23">
        <v>2000</v>
      </c>
      <c r="R1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1" s="77">
        <v>44986</v>
      </c>
      <c r="U151" s="23">
        <v>5</v>
      </c>
      <c r="V151" s="23" t="s">
        <v>433</v>
      </c>
      <c r="W151" s="23" t="s">
        <v>5781</v>
      </c>
      <c r="X151" s="10">
        <v>9.9499999999999993</v>
      </c>
      <c r="Z151" s="10"/>
      <c r="AA151" s="32" t="str" cm="1">
        <f t="array" ref="AA151">IFERROR(TRANSPOSE(_xlfn._xlws.SORT(_xlfn.UNIQUE(_xlfn._xlws.FILTER(idTable[[Sub System Class]:[Sub System Class]],(idTable[[Asset Category]:[Asset Category]]=$N151)* (idTable[[Sub System Type]:[Sub System Type]]=$O151))))),"")</f>
        <v>All</v>
      </c>
      <c r="AJ151" s="32" cm="1">
        <f t="array" ref="AJ151:AR151">IFERROR(TRANSPOSE(_xlfn._xlws.SORT(_xlfn.UNIQUE(_xlfn._xlws.FILTER(idTable[[Equipment Size]:[Equipment Size]],(idTable[[Asset Category]:[Asset Category]]=$N151)* (idTable[[Sub System Type]:[Sub System Type]]=$O151)*(idTable[[Sub System Class]:[Sub System Class]]=$P151))))),"")</f>
        <v>200</v>
      </c>
      <c r="AK151" s="32">
        <v>400</v>
      </c>
      <c r="AL151" s="32">
        <v>600</v>
      </c>
      <c r="AM151" s="32">
        <v>800</v>
      </c>
      <c r="AN151" s="32">
        <v>1000</v>
      </c>
      <c r="AO151" s="32">
        <v>1200</v>
      </c>
      <c r="AP151" s="32">
        <v>1500</v>
      </c>
      <c r="AQ151" s="32">
        <v>2000</v>
      </c>
      <c r="AR151" s="32">
        <v>2400</v>
      </c>
      <c r="BG151" s="32"/>
    </row>
    <row r="152" spans="1:59" x14ac:dyDescent="0.3">
      <c r="A152" s="32" t="s">
        <v>87</v>
      </c>
      <c r="B152" s="23" t="s">
        <v>5112</v>
      </c>
      <c r="C152" s="23" t="s">
        <v>81</v>
      </c>
      <c r="D152" s="23" t="s">
        <v>89</v>
      </c>
      <c r="E152" s="23" t="s">
        <v>90</v>
      </c>
      <c r="F152" s="23" t="s">
        <v>91</v>
      </c>
      <c r="G152" s="23" t="s">
        <v>4998</v>
      </c>
      <c r="H152" s="23" t="s">
        <v>5189</v>
      </c>
      <c r="I152" s="23">
        <v>2460</v>
      </c>
      <c r="J152" s="23" t="s">
        <v>1109</v>
      </c>
      <c r="K152" s="78">
        <f>Equipment_Log[[#This Row],[Notes]]*1.34</f>
        <v>17.822000000000003</v>
      </c>
      <c r="L152" s="23">
        <v>2500</v>
      </c>
      <c r="M1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H-FPB-ELE--2400</v>
      </c>
      <c r="N152" s="23" t="s">
        <v>87</v>
      </c>
      <c r="O152" s="23" t="s">
        <v>1107</v>
      </c>
      <c r="P152" s="23" t="s">
        <v>560</v>
      </c>
      <c r="Q152" s="23">
        <v>2400</v>
      </c>
      <c r="R1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2" s="77">
        <v>44986</v>
      </c>
      <c r="U152" s="23">
        <v>5</v>
      </c>
      <c r="V152" s="23" t="s">
        <v>433</v>
      </c>
      <c r="W152" s="23" t="s">
        <v>5781</v>
      </c>
      <c r="X152" s="10">
        <v>13.3</v>
      </c>
      <c r="Z152" s="10"/>
      <c r="AA152" s="32" t="str" cm="1">
        <f t="array" ref="AA152">IFERROR(TRANSPOSE(_xlfn._xlws.SORT(_xlfn.UNIQUE(_xlfn._xlws.FILTER(idTable[[Sub System Class]:[Sub System Class]],(idTable[[Asset Category]:[Asset Category]]=$N152)* (idTable[[Sub System Type]:[Sub System Type]]=$O152))))),"")</f>
        <v>All</v>
      </c>
      <c r="AJ152" s="32" cm="1">
        <f t="array" ref="AJ152:AR152">IFERROR(TRANSPOSE(_xlfn._xlws.SORT(_xlfn.UNIQUE(_xlfn._xlws.FILTER(idTable[[Equipment Size]:[Equipment Size]],(idTable[[Asset Category]:[Asset Category]]=$N152)* (idTable[[Sub System Type]:[Sub System Type]]=$O152)*(idTable[[Sub System Class]:[Sub System Class]]=$P152))))),"")</f>
        <v>200</v>
      </c>
      <c r="AK152" s="32">
        <v>400</v>
      </c>
      <c r="AL152" s="32">
        <v>600</v>
      </c>
      <c r="AM152" s="32">
        <v>800</v>
      </c>
      <c r="AN152" s="32">
        <v>1000</v>
      </c>
      <c r="AO152" s="32">
        <v>1200</v>
      </c>
      <c r="AP152" s="32">
        <v>1500</v>
      </c>
      <c r="AQ152" s="32">
        <v>2000</v>
      </c>
      <c r="AR152" s="32">
        <v>2400</v>
      </c>
      <c r="BG152" s="32"/>
    </row>
    <row r="153" spans="1:59" x14ac:dyDescent="0.3">
      <c r="A153" s="32" t="s">
        <v>87</v>
      </c>
      <c r="B153" s="23" t="s">
        <v>5113</v>
      </c>
      <c r="C153" s="23" t="s">
        <v>81</v>
      </c>
      <c r="D153" s="23" t="s">
        <v>89</v>
      </c>
      <c r="E153" s="23" t="s">
        <v>90</v>
      </c>
      <c r="F153" s="23" t="s">
        <v>91</v>
      </c>
      <c r="G153" s="23" t="s">
        <v>4998</v>
      </c>
      <c r="H153" s="23" t="s">
        <v>5190</v>
      </c>
      <c r="I153" s="23">
        <v>1500</v>
      </c>
      <c r="J153" s="23" t="s">
        <v>1109</v>
      </c>
      <c r="K153" s="78">
        <f>Equipment_Log[[#This Row],[Notes]]*1.34</f>
        <v>10.8674</v>
      </c>
      <c r="L153" s="23">
        <v>2500</v>
      </c>
      <c r="M1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H-FPB-ELE--1500</v>
      </c>
      <c r="N153" s="23" t="s">
        <v>87</v>
      </c>
      <c r="O153" s="23" t="s">
        <v>1107</v>
      </c>
      <c r="P153" s="23" t="s">
        <v>560</v>
      </c>
      <c r="Q153" s="23">
        <v>1500</v>
      </c>
      <c r="R1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3" s="77">
        <v>44986</v>
      </c>
      <c r="U153" s="23">
        <v>5</v>
      </c>
      <c r="V153" s="23" t="s">
        <v>433</v>
      </c>
      <c r="W153" s="23" t="s">
        <v>5782</v>
      </c>
      <c r="X153" s="10">
        <v>8.11</v>
      </c>
      <c r="Z153" s="10"/>
      <c r="AA153" s="32" t="str" cm="1">
        <f t="array" ref="AA153">IFERROR(TRANSPOSE(_xlfn._xlws.SORT(_xlfn.UNIQUE(_xlfn._xlws.FILTER(idTable[[Sub System Class]:[Sub System Class]],(idTable[[Asset Category]:[Asset Category]]=$N153)* (idTable[[Sub System Type]:[Sub System Type]]=$O153))))),"")</f>
        <v>All</v>
      </c>
      <c r="AJ153" s="32" cm="1">
        <f t="array" ref="AJ153:AR153">IFERROR(TRANSPOSE(_xlfn._xlws.SORT(_xlfn.UNIQUE(_xlfn._xlws.FILTER(idTable[[Equipment Size]:[Equipment Size]],(idTable[[Asset Category]:[Asset Category]]=$N153)* (idTable[[Sub System Type]:[Sub System Type]]=$O153)*(idTable[[Sub System Class]:[Sub System Class]]=$P153))))),"")</f>
        <v>200</v>
      </c>
      <c r="AK153" s="32">
        <v>400</v>
      </c>
      <c r="AL153" s="32">
        <v>600</v>
      </c>
      <c r="AM153" s="32">
        <v>800</v>
      </c>
      <c r="AN153" s="32">
        <v>1000</v>
      </c>
      <c r="AO153" s="32">
        <v>1200</v>
      </c>
      <c r="AP153" s="32">
        <v>1500</v>
      </c>
      <c r="AQ153" s="32">
        <v>2000</v>
      </c>
      <c r="AR153" s="32">
        <v>2400</v>
      </c>
      <c r="BG153" s="32"/>
    </row>
    <row r="154" spans="1:59" x14ac:dyDescent="0.3">
      <c r="A154" s="32" t="s">
        <v>87</v>
      </c>
      <c r="B154" s="23" t="s">
        <v>5114</v>
      </c>
      <c r="C154" s="23" t="s">
        <v>81</v>
      </c>
      <c r="D154" s="23" t="s">
        <v>89</v>
      </c>
      <c r="E154" s="23" t="s">
        <v>90</v>
      </c>
      <c r="F154" s="23" t="s">
        <v>91</v>
      </c>
      <c r="G154" s="23" t="s">
        <v>5037</v>
      </c>
      <c r="H154" s="23" t="s">
        <v>5191</v>
      </c>
      <c r="I154" s="23">
        <v>1200</v>
      </c>
      <c r="J154" s="23" t="s">
        <v>1109</v>
      </c>
      <c r="K154" s="78">
        <f>Equipment_Log[[#This Row],[Notes]]*1.34</f>
        <v>8.6966000000000001</v>
      </c>
      <c r="L154" s="23">
        <v>2500</v>
      </c>
      <c r="M1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154" s="23" t="s">
        <v>87</v>
      </c>
      <c r="O154" s="23" t="s">
        <v>1107</v>
      </c>
      <c r="P154" s="23" t="s">
        <v>560</v>
      </c>
      <c r="Q154" s="23">
        <v>1200</v>
      </c>
      <c r="R1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4" s="77">
        <v>44986</v>
      </c>
      <c r="U154" s="23">
        <v>5</v>
      </c>
      <c r="V154" s="23" t="s">
        <v>433</v>
      </c>
      <c r="W154" s="23" t="s">
        <v>5782</v>
      </c>
      <c r="X154" s="10">
        <v>6.49</v>
      </c>
      <c r="Z154" s="10"/>
      <c r="AA154" s="32" t="str" cm="1">
        <f t="array" ref="AA154">IFERROR(TRANSPOSE(_xlfn._xlws.SORT(_xlfn.UNIQUE(_xlfn._xlws.FILTER(idTable[[Sub System Class]:[Sub System Class]],(idTable[[Asset Category]:[Asset Category]]=$N154)* (idTable[[Sub System Type]:[Sub System Type]]=$O154))))),"")</f>
        <v>All</v>
      </c>
      <c r="AJ154" s="32" cm="1">
        <f t="array" ref="AJ154:AR154">IFERROR(TRANSPOSE(_xlfn._xlws.SORT(_xlfn.UNIQUE(_xlfn._xlws.FILTER(idTable[[Equipment Size]:[Equipment Size]],(idTable[[Asset Category]:[Asset Category]]=$N154)* (idTable[[Sub System Type]:[Sub System Type]]=$O154)*(idTable[[Sub System Class]:[Sub System Class]]=$P154))))),"")</f>
        <v>200</v>
      </c>
      <c r="AK154" s="32">
        <v>400</v>
      </c>
      <c r="AL154" s="32">
        <v>600</v>
      </c>
      <c r="AM154" s="32">
        <v>800</v>
      </c>
      <c r="AN154" s="32">
        <v>1000</v>
      </c>
      <c r="AO154" s="32">
        <v>1200</v>
      </c>
      <c r="AP154" s="32">
        <v>1500</v>
      </c>
      <c r="AQ154" s="32">
        <v>2000</v>
      </c>
      <c r="AR154" s="32">
        <v>2400</v>
      </c>
      <c r="BG154" s="32"/>
    </row>
    <row r="155" spans="1:59" x14ac:dyDescent="0.3">
      <c r="A155" s="32" t="s">
        <v>87</v>
      </c>
      <c r="B155" s="23" t="s">
        <v>5115</v>
      </c>
      <c r="C155" s="23" t="s">
        <v>81</v>
      </c>
      <c r="D155" s="23" t="s">
        <v>89</v>
      </c>
      <c r="E155" s="23" t="s">
        <v>90</v>
      </c>
      <c r="F155" s="23" t="s">
        <v>91</v>
      </c>
      <c r="G155" s="23" t="s">
        <v>5037</v>
      </c>
      <c r="H155" s="23" t="s">
        <v>5192</v>
      </c>
      <c r="I155" s="23">
        <v>1200</v>
      </c>
      <c r="J155" s="23" t="s">
        <v>1109</v>
      </c>
      <c r="K155" s="78">
        <f>Equipment_Log[[#This Row],[Notes]]*1.34</f>
        <v>8.6966000000000001</v>
      </c>
      <c r="L155" s="23">
        <v>2500</v>
      </c>
      <c r="M1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155" s="23" t="s">
        <v>87</v>
      </c>
      <c r="O155" s="23" t="s">
        <v>1107</v>
      </c>
      <c r="P155" s="23" t="s">
        <v>560</v>
      </c>
      <c r="Q155" s="23">
        <v>1200</v>
      </c>
      <c r="R1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5" s="77">
        <v>44986</v>
      </c>
      <c r="U155" s="23">
        <v>5</v>
      </c>
      <c r="V155" s="23" t="s">
        <v>433</v>
      </c>
      <c r="W155" s="23" t="s">
        <v>5782</v>
      </c>
      <c r="X155" s="10">
        <v>6.49</v>
      </c>
      <c r="Z155" s="10"/>
      <c r="AA155" s="32" t="str" cm="1">
        <f t="array" ref="AA155">IFERROR(TRANSPOSE(_xlfn._xlws.SORT(_xlfn.UNIQUE(_xlfn._xlws.FILTER(idTable[[Sub System Class]:[Sub System Class]],(idTable[[Asset Category]:[Asset Category]]=$N155)* (idTable[[Sub System Type]:[Sub System Type]]=$O155))))),"")</f>
        <v>All</v>
      </c>
      <c r="AJ155" s="32" cm="1">
        <f t="array" ref="AJ155:AR155">IFERROR(TRANSPOSE(_xlfn._xlws.SORT(_xlfn.UNIQUE(_xlfn._xlws.FILTER(idTable[[Equipment Size]:[Equipment Size]],(idTable[[Asset Category]:[Asset Category]]=$N155)* (idTable[[Sub System Type]:[Sub System Type]]=$O155)*(idTable[[Sub System Class]:[Sub System Class]]=$P155))))),"")</f>
        <v>200</v>
      </c>
      <c r="AK155" s="32">
        <v>400</v>
      </c>
      <c r="AL155" s="32">
        <v>600</v>
      </c>
      <c r="AM155" s="32">
        <v>800</v>
      </c>
      <c r="AN155" s="32">
        <v>1000</v>
      </c>
      <c r="AO155" s="32">
        <v>1200</v>
      </c>
      <c r="AP155" s="32">
        <v>1500</v>
      </c>
      <c r="AQ155" s="32">
        <v>2000</v>
      </c>
      <c r="AR155" s="32">
        <v>2400</v>
      </c>
      <c r="BG155" s="32"/>
    </row>
    <row r="156" spans="1:59" x14ac:dyDescent="0.3">
      <c r="A156" s="32" t="s">
        <v>87</v>
      </c>
      <c r="B156" s="23" t="s">
        <v>5116</v>
      </c>
      <c r="C156" s="23" t="s">
        <v>81</v>
      </c>
      <c r="D156" s="23" t="s">
        <v>89</v>
      </c>
      <c r="E156" s="23" t="s">
        <v>90</v>
      </c>
      <c r="F156" s="23" t="s">
        <v>91</v>
      </c>
      <c r="G156" s="23" t="s">
        <v>5037</v>
      </c>
      <c r="H156" s="23" t="s">
        <v>5193</v>
      </c>
      <c r="I156" s="23">
        <v>810</v>
      </c>
      <c r="J156" s="23" t="s">
        <v>1109</v>
      </c>
      <c r="K156" s="78">
        <f>Equipment_Log[[#This Row],[Notes]]*1.34</f>
        <v>5.8692000000000002</v>
      </c>
      <c r="L156" s="23">
        <v>2500</v>
      </c>
      <c r="M1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H-FPB-ELE--800</v>
      </c>
      <c r="N156" s="23" t="s">
        <v>87</v>
      </c>
      <c r="O156" s="23" t="s">
        <v>1107</v>
      </c>
      <c r="P156" s="23" t="s">
        <v>560</v>
      </c>
      <c r="Q156" s="23">
        <v>800</v>
      </c>
      <c r="R1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6" s="77">
        <v>44986</v>
      </c>
      <c r="U156" s="23">
        <v>5</v>
      </c>
      <c r="V156" s="23" t="s">
        <v>475</v>
      </c>
      <c r="W156" s="23" t="s">
        <v>5783</v>
      </c>
      <c r="X156" s="10">
        <v>4.38</v>
      </c>
      <c r="Z156" s="10"/>
      <c r="AA156" s="32" t="str" cm="1">
        <f t="array" ref="AA156">IFERROR(TRANSPOSE(_xlfn._xlws.SORT(_xlfn.UNIQUE(_xlfn._xlws.FILTER(idTable[[Sub System Class]:[Sub System Class]],(idTable[[Asset Category]:[Asset Category]]=$N156)* (idTable[[Sub System Type]:[Sub System Type]]=$O156))))),"")</f>
        <v>All</v>
      </c>
      <c r="AJ156" s="32" cm="1">
        <f t="array" ref="AJ156:AR156">IFERROR(TRANSPOSE(_xlfn._xlws.SORT(_xlfn.UNIQUE(_xlfn._xlws.FILTER(idTable[[Equipment Size]:[Equipment Size]],(idTable[[Asset Category]:[Asset Category]]=$N156)* (idTable[[Sub System Type]:[Sub System Type]]=$O156)*(idTable[[Sub System Class]:[Sub System Class]]=$P156))))),"")</f>
        <v>200</v>
      </c>
      <c r="AK156" s="32">
        <v>400</v>
      </c>
      <c r="AL156" s="32">
        <v>600</v>
      </c>
      <c r="AM156" s="32">
        <v>800</v>
      </c>
      <c r="AN156" s="32">
        <v>1000</v>
      </c>
      <c r="AO156" s="32">
        <v>1200</v>
      </c>
      <c r="AP156" s="32">
        <v>1500</v>
      </c>
      <c r="AQ156" s="32">
        <v>2000</v>
      </c>
      <c r="AR156" s="32">
        <v>2400</v>
      </c>
      <c r="BG156" s="32"/>
    </row>
    <row r="157" spans="1:59" x14ac:dyDescent="0.3">
      <c r="A157" s="32" t="s">
        <v>87</v>
      </c>
      <c r="B157" s="23" t="s">
        <v>5194</v>
      </c>
      <c r="C157" s="23" t="s">
        <v>81</v>
      </c>
      <c r="D157" s="23" t="s">
        <v>89</v>
      </c>
      <c r="E157" s="23" t="s">
        <v>90</v>
      </c>
      <c r="F157" s="23" t="s">
        <v>91</v>
      </c>
      <c r="G157" s="23" t="s">
        <v>5037</v>
      </c>
      <c r="H157" s="23" t="s">
        <v>5195</v>
      </c>
      <c r="I157" s="23">
        <v>1000</v>
      </c>
      <c r="J157" s="23" t="s">
        <v>1109</v>
      </c>
      <c r="K157" s="78">
        <f>Equipment_Log[[#This Row],[Notes]]*1.34</f>
        <v>7.2494000000000005</v>
      </c>
      <c r="L157" s="23">
        <v>2500</v>
      </c>
      <c r="M1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H-FPB-ELE--1000</v>
      </c>
      <c r="N157" s="23" t="s">
        <v>87</v>
      </c>
      <c r="O157" s="23" t="s">
        <v>1107</v>
      </c>
      <c r="P157" s="23" t="s">
        <v>560</v>
      </c>
      <c r="Q157" s="23">
        <v>1000</v>
      </c>
      <c r="R1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7" s="77">
        <v>44986</v>
      </c>
      <c r="U157" s="23">
        <v>5</v>
      </c>
      <c r="V157" s="23" t="s">
        <v>475</v>
      </c>
      <c r="W157" s="23" t="s">
        <v>5784</v>
      </c>
      <c r="X157" s="10">
        <v>5.41</v>
      </c>
      <c r="Z157" s="10"/>
      <c r="AA157" s="32" t="str" cm="1">
        <f t="array" ref="AA157">IFERROR(TRANSPOSE(_xlfn._xlws.SORT(_xlfn.UNIQUE(_xlfn._xlws.FILTER(idTable[[Sub System Class]:[Sub System Class]],(idTable[[Asset Category]:[Asset Category]]=$N157)* (idTable[[Sub System Type]:[Sub System Type]]=$O157))))),"")</f>
        <v>All</v>
      </c>
      <c r="AJ157" s="32" cm="1">
        <f t="array" ref="AJ157:AR157">IFERROR(TRANSPOSE(_xlfn._xlws.SORT(_xlfn.UNIQUE(_xlfn._xlws.FILTER(idTable[[Equipment Size]:[Equipment Size]],(idTable[[Asset Category]:[Asset Category]]=$N157)* (idTable[[Sub System Type]:[Sub System Type]]=$O157)*(idTable[[Sub System Class]:[Sub System Class]]=$P157))))),"")</f>
        <v>200</v>
      </c>
      <c r="AK157" s="32">
        <v>400</v>
      </c>
      <c r="AL157" s="32">
        <v>600</v>
      </c>
      <c r="AM157" s="32">
        <v>800</v>
      </c>
      <c r="AN157" s="32">
        <v>1000</v>
      </c>
      <c r="AO157" s="32">
        <v>1200</v>
      </c>
      <c r="AP157" s="32">
        <v>1500</v>
      </c>
      <c r="AQ157" s="32">
        <v>2000</v>
      </c>
      <c r="AR157" s="32">
        <v>2400</v>
      </c>
      <c r="BG157" s="32"/>
    </row>
    <row r="158" spans="1:59" x14ac:dyDescent="0.3">
      <c r="A158" s="32" t="s">
        <v>87</v>
      </c>
      <c r="B158" s="23" t="s">
        <v>5117</v>
      </c>
      <c r="C158" s="23" t="s">
        <v>81</v>
      </c>
      <c r="D158" s="23" t="s">
        <v>89</v>
      </c>
      <c r="E158" s="23" t="s">
        <v>90</v>
      </c>
      <c r="F158" s="23" t="s">
        <v>91</v>
      </c>
      <c r="G158" s="23" t="s">
        <v>5037</v>
      </c>
      <c r="H158" s="23" t="s">
        <v>5196</v>
      </c>
      <c r="I158" s="23">
        <v>1120</v>
      </c>
      <c r="J158" s="23" t="s">
        <v>1109</v>
      </c>
      <c r="K158" s="78">
        <f>Equipment_Log[[#This Row],[Notes]]*1.34</f>
        <v>8.1070000000000011</v>
      </c>
      <c r="L158" s="23">
        <v>2500</v>
      </c>
      <c r="M1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158" s="23" t="s">
        <v>87</v>
      </c>
      <c r="O158" s="23" t="s">
        <v>1107</v>
      </c>
      <c r="P158" s="23" t="s">
        <v>560</v>
      </c>
      <c r="Q158" s="23">
        <v>1200</v>
      </c>
      <c r="R1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8" s="77">
        <v>44986</v>
      </c>
      <c r="U158" s="23">
        <v>5</v>
      </c>
      <c r="V158" s="23" t="s">
        <v>475</v>
      </c>
      <c r="W158" s="23" t="s">
        <v>5784</v>
      </c>
      <c r="X158" s="10">
        <v>6.05</v>
      </c>
      <c r="Z158" s="10"/>
      <c r="AA158" s="32" t="str" cm="1">
        <f t="array" ref="AA158">IFERROR(TRANSPOSE(_xlfn._xlws.SORT(_xlfn.UNIQUE(_xlfn._xlws.FILTER(idTable[[Sub System Class]:[Sub System Class]],(idTable[[Asset Category]:[Asset Category]]=$N158)* (idTable[[Sub System Type]:[Sub System Type]]=$O158))))),"")</f>
        <v>All</v>
      </c>
      <c r="AJ158" s="32" cm="1">
        <f t="array" ref="AJ158:AR158">IFERROR(TRANSPOSE(_xlfn._xlws.SORT(_xlfn.UNIQUE(_xlfn._xlws.FILTER(idTable[[Equipment Size]:[Equipment Size]],(idTable[[Asset Category]:[Asset Category]]=$N158)* (idTable[[Sub System Type]:[Sub System Type]]=$O158)*(idTable[[Sub System Class]:[Sub System Class]]=$P158))))),"")</f>
        <v>200</v>
      </c>
      <c r="AK158" s="32">
        <v>400</v>
      </c>
      <c r="AL158" s="32">
        <v>600</v>
      </c>
      <c r="AM158" s="32">
        <v>800</v>
      </c>
      <c r="AN158" s="32">
        <v>1000</v>
      </c>
      <c r="AO158" s="32">
        <v>1200</v>
      </c>
      <c r="AP158" s="32">
        <v>1500</v>
      </c>
      <c r="AQ158" s="32">
        <v>2000</v>
      </c>
      <c r="AR158" s="32">
        <v>2400</v>
      </c>
      <c r="BG158" s="32"/>
    </row>
    <row r="159" spans="1:59" x14ac:dyDescent="0.3">
      <c r="A159" s="32" t="s">
        <v>87</v>
      </c>
      <c r="B159" s="23" t="s">
        <v>5118</v>
      </c>
      <c r="C159" s="23" t="s">
        <v>81</v>
      </c>
      <c r="D159" s="23" t="s">
        <v>89</v>
      </c>
      <c r="E159" s="23" t="s">
        <v>90</v>
      </c>
      <c r="F159" s="23" t="s">
        <v>91</v>
      </c>
      <c r="G159" s="23" t="s">
        <v>4998</v>
      </c>
      <c r="H159" s="23" t="s">
        <v>5197</v>
      </c>
      <c r="I159" s="23">
        <v>2000</v>
      </c>
      <c r="J159" s="23" t="s">
        <v>1109</v>
      </c>
      <c r="K159" s="78">
        <f>Equipment_Log[[#This Row],[Notes]]*1.34</f>
        <v>14.485400000000002</v>
      </c>
      <c r="L159" s="23">
        <v>2500</v>
      </c>
      <c r="M1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59" s="23" t="s">
        <v>87</v>
      </c>
      <c r="O159" s="23" t="s">
        <v>1107</v>
      </c>
      <c r="P159" s="23" t="s">
        <v>560</v>
      </c>
      <c r="Q159" s="23">
        <v>2000</v>
      </c>
      <c r="R1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5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59" s="77">
        <v>44986</v>
      </c>
      <c r="U159" s="23">
        <v>5</v>
      </c>
      <c r="V159" s="23" t="s">
        <v>475</v>
      </c>
      <c r="W159" s="23" t="s">
        <v>5785</v>
      </c>
      <c r="X159" s="10">
        <v>10.81</v>
      </c>
      <c r="Z159" s="10"/>
      <c r="AA159" s="32" t="str" cm="1">
        <f t="array" ref="AA159">IFERROR(TRANSPOSE(_xlfn._xlws.SORT(_xlfn.UNIQUE(_xlfn._xlws.FILTER(idTable[[Sub System Class]:[Sub System Class]],(idTable[[Asset Category]:[Asset Category]]=$N159)* (idTable[[Sub System Type]:[Sub System Type]]=$O159))))),"")</f>
        <v>All</v>
      </c>
      <c r="AJ159" s="32" cm="1">
        <f t="array" ref="AJ159:AR159">IFERROR(TRANSPOSE(_xlfn._xlws.SORT(_xlfn.UNIQUE(_xlfn._xlws.FILTER(idTable[[Equipment Size]:[Equipment Size]],(idTable[[Asset Category]:[Asset Category]]=$N159)* (idTable[[Sub System Type]:[Sub System Type]]=$O159)*(idTable[[Sub System Class]:[Sub System Class]]=$P159))))),"")</f>
        <v>200</v>
      </c>
      <c r="AK159" s="32">
        <v>400</v>
      </c>
      <c r="AL159" s="32">
        <v>600</v>
      </c>
      <c r="AM159" s="32">
        <v>800</v>
      </c>
      <c r="AN159" s="32">
        <v>1000</v>
      </c>
      <c r="AO159" s="32">
        <v>1200</v>
      </c>
      <c r="AP159" s="32">
        <v>1500</v>
      </c>
      <c r="AQ159" s="32">
        <v>2000</v>
      </c>
      <c r="AR159" s="32">
        <v>2400</v>
      </c>
      <c r="BG159" s="32"/>
    </row>
    <row r="160" spans="1:59" x14ac:dyDescent="0.3">
      <c r="A160" s="32" t="s">
        <v>87</v>
      </c>
      <c r="B160" s="23" t="s">
        <v>5119</v>
      </c>
      <c r="C160" s="23" t="s">
        <v>81</v>
      </c>
      <c r="D160" s="23" t="s">
        <v>89</v>
      </c>
      <c r="E160" s="23" t="s">
        <v>90</v>
      </c>
      <c r="F160" s="23" t="s">
        <v>91</v>
      </c>
      <c r="G160" s="23" t="s">
        <v>5037</v>
      </c>
      <c r="H160" s="23" t="s">
        <v>5198</v>
      </c>
      <c r="I160" s="23">
        <v>1760</v>
      </c>
      <c r="J160" s="23" t="s">
        <v>1109</v>
      </c>
      <c r="K160" s="78">
        <f>Equipment_Log[[#This Row],[Notes]]*1.34</f>
        <v>12.743400000000001</v>
      </c>
      <c r="L160" s="23">
        <v>2500</v>
      </c>
      <c r="M1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60" s="23" t="s">
        <v>87</v>
      </c>
      <c r="O160" s="23" t="s">
        <v>1107</v>
      </c>
      <c r="P160" s="23" t="s">
        <v>560</v>
      </c>
      <c r="Q160" s="23">
        <v>2000</v>
      </c>
      <c r="R1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0" s="77">
        <v>44986</v>
      </c>
      <c r="U160" s="23">
        <v>5</v>
      </c>
      <c r="V160" s="23" t="s">
        <v>475</v>
      </c>
      <c r="W160" s="23" t="s">
        <v>5786</v>
      </c>
      <c r="X160" s="10">
        <v>9.51</v>
      </c>
      <c r="Z160" s="10"/>
      <c r="AA160" s="32" t="str" cm="1">
        <f t="array" ref="AA160">IFERROR(TRANSPOSE(_xlfn._xlws.SORT(_xlfn.UNIQUE(_xlfn._xlws.FILTER(idTable[[Sub System Class]:[Sub System Class]],(idTable[[Asset Category]:[Asset Category]]=$N160)* (idTable[[Sub System Type]:[Sub System Type]]=$O160))))),"")</f>
        <v>All</v>
      </c>
      <c r="AJ160" s="32" cm="1">
        <f t="array" ref="AJ160:AR160">IFERROR(TRANSPOSE(_xlfn._xlws.SORT(_xlfn.UNIQUE(_xlfn._xlws.FILTER(idTable[[Equipment Size]:[Equipment Size]],(idTable[[Asset Category]:[Asset Category]]=$N160)* (idTable[[Sub System Type]:[Sub System Type]]=$O160)*(idTable[[Sub System Class]:[Sub System Class]]=$P160))))),"")</f>
        <v>200</v>
      </c>
      <c r="AK160" s="32">
        <v>400</v>
      </c>
      <c r="AL160" s="32">
        <v>600</v>
      </c>
      <c r="AM160" s="32">
        <v>800</v>
      </c>
      <c r="AN160" s="32">
        <v>1000</v>
      </c>
      <c r="AO160" s="32">
        <v>1200</v>
      </c>
      <c r="AP160" s="32">
        <v>1500</v>
      </c>
      <c r="AQ160" s="32">
        <v>2000</v>
      </c>
      <c r="AR160" s="32">
        <v>2400</v>
      </c>
      <c r="BG160" s="32"/>
    </row>
    <row r="161" spans="1:59" x14ac:dyDescent="0.3">
      <c r="A161" s="32" t="s">
        <v>87</v>
      </c>
      <c r="B161" s="23" t="s">
        <v>5120</v>
      </c>
      <c r="C161" s="23" t="s">
        <v>81</v>
      </c>
      <c r="D161" s="23" t="s">
        <v>89</v>
      </c>
      <c r="E161" s="23" t="s">
        <v>90</v>
      </c>
      <c r="F161" s="23" t="s">
        <v>91</v>
      </c>
      <c r="G161" s="23" t="s">
        <v>5037</v>
      </c>
      <c r="H161" s="23" t="s">
        <v>5047</v>
      </c>
      <c r="I161" s="23">
        <v>2000</v>
      </c>
      <c r="J161" s="23" t="s">
        <v>1109</v>
      </c>
      <c r="K161" s="78">
        <f>Equipment_Log[[#This Row],[Notes]]*1.34</f>
        <v>14.74</v>
      </c>
      <c r="L161" s="23">
        <v>2500</v>
      </c>
      <c r="M1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61" s="23" t="s">
        <v>87</v>
      </c>
      <c r="O161" s="23" t="s">
        <v>1107</v>
      </c>
      <c r="P161" s="23" t="s">
        <v>560</v>
      </c>
      <c r="Q161" s="23">
        <v>2000</v>
      </c>
      <c r="R1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1" s="77">
        <v>44986</v>
      </c>
      <c r="U161" s="23">
        <v>5</v>
      </c>
      <c r="V161" s="23" t="s">
        <v>475</v>
      </c>
      <c r="W161" s="23" t="s">
        <v>5787</v>
      </c>
      <c r="X161" s="10">
        <v>11</v>
      </c>
      <c r="Z161" s="10"/>
      <c r="AA161" s="32" t="str" cm="1">
        <f t="array" ref="AA161">IFERROR(TRANSPOSE(_xlfn._xlws.SORT(_xlfn.UNIQUE(_xlfn._xlws.FILTER(idTable[[Sub System Class]:[Sub System Class]],(idTable[[Asset Category]:[Asset Category]]=$N161)* (idTable[[Sub System Type]:[Sub System Type]]=$O161))))),"")</f>
        <v>All</v>
      </c>
      <c r="AJ161" s="32" cm="1">
        <f t="array" ref="AJ161:AR161">IFERROR(TRANSPOSE(_xlfn._xlws.SORT(_xlfn.UNIQUE(_xlfn._xlws.FILTER(idTable[[Equipment Size]:[Equipment Size]],(idTable[[Asset Category]:[Asset Category]]=$N161)* (idTable[[Sub System Type]:[Sub System Type]]=$O161)*(idTable[[Sub System Class]:[Sub System Class]]=$P161))))),"")</f>
        <v>200</v>
      </c>
      <c r="AK161" s="32">
        <v>400</v>
      </c>
      <c r="AL161" s="32">
        <v>600</v>
      </c>
      <c r="AM161" s="32">
        <v>800</v>
      </c>
      <c r="AN161" s="32">
        <v>1000</v>
      </c>
      <c r="AO161" s="32">
        <v>1200</v>
      </c>
      <c r="AP161" s="32">
        <v>1500</v>
      </c>
      <c r="AQ161" s="32">
        <v>2000</v>
      </c>
      <c r="AR161" s="32">
        <v>2400</v>
      </c>
      <c r="BG161" s="32"/>
    </row>
    <row r="162" spans="1:59" x14ac:dyDescent="0.3">
      <c r="A162" s="32" t="s">
        <v>87</v>
      </c>
      <c r="B162" s="23" t="s">
        <v>5121</v>
      </c>
      <c r="C162" s="23" t="s">
        <v>81</v>
      </c>
      <c r="D162" s="23" t="s">
        <v>89</v>
      </c>
      <c r="E162" s="23" t="s">
        <v>90</v>
      </c>
      <c r="F162" s="23" t="s">
        <v>91</v>
      </c>
      <c r="G162" s="23" t="s">
        <v>5037</v>
      </c>
      <c r="H162" s="23" t="s">
        <v>5200</v>
      </c>
      <c r="I162" s="23">
        <v>2000</v>
      </c>
      <c r="J162" s="23" t="s">
        <v>1109</v>
      </c>
      <c r="K162" s="78">
        <f>Equipment_Log[[#This Row],[Notes]]*1.34</f>
        <v>14.74</v>
      </c>
      <c r="L162" s="23">
        <v>2500</v>
      </c>
      <c r="M1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62" s="23" t="s">
        <v>87</v>
      </c>
      <c r="O162" s="23" t="s">
        <v>1107</v>
      </c>
      <c r="P162" s="23" t="s">
        <v>560</v>
      </c>
      <c r="Q162" s="23">
        <v>2000</v>
      </c>
      <c r="R1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2" s="77">
        <v>44986</v>
      </c>
      <c r="U162" s="23">
        <v>5</v>
      </c>
      <c r="V162" s="23" t="s">
        <v>475</v>
      </c>
      <c r="W162" s="23" t="s">
        <v>5787</v>
      </c>
      <c r="X162" s="10">
        <v>11</v>
      </c>
      <c r="Z162" s="10"/>
      <c r="AA162" s="32" t="str" cm="1">
        <f t="array" ref="AA162">IFERROR(TRANSPOSE(_xlfn._xlws.SORT(_xlfn.UNIQUE(_xlfn._xlws.FILTER(idTable[[Sub System Class]:[Sub System Class]],(idTable[[Asset Category]:[Asset Category]]=$N162)* (idTable[[Sub System Type]:[Sub System Type]]=$O162))))),"")</f>
        <v>All</v>
      </c>
      <c r="AJ162" s="32" cm="1">
        <f t="array" ref="AJ162:AR162">IFERROR(TRANSPOSE(_xlfn._xlws.SORT(_xlfn.UNIQUE(_xlfn._xlws.FILTER(idTable[[Equipment Size]:[Equipment Size]],(idTable[[Asset Category]:[Asset Category]]=$N162)* (idTable[[Sub System Type]:[Sub System Type]]=$O162)*(idTable[[Sub System Class]:[Sub System Class]]=$P162))))),"")</f>
        <v>200</v>
      </c>
      <c r="AK162" s="32">
        <v>400</v>
      </c>
      <c r="AL162" s="32">
        <v>600</v>
      </c>
      <c r="AM162" s="32">
        <v>800</v>
      </c>
      <c r="AN162" s="32">
        <v>1000</v>
      </c>
      <c r="AO162" s="32">
        <v>1200</v>
      </c>
      <c r="AP162" s="32">
        <v>1500</v>
      </c>
      <c r="AQ162" s="32">
        <v>2000</v>
      </c>
      <c r="AR162" s="32">
        <v>2400</v>
      </c>
      <c r="BG162" s="32"/>
    </row>
    <row r="163" spans="1:59" x14ac:dyDescent="0.3">
      <c r="A163" s="32" t="s">
        <v>87</v>
      </c>
      <c r="B163" s="23" t="s">
        <v>5122</v>
      </c>
      <c r="C163" s="23" t="s">
        <v>81</v>
      </c>
      <c r="D163" s="23" t="s">
        <v>89</v>
      </c>
      <c r="E163" s="23" t="s">
        <v>90</v>
      </c>
      <c r="F163" s="23" t="s">
        <v>91</v>
      </c>
      <c r="G163" s="23" t="s">
        <v>5037</v>
      </c>
      <c r="H163" s="63" t="s">
        <v>5199</v>
      </c>
      <c r="I163" s="23">
        <v>2000</v>
      </c>
      <c r="J163" s="23" t="s">
        <v>1109</v>
      </c>
      <c r="K163" s="78">
        <f>Equipment_Log[[#This Row],[Notes]]*1.34</f>
        <v>14.74</v>
      </c>
      <c r="L163" s="23">
        <v>2500</v>
      </c>
      <c r="M1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63" s="23" t="s">
        <v>87</v>
      </c>
      <c r="O163" s="23" t="s">
        <v>1107</v>
      </c>
      <c r="P163" s="23" t="s">
        <v>560</v>
      </c>
      <c r="Q163" s="23">
        <v>2000</v>
      </c>
      <c r="R1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3" s="77">
        <v>44986</v>
      </c>
      <c r="U163" s="23">
        <v>5</v>
      </c>
      <c r="V163" s="23" t="s">
        <v>433</v>
      </c>
      <c r="W163" s="23" t="s">
        <v>5781</v>
      </c>
      <c r="X163" s="10">
        <v>11</v>
      </c>
      <c r="Z163" s="10"/>
      <c r="AA163" s="32" t="str" cm="1">
        <f t="array" ref="AA163">IFERROR(TRANSPOSE(_xlfn._xlws.SORT(_xlfn.UNIQUE(_xlfn._xlws.FILTER(idTable[[Sub System Class]:[Sub System Class]],(idTable[[Asset Category]:[Asset Category]]=$N163)* (idTable[[Sub System Type]:[Sub System Type]]=$O163))))),"")</f>
        <v>All</v>
      </c>
      <c r="AJ163" s="32" cm="1">
        <f t="array" ref="AJ163:AR163">IFERROR(TRANSPOSE(_xlfn._xlws.SORT(_xlfn.UNIQUE(_xlfn._xlws.FILTER(idTable[[Equipment Size]:[Equipment Size]],(idTable[[Asset Category]:[Asset Category]]=$N163)* (idTable[[Sub System Type]:[Sub System Type]]=$O163)*(idTable[[Sub System Class]:[Sub System Class]]=$P163))))),"")</f>
        <v>200</v>
      </c>
      <c r="AK163" s="32">
        <v>400</v>
      </c>
      <c r="AL163" s="32">
        <v>600</v>
      </c>
      <c r="AM163" s="32">
        <v>800</v>
      </c>
      <c r="AN163" s="32">
        <v>1000</v>
      </c>
      <c r="AO163" s="32">
        <v>1200</v>
      </c>
      <c r="AP163" s="32">
        <v>1500</v>
      </c>
      <c r="AQ163" s="32">
        <v>2000</v>
      </c>
      <c r="AR163" s="32">
        <v>2400</v>
      </c>
      <c r="BG163" s="32"/>
    </row>
    <row r="164" spans="1:59" x14ac:dyDescent="0.3">
      <c r="A164" s="32" t="s">
        <v>87</v>
      </c>
      <c r="B164" s="23" t="s">
        <v>5123</v>
      </c>
      <c r="C164" s="23" t="s">
        <v>81</v>
      </c>
      <c r="D164" s="23" t="s">
        <v>89</v>
      </c>
      <c r="E164" s="23" t="s">
        <v>90</v>
      </c>
      <c r="F164" s="23" t="s">
        <v>91</v>
      </c>
      <c r="G164" s="23" t="s">
        <v>4998</v>
      </c>
      <c r="H164" s="23" t="s">
        <v>5918</v>
      </c>
      <c r="I164" s="23">
        <v>2000</v>
      </c>
      <c r="J164" s="23" t="s">
        <v>1109</v>
      </c>
      <c r="K164" s="78">
        <f>Equipment_Log[[#This Row],[Notes]]*1.34</f>
        <v>15.41</v>
      </c>
      <c r="L164" s="23">
        <v>2500</v>
      </c>
      <c r="M1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64" s="23" t="s">
        <v>87</v>
      </c>
      <c r="O164" s="23" t="s">
        <v>1107</v>
      </c>
      <c r="P164" s="23" t="s">
        <v>560</v>
      </c>
      <c r="Q164" s="23">
        <v>2000</v>
      </c>
      <c r="R1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4" s="77">
        <v>44986</v>
      </c>
      <c r="U164" s="23">
        <v>5</v>
      </c>
      <c r="V164" s="23" t="s">
        <v>475</v>
      </c>
      <c r="W164" s="23" t="s">
        <v>5786</v>
      </c>
      <c r="X164" s="10">
        <v>11.5</v>
      </c>
      <c r="Z164" s="10"/>
      <c r="AA164" s="32" t="str" cm="1">
        <f t="array" ref="AA164">IFERROR(TRANSPOSE(_xlfn._xlws.SORT(_xlfn.UNIQUE(_xlfn._xlws.FILTER(idTable[[Sub System Class]:[Sub System Class]],(idTable[[Asset Category]:[Asset Category]]=$N164)* (idTable[[Sub System Type]:[Sub System Type]]=$O164))))),"")</f>
        <v>All</v>
      </c>
      <c r="AJ164" s="32" cm="1">
        <f t="array" ref="AJ164:AR164">IFERROR(TRANSPOSE(_xlfn._xlws.SORT(_xlfn.UNIQUE(_xlfn._xlws.FILTER(idTable[[Equipment Size]:[Equipment Size]],(idTable[[Asset Category]:[Asset Category]]=$N164)* (idTable[[Sub System Type]:[Sub System Type]]=$O164)*(idTable[[Sub System Class]:[Sub System Class]]=$P164))))),"")</f>
        <v>200</v>
      </c>
      <c r="AK164" s="32">
        <v>400</v>
      </c>
      <c r="AL164" s="32">
        <v>600</v>
      </c>
      <c r="AM164" s="32">
        <v>800</v>
      </c>
      <c r="AN164" s="32">
        <v>1000</v>
      </c>
      <c r="AO164" s="32">
        <v>1200</v>
      </c>
      <c r="AP164" s="32">
        <v>1500</v>
      </c>
      <c r="AQ164" s="32">
        <v>2000</v>
      </c>
      <c r="AR164" s="32">
        <v>2400</v>
      </c>
      <c r="BG164" s="32"/>
    </row>
    <row r="165" spans="1:59" x14ac:dyDescent="0.3">
      <c r="A165" s="32" t="s">
        <v>87</v>
      </c>
      <c r="B165" s="23" t="s">
        <v>5124</v>
      </c>
      <c r="C165" s="23" t="s">
        <v>81</v>
      </c>
      <c r="D165" s="23" t="s">
        <v>89</v>
      </c>
      <c r="E165" s="23" t="s">
        <v>90</v>
      </c>
      <c r="F165" s="23" t="s">
        <v>91</v>
      </c>
      <c r="G165" s="23" t="s">
        <v>5037</v>
      </c>
      <c r="H165" s="23" t="s">
        <v>5919</v>
      </c>
      <c r="I165" s="23">
        <v>1200</v>
      </c>
      <c r="J165" s="23" t="s">
        <v>1109</v>
      </c>
      <c r="K165" s="78">
        <f>Equipment_Log[[#This Row],[Notes]]*1.34</f>
        <v>10.72</v>
      </c>
      <c r="L165" s="23">
        <v>2500</v>
      </c>
      <c r="M1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H-FPB-ELE--1200</v>
      </c>
      <c r="N165" s="23" t="s">
        <v>87</v>
      </c>
      <c r="O165" s="23" t="s">
        <v>1107</v>
      </c>
      <c r="P165" s="23" t="s">
        <v>560</v>
      </c>
      <c r="Q165" s="23">
        <v>1200</v>
      </c>
      <c r="R1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5" s="77">
        <v>44986</v>
      </c>
      <c r="U165" s="23">
        <v>5</v>
      </c>
      <c r="V165" s="23" t="s">
        <v>433</v>
      </c>
      <c r="W165" s="23" t="s">
        <v>5782</v>
      </c>
      <c r="X165" s="10">
        <v>8</v>
      </c>
      <c r="Z165" s="10"/>
      <c r="AA165" s="32" t="str" cm="1">
        <f t="array" ref="AA165">IFERROR(TRANSPOSE(_xlfn._xlws.SORT(_xlfn.UNIQUE(_xlfn._xlws.FILTER(idTable[[Sub System Class]:[Sub System Class]],(idTable[[Asset Category]:[Asset Category]]=$N165)* (idTable[[Sub System Type]:[Sub System Type]]=$O165))))),"")</f>
        <v>All</v>
      </c>
      <c r="AJ165" s="32" cm="1">
        <f t="array" ref="AJ165:AR165">IFERROR(TRANSPOSE(_xlfn._xlws.SORT(_xlfn.UNIQUE(_xlfn._xlws.FILTER(idTable[[Equipment Size]:[Equipment Size]],(idTable[[Asset Category]:[Asset Category]]=$N165)* (idTable[[Sub System Type]:[Sub System Type]]=$O165)*(idTable[[Sub System Class]:[Sub System Class]]=$P165))))),"")</f>
        <v>200</v>
      </c>
      <c r="AK165" s="32">
        <v>400</v>
      </c>
      <c r="AL165" s="32">
        <v>600</v>
      </c>
      <c r="AM165" s="32">
        <v>800</v>
      </c>
      <c r="AN165" s="32">
        <v>1000</v>
      </c>
      <c r="AO165" s="32">
        <v>1200</v>
      </c>
      <c r="AP165" s="32">
        <v>1500</v>
      </c>
      <c r="AQ165" s="32">
        <v>2000</v>
      </c>
      <c r="AR165" s="32">
        <v>2400</v>
      </c>
      <c r="BG165" s="32"/>
    </row>
    <row r="166" spans="1:59" x14ac:dyDescent="0.3">
      <c r="A166" s="32" t="s">
        <v>87</v>
      </c>
      <c r="B166" s="23" t="s">
        <v>5125</v>
      </c>
      <c r="C166" s="23" t="s">
        <v>81</v>
      </c>
      <c r="D166" s="23" t="s">
        <v>89</v>
      </c>
      <c r="E166" s="23" t="s">
        <v>90</v>
      </c>
      <c r="F166" s="23" t="s">
        <v>91</v>
      </c>
      <c r="G166" s="23" t="s">
        <v>5037</v>
      </c>
      <c r="H166" s="63" t="s">
        <v>5201</v>
      </c>
      <c r="I166" s="23">
        <v>1760</v>
      </c>
      <c r="J166" s="23" t="s">
        <v>1109</v>
      </c>
      <c r="K166" s="78">
        <f>Equipment_Log[[#This Row],[Notes]]*1.34</f>
        <v>12.743400000000001</v>
      </c>
      <c r="L166" s="23">
        <v>2500</v>
      </c>
      <c r="M16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H-FPB-ELE--2000</v>
      </c>
      <c r="N166" s="23" t="s">
        <v>87</v>
      </c>
      <c r="O166" s="23" t="s">
        <v>1107</v>
      </c>
      <c r="P166" s="23" t="s">
        <v>560</v>
      </c>
      <c r="Q166" s="23">
        <v>2000</v>
      </c>
      <c r="R16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6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66" s="77">
        <v>44986</v>
      </c>
      <c r="U166" s="23">
        <v>5</v>
      </c>
      <c r="V166" s="23" t="s">
        <v>433</v>
      </c>
      <c r="W166" s="23" t="s">
        <v>5781</v>
      </c>
      <c r="X166" s="10">
        <v>9.51</v>
      </c>
      <c r="Z166" s="10"/>
      <c r="AA166" s="32" t="str" cm="1">
        <f t="array" ref="AA166">IFERROR(TRANSPOSE(_xlfn._xlws.SORT(_xlfn.UNIQUE(_xlfn._xlws.FILTER(idTable[[Sub System Class]:[Sub System Class]],(idTable[[Asset Category]:[Asset Category]]=$N166)* (idTable[[Sub System Type]:[Sub System Type]]=$O166))))),"")</f>
        <v>All</v>
      </c>
      <c r="AJ166" s="32" cm="1">
        <f t="array" ref="AJ166:AR166">IFERROR(TRANSPOSE(_xlfn._xlws.SORT(_xlfn.UNIQUE(_xlfn._xlws.FILTER(idTable[[Equipment Size]:[Equipment Size]],(idTable[[Asset Category]:[Asset Category]]=$N166)* (idTable[[Sub System Type]:[Sub System Type]]=$O166)*(idTable[[Sub System Class]:[Sub System Class]]=$P166))))),"")</f>
        <v>200</v>
      </c>
      <c r="AK166" s="32">
        <v>400</v>
      </c>
      <c r="AL166" s="32">
        <v>600</v>
      </c>
      <c r="AM166" s="32">
        <v>800</v>
      </c>
      <c r="AN166" s="32">
        <v>1000</v>
      </c>
      <c r="AO166" s="32">
        <v>1200</v>
      </c>
      <c r="AP166" s="32">
        <v>1500</v>
      </c>
      <c r="AQ166" s="32">
        <v>2000</v>
      </c>
      <c r="AR166" s="32">
        <v>2400</v>
      </c>
      <c r="BG166" s="32"/>
    </row>
    <row r="167" spans="1:59" x14ac:dyDescent="0.3">
      <c r="A167" s="32" t="s">
        <v>192</v>
      </c>
      <c r="B167" s="23" t="s">
        <v>193</v>
      </c>
      <c r="C167" s="23" t="s">
        <v>5894</v>
      </c>
      <c r="D167" s="23" t="s">
        <v>4477</v>
      </c>
      <c r="E167" s="23" t="s">
        <v>5891</v>
      </c>
      <c r="F167" s="68" t="s">
        <v>4964</v>
      </c>
      <c r="G167" s="23" t="s">
        <v>4965</v>
      </c>
      <c r="H167" s="23" t="s">
        <v>4970</v>
      </c>
      <c r="I167" s="23">
        <v>130</v>
      </c>
      <c r="J167" s="23" t="s">
        <v>583</v>
      </c>
      <c r="K167" s="78">
        <f t="shared" ref="K167:K168" si="0">(120*11*0.9*1.34)/1000</f>
        <v>1.59192</v>
      </c>
      <c r="L167" s="23">
        <v>5000</v>
      </c>
      <c r="M16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P-DWH-GAS-TNK-150</v>
      </c>
      <c r="N167" s="23" t="s">
        <v>2259</v>
      </c>
      <c r="O167" s="23" t="s">
        <v>2354</v>
      </c>
      <c r="P167" s="23" t="s">
        <v>2368</v>
      </c>
      <c r="Q167" s="23">
        <v>150</v>
      </c>
      <c r="R16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GAL</v>
      </c>
      <c r="S16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167" s="77">
        <v>44986</v>
      </c>
      <c r="U167" s="23">
        <v>1</v>
      </c>
      <c r="V167" s="23" t="s">
        <v>83</v>
      </c>
      <c r="W167" s="23" t="s">
        <v>195</v>
      </c>
      <c r="Z167" s="10"/>
      <c r="AA167" s="32" t="str" cm="1">
        <f t="array" ref="AA167:AB167">IFERROR(TRANSPOSE(_xlfn._xlws.SORT(_xlfn.UNIQUE(_xlfn._xlws.FILTER(idTable[[Sub System Class]:[Sub System Class]],(idTable[[Asset Category]:[Asset Category]]=$N167)* (idTable[[Sub System Type]:[Sub System Type]]=$O167))))),"")</f>
        <v>Instantaneous</v>
      </c>
      <c r="AB167" s="32" t="str">
        <v>Tank</v>
      </c>
      <c r="AJ167" s="32" cm="1">
        <f t="array" ref="AJ167:AS167">IFERROR(TRANSPOSE(_xlfn._xlws.SORT(_xlfn.UNIQUE(_xlfn._xlws.FILTER(idTable[[Equipment Size]:[Equipment Size]],(idTable[[Asset Category]:[Asset Category]]=$N167)* (idTable[[Sub System Type]:[Sub System Type]]=$O167)*(idTable[[Sub System Class]:[Sub System Class]]=$P167))))),"")</f>
        <v>25</v>
      </c>
      <c r="AK167" s="32">
        <v>50</v>
      </c>
      <c r="AL167" s="32">
        <v>80</v>
      </c>
      <c r="AM167" s="32">
        <v>120</v>
      </c>
      <c r="AN167" s="32">
        <v>150</v>
      </c>
      <c r="AO167" s="32">
        <v>200</v>
      </c>
      <c r="AP167" s="32">
        <v>250</v>
      </c>
      <c r="AQ167" s="32">
        <v>300</v>
      </c>
      <c r="AR167" s="32">
        <v>400</v>
      </c>
      <c r="AS167" s="32">
        <v>500</v>
      </c>
      <c r="BG167" s="32"/>
    </row>
    <row r="168" spans="1:59" x14ac:dyDescent="0.3">
      <c r="A168" s="32" t="s">
        <v>192</v>
      </c>
      <c r="B168" s="23" t="s">
        <v>196</v>
      </c>
      <c r="C168" s="23" t="s">
        <v>5894</v>
      </c>
      <c r="D168" s="23" t="s">
        <v>4477</v>
      </c>
      <c r="E168" s="23" t="s">
        <v>5891</v>
      </c>
      <c r="F168" s="68" t="s">
        <v>4964</v>
      </c>
      <c r="G168" s="67" t="s">
        <v>4965</v>
      </c>
      <c r="H168" s="23" t="s">
        <v>4969</v>
      </c>
      <c r="I168" s="23">
        <v>130</v>
      </c>
      <c r="J168" s="23" t="s">
        <v>583</v>
      </c>
      <c r="K168" s="78">
        <f t="shared" si="0"/>
        <v>1.59192</v>
      </c>
      <c r="L168" s="23">
        <v>5000</v>
      </c>
      <c r="M16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P-DWH-GAS-TNK-150</v>
      </c>
      <c r="N168" s="23" t="s">
        <v>2259</v>
      </c>
      <c r="O168" s="23" t="s">
        <v>2354</v>
      </c>
      <c r="P168" s="23" t="s">
        <v>2368</v>
      </c>
      <c r="Q168" s="23">
        <v>150</v>
      </c>
      <c r="R16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GAL</v>
      </c>
      <c r="S16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168" s="77">
        <v>44986</v>
      </c>
      <c r="U168" s="23">
        <v>1</v>
      </c>
      <c r="V168" s="23" t="s">
        <v>83</v>
      </c>
      <c r="W168" s="23" t="s">
        <v>195</v>
      </c>
      <c r="Z168" s="10"/>
      <c r="AA168" s="32" t="str" cm="1">
        <f t="array" ref="AA168:AB168">IFERROR(TRANSPOSE(_xlfn._xlws.SORT(_xlfn.UNIQUE(_xlfn._xlws.FILTER(idTable[[Sub System Class]:[Sub System Class]],(idTable[[Asset Category]:[Asset Category]]=$N168)* (idTable[[Sub System Type]:[Sub System Type]]=$O168))))),"")</f>
        <v>Instantaneous</v>
      </c>
      <c r="AB168" s="32" t="str">
        <v>Tank</v>
      </c>
      <c r="AJ168" s="32" cm="1">
        <f t="array" ref="AJ168:AS168">IFERROR(TRANSPOSE(_xlfn._xlws.SORT(_xlfn.UNIQUE(_xlfn._xlws.FILTER(idTable[[Equipment Size]:[Equipment Size]],(idTable[[Asset Category]:[Asset Category]]=$N168)* (idTable[[Sub System Type]:[Sub System Type]]=$O168)*(idTable[[Sub System Class]:[Sub System Class]]=$P168))))),"")</f>
        <v>25</v>
      </c>
      <c r="AK168" s="32">
        <v>50</v>
      </c>
      <c r="AL168" s="32">
        <v>80</v>
      </c>
      <c r="AM168" s="32">
        <v>120</v>
      </c>
      <c r="AN168" s="32">
        <v>150</v>
      </c>
      <c r="AO168" s="32">
        <v>200</v>
      </c>
      <c r="AP168" s="32">
        <v>250</v>
      </c>
      <c r="AQ168" s="32">
        <v>300</v>
      </c>
      <c r="AR168" s="32">
        <v>400</v>
      </c>
      <c r="AS168" s="32">
        <v>500</v>
      </c>
      <c r="BG168" s="32"/>
    </row>
    <row r="169" spans="1:59" x14ac:dyDescent="0.3">
      <c r="A169" s="32" t="s">
        <v>192</v>
      </c>
      <c r="B169" s="23" t="s">
        <v>4963</v>
      </c>
      <c r="C169" s="23" t="s">
        <v>5894</v>
      </c>
      <c r="D169" s="23" t="s">
        <v>4477</v>
      </c>
      <c r="E169" s="23" t="s">
        <v>5891</v>
      </c>
      <c r="F169" s="23" t="s">
        <v>4964</v>
      </c>
      <c r="G169" s="23" t="s">
        <v>4965</v>
      </c>
      <c r="H169" s="23" t="s">
        <v>4966</v>
      </c>
      <c r="I169" s="23">
        <v>130</v>
      </c>
      <c r="J169" s="23" t="s">
        <v>583</v>
      </c>
      <c r="K169" s="78">
        <f>(120*11*0.9*1.34)/1000</f>
        <v>1.59192</v>
      </c>
      <c r="L169" s="23">
        <v>5000</v>
      </c>
      <c r="M16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P-DWH-GAS-TNK-150</v>
      </c>
      <c r="N169" s="23" t="s">
        <v>2259</v>
      </c>
      <c r="O169" s="23" t="s">
        <v>2354</v>
      </c>
      <c r="P169" s="23" t="s">
        <v>2368</v>
      </c>
      <c r="Q169" s="23">
        <v>150</v>
      </c>
      <c r="R16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GAL</v>
      </c>
      <c r="S16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169" s="77">
        <v>44986</v>
      </c>
      <c r="U169" s="23">
        <v>1</v>
      </c>
      <c r="V169" s="23" t="s">
        <v>5788</v>
      </c>
      <c r="W169" s="23" t="s">
        <v>5791</v>
      </c>
      <c r="Z169" s="10"/>
      <c r="AA169" s="32" t="str" cm="1">
        <f t="array" ref="AA169:AB169">IFERROR(TRANSPOSE(_xlfn._xlws.SORT(_xlfn.UNIQUE(_xlfn._xlws.FILTER(idTable[[Sub System Class]:[Sub System Class]],(idTable[[Asset Category]:[Asset Category]]=$N169)* (idTable[[Sub System Type]:[Sub System Type]]=$O169))))),"")</f>
        <v>Instantaneous</v>
      </c>
      <c r="AB169" s="32" t="str">
        <v>Tank</v>
      </c>
      <c r="AJ169" s="32" cm="1">
        <f t="array" ref="AJ169:AS169">IFERROR(TRANSPOSE(_xlfn._xlws.SORT(_xlfn.UNIQUE(_xlfn._xlws.FILTER(idTable[[Equipment Size]:[Equipment Size]],(idTable[[Asset Category]:[Asset Category]]=$N169)* (idTable[[Sub System Type]:[Sub System Type]]=$O169)*(idTable[[Sub System Class]:[Sub System Class]]=$P169))))),"")</f>
        <v>25</v>
      </c>
      <c r="AK169" s="32">
        <v>50</v>
      </c>
      <c r="AL169" s="32">
        <v>80</v>
      </c>
      <c r="AM169" s="32">
        <v>120</v>
      </c>
      <c r="AN169" s="32">
        <v>150</v>
      </c>
      <c r="AO169" s="32">
        <v>200</v>
      </c>
      <c r="AP169" s="32">
        <v>250</v>
      </c>
      <c r="AQ169" s="32">
        <v>300</v>
      </c>
      <c r="AR169" s="32">
        <v>400</v>
      </c>
      <c r="AS169" s="32">
        <v>500</v>
      </c>
      <c r="BG169" s="32"/>
    </row>
    <row r="170" spans="1:59" x14ac:dyDescent="0.3">
      <c r="A170" s="32" t="s">
        <v>192</v>
      </c>
      <c r="B170" s="23" t="s">
        <v>4967</v>
      </c>
      <c r="C170" s="23" t="s">
        <v>5894</v>
      </c>
      <c r="D170" s="23" t="s">
        <v>4477</v>
      </c>
      <c r="E170" s="23" t="s">
        <v>5891</v>
      </c>
      <c r="F170" s="23" t="s">
        <v>4964</v>
      </c>
      <c r="G170" s="23" t="s">
        <v>4965</v>
      </c>
      <c r="H170" s="23" t="s">
        <v>4968</v>
      </c>
      <c r="I170" s="23">
        <v>130</v>
      </c>
      <c r="J170" s="23" t="s">
        <v>583</v>
      </c>
      <c r="K170" s="78">
        <f>(120*11*0.9*1.34)/1000</f>
        <v>1.59192</v>
      </c>
      <c r="L170" s="23">
        <v>5000</v>
      </c>
      <c r="M17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P-DWH-GAS-TNK-150</v>
      </c>
      <c r="N170" s="23" t="s">
        <v>2259</v>
      </c>
      <c r="O170" s="23" t="s">
        <v>2354</v>
      </c>
      <c r="P170" s="23" t="s">
        <v>2368</v>
      </c>
      <c r="Q170" s="23">
        <v>150</v>
      </c>
      <c r="R17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GAL</v>
      </c>
      <c r="S17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170" s="77">
        <v>44986</v>
      </c>
      <c r="U170" s="23">
        <v>1</v>
      </c>
      <c r="V170" s="23" t="s">
        <v>5788</v>
      </c>
      <c r="W170" s="23" t="s">
        <v>5791</v>
      </c>
      <c r="Z170" s="10"/>
      <c r="AA170" s="32" t="str" cm="1">
        <f t="array" ref="AA170:AB170">IFERROR(TRANSPOSE(_xlfn._xlws.SORT(_xlfn.UNIQUE(_xlfn._xlws.FILTER(idTable[[Sub System Class]:[Sub System Class]],(idTable[[Asset Category]:[Asset Category]]=$N170)* (idTable[[Sub System Type]:[Sub System Type]]=$O170))))),"")</f>
        <v>Instantaneous</v>
      </c>
      <c r="AB170" s="32" t="str">
        <v>Tank</v>
      </c>
      <c r="AJ170" s="32" cm="1">
        <f t="array" ref="AJ170:AS170">IFERROR(TRANSPOSE(_xlfn._xlws.SORT(_xlfn.UNIQUE(_xlfn._xlws.FILTER(idTable[[Equipment Size]:[Equipment Size]],(idTable[[Asset Category]:[Asset Category]]=$N170)* (idTable[[Sub System Type]:[Sub System Type]]=$O170)*(idTable[[Sub System Class]:[Sub System Class]]=$P170))))),"")</f>
        <v>25</v>
      </c>
      <c r="AK170" s="32">
        <v>50</v>
      </c>
      <c r="AL170" s="32">
        <v>80</v>
      </c>
      <c r="AM170" s="32">
        <v>120</v>
      </c>
      <c r="AN170" s="32">
        <v>150</v>
      </c>
      <c r="AO170" s="32">
        <v>200</v>
      </c>
      <c r="AP170" s="32">
        <v>250</v>
      </c>
      <c r="AQ170" s="32">
        <v>300</v>
      </c>
      <c r="AR170" s="32">
        <v>400</v>
      </c>
      <c r="AS170" s="32">
        <v>500</v>
      </c>
      <c r="BG170" s="32"/>
    </row>
    <row r="171" spans="1:59" s="59" customFormat="1" x14ac:dyDescent="0.3">
      <c r="A171" s="57" t="s">
        <v>197</v>
      </c>
      <c r="B171" s="58" t="s">
        <v>451</v>
      </c>
      <c r="C171" s="58" t="s">
        <v>5885</v>
      </c>
      <c r="D171" s="58" t="s">
        <v>198</v>
      </c>
      <c r="E171" s="58" t="s">
        <v>4962</v>
      </c>
      <c r="F171" s="58" t="s">
        <v>427</v>
      </c>
      <c r="G171" s="58" t="s">
        <v>5899</v>
      </c>
      <c r="H171" s="58"/>
      <c r="I171" s="58">
        <v>101</v>
      </c>
      <c r="J171" s="58" t="s">
        <v>5900</v>
      </c>
      <c r="K171" s="58">
        <v>40</v>
      </c>
      <c r="L171" s="23">
        <v>5000</v>
      </c>
      <c r="M171" s="58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P-AC-AIR-SCW-50</v>
      </c>
      <c r="N171" s="58" t="s">
        <v>198</v>
      </c>
      <c r="O171" s="58" t="s">
        <v>1055</v>
      </c>
      <c r="P171" s="58" t="s">
        <v>1070</v>
      </c>
      <c r="Q171" s="58">
        <v>50</v>
      </c>
      <c r="R171" s="58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171" s="58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171" s="77">
        <v>44986</v>
      </c>
      <c r="U171" s="58">
        <v>1</v>
      </c>
      <c r="V171" s="58" t="s">
        <v>92</v>
      </c>
      <c r="W171" s="58" t="s">
        <v>199</v>
      </c>
      <c r="AA171" s="32" t="str" cm="1">
        <f t="array" ref="AA171:AB171">IFERROR(TRANSPOSE(_xlfn._xlws.SORT(_xlfn.UNIQUE(_xlfn._xlws.FILTER(idTable[[Sub System Class]:[Sub System Class]],(idTable[[Asset Category]:[Asset Category]]=$N171)* (idTable[[Sub System Type]:[Sub System Type]]=$O171))))),"")</f>
        <v>Receiver</v>
      </c>
      <c r="AB171" s="32" t="str">
        <v>Screw</v>
      </c>
      <c r="AC171" s="32"/>
      <c r="AD171" s="32"/>
      <c r="AE171" s="32"/>
      <c r="AF171" s="32"/>
      <c r="AG171" s="32"/>
      <c r="AH171" s="32"/>
      <c r="AI171" s="32"/>
      <c r="AJ171" s="32" cm="1">
        <f t="array" ref="AJ171:AM171">IFERROR(TRANSPOSE(_xlfn._xlws.SORT(_xlfn.UNIQUE(_xlfn._xlws.FILTER(idTable[[Equipment Size]:[Equipment Size]],(idTable[[Asset Category]:[Asset Category]]=$N171)* (idTable[[Sub System Type]:[Sub System Type]]=$O171)*(idTable[[Sub System Class]:[Sub System Class]]=$P171))))),"")</f>
        <v>15</v>
      </c>
      <c r="AK171" s="57">
        <v>50</v>
      </c>
      <c r="AL171" s="57">
        <v>100</v>
      </c>
      <c r="AM171" s="57">
        <v>250</v>
      </c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</row>
    <row r="172" spans="1:59" s="62" customFormat="1" x14ac:dyDescent="0.3">
      <c r="A172" s="60" t="s">
        <v>200</v>
      </c>
      <c r="B172" s="23" t="s">
        <v>201</v>
      </c>
      <c r="C172" s="23" t="s">
        <v>5894</v>
      </c>
      <c r="D172" s="23" t="s">
        <v>202</v>
      </c>
      <c r="E172" s="23" t="s">
        <v>90</v>
      </c>
      <c r="F172" s="23" t="s">
        <v>4996</v>
      </c>
      <c r="G172" s="23" t="s">
        <v>5895</v>
      </c>
      <c r="H172" s="61"/>
      <c r="I172" s="61">
        <v>16.5</v>
      </c>
      <c r="J172" s="61" t="s">
        <v>583</v>
      </c>
      <c r="K172" s="61">
        <v>0</v>
      </c>
      <c r="L172" s="23">
        <v>5000</v>
      </c>
      <c r="M172" s="61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H-ET-NOB-FLR-50</v>
      </c>
      <c r="N172" s="61" t="s">
        <v>202</v>
      </c>
      <c r="O172" s="61" t="s">
        <v>2514</v>
      </c>
      <c r="P172" s="61" t="s">
        <v>581</v>
      </c>
      <c r="Q172" s="61">
        <v>50</v>
      </c>
      <c r="R172" s="61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GAL</v>
      </c>
      <c r="S172" s="61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72" s="77">
        <v>44986</v>
      </c>
      <c r="U172" s="61">
        <v>1</v>
      </c>
      <c r="V172" s="61" t="s">
        <v>83</v>
      </c>
      <c r="W172" s="61" t="s">
        <v>195</v>
      </c>
      <c r="AA172" s="32" t="str" cm="1">
        <f t="array" ref="AA172:AB172">IFERROR(TRANSPOSE(_xlfn._xlws.SORT(_xlfn.UNIQUE(_xlfn._xlws.FILTER(idTable[[Sub System Class]:[Sub System Class]],(idTable[[Asset Category]:[Asset Category]]=$N172)* (idTable[[Sub System Type]:[Sub System Type]]=$O172))))),"")</f>
        <v>Floor Mounted</v>
      </c>
      <c r="AB172" s="32" t="str">
        <v>In-Line</v>
      </c>
      <c r="AC172" s="32"/>
      <c r="AD172" s="32"/>
      <c r="AE172" s="32"/>
      <c r="AF172" s="32"/>
      <c r="AG172" s="32"/>
      <c r="AH172" s="32"/>
      <c r="AI172" s="32"/>
      <c r="AJ172" s="32" cm="1">
        <f t="array" ref="AJ172:AM172">IFERROR(TRANSPOSE(_xlfn._xlws.SORT(_xlfn.UNIQUE(_xlfn._xlws.FILTER(idTable[[Equipment Size]:[Equipment Size]],(idTable[[Asset Category]:[Asset Category]]=$N172)* (idTable[[Sub System Type]:[Sub System Type]]=$O172)*(idTable[[Sub System Class]:[Sub System Class]]=$P172))))),"")</f>
        <v>50</v>
      </c>
      <c r="AK172" s="60">
        <v>100</v>
      </c>
      <c r="AL172" s="60">
        <v>150</v>
      </c>
      <c r="AM172" s="60">
        <v>200</v>
      </c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</row>
    <row r="173" spans="1:59" s="66" customFormat="1" x14ac:dyDescent="0.3">
      <c r="A173" s="64" t="s">
        <v>202</v>
      </c>
      <c r="B173" s="65" t="s">
        <v>5789</v>
      </c>
      <c r="C173" s="65" t="s">
        <v>5885</v>
      </c>
      <c r="D173" s="61" t="s">
        <v>202</v>
      </c>
      <c r="E173" s="61" t="s">
        <v>90</v>
      </c>
      <c r="F173" s="65" t="s">
        <v>4996</v>
      </c>
      <c r="G173" s="65"/>
      <c r="H173" s="65"/>
      <c r="I173" s="65"/>
      <c r="J173" s="65"/>
      <c r="K173" s="65"/>
      <c r="L173" s="23">
        <v>5000</v>
      </c>
      <c r="M1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H-ET-NOB-FLR-50</v>
      </c>
      <c r="N173" s="61" t="s">
        <v>202</v>
      </c>
      <c r="O173" s="61" t="s">
        <v>2514</v>
      </c>
      <c r="P173" s="61" t="s">
        <v>581</v>
      </c>
      <c r="Q173" s="61">
        <v>50</v>
      </c>
      <c r="R173" s="65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GAL</v>
      </c>
      <c r="S173" s="65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73" s="77">
        <v>44986</v>
      </c>
      <c r="U173" s="65">
        <v>1</v>
      </c>
      <c r="V173" s="65" t="s">
        <v>5788</v>
      </c>
      <c r="W173" s="65" t="s">
        <v>5791</v>
      </c>
      <c r="AA173" s="32" t="str" cm="1">
        <f t="array" ref="AA173:AB173">IFERROR(TRANSPOSE(_xlfn._xlws.SORT(_xlfn.UNIQUE(_xlfn._xlws.FILTER(idTable[[Sub System Class]:[Sub System Class]],(idTable[[Asset Category]:[Asset Category]]=$N173)* (idTable[[Sub System Type]:[Sub System Type]]=$O173))))),"")</f>
        <v>Floor Mounted</v>
      </c>
      <c r="AB173" s="32" t="str">
        <v>In-Line</v>
      </c>
      <c r="AC173" s="32"/>
      <c r="AD173" s="32"/>
      <c r="AE173" s="32"/>
      <c r="AF173" s="32"/>
      <c r="AG173" s="32"/>
      <c r="AH173" s="32"/>
      <c r="AI173" s="32"/>
      <c r="AJ173" s="32" cm="1">
        <f t="array" ref="AJ173:AM173">IFERROR(TRANSPOSE(_xlfn._xlws.SORT(_xlfn.UNIQUE(_xlfn._xlws.FILTER(idTable[[Equipment Size]:[Equipment Size]],(idTable[[Asset Category]:[Asset Category]]=$N173)* (idTable[[Sub System Type]:[Sub System Type]]=$O173)*(idTable[[Sub System Class]:[Sub System Class]]=$P173))))),"")</f>
        <v>50</v>
      </c>
      <c r="AK173" s="64">
        <v>100</v>
      </c>
      <c r="AL173" s="64">
        <v>150</v>
      </c>
      <c r="AM173" s="64">
        <v>200</v>
      </c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</row>
    <row r="174" spans="1:59" s="66" customFormat="1" x14ac:dyDescent="0.3">
      <c r="A174" s="60" t="s">
        <v>200</v>
      </c>
      <c r="B174" s="23" t="s">
        <v>4995</v>
      </c>
      <c r="C174" s="23" t="s">
        <v>5885</v>
      </c>
      <c r="D174" s="23" t="s">
        <v>202</v>
      </c>
      <c r="E174" s="23" t="s">
        <v>90</v>
      </c>
      <c r="F174" s="67" t="s">
        <v>4996</v>
      </c>
      <c r="G174" s="23" t="s">
        <v>5898</v>
      </c>
      <c r="H174" s="23">
        <v>455988</v>
      </c>
      <c r="I174" s="23">
        <v>53</v>
      </c>
      <c r="J174" s="23" t="s">
        <v>583</v>
      </c>
      <c r="K174" s="23">
        <v>0</v>
      </c>
      <c r="L174" s="23">
        <v>5000</v>
      </c>
      <c r="M1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H-ET-NOB-FLR-50</v>
      </c>
      <c r="N174" s="23" t="s">
        <v>202</v>
      </c>
      <c r="O174" s="23" t="s">
        <v>2514</v>
      </c>
      <c r="P174" s="23" t="s">
        <v>581</v>
      </c>
      <c r="Q174" s="23">
        <v>50</v>
      </c>
      <c r="R1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GAL</v>
      </c>
      <c r="S17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74" s="77">
        <v>44986</v>
      </c>
      <c r="U174" s="65">
        <v>0</v>
      </c>
      <c r="V174" s="65">
        <v>0</v>
      </c>
      <c r="W174" s="65">
        <v>0</v>
      </c>
      <c r="AA174" s="32" t="str" cm="1">
        <f t="array" ref="AA174:AB174">IFERROR(TRANSPOSE(_xlfn._xlws.SORT(_xlfn.UNIQUE(_xlfn._xlws.FILTER(idTable[[Sub System Class]:[Sub System Class]],(idTable[[Asset Category]:[Asset Category]]=$N174)* (idTable[[Sub System Type]:[Sub System Type]]=$O174))))),"")</f>
        <v>Floor Mounted</v>
      </c>
      <c r="AB174" s="32" t="str">
        <v>In-Line</v>
      </c>
      <c r="AC174" s="32"/>
      <c r="AD174" s="32"/>
      <c r="AE174" s="32"/>
      <c r="AF174" s="32"/>
      <c r="AG174" s="32"/>
      <c r="AH174" s="32"/>
      <c r="AI174" s="32"/>
      <c r="AJ174" s="32" cm="1">
        <f t="array" ref="AJ174:AM174">IFERROR(TRANSPOSE(_xlfn._xlws.SORT(_xlfn.UNIQUE(_xlfn._xlws.FILTER(idTable[[Equipment Size]:[Equipment Size]],(idTable[[Asset Category]:[Asset Category]]=$N174)* (idTable[[Sub System Type]:[Sub System Type]]=$O174)*(idTable[[Sub System Class]:[Sub System Class]]=$P174))))),"")</f>
        <v>50</v>
      </c>
      <c r="AK174" s="64">
        <v>100</v>
      </c>
      <c r="AL174" s="64">
        <v>150</v>
      </c>
      <c r="AM174" s="64">
        <v>200</v>
      </c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</row>
    <row r="175" spans="1:59" x14ac:dyDescent="0.3">
      <c r="A175" s="32" t="s">
        <v>203</v>
      </c>
      <c r="B175" s="23" t="s">
        <v>204</v>
      </c>
      <c r="C175" s="23" t="s">
        <v>5894</v>
      </c>
      <c r="D175" s="23" t="s">
        <v>205</v>
      </c>
      <c r="E175" s="23" t="s">
        <v>90</v>
      </c>
      <c r="F175" s="23" t="s">
        <v>5892</v>
      </c>
      <c r="G175" s="23" t="s">
        <v>5893</v>
      </c>
      <c r="H175" s="23">
        <v>10000387</v>
      </c>
      <c r="I175" s="23">
        <v>4</v>
      </c>
      <c r="J175" s="23" t="s">
        <v>1046</v>
      </c>
      <c r="K175" s="23">
        <v>0.2</v>
      </c>
      <c r="L175" s="23">
        <v>5000</v>
      </c>
      <c r="M1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P-PMP-INL-DW-0.5</v>
      </c>
      <c r="N175" s="23" t="s">
        <v>203</v>
      </c>
      <c r="O175" s="23" t="s">
        <v>2167</v>
      </c>
      <c r="P175" s="23" t="s">
        <v>673</v>
      </c>
      <c r="Q175" s="23">
        <v>0.5</v>
      </c>
      <c r="R1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17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10</v>
      </c>
      <c r="T175" s="77">
        <v>44986</v>
      </c>
      <c r="U175" s="23">
        <v>1</v>
      </c>
      <c r="V175" s="23" t="s">
        <v>83</v>
      </c>
      <c r="W175" s="23" t="s">
        <v>195</v>
      </c>
      <c r="Z175" s="10"/>
      <c r="AA175" s="32" t="str" cm="1">
        <f t="array" ref="AA175:AB175">IFERROR(TRANSPOSE(_xlfn._xlws.SORT(_xlfn.UNIQUE(_xlfn._xlws.FILTER(idTable[[Sub System Class]:[Sub System Class]],(idTable[[Asset Category]:[Asset Category]]=$N175)* (idTable[[Sub System Type]:[Sub System Type]]=$O175))))),"")</f>
        <v>All</v>
      </c>
      <c r="AB175" s="32" t="str">
        <v>Domestic Water</v>
      </c>
      <c r="AJ175" s="32" cm="1">
        <f t="array" ref="AJ175:AN175">IFERROR(TRANSPOSE(_xlfn._xlws.SORT(_xlfn.UNIQUE(_xlfn._xlws.FILTER(idTable[[Equipment Size]:[Equipment Size]],(idTable[[Asset Category]:[Asset Category]]=$N175)* (idTable[[Sub System Type]:[Sub System Type]]=$O175)*(idTable[[Sub System Class]:[Sub System Class]]=$P175))))),"")</f>
        <v>0.5</v>
      </c>
      <c r="AK175" s="32">
        <v>1</v>
      </c>
      <c r="AL175" s="32">
        <v>3</v>
      </c>
      <c r="AM175" s="32">
        <v>5</v>
      </c>
      <c r="AN175" s="32">
        <v>10</v>
      </c>
      <c r="BG175" s="32"/>
    </row>
    <row r="176" spans="1:59" x14ac:dyDescent="0.3">
      <c r="A176" s="32" t="s">
        <v>203</v>
      </c>
      <c r="B176" s="23" t="s">
        <v>206</v>
      </c>
      <c r="C176" s="23" t="s">
        <v>5894</v>
      </c>
      <c r="D176" s="23" t="s">
        <v>205</v>
      </c>
      <c r="E176" s="23" t="s">
        <v>90</v>
      </c>
      <c r="F176" s="23" t="s">
        <v>5892</v>
      </c>
      <c r="G176" s="23" t="s">
        <v>5893</v>
      </c>
      <c r="H176" s="23">
        <v>10000386</v>
      </c>
      <c r="I176" s="23">
        <v>4</v>
      </c>
      <c r="J176" s="23" t="s">
        <v>1046</v>
      </c>
      <c r="K176" s="23">
        <v>0.24</v>
      </c>
      <c r="L176" s="23">
        <v>5000</v>
      </c>
      <c r="M1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P-PMP-INL-DW-0.5</v>
      </c>
      <c r="N176" s="23" t="s">
        <v>203</v>
      </c>
      <c r="O176" s="23" t="s">
        <v>2167</v>
      </c>
      <c r="P176" s="23" t="s">
        <v>673</v>
      </c>
      <c r="Q176" s="23">
        <v>0.5</v>
      </c>
      <c r="R17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17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10</v>
      </c>
      <c r="T176" s="77">
        <v>44986</v>
      </c>
      <c r="U176" s="23">
        <v>1</v>
      </c>
      <c r="V176" s="23" t="s">
        <v>83</v>
      </c>
      <c r="W176" s="23" t="s">
        <v>195</v>
      </c>
      <c r="Z176" s="10"/>
      <c r="AA176" s="32" t="str" cm="1">
        <f t="array" ref="AA176:AB176">IFERROR(TRANSPOSE(_xlfn._xlws.SORT(_xlfn.UNIQUE(_xlfn._xlws.FILTER(idTable[[Sub System Class]:[Sub System Class]],(idTable[[Asset Category]:[Asset Category]]=$N176)* (idTable[[Sub System Type]:[Sub System Type]]=$O176))))),"")</f>
        <v>All</v>
      </c>
      <c r="AB176" s="32" t="str">
        <v>Domestic Water</v>
      </c>
      <c r="AJ176" s="32" cm="1">
        <f t="array" ref="AJ176:AN176">IFERROR(TRANSPOSE(_xlfn._xlws.SORT(_xlfn.UNIQUE(_xlfn._xlws.FILTER(idTable[[Equipment Size]:[Equipment Size]],(idTable[[Asset Category]:[Asset Category]]=$N176)* (idTable[[Sub System Type]:[Sub System Type]]=$O176)*(idTable[[Sub System Class]:[Sub System Class]]=$P176))))),"")</f>
        <v>0.5</v>
      </c>
      <c r="AK176" s="32">
        <v>1</v>
      </c>
      <c r="AL176" s="32">
        <v>3</v>
      </c>
      <c r="AM176" s="32">
        <v>5</v>
      </c>
      <c r="AN176" s="32">
        <v>10</v>
      </c>
      <c r="BG176" s="32"/>
    </row>
    <row r="177" spans="1:59" s="66" customFormat="1" x14ac:dyDescent="0.3">
      <c r="A177" s="32" t="s">
        <v>203</v>
      </c>
      <c r="B177" s="23" t="s">
        <v>5202</v>
      </c>
      <c r="C177" s="23" t="s">
        <v>5894</v>
      </c>
      <c r="D177" s="23" t="s">
        <v>205</v>
      </c>
      <c r="E177" s="23" t="s">
        <v>90</v>
      </c>
      <c r="F177" s="23" t="s">
        <v>5892</v>
      </c>
      <c r="G177" s="23" t="s">
        <v>5897</v>
      </c>
      <c r="H177" s="23">
        <v>10002460</v>
      </c>
      <c r="I177" s="23">
        <v>10</v>
      </c>
      <c r="J177" s="23" t="s">
        <v>1046</v>
      </c>
      <c r="K177" s="23">
        <v>0.5</v>
      </c>
      <c r="L177" s="23">
        <v>5000</v>
      </c>
      <c r="M1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P-PMP-INL-DW-0.5</v>
      </c>
      <c r="N177" s="23" t="s">
        <v>203</v>
      </c>
      <c r="O177" s="23" t="s">
        <v>2167</v>
      </c>
      <c r="P177" s="23" t="s">
        <v>673</v>
      </c>
      <c r="Q177" s="23">
        <v>0.5</v>
      </c>
      <c r="R1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177" s="65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10</v>
      </c>
      <c r="T177" s="77">
        <v>44986</v>
      </c>
      <c r="U177" s="65">
        <v>1</v>
      </c>
      <c r="V177" s="65" t="s">
        <v>5788</v>
      </c>
      <c r="W177" s="65" t="s">
        <v>5791</v>
      </c>
      <c r="AA177" s="32" t="str" cm="1">
        <f t="array" ref="AA177:AB177">IFERROR(TRANSPOSE(_xlfn._xlws.SORT(_xlfn.UNIQUE(_xlfn._xlws.FILTER(idTable[[Sub System Class]:[Sub System Class]],(idTable[[Asset Category]:[Asset Category]]=$N177)* (idTable[[Sub System Type]:[Sub System Type]]=$O177))))),"")</f>
        <v>All</v>
      </c>
      <c r="AB177" s="32" t="str">
        <v>Domestic Water</v>
      </c>
      <c r="AC177" s="32"/>
      <c r="AD177" s="32"/>
      <c r="AE177" s="32"/>
      <c r="AF177" s="32"/>
      <c r="AG177" s="32"/>
      <c r="AH177" s="32"/>
      <c r="AI177" s="32"/>
      <c r="AJ177" s="32" cm="1">
        <f t="array" ref="AJ177:AN177">IFERROR(TRANSPOSE(_xlfn._xlws.SORT(_xlfn.UNIQUE(_xlfn._xlws.FILTER(idTable[[Equipment Size]:[Equipment Size]],(idTable[[Asset Category]:[Asset Category]]=$N177)* (idTable[[Sub System Type]:[Sub System Type]]=$O177)*(idTable[[Sub System Class]:[Sub System Class]]=$P177))))),"")</f>
        <v>0.5</v>
      </c>
      <c r="AK177" s="64">
        <v>1</v>
      </c>
      <c r="AL177" s="64">
        <v>3</v>
      </c>
      <c r="AM177" s="64">
        <v>5</v>
      </c>
      <c r="AN177" s="64">
        <v>10</v>
      </c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</row>
    <row r="178" spans="1:59" s="66" customFormat="1" x14ac:dyDescent="0.3">
      <c r="A178" s="32" t="s">
        <v>203</v>
      </c>
      <c r="B178" s="23" t="s">
        <v>5790</v>
      </c>
      <c r="C178" s="23" t="s">
        <v>5894</v>
      </c>
      <c r="D178" s="23" t="s">
        <v>205</v>
      </c>
      <c r="E178" s="23" t="s">
        <v>90</v>
      </c>
      <c r="F178" s="23" t="s">
        <v>5892</v>
      </c>
      <c r="G178" s="23" t="s">
        <v>5897</v>
      </c>
      <c r="H178" s="23">
        <v>10000386</v>
      </c>
      <c r="I178" s="23">
        <v>10</v>
      </c>
      <c r="J178" s="23" t="s">
        <v>1046</v>
      </c>
      <c r="K178" s="23">
        <v>0.5</v>
      </c>
      <c r="L178" s="23">
        <v>5000</v>
      </c>
      <c r="M1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P-PMP-INL-DW-0.5</v>
      </c>
      <c r="N178" s="23" t="s">
        <v>203</v>
      </c>
      <c r="O178" s="23" t="s">
        <v>2167</v>
      </c>
      <c r="P178" s="23" t="s">
        <v>673</v>
      </c>
      <c r="Q178" s="23">
        <v>0.5</v>
      </c>
      <c r="R1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178" s="65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10</v>
      </c>
      <c r="T178" s="77">
        <v>44986</v>
      </c>
      <c r="U178" s="65">
        <v>1</v>
      </c>
      <c r="V178" s="65" t="s">
        <v>5788</v>
      </c>
      <c r="W178" s="65" t="s">
        <v>5791</v>
      </c>
      <c r="AA178" s="32" t="str" cm="1">
        <f t="array" ref="AA178:AB178">IFERROR(TRANSPOSE(_xlfn._xlws.SORT(_xlfn.UNIQUE(_xlfn._xlws.FILTER(idTable[[Sub System Class]:[Sub System Class]],(idTable[[Asset Category]:[Asset Category]]=$N178)* (idTable[[Sub System Type]:[Sub System Type]]=$O178))))),"")</f>
        <v>All</v>
      </c>
      <c r="AB178" s="32" t="str">
        <v>Domestic Water</v>
      </c>
      <c r="AC178" s="32"/>
      <c r="AD178" s="32"/>
      <c r="AE178" s="32"/>
      <c r="AF178" s="32"/>
      <c r="AG178" s="32"/>
      <c r="AH178" s="32"/>
      <c r="AI178" s="32"/>
      <c r="AJ178" s="32" cm="1">
        <f t="array" ref="AJ178:AN178">IFERROR(TRANSPOSE(_xlfn._xlws.SORT(_xlfn.UNIQUE(_xlfn._xlws.FILTER(idTable[[Equipment Size]:[Equipment Size]],(idTable[[Asset Category]:[Asset Category]]=$N178)* (idTable[[Sub System Type]:[Sub System Type]]=$O178)*(idTable[[Sub System Class]:[Sub System Class]]=$P178))))),"")</f>
        <v>0.5</v>
      </c>
      <c r="AK178" s="64">
        <v>1</v>
      </c>
      <c r="AL178" s="64">
        <v>3</v>
      </c>
      <c r="AM178" s="64">
        <v>5</v>
      </c>
      <c r="AN178" s="64">
        <v>10</v>
      </c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</row>
    <row r="179" spans="1:59" x14ac:dyDescent="0.3">
      <c r="A179" s="32" t="s">
        <v>207</v>
      </c>
      <c r="B179" s="23" t="s">
        <v>208</v>
      </c>
      <c r="C179" s="23" t="s">
        <v>81</v>
      </c>
      <c r="D179" s="63" t="s">
        <v>209</v>
      </c>
      <c r="E179" s="61" t="s">
        <v>4962</v>
      </c>
      <c r="F179" s="23" t="s">
        <v>5884</v>
      </c>
      <c r="G179" s="23" t="s">
        <v>5204</v>
      </c>
      <c r="H179" s="23" t="s">
        <v>5203</v>
      </c>
      <c r="I179" s="61"/>
      <c r="J179" s="23" t="s">
        <v>1109</v>
      </c>
      <c r="K179" s="23">
        <v>8.5</v>
      </c>
      <c r="L179" s="23">
        <v>5000</v>
      </c>
      <c r="M1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N179" s="23" t="s">
        <v>3866</v>
      </c>
      <c r="O179" s="23" t="s">
        <v>1193</v>
      </c>
      <c r="P179" s="23" t="s">
        <v>1159</v>
      </c>
      <c r="R1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17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T179" s="77">
        <v>44986</v>
      </c>
      <c r="U179" s="23">
        <v>6</v>
      </c>
      <c r="V179" s="23" t="s">
        <v>83</v>
      </c>
      <c r="W179" s="23" t="s">
        <v>84</v>
      </c>
      <c r="Z179" s="10"/>
      <c r="AA179" s="32" t="str" cm="1">
        <f t="array" ref="AA179:AB179">IFERROR(TRANSPOSE(_xlfn._xlws.SORT(_xlfn.UNIQUE(_xlfn._xlws.FILTER(idTable[[Sub System Class]:[Sub System Class]],(idTable[[Asset Category]:[Asset Category]]=$N179)* (idTable[[Sub System Type]:[Sub System Type]]=$O179))))),"")</f>
        <v>Custom</v>
      </c>
      <c r="AB179" s="32" t="str">
        <v>Packaged</v>
      </c>
      <c r="AJ179" s="32" cm="1">
        <f t="array" ref="AJ179:AQ179">IFERROR(TRANSPOSE(_xlfn._xlws.SORT(_xlfn.UNIQUE(_xlfn._xlws.FILTER(idTable[[Equipment Size]:[Equipment Size]],(idTable[[Asset Category]:[Asset Category]]=$N179)* (idTable[[Sub System Type]:[Sub System Type]]=$O179)*(idTable[[Sub System Class]:[Sub System Class]]=$P179))))),"")</f>
        <v>5</v>
      </c>
      <c r="AK179" s="32">
        <v>15</v>
      </c>
      <c r="AL179" s="32">
        <v>30</v>
      </c>
      <c r="AM179" s="32">
        <v>60</v>
      </c>
      <c r="AN179" s="32">
        <v>90</v>
      </c>
      <c r="AO179" s="32">
        <v>120</v>
      </c>
      <c r="AP179" s="32">
        <v>150</v>
      </c>
      <c r="AQ179" s="32">
        <v>200</v>
      </c>
      <c r="BG179" s="32"/>
    </row>
    <row r="180" spans="1:59" x14ac:dyDescent="0.3">
      <c r="A180" s="32" t="s">
        <v>207</v>
      </c>
      <c r="B180" s="23" t="s">
        <v>5205</v>
      </c>
      <c r="C180" s="23" t="s">
        <v>81</v>
      </c>
      <c r="D180" s="23" t="s">
        <v>209</v>
      </c>
      <c r="E180" s="23" t="s">
        <v>5890</v>
      </c>
      <c r="F180" s="23" t="s">
        <v>5206</v>
      </c>
      <c r="G180" s="23" t="s">
        <v>5208</v>
      </c>
      <c r="H180" s="23" t="s">
        <v>5207</v>
      </c>
      <c r="I180" s="23">
        <v>35000</v>
      </c>
      <c r="J180" s="23" t="s">
        <v>1109</v>
      </c>
      <c r="K180" s="23">
        <f>(6*15)+(4*15)</f>
        <v>150</v>
      </c>
      <c r="L180" s="23">
        <v>5000</v>
      </c>
      <c r="M1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H-RTU-DXG-CST-90</v>
      </c>
      <c r="N180" s="23" t="s">
        <v>3866</v>
      </c>
      <c r="O180" s="23" t="s">
        <v>1193</v>
      </c>
      <c r="P180" s="23" t="s">
        <v>1159</v>
      </c>
      <c r="Q180" s="23">
        <v>90</v>
      </c>
      <c r="R1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18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180" s="77">
        <v>44986</v>
      </c>
      <c r="U180" s="23">
        <v>6</v>
      </c>
      <c r="V180" s="23" t="s">
        <v>433</v>
      </c>
      <c r="W180" s="23" t="s">
        <v>84</v>
      </c>
      <c r="Z180" s="10"/>
      <c r="AA180" s="32" t="str" cm="1">
        <f t="array" ref="AA180:AB180">IFERROR(TRANSPOSE(_xlfn._xlws.SORT(_xlfn.UNIQUE(_xlfn._xlws.FILTER(idTable[[Sub System Class]:[Sub System Class]],(idTable[[Asset Category]:[Asset Category]]=$N180)* (idTable[[Sub System Type]:[Sub System Type]]=$O180))))),"")</f>
        <v>Custom</v>
      </c>
      <c r="AB180" s="32" t="str">
        <v>Packaged</v>
      </c>
      <c r="AJ180" s="32" cm="1">
        <f t="array" ref="AJ180:AQ180">IFERROR(TRANSPOSE(_xlfn._xlws.SORT(_xlfn.UNIQUE(_xlfn._xlws.FILTER(idTable[[Equipment Size]:[Equipment Size]],(idTable[[Asset Category]:[Asset Category]]=$N180)* (idTable[[Sub System Type]:[Sub System Type]]=$O180)*(idTable[[Sub System Class]:[Sub System Class]]=$P180))))),"")</f>
        <v>5</v>
      </c>
      <c r="AK180" s="32">
        <v>15</v>
      </c>
      <c r="AL180" s="32">
        <v>30</v>
      </c>
      <c r="AM180" s="32">
        <v>60</v>
      </c>
      <c r="AN180" s="32">
        <v>90</v>
      </c>
      <c r="AO180" s="32">
        <v>120</v>
      </c>
      <c r="AP180" s="32">
        <v>150</v>
      </c>
      <c r="AQ180" s="32">
        <v>200</v>
      </c>
      <c r="BG180" s="32"/>
    </row>
    <row r="181" spans="1:59" x14ac:dyDescent="0.3">
      <c r="A181" s="32" t="s">
        <v>207</v>
      </c>
      <c r="B181" s="23" t="s">
        <v>5209</v>
      </c>
      <c r="C181" s="23" t="s">
        <v>81</v>
      </c>
      <c r="D181" s="23" t="s">
        <v>209</v>
      </c>
      <c r="E181" s="23" t="s">
        <v>5890</v>
      </c>
      <c r="F181" s="23" t="s">
        <v>5206</v>
      </c>
      <c r="G181" s="23" t="s">
        <v>5208</v>
      </c>
      <c r="H181" s="61"/>
      <c r="I181" s="23">
        <v>35000</v>
      </c>
      <c r="J181" s="23" t="s">
        <v>1109</v>
      </c>
      <c r="K181" s="23">
        <f>(6*15)+(4*15)</f>
        <v>150</v>
      </c>
      <c r="L181" s="23">
        <v>5000</v>
      </c>
      <c r="M1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H-RTU-DXG-CST-90</v>
      </c>
      <c r="N181" s="23" t="s">
        <v>3866</v>
      </c>
      <c r="O181" s="23" t="s">
        <v>1193</v>
      </c>
      <c r="P181" s="23" t="s">
        <v>1159</v>
      </c>
      <c r="Q181" s="23">
        <v>90</v>
      </c>
      <c r="R1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18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181" s="77">
        <v>44986</v>
      </c>
      <c r="U181" s="23">
        <v>6</v>
      </c>
      <c r="V181" s="23" t="s">
        <v>433</v>
      </c>
      <c r="W181" s="23" t="s">
        <v>84</v>
      </c>
      <c r="Z181" s="10"/>
      <c r="AA181" s="32" t="str" cm="1">
        <f t="array" ref="AA181:AB181">IFERROR(TRANSPOSE(_xlfn._xlws.SORT(_xlfn.UNIQUE(_xlfn._xlws.FILTER(idTable[[Sub System Class]:[Sub System Class]],(idTable[[Asset Category]:[Asset Category]]=$N181)* (idTable[[Sub System Type]:[Sub System Type]]=$O181))))),"")</f>
        <v>Custom</v>
      </c>
      <c r="AB181" s="32" t="str">
        <v>Packaged</v>
      </c>
      <c r="AJ181" s="32" cm="1">
        <f t="array" ref="AJ181:AQ181">IFERROR(TRANSPOSE(_xlfn._xlws.SORT(_xlfn.UNIQUE(_xlfn._xlws.FILTER(idTable[[Equipment Size]:[Equipment Size]],(idTable[[Asset Category]:[Asset Category]]=$N181)* (idTable[[Sub System Type]:[Sub System Type]]=$O181)*(idTable[[Sub System Class]:[Sub System Class]]=$P181))))),"")</f>
        <v>5</v>
      </c>
      <c r="AK181" s="32">
        <v>15</v>
      </c>
      <c r="AL181" s="32">
        <v>30</v>
      </c>
      <c r="AM181" s="32">
        <v>60</v>
      </c>
      <c r="AN181" s="32">
        <v>90</v>
      </c>
      <c r="AO181" s="32">
        <v>120</v>
      </c>
      <c r="AP181" s="32">
        <v>150</v>
      </c>
      <c r="AQ181" s="32">
        <v>200</v>
      </c>
      <c r="BG181" s="32"/>
    </row>
    <row r="182" spans="1:59" x14ac:dyDescent="0.3">
      <c r="A182" s="32" t="s">
        <v>5332</v>
      </c>
      <c r="B182" s="23" t="s">
        <v>5331</v>
      </c>
      <c r="C182" s="23" t="s">
        <v>81</v>
      </c>
      <c r="D182" s="23" t="s">
        <v>212</v>
      </c>
      <c r="F182" s="23" t="s">
        <v>91</v>
      </c>
      <c r="G182" s="23" t="s">
        <v>5348</v>
      </c>
      <c r="H182" s="23" t="s">
        <v>5349</v>
      </c>
      <c r="I182" s="23">
        <v>2745</v>
      </c>
      <c r="J182" s="23" t="s">
        <v>1109</v>
      </c>
      <c r="K182" s="23">
        <v>0</v>
      </c>
      <c r="L182" s="23">
        <v>5000</v>
      </c>
      <c r="M18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H-VTI-NO--2400</v>
      </c>
      <c r="N182" s="23" t="s">
        <v>4344</v>
      </c>
      <c r="O182" s="23" t="s">
        <v>1123</v>
      </c>
      <c r="P182" s="23" t="s">
        <v>4347</v>
      </c>
      <c r="Q182" s="23">
        <v>2400</v>
      </c>
      <c r="R18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2" s="77">
        <v>44986</v>
      </c>
      <c r="U182" s="23">
        <v>1</v>
      </c>
      <c r="V182" s="23" t="s">
        <v>5788</v>
      </c>
      <c r="W182" s="23" t="s">
        <v>5793</v>
      </c>
      <c r="Z182" s="10"/>
      <c r="AA182" s="32" t="str" cm="1">
        <f t="array" ref="AA182">IFERROR(TRANSPOSE(_xlfn._xlws.SORT(_xlfn.UNIQUE(_xlfn._xlws.FILTER(idTable[[Sub System Class]:[Sub System Class]],(idTable[[Asset Category]:[Asset Category]]=$N182)* (idTable[[Sub System Type]:[Sub System Type]]=$O182))))),"")</f>
        <v>Venturi Valve</v>
      </c>
      <c r="AJ182" s="32" cm="1">
        <f t="array" ref="AJ182:AS182">IFERROR(TRANSPOSE(_xlfn._xlws.SORT(_xlfn.UNIQUE(_xlfn._xlws.FILTER(idTable[[Equipment Size]:[Equipment Size]],(idTable[[Asset Category]:[Asset Category]]=$N182)* (idTable[[Sub System Type]:[Sub System Type]]=$O182)*(idTable[[Sub System Class]:[Sub System Class]]=$P182))))),"")</f>
        <v>200</v>
      </c>
      <c r="AK182" s="32">
        <v>400</v>
      </c>
      <c r="AL182" s="32">
        <v>600</v>
      </c>
      <c r="AM182" s="32">
        <v>800</v>
      </c>
      <c r="AN182" s="32">
        <v>1000</v>
      </c>
      <c r="AO182" s="32">
        <v>1200</v>
      </c>
      <c r="AP182" s="32">
        <v>1500</v>
      </c>
      <c r="AQ182" s="32">
        <v>2000</v>
      </c>
      <c r="AR182" s="32">
        <v>2400</v>
      </c>
      <c r="AS182" s="32">
        <v>3000</v>
      </c>
      <c r="BG182" s="32"/>
    </row>
    <row r="183" spans="1:59" x14ac:dyDescent="0.3">
      <c r="A183" s="32" t="s">
        <v>5332</v>
      </c>
      <c r="B183" s="23" t="s">
        <v>5333</v>
      </c>
      <c r="C183" s="23" t="s">
        <v>81</v>
      </c>
      <c r="D183" s="23" t="s">
        <v>212</v>
      </c>
      <c r="F183" s="23" t="s">
        <v>91</v>
      </c>
      <c r="G183" s="23" t="s">
        <v>5348</v>
      </c>
      <c r="H183" s="23" t="s">
        <v>5350</v>
      </c>
      <c r="I183" s="23">
        <v>1250</v>
      </c>
      <c r="J183" s="23" t="s">
        <v>1109</v>
      </c>
      <c r="K183" s="23">
        <v>0</v>
      </c>
      <c r="L183" s="23">
        <v>5000</v>
      </c>
      <c r="M18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H-VTI-NO--1200</v>
      </c>
      <c r="N183" s="23" t="s">
        <v>4344</v>
      </c>
      <c r="O183" s="23" t="s">
        <v>1123</v>
      </c>
      <c r="P183" s="23" t="s">
        <v>4347</v>
      </c>
      <c r="Q183" s="23">
        <v>1200</v>
      </c>
      <c r="R18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3" s="77">
        <v>44986</v>
      </c>
      <c r="U183" s="23">
        <v>1</v>
      </c>
      <c r="V183" s="23" t="s">
        <v>5788</v>
      </c>
      <c r="W183" s="23" t="s">
        <v>5792</v>
      </c>
      <c r="Z183" s="10"/>
      <c r="AA183" s="32" t="str" cm="1">
        <f t="array" ref="AA183">IFERROR(TRANSPOSE(_xlfn._xlws.SORT(_xlfn.UNIQUE(_xlfn._xlws.FILTER(idTable[[Sub System Class]:[Sub System Class]],(idTable[[Asset Category]:[Asset Category]]=$N183)* (idTable[[Sub System Type]:[Sub System Type]]=$O183))))),"")</f>
        <v>Venturi Valve</v>
      </c>
      <c r="AJ183" s="32" cm="1">
        <f t="array" ref="AJ183:AS183">IFERROR(TRANSPOSE(_xlfn._xlws.SORT(_xlfn.UNIQUE(_xlfn._xlws.FILTER(idTable[[Equipment Size]:[Equipment Size]],(idTable[[Asset Category]:[Asset Category]]=$N183)* (idTable[[Sub System Type]:[Sub System Type]]=$O183)*(idTable[[Sub System Class]:[Sub System Class]]=$P183))))),"")</f>
        <v>200</v>
      </c>
      <c r="AK183" s="32">
        <v>400</v>
      </c>
      <c r="AL183" s="32">
        <v>600</v>
      </c>
      <c r="AM183" s="32">
        <v>800</v>
      </c>
      <c r="AN183" s="32">
        <v>1000</v>
      </c>
      <c r="AO183" s="32">
        <v>1200</v>
      </c>
      <c r="AP183" s="32">
        <v>1500</v>
      </c>
      <c r="AQ183" s="32">
        <v>2000</v>
      </c>
      <c r="AR183" s="32">
        <v>2400</v>
      </c>
      <c r="AS183" s="32">
        <v>3000</v>
      </c>
      <c r="BG183" s="32"/>
    </row>
    <row r="184" spans="1:59" x14ac:dyDescent="0.3">
      <c r="A184" s="32" t="s">
        <v>5332</v>
      </c>
      <c r="B184" s="23" t="s">
        <v>5334</v>
      </c>
      <c r="C184" s="23" t="s">
        <v>81</v>
      </c>
      <c r="D184" s="23" t="s">
        <v>212</v>
      </c>
      <c r="F184" s="23" t="s">
        <v>91</v>
      </c>
      <c r="G184" s="23" t="s">
        <v>5348</v>
      </c>
      <c r="H184" s="23" t="s">
        <v>5351</v>
      </c>
      <c r="I184" s="23">
        <v>1170</v>
      </c>
      <c r="J184" s="23" t="s">
        <v>1109</v>
      </c>
      <c r="K184" s="23">
        <v>0</v>
      </c>
      <c r="L184" s="23">
        <v>5000</v>
      </c>
      <c r="M18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H-VTI-NO--1200</v>
      </c>
      <c r="N184" s="23" t="s">
        <v>4344</v>
      </c>
      <c r="O184" s="23" t="s">
        <v>1123</v>
      </c>
      <c r="P184" s="23" t="s">
        <v>4347</v>
      </c>
      <c r="Q184" s="23">
        <v>1200</v>
      </c>
      <c r="R18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4" s="77">
        <v>44986</v>
      </c>
      <c r="U184" s="23">
        <v>1</v>
      </c>
      <c r="V184" s="23" t="s">
        <v>5749</v>
      </c>
      <c r="W184" s="23" t="s">
        <v>5794</v>
      </c>
      <c r="Z184" s="10"/>
      <c r="AA184" s="32" t="str" cm="1">
        <f t="array" ref="AA184">IFERROR(TRANSPOSE(_xlfn._xlws.SORT(_xlfn.UNIQUE(_xlfn._xlws.FILTER(idTable[[Sub System Class]:[Sub System Class]],(idTable[[Asset Category]:[Asset Category]]=$N184)* (idTable[[Sub System Type]:[Sub System Type]]=$O184))))),"")</f>
        <v>Venturi Valve</v>
      </c>
      <c r="AJ184" s="32" cm="1">
        <f t="array" ref="AJ184:AS184">IFERROR(TRANSPOSE(_xlfn._xlws.SORT(_xlfn.UNIQUE(_xlfn._xlws.FILTER(idTable[[Equipment Size]:[Equipment Size]],(idTable[[Asset Category]:[Asset Category]]=$N184)* (idTable[[Sub System Type]:[Sub System Type]]=$O184)*(idTable[[Sub System Class]:[Sub System Class]]=$P184))))),"")</f>
        <v>200</v>
      </c>
      <c r="AK184" s="32">
        <v>400</v>
      </c>
      <c r="AL184" s="32">
        <v>600</v>
      </c>
      <c r="AM184" s="32">
        <v>800</v>
      </c>
      <c r="AN184" s="32">
        <v>1000</v>
      </c>
      <c r="AO184" s="32">
        <v>1200</v>
      </c>
      <c r="AP184" s="32">
        <v>1500</v>
      </c>
      <c r="AQ184" s="32">
        <v>2000</v>
      </c>
      <c r="AR184" s="32">
        <v>2400</v>
      </c>
      <c r="AS184" s="32">
        <v>3000</v>
      </c>
      <c r="BG184" s="32"/>
    </row>
    <row r="185" spans="1:59" x14ac:dyDescent="0.3">
      <c r="A185" s="32" t="s">
        <v>5332</v>
      </c>
      <c r="B185" s="23" t="s">
        <v>5335</v>
      </c>
      <c r="C185" s="23" t="s">
        <v>81</v>
      </c>
      <c r="D185" s="23" t="s">
        <v>212</v>
      </c>
      <c r="F185" s="23" t="s">
        <v>91</v>
      </c>
      <c r="G185" s="23" t="s">
        <v>5348</v>
      </c>
      <c r="H185" s="23" t="s">
        <v>5352</v>
      </c>
      <c r="I185" s="23">
        <v>2180</v>
      </c>
      <c r="J185" s="23" t="s">
        <v>1109</v>
      </c>
      <c r="K185" s="23">
        <v>0</v>
      </c>
      <c r="L185" s="23">
        <v>5000</v>
      </c>
      <c r="M18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185" s="23" t="s">
        <v>4344</v>
      </c>
      <c r="O185" s="23" t="s">
        <v>1123</v>
      </c>
      <c r="P185" s="23" t="s">
        <v>4347</v>
      </c>
      <c r="Q185" s="23">
        <v>2000</v>
      </c>
      <c r="R18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5" s="77">
        <v>44986</v>
      </c>
      <c r="U185" s="23">
        <v>1</v>
      </c>
      <c r="V185" s="23" t="s">
        <v>5748</v>
      </c>
      <c r="W185" s="23" t="s">
        <v>5797</v>
      </c>
      <c r="Z185" s="10"/>
      <c r="AA185" s="32" t="str" cm="1">
        <f t="array" ref="AA185">IFERROR(TRANSPOSE(_xlfn._xlws.SORT(_xlfn.UNIQUE(_xlfn._xlws.FILTER(idTable[[Sub System Class]:[Sub System Class]],(idTable[[Asset Category]:[Asset Category]]=$N185)* (idTable[[Sub System Type]:[Sub System Type]]=$O185))))),"")</f>
        <v>Venturi Valve</v>
      </c>
      <c r="AJ185" s="32" cm="1">
        <f t="array" ref="AJ185:AS185">IFERROR(TRANSPOSE(_xlfn._xlws.SORT(_xlfn.UNIQUE(_xlfn._xlws.FILTER(idTable[[Equipment Size]:[Equipment Size]],(idTable[[Asset Category]:[Asset Category]]=$N185)* (idTable[[Sub System Type]:[Sub System Type]]=$O185)*(idTable[[Sub System Class]:[Sub System Class]]=$P185))))),"")</f>
        <v>200</v>
      </c>
      <c r="AK185" s="32">
        <v>400</v>
      </c>
      <c r="AL185" s="32">
        <v>600</v>
      </c>
      <c r="AM185" s="32">
        <v>800</v>
      </c>
      <c r="AN185" s="32">
        <v>1000</v>
      </c>
      <c r="AO185" s="32">
        <v>1200</v>
      </c>
      <c r="AP185" s="32">
        <v>1500</v>
      </c>
      <c r="AQ185" s="32">
        <v>2000</v>
      </c>
      <c r="AR185" s="32">
        <v>2400</v>
      </c>
      <c r="AS185" s="32">
        <v>3000</v>
      </c>
      <c r="BG185" s="32"/>
    </row>
    <row r="186" spans="1:59" x14ac:dyDescent="0.3">
      <c r="A186" s="32" t="s">
        <v>5332</v>
      </c>
      <c r="B186" s="23" t="s">
        <v>5336</v>
      </c>
      <c r="C186" s="23" t="s">
        <v>81</v>
      </c>
      <c r="D186" s="23" t="s">
        <v>212</v>
      </c>
      <c r="F186" s="23" t="s">
        <v>91</v>
      </c>
      <c r="G186" s="23" t="s">
        <v>5348</v>
      </c>
      <c r="H186" s="23" t="s">
        <v>5353</v>
      </c>
      <c r="I186" s="23">
        <v>2460</v>
      </c>
      <c r="J186" s="23" t="s">
        <v>1109</v>
      </c>
      <c r="K186" s="23">
        <v>0</v>
      </c>
      <c r="L186" s="23">
        <v>5000</v>
      </c>
      <c r="M18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H-VTI-NO--2400</v>
      </c>
      <c r="N186" s="23" t="s">
        <v>4344</v>
      </c>
      <c r="O186" s="23" t="s">
        <v>1123</v>
      </c>
      <c r="P186" s="23" t="s">
        <v>4347</v>
      </c>
      <c r="Q186" s="23">
        <v>2400</v>
      </c>
      <c r="R18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6" s="77">
        <v>44986</v>
      </c>
      <c r="U186" s="23">
        <v>1</v>
      </c>
      <c r="V186" s="23" t="s">
        <v>5798</v>
      </c>
      <c r="W186" s="23" t="s">
        <v>5796</v>
      </c>
      <c r="Z186" s="10"/>
      <c r="AA186" s="32" t="str" cm="1">
        <f t="array" ref="AA186">IFERROR(TRANSPOSE(_xlfn._xlws.SORT(_xlfn.UNIQUE(_xlfn._xlws.FILTER(idTable[[Sub System Class]:[Sub System Class]],(idTable[[Asset Category]:[Asset Category]]=$N186)* (idTable[[Sub System Type]:[Sub System Type]]=$O186))))),"")</f>
        <v>Venturi Valve</v>
      </c>
      <c r="AJ186" s="32" cm="1">
        <f t="array" ref="AJ186:AS186">IFERROR(TRANSPOSE(_xlfn._xlws.SORT(_xlfn.UNIQUE(_xlfn._xlws.FILTER(idTable[[Equipment Size]:[Equipment Size]],(idTable[[Asset Category]:[Asset Category]]=$N186)* (idTable[[Sub System Type]:[Sub System Type]]=$O186)*(idTable[[Sub System Class]:[Sub System Class]]=$P186))))),"")</f>
        <v>200</v>
      </c>
      <c r="AK186" s="32">
        <v>400</v>
      </c>
      <c r="AL186" s="32">
        <v>600</v>
      </c>
      <c r="AM186" s="32">
        <v>800</v>
      </c>
      <c r="AN186" s="32">
        <v>1000</v>
      </c>
      <c r="AO186" s="32">
        <v>1200</v>
      </c>
      <c r="AP186" s="32">
        <v>1500</v>
      </c>
      <c r="AQ186" s="32">
        <v>2000</v>
      </c>
      <c r="AR186" s="32">
        <v>2400</v>
      </c>
      <c r="AS186" s="32">
        <v>3000</v>
      </c>
      <c r="BG186" s="32"/>
    </row>
    <row r="187" spans="1:59" x14ac:dyDescent="0.3">
      <c r="A187" s="32" t="s">
        <v>5332</v>
      </c>
      <c r="B187" s="23" t="s">
        <v>5337</v>
      </c>
      <c r="C187" s="23" t="s">
        <v>81</v>
      </c>
      <c r="D187" s="23" t="s">
        <v>212</v>
      </c>
      <c r="F187" s="23" t="s">
        <v>91</v>
      </c>
      <c r="G187" s="23" t="s">
        <v>5348</v>
      </c>
      <c r="H187" s="23" t="s">
        <v>5354</v>
      </c>
      <c r="I187" s="23">
        <v>2470</v>
      </c>
      <c r="J187" s="23" t="s">
        <v>1109</v>
      </c>
      <c r="K187" s="23">
        <v>0</v>
      </c>
      <c r="L187" s="23">
        <v>5000</v>
      </c>
      <c r="M18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H-VTI-NO--2400</v>
      </c>
      <c r="N187" s="23" t="s">
        <v>4344</v>
      </c>
      <c r="O187" s="23" t="s">
        <v>1123</v>
      </c>
      <c r="P187" s="23" t="s">
        <v>4347</v>
      </c>
      <c r="Q187" s="23">
        <v>2400</v>
      </c>
      <c r="R18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7" s="77">
        <v>44986</v>
      </c>
      <c r="U187" s="23">
        <v>1</v>
      </c>
      <c r="V187" s="23" t="s">
        <v>5795</v>
      </c>
      <c r="W187" s="23" t="s">
        <v>5796</v>
      </c>
      <c r="Z187" s="10"/>
      <c r="AA187" s="32" t="str" cm="1">
        <f t="array" ref="AA187">IFERROR(TRANSPOSE(_xlfn._xlws.SORT(_xlfn.UNIQUE(_xlfn._xlws.FILTER(idTable[[Sub System Class]:[Sub System Class]],(idTable[[Asset Category]:[Asset Category]]=$N187)* (idTable[[Sub System Type]:[Sub System Type]]=$O187))))),"")</f>
        <v>Venturi Valve</v>
      </c>
      <c r="AJ187" s="32" cm="1">
        <f t="array" ref="AJ187:AS187">IFERROR(TRANSPOSE(_xlfn._xlws.SORT(_xlfn.UNIQUE(_xlfn._xlws.FILTER(idTable[[Equipment Size]:[Equipment Size]],(idTable[[Asset Category]:[Asset Category]]=$N187)* (idTable[[Sub System Type]:[Sub System Type]]=$O187)*(idTable[[Sub System Class]:[Sub System Class]]=$P187))))),"")</f>
        <v>200</v>
      </c>
      <c r="AK187" s="32">
        <v>400</v>
      </c>
      <c r="AL187" s="32">
        <v>600</v>
      </c>
      <c r="AM187" s="32">
        <v>800</v>
      </c>
      <c r="AN187" s="32">
        <v>1000</v>
      </c>
      <c r="AO187" s="32">
        <v>1200</v>
      </c>
      <c r="AP187" s="32">
        <v>1500</v>
      </c>
      <c r="AQ187" s="32">
        <v>2000</v>
      </c>
      <c r="AR187" s="32">
        <v>2400</v>
      </c>
      <c r="AS187" s="32">
        <v>3000</v>
      </c>
      <c r="BG187" s="32"/>
    </row>
    <row r="188" spans="1:59" x14ac:dyDescent="0.3">
      <c r="A188" s="32" t="s">
        <v>5332</v>
      </c>
      <c r="B188" s="23" t="s">
        <v>5338</v>
      </c>
      <c r="C188" s="23" t="s">
        <v>81</v>
      </c>
      <c r="D188" s="23" t="s">
        <v>212</v>
      </c>
      <c r="F188" s="23" t="s">
        <v>91</v>
      </c>
      <c r="G188" s="23" t="s">
        <v>5348</v>
      </c>
      <c r="H188" s="23" t="s">
        <v>5355</v>
      </c>
      <c r="I188" s="23">
        <v>1990</v>
      </c>
      <c r="J188" s="23" t="s">
        <v>1109</v>
      </c>
      <c r="K188" s="23">
        <v>0</v>
      </c>
      <c r="L188" s="23">
        <v>5000</v>
      </c>
      <c r="M18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188" s="23" t="s">
        <v>4344</v>
      </c>
      <c r="O188" s="23" t="s">
        <v>1123</v>
      </c>
      <c r="P188" s="23" t="s">
        <v>4347</v>
      </c>
      <c r="Q188" s="23">
        <v>2000</v>
      </c>
      <c r="R18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8" s="77">
        <v>44986</v>
      </c>
      <c r="U188" s="23">
        <v>1</v>
      </c>
      <c r="V188" s="23" t="s">
        <v>5798</v>
      </c>
      <c r="W188" s="23" t="s">
        <v>5796</v>
      </c>
      <c r="Z188" s="10"/>
      <c r="AA188" s="32" t="str" cm="1">
        <f t="array" ref="AA188">IFERROR(TRANSPOSE(_xlfn._xlws.SORT(_xlfn.UNIQUE(_xlfn._xlws.FILTER(idTable[[Sub System Class]:[Sub System Class]],(idTable[[Asset Category]:[Asset Category]]=$N188)* (idTable[[Sub System Type]:[Sub System Type]]=$O188))))),"")</f>
        <v>Venturi Valve</v>
      </c>
      <c r="AJ188" s="32" cm="1">
        <f t="array" ref="AJ188:AS188">IFERROR(TRANSPOSE(_xlfn._xlws.SORT(_xlfn.UNIQUE(_xlfn._xlws.FILTER(idTable[[Equipment Size]:[Equipment Size]],(idTable[[Asset Category]:[Asset Category]]=$N188)* (idTable[[Sub System Type]:[Sub System Type]]=$O188)*(idTable[[Sub System Class]:[Sub System Class]]=$P188))))),"")</f>
        <v>200</v>
      </c>
      <c r="AK188" s="32">
        <v>400</v>
      </c>
      <c r="AL188" s="32">
        <v>600</v>
      </c>
      <c r="AM188" s="32">
        <v>800</v>
      </c>
      <c r="AN188" s="32">
        <v>1000</v>
      </c>
      <c r="AO188" s="32">
        <v>1200</v>
      </c>
      <c r="AP188" s="32">
        <v>1500</v>
      </c>
      <c r="AQ188" s="32">
        <v>2000</v>
      </c>
      <c r="AR188" s="32">
        <v>2400</v>
      </c>
      <c r="AS188" s="32">
        <v>3000</v>
      </c>
      <c r="BG188" s="32"/>
    </row>
    <row r="189" spans="1:59" x14ac:dyDescent="0.3">
      <c r="A189" s="32" t="s">
        <v>5332</v>
      </c>
      <c r="B189" s="23" t="s">
        <v>5339</v>
      </c>
      <c r="C189" s="23" t="s">
        <v>81</v>
      </c>
      <c r="D189" s="23" t="s">
        <v>212</v>
      </c>
      <c r="F189" s="23" t="s">
        <v>91</v>
      </c>
      <c r="G189" s="23" t="s">
        <v>5348</v>
      </c>
      <c r="H189" s="23" t="s">
        <v>5356</v>
      </c>
      <c r="I189" s="23">
        <v>1970</v>
      </c>
      <c r="J189" s="23" t="s">
        <v>1109</v>
      </c>
      <c r="K189" s="23">
        <v>0</v>
      </c>
      <c r="L189" s="23">
        <v>5000</v>
      </c>
      <c r="M18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189" s="23" t="s">
        <v>4344</v>
      </c>
      <c r="O189" s="23" t="s">
        <v>1123</v>
      </c>
      <c r="P189" s="23" t="s">
        <v>4347</v>
      </c>
      <c r="Q189" s="23">
        <v>2000</v>
      </c>
      <c r="R18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8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89" s="77">
        <v>44986</v>
      </c>
      <c r="U189" s="23">
        <v>1</v>
      </c>
      <c r="V189" s="23" t="s">
        <v>5798</v>
      </c>
      <c r="W189" s="23" t="s">
        <v>5796</v>
      </c>
      <c r="Z189" s="10"/>
      <c r="AA189" s="32" t="str" cm="1">
        <f t="array" ref="AA189">IFERROR(TRANSPOSE(_xlfn._xlws.SORT(_xlfn.UNIQUE(_xlfn._xlws.FILTER(idTable[[Sub System Class]:[Sub System Class]],(idTable[[Asset Category]:[Asset Category]]=$N189)* (idTable[[Sub System Type]:[Sub System Type]]=$O189))))),"")</f>
        <v>Venturi Valve</v>
      </c>
      <c r="AJ189" s="32" cm="1">
        <f t="array" ref="AJ189:AS189">IFERROR(TRANSPOSE(_xlfn._xlws.SORT(_xlfn.UNIQUE(_xlfn._xlws.FILTER(idTable[[Equipment Size]:[Equipment Size]],(idTable[[Asset Category]:[Asset Category]]=$N189)* (idTable[[Sub System Type]:[Sub System Type]]=$O189)*(idTable[[Sub System Class]:[Sub System Class]]=$P189))))),"")</f>
        <v>200</v>
      </c>
      <c r="AK189" s="32">
        <v>400</v>
      </c>
      <c r="AL189" s="32">
        <v>600</v>
      </c>
      <c r="AM189" s="32">
        <v>800</v>
      </c>
      <c r="AN189" s="32">
        <v>1000</v>
      </c>
      <c r="AO189" s="32">
        <v>1200</v>
      </c>
      <c r="AP189" s="32">
        <v>1500</v>
      </c>
      <c r="AQ189" s="32">
        <v>2000</v>
      </c>
      <c r="AR189" s="32">
        <v>2400</v>
      </c>
      <c r="AS189" s="32">
        <v>3000</v>
      </c>
      <c r="BG189" s="32"/>
    </row>
    <row r="190" spans="1:59" x14ac:dyDescent="0.3">
      <c r="A190" s="32" t="s">
        <v>5332</v>
      </c>
      <c r="B190" s="23" t="s">
        <v>5340</v>
      </c>
      <c r="C190" s="23" t="s">
        <v>81</v>
      </c>
      <c r="D190" s="23" t="s">
        <v>212</v>
      </c>
      <c r="F190" s="23" t="s">
        <v>91</v>
      </c>
      <c r="G190" s="23" t="s">
        <v>5348</v>
      </c>
      <c r="H190" s="23" t="s">
        <v>5357</v>
      </c>
      <c r="I190" s="23">
        <v>1940</v>
      </c>
      <c r="J190" s="23" t="s">
        <v>1109</v>
      </c>
      <c r="K190" s="23">
        <v>0</v>
      </c>
      <c r="L190" s="23">
        <v>5000</v>
      </c>
      <c r="M19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190" s="23" t="s">
        <v>4344</v>
      </c>
      <c r="O190" s="23" t="s">
        <v>1123</v>
      </c>
      <c r="P190" s="23" t="s">
        <v>4347</v>
      </c>
      <c r="Q190" s="23">
        <v>2000</v>
      </c>
      <c r="R19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0" s="77">
        <v>44986</v>
      </c>
      <c r="U190" s="23">
        <v>1</v>
      </c>
      <c r="V190" s="23" t="s">
        <v>5799</v>
      </c>
      <c r="W190" s="23" t="s">
        <v>5800</v>
      </c>
      <c r="Z190" s="10"/>
      <c r="AA190" s="32" t="str" cm="1">
        <f t="array" ref="AA190">IFERROR(TRANSPOSE(_xlfn._xlws.SORT(_xlfn.UNIQUE(_xlfn._xlws.FILTER(idTable[[Sub System Class]:[Sub System Class]],(idTable[[Asset Category]:[Asset Category]]=$N190)* (idTable[[Sub System Type]:[Sub System Type]]=$O190))))),"")</f>
        <v>Venturi Valve</v>
      </c>
      <c r="AJ190" s="32" cm="1">
        <f t="array" ref="AJ190:AS190">IFERROR(TRANSPOSE(_xlfn._xlws.SORT(_xlfn.UNIQUE(_xlfn._xlws.FILTER(idTable[[Equipment Size]:[Equipment Size]],(idTable[[Asset Category]:[Asset Category]]=$N190)* (idTable[[Sub System Type]:[Sub System Type]]=$O190)*(idTable[[Sub System Class]:[Sub System Class]]=$P190))))),"")</f>
        <v>200</v>
      </c>
      <c r="AK190" s="32">
        <v>400</v>
      </c>
      <c r="AL190" s="32">
        <v>600</v>
      </c>
      <c r="AM190" s="32">
        <v>800</v>
      </c>
      <c r="AN190" s="32">
        <v>1000</v>
      </c>
      <c r="AO190" s="32">
        <v>1200</v>
      </c>
      <c r="AP190" s="32">
        <v>1500</v>
      </c>
      <c r="AQ190" s="32">
        <v>2000</v>
      </c>
      <c r="AR190" s="32">
        <v>2400</v>
      </c>
      <c r="AS190" s="32">
        <v>3000</v>
      </c>
      <c r="BG190" s="32"/>
    </row>
    <row r="191" spans="1:59" x14ac:dyDescent="0.3">
      <c r="A191" s="32" t="s">
        <v>5332</v>
      </c>
      <c r="B191" s="23" t="s">
        <v>5341</v>
      </c>
      <c r="C191" s="23" t="s">
        <v>81</v>
      </c>
      <c r="D191" s="23" t="s">
        <v>212</v>
      </c>
      <c r="F191" s="23" t="s">
        <v>91</v>
      </c>
      <c r="G191" s="23" t="s">
        <v>5348</v>
      </c>
      <c r="H191" s="23" t="s">
        <v>5358</v>
      </c>
      <c r="I191" s="23">
        <v>1160</v>
      </c>
      <c r="J191" s="23" t="s">
        <v>1109</v>
      </c>
      <c r="K191" s="23">
        <v>0</v>
      </c>
      <c r="L191" s="23">
        <v>5000</v>
      </c>
      <c r="M19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H-VTI-NO--1200</v>
      </c>
      <c r="N191" s="23" t="s">
        <v>4344</v>
      </c>
      <c r="O191" s="23" t="s">
        <v>1123</v>
      </c>
      <c r="P191" s="23" t="s">
        <v>4347</v>
      </c>
      <c r="Q191" s="23">
        <v>1200</v>
      </c>
      <c r="R19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1" s="77">
        <v>44986</v>
      </c>
      <c r="U191" s="23">
        <v>1</v>
      </c>
      <c r="V191" s="23" t="s">
        <v>5801</v>
      </c>
      <c r="W191" s="23" t="s">
        <v>5802</v>
      </c>
      <c r="Z191" s="10"/>
      <c r="AA191" s="32" t="str" cm="1">
        <f t="array" ref="AA191">IFERROR(TRANSPOSE(_xlfn._xlws.SORT(_xlfn.UNIQUE(_xlfn._xlws.FILTER(idTable[[Sub System Class]:[Sub System Class]],(idTable[[Asset Category]:[Asset Category]]=$N191)* (idTable[[Sub System Type]:[Sub System Type]]=$O191))))),"")</f>
        <v>Venturi Valve</v>
      </c>
      <c r="AJ191" s="32" cm="1">
        <f t="array" ref="AJ191:AS191">IFERROR(TRANSPOSE(_xlfn._xlws.SORT(_xlfn.UNIQUE(_xlfn._xlws.FILTER(idTable[[Equipment Size]:[Equipment Size]],(idTable[[Asset Category]:[Asset Category]]=$N191)* (idTable[[Sub System Type]:[Sub System Type]]=$O191)*(idTable[[Sub System Class]:[Sub System Class]]=$P191))))),"")</f>
        <v>200</v>
      </c>
      <c r="AK191" s="32">
        <v>400</v>
      </c>
      <c r="AL191" s="32">
        <v>600</v>
      </c>
      <c r="AM191" s="32">
        <v>800</v>
      </c>
      <c r="AN191" s="32">
        <v>1000</v>
      </c>
      <c r="AO191" s="32">
        <v>1200</v>
      </c>
      <c r="AP191" s="32">
        <v>1500</v>
      </c>
      <c r="AQ191" s="32">
        <v>2000</v>
      </c>
      <c r="AR191" s="32">
        <v>2400</v>
      </c>
      <c r="AS191" s="32">
        <v>3000</v>
      </c>
      <c r="BG191" s="32"/>
    </row>
    <row r="192" spans="1:59" x14ac:dyDescent="0.3">
      <c r="A192" s="32" t="s">
        <v>5332</v>
      </c>
      <c r="B192" s="23" t="s">
        <v>5342</v>
      </c>
      <c r="C192" s="23" t="s">
        <v>81</v>
      </c>
      <c r="D192" s="23" t="s">
        <v>212</v>
      </c>
      <c r="F192" s="23" t="s">
        <v>91</v>
      </c>
      <c r="G192" s="23" t="s">
        <v>5348</v>
      </c>
      <c r="H192" s="23" t="s">
        <v>5360</v>
      </c>
      <c r="I192" s="23">
        <v>2020</v>
      </c>
      <c r="J192" s="23" t="s">
        <v>1109</v>
      </c>
      <c r="K192" s="23">
        <v>0</v>
      </c>
      <c r="L192" s="23">
        <v>5000</v>
      </c>
      <c r="M19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192" s="23" t="s">
        <v>4344</v>
      </c>
      <c r="O192" s="23" t="s">
        <v>1123</v>
      </c>
      <c r="P192" s="23" t="s">
        <v>4347</v>
      </c>
      <c r="Q192" s="23">
        <v>2000</v>
      </c>
      <c r="R19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2" s="77">
        <v>44986</v>
      </c>
      <c r="U192" s="23">
        <v>1</v>
      </c>
      <c r="V192" s="23" t="s">
        <v>5801</v>
      </c>
      <c r="W192" s="23" t="s">
        <v>5803</v>
      </c>
      <c r="Z192" s="10"/>
      <c r="AA192" s="32" t="str" cm="1">
        <f t="array" ref="AA192">IFERROR(TRANSPOSE(_xlfn._xlws.SORT(_xlfn.UNIQUE(_xlfn._xlws.FILTER(idTable[[Sub System Class]:[Sub System Class]],(idTable[[Asset Category]:[Asset Category]]=$N192)* (idTable[[Sub System Type]:[Sub System Type]]=$O192))))),"")</f>
        <v>Venturi Valve</v>
      </c>
      <c r="AJ192" s="32" cm="1">
        <f t="array" ref="AJ192:AS192">IFERROR(TRANSPOSE(_xlfn._xlws.SORT(_xlfn.UNIQUE(_xlfn._xlws.FILTER(idTable[[Equipment Size]:[Equipment Size]],(idTable[[Asset Category]:[Asset Category]]=$N192)* (idTable[[Sub System Type]:[Sub System Type]]=$O192)*(idTable[[Sub System Class]:[Sub System Class]]=$P192))))),"")</f>
        <v>200</v>
      </c>
      <c r="AK192" s="32">
        <v>400</v>
      </c>
      <c r="AL192" s="32">
        <v>600</v>
      </c>
      <c r="AM192" s="32">
        <v>800</v>
      </c>
      <c r="AN192" s="32">
        <v>1000</v>
      </c>
      <c r="AO192" s="32">
        <v>1200</v>
      </c>
      <c r="AP192" s="32">
        <v>1500</v>
      </c>
      <c r="AQ192" s="32">
        <v>2000</v>
      </c>
      <c r="AR192" s="32">
        <v>2400</v>
      </c>
      <c r="AS192" s="32">
        <v>3000</v>
      </c>
      <c r="BG192" s="32"/>
    </row>
    <row r="193" spans="1:59" x14ac:dyDescent="0.3">
      <c r="A193" s="32" t="s">
        <v>5332</v>
      </c>
      <c r="B193" s="23" t="s">
        <v>5343</v>
      </c>
      <c r="C193" s="23" t="s">
        <v>81</v>
      </c>
      <c r="D193" s="23" t="s">
        <v>212</v>
      </c>
      <c r="F193" s="23" t="s">
        <v>91</v>
      </c>
      <c r="G193" s="23" t="s">
        <v>5348</v>
      </c>
      <c r="H193" s="23" t="s">
        <v>5359</v>
      </c>
      <c r="I193" s="23">
        <v>2030</v>
      </c>
      <c r="J193" s="23" t="s">
        <v>1109</v>
      </c>
      <c r="K193" s="23">
        <v>0</v>
      </c>
      <c r="L193" s="23">
        <v>5000</v>
      </c>
      <c r="M19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193" s="23" t="s">
        <v>4344</v>
      </c>
      <c r="O193" s="23" t="s">
        <v>1123</v>
      </c>
      <c r="P193" s="23" t="s">
        <v>4347</v>
      </c>
      <c r="Q193" s="23">
        <v>2000</v>
      </c>
      <c r="R19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3" s="77">
        <v>44986</v>
      </c>
      <c r="U193" s="23">
        <v>1</v>
      </c>
      <c r="V193" s="23" t="s">
        <v>5801</v>
      </c>
      <c r="W193" s="23" t="s">
        <v>5803</v>
      </c>
      <c r="Z193" s="10"/>
      <c r="AA193" s="32" t="str" cm="1">
        <f t="array" ref="AA193">IFERROR(TRANSPOSE(_xlfn._xlws.SORT(_xlfn.UNIQUE(_xlfn._xlws.FILTER(idTable[[Sub System Class]:[Sub System Class]],(idTable[[Asset Category]:[Asset Category]]=$N193)* (idTable[[Sub System Type]:[Sub System Type]]=$O193))))),"")</f>
        <v>Venturi Valve</v>
      </c>
      <c r="AJ193" s="32" cm="1">
        <f t="array" ref="AJ193:AS193">IFERROR(TRANSPOSE(_xlfn._xlws.SORT(_xlfn.UNIQUE(_xlfn._xlws.FILTER(idTable[[Equipment Size]:[Equipment Size]],(idTable[[Asset Category]:[Asset Category]]=$N193)* (idTable[[Sub System Type]:[Sub System Type]]=$O193)*(idTable[[Sub System Class]:[Sub System Class]]=$P193))))),"")</f>
        <v>200</v>
      </c>
      <c r="AK193" s="32">
        <v>400</v>
      </c>
      <c r="AL193" s="32">
        <v>600</v>
      </c>
      <c r="AM193" s="32">
        <v>800</v>
      </c>
      <c r="AN193" s="32">
        <v>1000</v>
      </c>
      <c r="AO193" s="32">
        <v>1200</v>
      </c>
      <c r="AP193" s="32">
        <v>1500</v>
      </c>
      <c r="AQ193" s="32">
        <v>2000</v>
      </c>
      <c r="AR193" s="32">
        <v>2400</v>
      </c>
      <c r="AS193" s="32">
        <v>3000</v>
      </c>
      <c r="BG193" s="32"/>
    </row>
    <row r="194" spans="1:59" x14ac:dyDescent="0.3">
      <c r="A194" s="32" t="s">
        <v>5332</v>
      </c>
      <c r="B194" s="23" t="s">
        <v>5344</v>
      </c>
      <c r="C194" s="23" t="s">
        <v>81</v>
      </c>
      <c r="D194" s="23" t="s">
        <v>212</v>
      </c>
      <c r="F194" s="23" t="s">
        <v>91</v>
      </c>
      <c r="G194" s="23" t="s">
        <v>5348</v>
      </c>
      <c r="H194" s="23" t="s">
        <v>5361</v>
      </c>
      <c r="I194" s="23">
        <v>240</v>
      </c>
      <c r="J194" s="23" t="s">
        <v>1109</v>
      </c>
      <c r="K194" s="23">
        <v>0</v>
      </c>
      <c r="L194" s="23">
        <v>5000</v>
      </c>
      <c r="M19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</v>
      </c>
      <c r="N194" s="23" t="s">
        <v>4344</v>
      </c>
      <c r="O194" s="23" t="s">
        <v>1123</v>
      </c>
      <c r="P194" s="23" t="s">
        <v>4347</v>
      </c>
      <c r="Q194" s="23">
        <v>200</v>
      </c>
      <c r="R19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4" s="77">
        <v>44986</v>
      </c>
      <c r="U194" s="23">
        <v>1</v>
      </c>
      <c r="V194" s="23" t="s">
        <v>5801</v>
      </c>
      <c r="W194" s="23" t="s">
        <v>5804</v>
      </c>
      <c r="Z194" s="10"/>
      <c r="AA194" s="32" t="str" cm="1">
        <f t="array" ref="AA194">IFERROR(TRANSPOSE(_xlfn._xlws.SORT(_xlfn.UNIQUE(_xlfn._xlws.FILTER(idTable[[Sub System Class]:[Sub System Class]],(idTable[[Asset Category]:[Asset Category]]=$N194)* (idTable[[Sub System Type]:[Sub System Type]]=$O194))))),"")</f>
        <v>Venturi Valve</v>
      </c>
      <c r="AJ194" s="32" cm="1">
        <f t="array" ref="AJ194:AS194">IFERROR(TRANSPOSE(_xlfn._xlws.SORT(_xlfn.UNIQUE(_xlfn._xlws.FILTER(idTable[[Equipment Size]:[Equipment Size]],(idTable[[Asset Category]:[Asset Category]]=$N194)* (idTable[[Sub System Type]:[Sub System Type]]=$O194)*(idTable[[Sub System Class]:[Sub System Class]]=$P194))))),"")</f>
        <v>200</v>
      </c>
      <c r="AK194" s="32">
        <v>400</v>
      </c>
      <c r="AL194" s="32">
        <v>600</v>
      </c>
      <c r="AM194" s="32">
        <v>800</v>
      </c>
      <c r="AN194" s="32">
        <v>1000</v>
      </c>
      <c r="AO194" s="32">
        <v>1200</v>
      </c>
      <c r="AP194" s="32">
        <v>1500</v>
      </c>
      <c r="AQ194" s="32">
        <v>2000</v>
      </c>
      <c r="AR194" s="32">
        <v>2400</v>
      </c>
      <c r="AS194" s="32">
        <v>3000</v>
      </c>
      <c r="BG194" s="32"/>
    </row>
    <row r="195" spans="1:59" x14ac:dyDescent="0.3">
      <c r="A195" s="32" t="s">
        <v>5332</v>
      </c>
      <c r="B195" s="23" t="s">
        <v>5345</v>
      </c>
      <c r="C195" s="23" t="s">
        <v>81</v>
      </c>
      <c r="D195" s="23" t="s">
        <v>212</v>
      </c>
      <c r="F195" s="23" t="s">
        <v>91</v>
      </c>
      <c r="G195" s="23" t="s">
        <v>5348</v>
      </c>
      <c r="H195" s="23" t="s">
        <v>5362</v>
      </c>
      <c r="I195" s="23">
        <v>230</v>
      </c>
      <c r="J195" s="23" t="s">
        <v>1109</v>
      </c>
      <c r="K195" s="23">
        <v>0</v>
      </c>
      <c r="L195" s="23">
        <v>5000</v>
      </c>
      <c r="M19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</v>
      </c>
      <c r="N195" s="23" t="s">
        <v>4344</v>
      </c>
      <c r="O195" s="23" t="s">
        <v>1123</v>
      </c>
      <c r="P195" s="23" t="s">
        <v>4347</v>
      </c>
      <c r="Q195" s="23">
        <v>200</v>
      </c>
      <c r="R19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5" s="77">
        <v>44986</v>
      </c>
      <c r="U195" s="23">
        <v>1</v>
      </c>
      <c r="V195" s="23" t="s">
        <v>5801</v>
      </c>
      <c r="W195" s="23" t="s">
        <v>5805</v>
      </c>
      <c r="Z195" s="10"/>
      <c r="AA195" s="32" t="str" cm="1">
        <f t="array" ref="AA195">IFERROR(TRANSPOSE(_xlfn._xlws.SORT(_xlfn.UNIQUE(_xlfn._xlws.FILTER(idTable[[Sub System Class]:[Sub System Class]],(idTable[[Asset Category]:[Asset Category]]=$N195)* (idTable[[Sub System Type]:[Sub System Type]]=$O195))))),"")</f>
        <v>Venturi Valve</v>
      </c>
      <c r="AJ195" s="32" cm="1">
        <f t="array" ref="AJ195:AS195">IFERROR(TRANSPOSE(_xlfn._xlws.SORT(_xlfn.UNIQUE(_xlfn._xlws.FILTER(idTable[[Equipment Size]:[Equipment Size]],(idTable[[Asset Category]:[Asset Category]]=$N195)* (idTable[[Sub System Type]:[Sub System Type]]=$O195)*(idTable[[Sub System Class]:[Sub System Class]]=$P195))))),"")</f>
        <v>200</v>
      </c>
      <c r="AK195" s="32">
        <v>400</v>
      </c>
      <c r="AL195" s="32">
        <v>600</v>
      </c>
      <c r="AM195" s="32">
        <v>800</v>
      </c>
      <c r="AN195" s="32">
        <v>1000</v>
      </c>
      <c r="AO195" s="32">
        <v>1200</v>
      </c>
      <c r="AP195" s="32">
        <v>1500</v>
      </c>
      <c r="AQ195" s="32">
        <v>2000</v>
      </c>
      <c r="AR195" s="32">
        <v>2400</v>
      </c>
      <c r="AS195" s="32">
        <v>3000</v>
      </c>
      <c r="BG195" s="32"/>
    </row>
    <row r="196" spans="1:59" x14ac:dyDescent="0.3">
      <c r="A196" s="32" t="s">
        <v>5332</v>
      </c>
      <c r="B196" s="23" t="s">
        <v>5346</v>
      </c>
      <c r="C196" s="23" t="s">
        <v>81</v>
      </c>
      <c r="D196" s="23" t="s">
        <v>212</v>
      </c>
      <c r="F196" s="23" t="s">
        <v>91</v>
      </c>
      <c r="G196" s="23" t="s">
        <v>5348</v>
      </c>
      <c r="H196" s="23" t="s">
        <v>5363</v>
      </c>
      <c r="I196" s="23">
        <v>440</v>
      </c>
      <c r="J196" s="23" t="s">
        <v>1109</v>
      </c>
      <c r="K196" s="23">
        <v>0</v>
      </c>
      <c r="L196" s="23">
        <v>5000</v>
      </c>
      <c r="M19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196" s="23" t="s">
        <v>4344</v>
      </c>
      <c r="O196" s="23" t="s">
        <v>1123</v>
      </c>
      <c r="P196" s="23" t="s">
        <v>4347</v>
      </c>
      <c r="Q196" s="23">
        <v>400</v>
      </c>
      <c r="R19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6" s="77">
        <v>44986</v>
      </c>
      <c r="U196" s="23">
        <v>1</v>
      </c>
      <c r="V196" s="23" t="s">
        <v>5801</v>
      </c>
      <c r="W196" s="23" t="s">
        <v>5805</v>
      </c>
      <c r="Z196" s="10"/>
      <c r="AA196" s="32" t="str" cm="1">
        <f t="array" ref="AA196">IFERROR(TRANSPOSE(_xlfn._xlws.SORT(_xlfn.UNIQUE(_xlfn._xlws.FILTER(idTable[[Sub System Class]:[Sub System Class]],(idTable[[Asset Category]:[Asset Category]]=$N196)* (idTable[[Sub System Type]:[Sub System Type]]=$O196))))),"")</f>
        <v>Venturi Valve</v>
      </c>
      <c r="AJ196" s="32" cm="1">
        <f t="array" ref="AJ196:AS196">IFERROR(TRANSPOSE(_xlfn._xlws.SORT(_xlfn.UNIQUE(_xlfn._xlws.FILTER(idTable[[Equipment Size]:[Equipment Size]],(idTable[[Asset Category]:[Asset Category]]=$N196)* (idTable[[Sub System Type]:[Sub System Type]]=$O196)*(idTable[[Sub System Class]:[Sub System Class]]=$P196))))),"")</f>
        <v>200</v>
      </c>
      <c r="AK196" s="32">
        <v>400</v>
      </c>
      <c r="AL196" s="32">
        <v>600</v>
      </c>
      <c r="AM196" s="32">
        <v>800</v>
      </c>
      <c r="AN196" s="32">
        <v>1000</v>
      </c>
      <c r="AO196" s="32">
        <v>1200</v>
      </c>
      <c r="AP196" s="32">
        <v>1500</v>
      </c>
      <c r="AQ196" s="32">
        <v>2000</v>
      </c>
      <c r="AR196" s="32">
        <v>2400</v>
      </c>
      <c r="AS196" s="32">
        <v>3000</v>
      </c>
      <c r="BG196" s="32"/>
    </row>
    <row r="197" spans="1:59" x14ac:dyDescent="0.3">
      <c r="A197" s="32" t="s">
        <v>5332</v>
      </c>
      <c r="B197" s="23" t="s">
        <v>5347</v>
      </c>
      <c r="C197" s="23" t="s">
        <v>81</v>
      </c>
      <c r="D197" s="23" t="s">
        <v>212</v>
      </c>
      <c r="F197" s="23" t="s">
        <v>91</v>
      </c>
      <c r="G197" s="23" t="s">
        <v>5348</v>
      </c>
      <c r="H197" s="23" t="s">
        <v>5364</v>
      </c>
      <c r="I197" s="23">
        <v>350</v>
      </c>
      <c r="J197" s="23" t="s">
        <v>1109</v>
      </c>
      <c r="K197" s="23">
        <v>0</v>
      </c>
      <c r="L197" s="23">
        <v>5000</v>
      </c>
      <c r="M19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197" s="23" t="s">
        <v>4344</v>
      </c>
      <c r="O197" s="23" t="s">
        <v>1123</v>
      </c>
      <c r="P197" s="23" t="s">
        <v>4347</v>
      </c>
      <c r="Q197" s="23">
        <v>400</v>
      </c>
      <c r="R19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7" s="77">
        <v>44986</v>
      </c>
      <c r="U197" s="23">
        <v>1</v>
      </c>
      <c r="V197" s="23" t="s">
        <v>5801</v>
      </c>
      <c r="W197" s="23" t="s">
        <v>5803</v>
      </c>
      <c r="Z197" s="10"/>
      <c r="AA197" s="32" t="str" cm="1">
        <f t="array" ref="AA197">IFERROR(TRANSPOSE(_xlfn._xlws.SORT(_xlfn.UNIQUE(_xlfn._xlws.FILTER(idTable[[Sub System Class]:[Sub System Class]],(idTable[[Asset Category]:[Asset Category]]=$N197)* (idTable[[Sub System Type]:[Sub System Type]]=$O197))))),"")</f>
        <v>Venturi Valve</v>
      </c>
      <c r="AJ197" s="32" cm="1">
        <f t="array" ref="AJ197:AS197">IFERROR(TRANSPOSE(_xlfn._xlws.SORT(_xlfn.UNIQUE(_xlfn._xlws.FILTER(idTable[[Equipment Size]:[Equipment Size]],(idTable[[Asset Category]:[Asset Category]]=$N197)* (idTable[[Sub System Type]:[Sub System Type]]=$O197)*(idTable[[Sub System Class]:[Sub System Class]]=$P197))))),"")</f>
        <v>200</v>
      </c>
      <c r="AK197" s="32">
        <v>400</v>
      </c>
      <c r="AL197" s="32">
        <v>600</v>
      </c>
      <c r="AM197" s="32">
        <v>800</v>
      </c>
      <c r="AN197" s="32">
        <v>1000</v>
      </c>
      <c r="AO197" s="32">
        <v>1200</v>
      </c>
      <c r="AP197" s="32">
        <v>1500</v>
      </c>
      <c r="AQ197" s="32">
        <v>2000</v>
      </c>
      <c r="AR197" s="32">
        <v>2400</v>
      </c>
      <c r="AS197" s="32">
        <v>3000</v>
      </c>
      <c r="BG197" s="32"/>
    </row>
    <row r="198" spans="1:59" x14ac:dyDescent="0.3">
      <c r="A198" s="32" t="s">
        <v>5332</v>
      </c>
      <c r="B198" s="23" t="s">
        <v>5365</v>
      </c>
      <c r="C198" s="23" t="s">
        <v>81</v>
      </c>
      <c r="D198" s="23" t="s">
        <v>212</v>
      </c>
      <c r="F198" s="23" t="s">
        <v>91</v>
      </c>
      <c r="G198" s="23" t="s">
        <v>5348</v>
      </c>
      <c r="H198" s="23" t="s">
        <v>5390</v>
      </c>
      <c r="I198" s="23">
        <v>1560</v>
      </c>
      <c r="J198" s="23" t="s">
        <v>1109</v>
      </c>
      <c r="K198" s="23">
        <v>0</v>
      </c>
      <c r="L198" s="23">
        <v>5000</v>
      </c>
      <c r="M19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198" s="23" t="s">
        <v>4344</v>
      </c>
      <c r="O198" s="23" t="s">
        <v>1123</v>
      </c>
      <c r="P198" s="23" t="s">
        <v>4347</v>
      </c>
      <c r="Q198" s="23">
        <v>1500</v>
      </c>
      <c r="R19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8" s="77">
        <v>44986</v>
      </c>
      <c r="U198" s="23">
        <v>2</v>
      </c>
      <c r="V198" s="23" t="s">
        <v>5788</v>
      </c>
      <c r="W198" s="23" t="s">
        <v>5808</v>
      </c>
      <c r="Z198" s="10"/>
      <c r="AA198" s="32" t="str" cm="1">
        <f t="array" ref="AA198">IFERROR(TRANSPOSE(_xlfn._xlws.SORT(_xlfn.UNIQUE(_xlfn._xlws.FILTER(idTable[[Sub System Class]:[Sub System Class]],(idTable[[Asset Category]:[Asset Category]]=$N198)* (idTable[[Sub System Type]:[Sub System Type]]=$O198))))),"")</f>
        <v>Venturi Valve</v>
      </c>
      <c r="AJ198" s="32" cm="1">
        <f t="array" ref="AJ198:AS198">IFERROR(TRANSPOSE(_xlfn._xlws.SORT(_xlfn.UNIQUE(_xlfn._xlws.FILTER(idTable[[Equipment Size]:[Equipment Size]],(idTable[[Asset Category]:[Asset Category]]=$N198)* (idTable[[Sub System Type]:[Sub System Type]]=$O198)*(idTable[[Sub System Class]:[Sub System Class]]=$P198))))),"")</f>
        <v>200</v>
      </c>
      <c r="AK198" s="32">
        <v>400</v>
      </c>
      <c r="AL198" s="32">
        <v>600</v>
      </c>
      <c r="AM198" s="32">
        <v>800</v>
      </c>
      <c r="AN198" s="32">
        <v>1000</v>
      </c>
      <c r="AO198" s="32">
        <v>1200</v>
      </c>
      <c r="AP198" s="32">
        <v>1500</v>
      </c>
      <c r="AQ198" s="32">
        <v>2000</v>
      </c>
      <c r="AR198" s="32">
        <v>2400</v>
      </c>
      <c r="AS198" s="32">
        <v>3000</v>
      </c>
      <c r="BG198" s="32"/>
    </row>
    <row r="199" spans="1:59" x14ac:dyDescent="0.3">
      <c r="A199" s="32" t="s">
        <v>5332</v>
      </c>
      <c r="B199" s="23" t="s">
        <v>5366</v>
      </c>
      <c r="C199" s="23" t="s">
        <v>81</v>
      </c>
      <c r="D199" s="23" t="s">
        <v>212</v>
      </c>
      <c r="F199" s="23" t="s">
        <v>91</v>
      </c>
      <c r="G199" s="23" t="s">
        <v>5348</v>
      </c>
      <c r="H199" s="23" t="s">
        <v>5391</v>
      </c>
      <c r="I199" s="23">
        <v>3170</v>
      </c>
      <c r="J199" s="23" t="s">
        <v>1109</v>
      </c>
      <c r="K199" s="23">
        <v>0</v>
      </c>
      <c r="L199" s="23">
        <v>5000</v>
      </c>
      <c r="M19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H-VTI-NO--3000</v>
      </c>
      <c r="N199" s="23" t="s">
        <v>4344</v>
      </c>
      <c r="O199" s="23" t="s">
        <v>1123</v>
      </c>
      <c r="P199" s="23" t="s">
        <v>4347</v>
      </c>
      <c r="Q199" s="23">
        <v>3000</v>
      </c>
      <c r="R19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19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199" s="77">
        <v>44986</v>
      </c>
      <c r="U199" s="23">
        <v>2</v>
      </c>
      <c r="V199" s="23" t="s">
        <v>5788</v>
      </c>
      <c r="W199" s="23" t="s">
        <v>5808</v>
      </c>
      <c r="Z199" s="10"/>
      <c r="AA199" s="32" t="str" cm="1">
        <f t="array" ref="AA199">IFERROR(TRANSPOSE(_xlfn._xlws.SORT(_xlfn.UNIQUE(_xlfn._xlws.FILTER(idTable[[Sub System Class]:[Sub System Class]],(idTable[[Asset Category]:[Asset Category]]=$N199)* (idTable[[Sub System Type]:[Sub System Type]]=$O199))))),"")</f>
        <v>Venturi Valve</v>
      </c>
      <c r="AJ199" s="32" cm="1">
        <f t="array" ref="AJ199:AS199">IFERROR(TRANSPOSE(_xlfn._xlws.SORT(_xlfn.UNIQUE(_xlfn._xlws.FILTER(idTable[[Equipment Size]:[Equipment Size]],(idTable[[Asset Category]:[Asset Category]]=$N199)* (idTable[[Sub System Type]:[Sub System Type]]=$O199)*(idTable[[Sub System Class]:[Sub System Class]]=$P199))))),"")</f>
        <v>200</v>
      </c>
      <c r="AK199" s="32">
        <v>400</v>
      </c>
      <c r="AL199" s="32">
        <v>600</v>
      </c>
      <c r="AM199" s="32">
        <v>800</v>
      </c>
      <c r="AN199" s="32">
        <v>1000</v>
      </c>
      <c r="AO199" s="32">
        <v>1200</v>
      </c>
      <c r="AP199" s="32">
        <v>1500</v>
      </c>
      <c r="AQ199" s="32">
        <v>2000</v>
      </c>
      <c r="AR199" s="32">
        <v>2400</v>
      </c>
      <c r="AS199" s="32">
        <v>3000</v>
      </c>
      <c r="BG199" s="32"/>
    </row>
    <row r="200" spans="1:59" x14ac:dyDescent="0.3">
      <c r="A200" s="32" t="s">
        <v>5332</v>
      </c>
      <c r="B200" s="23" t="s">
        <v>5367</v>
      </c>
      <c r="C200" s="23" t="s">
        <v>81</v>
      </c>
      <c r="D200" s="23" t="s">
        <v>212</v>
      </c>
      <c r="F200" s="23" t="s">
        <v>91</v>
      </c>
      <c r="G200" s="23" t="s">
        <v>5348</v>
      </c>
      <c r="H200" s="23" t="s">
        <v>5392</v>
      </c>
      <c r="I200" s="23">
        <v>3170</v>
      </c>
      <c r="J200" s="23" t="s">
        <v>1109</v>
      </c>
      <c r="K200" s="23">
        <v>0</v>
      </c>
      <c r="L200" s="23">
        <v>5000</v>
      </c>
      <c r="M20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H-VTI-NO--3000</v>
      </c>
      <c r="N200" s="23" t="s">
        <v>4344</v>
      </c>
      <c r="O200" s="23" t="s">
        <v>1123</v>
      </c>
      <c r="P200" s="23" t="s">
        <v>4347</v>
      </c>
      <c r="Q200" s="23">
        <v>3000</v>
      </c>
      <c r="R20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0" s="77">
        <v>44986</v>
      </c>
      <c r="U200" s="23">
        <v>2</v>
      </c>
      <c r="V200" s="23" t="s">
        <v>5795</v>
      </c>
      <c r="W200" s="23" t="s">
        <v>5808</v>
      </c>
      <c r="Z200" s="10"/>
      <c r="AA200" s="32" t="str" cm="1">
        <f t="array" ref="AA200">IFERROR(TRANSPOSE(_xlfn._xlws.SORT(_xlfn.UNIQUE(_xlfn._xlws.FILTER(idTable[[Sub System Class]:[Sub System Class]],(idTable[[Asset Category]:[Asset Category]]=$N200)* (idTable[[Sub System Type]:[Sub System Type]]=$O200))))),"")</f>
        <v>Venturi Valve</v>
      </c>
      <c r="AJ200" s="32" cm="1">
        <f t="array" ref="AJ200:AS200">IFERROR(TRANSPOSE(_xlfn._xlws.SORT(_xlfn.UNIQUE(_xlfn._xlws.FILTER(idTable[[Equipment Size]:[Equipment Size]],(idTable[[Asset Category]:[Asset Category]]=$N200)* (idTable[[Sub System Type]:[Sub System Type]]=$O200)*(idTable[[Sub System Class]:[Sub System Class]]=$P200))))),"")</f>
        <v>200</v>
      </c>
      <c r="AK200" s="32">
        <v>400</v>
      </c>
      <c r="AL200" s="32">
        <v>600</v>
      </c>
      <c r="AM200" s="32">
        <v>800</v>
      </c>
      <c r="AN200" s="32">
        <v>1000</v>
      </c>
      <c r="AO200" s="32">
        <v>1200</v>
      </c>
      <c r="AP200" s="32">
        <v>1500</v>
      </c>
      <c r="AQ200" s="32">
        <v>2000</v>
      </c>
      <c r="AR200" s="32">
        <v>2400</v>
      </c>
      <c r="AS200" s="32">
        <v>3000</v>
      </c>
      <c r="BG200" s="32"/>
    </row>
    <row r="201" spans="1:59" x14ac:dyDescent="0.3">
      <c r="A201" s="32" t="s">
        <v>5332</v>
      </c>
      <c r="B201" s="23" t="s">
        <v>5368</v>
      </c>
      <c r="C201" s="23" t="s">
        <v>81</v>
      </c>
      <c r="D201" s="23" t="s">
        <v>212</v>
      </c>
      <c r="F201" s="23" t="s">
        <v>91</v>
      </c>
      <c r="G201" s="23" t="s">
        <v>5348</v>
      </c>
      <c r="H201" s="23" t="s">
        <v>5393</v>
      </c>
      <c r="I201" s="23">
        <v>600</v>
      </c>
      <c r="J201" s="23" t="s">
        <v>1109</v>
      </c>
      <c r="K201" s="23">
        <v>0</v>
      </c>
      <c r="L201" s="23">
        <v>5000</v>
      </c>
      <c r="M20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H-VTI-NO--600</v>
      </c>
      <c r="N201" s="23" t="s">
        <v>4344</v>
      </c>
      <c r="O201" s="23" t="s">
        <v>1123</v>
      </c>
      <c r="P201" s="23" t="s">
        <v>4347</v>
      </c>
      <c r="Q201" s="23">
        <v>600</v>
      </c>
      <c r="R20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1" s="77">
        <v>44986</v>
      </c>
      <c r="U201" s="23">
        <v>2</v>
      </c>
      <c r="V201" s="23" t="s">
        <v>5795</v>
      </c>
      <c r="W201" s="23" t="s">
        <v>5808</v>
      </c>
      <c r="Z201" s="10"/>
      <c r="AA201" s="32" t="str" cm="1">
        <f t="array" ref="AA201">IFERROR(TRANSPOSE(_xlfn._xlws.SORT(_xlfn.UNIQUE(_xlfn._xlws.FILTER(idTable[[Sub System Class]:[Sub System Class]],(idTable[[Asset Category]:[Asset Category]]=$N201)* (idTable[[Sub System Type]:[Sub System Type]]=$O201))))),"")</f>
        <v>Venturi Valve</v>
      </c>
      <c r="AJ201" s="32" cm="1">
        <f t="array" ref="AJ201:AS201">IFERROR(TRANSPOSE(_xlfn._xlws.SORT(_xlfn.UNIQUE(_xlfn._xlws.FILTER(idTable[[Equipment Size]:[Equipment Size]],(idTable[[Asset Category]:[Asset Category]]=$N201)* (idTable[[Sub System Type]:[Sub System Type]]=$O201)*(idTable[[Sub System Class]:[Sub System Class]]=$P201))))),"")</f>
        <v>200</v>
      </c>
      <c r="AK201" s="32">
        <v>400</v>
      </c>
      <c r="AL201" s="32">
        <v>600</v>
      </c>
      <c r="AM201" s="32">
        <v>800</v>
      </c>
      <c r="AN201" s="32">
        <v>1000</v>
      </c>
      <c r="AO201" s="32">
        <v>1200</v>
      </c>
      <c r="AP201" s="32">
        <v>1500</v>
      </c>
      <c r="AQ201" s="32">
        <v>2000</v>
      </c>
      <c r="AR201" s="32">
        <v>2400</v>
      </c>
      <c r="AS201" s="32">
        <v>3000</v>
      </c>
      <c r="BG201" s="32"/>
    </row>
    <row r="202" spans="1:59" x14ac:dyDescent="0.3">
      <c r="A202" s="32" t="s">
        <v>5332</v>
      </c>
      <c r="B202" s="23" t="s">
        <v>5369</v>
      </c>
      <c r="C202" s="23" t="s">
        <v>81</v>
      </c>
      <c r="D202" s="23" t="s">
        <v>212</v>
      </c>
      <c r="F202" s="23" t="s">
        <v>91</v>
      </c>
      <c r="G202" s="23" t="s">
        <v>5348</v>
      </c>
      <c r="H202" s="23" t="s">
        <v>5394</v>
      </c>
      <c r="I202" s="23">
        <v>3170</v>
      </c>
      <c r="J202" s="23" t="s">
        <v>1109</v>
      </c>
      <c r="K202" s="23">
        <v>0</v>
      </c>
      <c r="L202" s="23">
        <v>5000</v>
      </c>
      <c r="M20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H-VTI-NO--3000</v>
      </c>
      <c r="N202" s="23" t="s">
        <v>4344</v>
      </c>
      <c r="O202" s="23" t="s">
        <v>1123</v>
      </c>
      <c r="P202" s="23" t="s">
        <v>4347</v>
      </c>
      <c r="Q202" s="23">
        <v>3000</v>
      </c>
      <c r="R20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2" s="77">
        <v>44986</v>
      </c>
      <c r="U202" s="23">
        <v>2</v>
      </c>
      <c r="V202" s="23" t="s">
        <v>5798</v>
      </c>
      <c r="W202" s="23" t="s">
        <v>5808</v>
      </c>
      <c r="Z202" s="10"/>
      <c r="AA202" s="32" t="str" cm="1">
        <f t="array" ref="AA202">IFERROR(TRANSPOSE(_xlfn._xlws.SORT(_xlfn.UNIQUE(_xlfn._xlws.FILTER(idTable[[Sub System Class]:[Sub System Class]],(idTable[[Asset Category]:[Asset Category]]=$N202)* (idTable[[Sub System Type]:[Sub System Type]]=$O202))))),"")</f>
        <v>Venturi Valve</v>
      </c>
      <c r="AJ202" s="32" cm="1">
        <f t="array" ref="AJ202:AS202">IFERROR(TRANSPOSE(_xlfn._xlws.SORT(_xlfn.UNIQUE(_xlfn._xlws.FILTER(idTable[[Equipment Size]:[Equipment Size]],(idTable[[Asset Category]:[Asset Category]]=$N202)* (idTable[[Sub System Type]:[Sub System Type]]=$O202)*(idTable[[Sub System Class]:[Sub System Class]]=$P202))))),"")</f>
        <v>200</v>
      </c>
      <c r="AK202" s="32">
        <v>400</v>
      </c>
      <c r="AL202" s="32">
        <v>600</v>
      </c>
      <c r="AM202" s="32">
        <v>800</v>
      </c>
      <c r="AN202" s="32">
        <v>1000</v>
      </c>
      <c r="AO202" s="32">
        <v>1200</v>
      </c>
      <c r="AP202" s="32">
        <v>1500</v>
      </c>
      <c r="AQ202" s="32">
        <v>2000</v>
      </c>
      <c r="AR202" s="32">
        <v>2400</v>
      </c>
      <c r="AS202" s="32">
        <v>3000</v>
      </c>
      <c r="BG202" s="32"/>
    </row>
    <row r="203" spans="1:59" x14ac:dyDescent="0.3">
      <c r="A203" s="32" t="s">
        <v>5332</v>
      </c>
      <c r="B203" s="23" t="s">
        <v>5370</v>
      </c>
      <c r="C203" s="23" t="s">
        <v>81</v>
      </c>
      <c r="D203" s="23" t="s">
        <v>212</v>
      </c>
      <c r="F203" s="23" t="s">
        <v>91</v>
      </c>
      <c r="G203" s="23" t="s">
        <v>5348</v>
      </c>
      <c r="H203" s="23" t="s">
        <v>5395</v>
      </c>
      <c r="I203" s="23">
        <v>3170</v>
      </c>
      <c r="J203" s="23" t="s">
        <v>1109</v>
      </c>
      <c r="K203" s="23">
        <v>0</v>
      </c>
      <c r="L203" s="23">
        <v>5000</v>
      </c>
      <c r="M20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H-VTI-NO--3000</v>
      </c>
      <c r="N203" s="23" t="s">
        <v>4344</v>
      </c>
      <c r="O203" s="23" t="s">
        <v>1123</v>
      </c>
      <c r="P203" s="23" t="s">
        <v>4347</v>
      </c>
      <c r="Q203" s="23">
        <v>3000</v>
      </c>
      <c r="R20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3" s="77">
        <v>44986</v>
      </c>
      <c r="U203" s="23">
        <v>2</v>
      </c>
      <c r="V203" s="23" t="s">
        <v>5798</v>
      </c>
      <c r="W203" s="23" t="s">
        <v>5808</v>
      </c>
      <c r="Z203" s="10"/>
      <c r="AA203" s="32" t="str" cm="1">
        <f t="array" ref="AA203">IFERROR(TRANSPOSE(_xlfn._xlws.SORT(_xlfn.UNIQUE(_xlfn._xlws.FILTER(idTable[[Sub System Class]:[Sub System Class]],(idTable[[Asset Category]:[Asset Category]]=$N203)* (idTable[[Sub System Type]:[Sub System Type]]=$O203))))),"")</f>
        <v>Venturi Valve</v>
      </c>
      <c r="AJ203" s="32" cm="1">
        <f t="array" ref="AJ203:AS203">IFERROR(TRANSPOSE(_xlfn._xlws.SORT(_xlfn.UNIQUE(_xlfn._xlws.FILTER(idTable[[Equipment Size]:[Equipment Size]],(idTable[[Asset Category]:[Asset Category]]=$N203)* (idTable[[Sub System Type]:[Sub System Type]]=$O203)*(idTable[[Sub System Class]:[Sub System Class]]=$P203))))),"")</f>
        <v>200</v>
      </c>
      <c r="AK203" s="32">
        <v>400</v>
      </c>
      <c r="AL203" s="32">
        <v>600</v>
      </c>
      <c r="AM203" s="32">
        <v>800</v>
      </c>
      <c r="AN203" s="32">
        <v>1000</v>
      </c>
      <c r="AO203" s="32">
        <v>1200</v>
      </c>
      <c r="AP203" s="32">
        <v>1500</v>
      </c>
      <c r="AQ203" s="32">
        <v>2000</v>
      </c>
      <c r="AR203" s="32">
        <v>2400</v>
      </c>
      <c r="AS203" s="32">
        <v>3000</v>
      </c>
      <c r="BG203" s="32"/>
    </row>
    <row r="204" spans="1:59" x14ac:dyDescent="0.3">
      <c r="A204" s="32" t="s">
        <v>5332</v>
      </c>
      <c r="B204" s="23" t="s">
        <v>5371</v>
      </c>
      <c r="C204" s="23" t="s">
        <v>81</v>
      </c>
      <c r="D204" s="23" t="s">
        <v>212</v>
      </c>
      <c r="F204" s="23" t="s">
        <v>91</v>
      </c>
      <c r="G204" s="23" t="s">
        <v>5348</v>
      </c>
      <c r="H204" s="23" t="s">
        <v>5396</v>
      </c>
      <c r="I204" s="23">
        <v>525</v>
      </c>
      <c r="J204" s="23" t="s">
        <v>1109</v>
      </c>
      <c r="K204" s="23">
        <v>0</v>
      </c>
      <c r="L204" s="23">
        <v>5000</v>
      </c>
      <c r="M20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H-VTI-NO--600</v>
      </c>
      <c r="N204" s="23" t="s">
        <v>4344</v>
      </c>
      <c r="O204" s="23" t="s">
        <v>1123</v>
      </c>
      <c r="P204" s="23" t="s">
        <v>4347</v>
      </c>
      <c r="Q204" s="23">
        <v>600</v>
      </c>
      <c r="R20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4" s="77">
        <v>44986</v>
      </c>
      <c r="U204" s="23">
        <v>2</v>
      </c>
      <c r="V204" s="23" t="s">
        <v>5801</v>
      </c>
      <c r="W204" s="23" t="s">
        <v>5808</v>
      </c>
      <c r="Z204" s="10"/>
      <c r="AA204" s="32" t="str" cm="1">
        <f t="array" ref="AA204">IFERROR(TRANSPOSE(_xlfn._xlws.SORT(_xlfn.UNIQUE(_xlfn._xlws.FILTER(idTable[[Sub System Class]:[Sub System Class]],(idTable[[Asset Category]:[Asset Category]]=$N204)* (idTable[[Sub System Type]:[Sub System Type]]=$O204))))),"")</f>
        <v>Venturi Valve</v>
      </c>
      <c r="AJ204" s="32" cm="1">
        <f t="array" ref="AJ204:AS204">IFERROR(TRANSPOSE(_xlfn._xlws.SORT(_xlfn.UNIQUE(_xlfn._xlws.FILTER(idTable[[Equipment Size]:[Equipment Size]],(idTable[[Asset Category]:[Asset Category]]=$N204)* (idTable[[Sub System Type]:[Sub System Type]]=$O204)*(idTable[[Sub System Class]:[Sub System Class]]=$P204))))),"")</f>
        <v>200</v>
      </c>
      <c r="AK204" s="32">
        <v>400</v>
      </c>
      <c r="AL204" s="32">
        <v>600</v>
      </c>
      <c r="AM204" s="32">
        <v>800</v>
      </c>
      <c r="AN204" s="32">
        <v>1000</v>
      </c>
      <c r="AO204" s="32">
        <v>1200</v>
      </c>
      <c r="AP204" s="32">
        <v>1500</v>
      </c>
      <c r="AQ204" s="32">
        <v>2000</v>
      </c>
      <c r="AR204" s="32">
        <v>2400</v>
      </c>
      <c r="AS204" s="32">
        <v>3000</v>
      </c>
      <c r="BG204" s="32"/>
    </row>
    <row r="205" spans="1:59" x14ac:dyDescent="0.3">
      <c r="A205" s="32" t="s">
        <v>5332</v>
      </c>
      <c r="B205" s="23" t="s">
        <v>5372</v>
      </c>
      <c r="C205" s="23" t="s">
        <v>81</v>
      </c>
      <c r="D205" s="23" t="s">
        <v>212</v>
      </c>
      <c r="F205" s="23" t="s">
        <v>91</v>
      </c>
      <c r="G205" s="23" t="s">
        <v>5348</v>
      </c>
      <c r="H205" s="23" t="s">
        <v>5397</v>
      </c>
      <c r="I205" s="23">
        <v>3170</v>
      </c>
      <c r="J205" s="23" t="s">
        <v>1109</v>
      </c>
      <c r="K205" s="23">
        <v>0</v>
      </c>
      <c r="L205" s="23">
        <v>5000</v>
      </c>
      <c r="M20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H-VTI-NO--3000</v>
      </c>
      <c r="N205" s="23" t="s">
        <v>4344</v>
      </c>
      <c r="O205" s="23" t="s">
        <v>1123</v>
      </c>
      <c r="P205" s="23" t="s">
        <v>4347</v>
      </c>
      <c r="Q205" s="23">
        <v>3000</v>
      </c>
      <c r="R20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5" s="77">
        <v>44986</v>
      </c>
      <c r="U205" s="23">
        <v>2</v>
      </c>
      <c r="V205" s="23" t="s">
        <v>5801</v>
      </c>
      <c r="W205" s="23" t="s">
        <v>5808</v>
      </c>
      <c r="Z205" s="10"/>
      <c r="AA205" s="32" t="str" cm="1">
        <f t="array" ref="AA205">IFERROR(TRANSPOSE(_xlfn._xlws.SORT(_xlfn.UNIQUE(_xlfn._xlws.FILTER(idTable[[Sub System Class]:[Sub System Class]],(idTable[[Asset Category]:[Asset Category]]=$N205)* (idTable[[Sub System Type]:[Sub System Type]]=$O205))))),"")</f>
        <v>Venturi Valve</v>
      </c>
      <c r="AJ205" s="32" cm="1">
        <f t="array" ref="AJ205:AS205">IFERROR(TRANSPOSE(_xlfn._xlws.SORT(_xlfn.UNIQUE(_xlfn._xlws.FILTER(idTable[[Equipment Size]:[Equipment Size]],(idTable[[Asset Category]:[Asset Category]]=$N205)* (idTable[[Sub System Type]:[Sub System Type]]=$O205)*(idTable[[Sub System Class]:[Sub System Class]]=$P205))))),"")</f>
        <v>200</v>
      </c>
      <c r="AK205" s="32">
        <v>400</v>
      </c>
      <c r="AL205" s="32">
        <v>600</v>
      </c>
      <c r="AM205" s="32">
        <v>800</v>
      </c>
      <c r="AN205" s="32">
        <v>1000</v>
      </c>
      <c r="AO205" s="32">
        <v>1200</v>
      </c>
      <c r="AP205" s="32">
        <v>1500</v>
      </c>
      <c r="AQ205" s="32">
        <v>2000</v>
      </c>
      <c r="AR205" s="32">
        <v>2400</v>
      </c>
      <c r="AS205" s="32">
        <v>3000</v>
      </c>
      <c r="BG205" s="32"/>
    </row>
    <row r="206" spans="1:59" x14ac:dyDescent="0.3">
      <c r="A206" s="32" t="s">
        <v>5332</v>
      </c>
      <c r="B206" s="23" t="s">
        <v>5373</v>
      </c>
      <c r="C206" s="23" t="s">
        <v>81</v>
      </c>
      <c r="D206" s="23" t="s">
        <v>212</v>
      </c>
      <c r="F206" s="23" t="s">
        <v>91</v>
      </c>
      <c r="G206" s="23" t="s">
        <v>5348</v>
      </c>
      <c r="H206" s="23" t="s">
        <v>5398</v>
      </c>
      <c r="I206" s="23">
        <v>2200</v>
      </c>
      <c r="J206" s="23" t="s">
        <v>1109</v>
      </c>
      <c r="K206" s="23">
        <v>0</v>
      </c>
      <c r="L206" s="23">
        <v>5000</v>
      </c>
      <c r="M20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H-VTI-NO--2400</v>
      </c>
      <c r="N206" s="23" t="s">
        <v>4344</v>
      </c>
      <c r="O206" s="23" t="s">
        <v>1123</v>
      </c>
      <c r="P206" s="23" t="s">
        <v>4347</v>
      </c>
      <c r="Q206" s="23">
        <v>2400</v>
      </c>
      <c r="R20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6" s="77">
        <v>44986</v>
      </c>
      <c r="U206" s="23">
        <v>2</v>
      </c>
      <c r="V206" s="23" t="s">
        <v>5749</v>
      </c>
      <c r="W206" s="23" t="s">
        <v>482</v>
      </c>
      <c r="Z206" s="10"/>
      <c r="AA206" s="32" t="str" cm="1">
        <f t="array" ref="AA206">IFERROR(TRANSPOSE(_xlfn._xlws.SORT(_xlfn.UNIQUE(_xlfn._xlws.FILTER(idTable[[Sub System Class]:[Sub System Class]],(idTable[[Asset Category]:[Asset Category]]=$N206)* (idTable[[Sub System Type]:[Sub System Type]]=$O206))))),"")</f>
        <v>Venturi Valve</v>
      </c>
      <c r="AJ206" s="32" cm="1">
        <f t="array" ref="AJ206:AS206">IFERROR(TRANSPOSE(_xlfn._xlws.SORT(_xlfn.UNIQUE(_xlfn._xlws.FILTER(idTable[[Equipment Size]:[Equipment Size]],(idTable[[Asset Category]:[Asset Category]]=$N206)* (idTable[[Sub System Type]:[Sub System Type]]=$O206)*(idTable[[Sub System Class]:[Sub System Class]]=$P206))))),"")</f>
        <v>200</v>
      </c>
      <c r="AK206" s="32">
        <v>400</v>
      </c>
      <c r="AL206" s="32">
        <v>600</v>
      </c>
      <c r="AM206" s="32">
        <v>800</v>
      </c>
      <c r="AN206" s="32">
        <v>1000</v>
      </c>
      <c r="AO206" s="32">
        <v>1200</v>
      </c>
      <c r="AP206" s="32">
        <v>1500</v>
      </c>
      <c r="AQ206" s="32">
        <v>2000</v>
      </c>
      <c r="AR206" s="32">
        <v>2400</v>
      </c>
      <c r="AS206" s="32">
        <v>3000</v>
      </c>
      <c r="BG206" s="32"/>
    </row>
    <row r="207" spans="1:59" x14ac:dyDescent="0.3">
      <c r="A207" s="32" t="s">
        <v>5332</v>
      </c>
      <c r="B207" s="23" t="s">
        <v>5374</v>
      </c>
      <c r="C207" s="23" t="s">
        <v>81</v>
      </c>
      <c r="D207" s="23" t="s">
        <v>212</v>
      </c>
      <c r="F207" s="23" t="s">
        <v>91</v>
      </c>
      <c r="G207" s="23" t="s">
        <v>5348</v>
      </c>
      <c r="H207" s="23" t="s">
        <v>5399</v>
      </c>
      <c r="I207" s="23">
        <v>2200</v>
      </c>
      <c r="J207" s="23" t="s">
        <v>1109</v>
      </c>
      <c r="K207" s="23">
        <v>0</v>
      </c>
      <c r="L207" s="23">
        <v>5000</v>
      </c>
      <c r="M20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H-VTI-NO--2400</v>
      </c>
      <c r="N207" s="23" t="s">
        <v>4344</v>
      </c>
      <c r="O207" s="23" t="s">
        <v>1123</v>
      </c>
      <c r="P207" s="23" t="s">
        <v>4347</v>
      </c>
      <c r="Q207" s="23">
        <v>2400</v>
      </c>
      <c r="R20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7" s="77">
        <v>44986</v>
      </c>
      <c r="U207" s="23">
        <v>2</v>
      </c>
      <c r="V207" s="23" t="s">
        <v>5748</v>
      </c>
      <c r="W207" s="23" t="s">
        <v>482</v>
      </c>
      <c r="Z207" s="10"/>
      <c r="AA207" s="32" t="str" cm="1">
        <f t="array" ref="AA207">IFERROR(TRANSPOSE(_xlfn._xlws.SORT(_xlfn.UNIQUE(_xlfn._xlws.FILTER(idTable[[Sub System Class]:[Sub System Class]],(idTable[[Asset Category]:[Asset Category]]=$N207)* (idTable[[Sub System Type]:[Sub System Type]]=$O207))))),"")</f>
        <v>Venturi Valve</v>
      </c>
      <c r="AJ207" s="32" cm="1">
        <f t="array" ref="AJ207:AS207">IFERROR(TRANSPOSE(_xlfn._xlws.SORT(_xlfn.UNIQUE(_xlfn._xlws.FILTER(idTable[[Equipment Size]:[Equipment Size]],(idTable[[Asset Category]:[Asset Category]]=$N207)* (idTable[[Sub System Type]:[Sub System Type]]=$O207)*(idTable[[Sub System Class]:[Sub System Class]]=$P207))))),"")</f>
        <v>200</v>
      </c>
      <c r="AK207" s="32">
        <v>400</v>
      </c>
      <c r="AL207" s="32">
        <v>600</v>
      </c>
      <c r="AM207" s="32">
        <v>800</v>
      </c>
      <c r="AN207" s="32">
        <v>1000</v>
      </c>
      <c r="AO207" s="32">
        <v>1200</v>
      </c>
      <c r="AP207" s="32">
        <v>1500</v>
      </c>
      <c r="AQ207" s="32">
        <v>2000</v>
      </c>
      <c r="AR207" s="32">
        <v>2400</v>
      </c>
      <c r="AS207" s="32">
        <v>3000</v>
      </c>
      <c r="BG207" s="32"/>
    </row>
    <row r="208" spans="1:59" x14ac:dyDescent="0.3">
      <c r="A208" s="32" t="s">
        <v>5332</v>
      </c>
      <c r="B208" s="23" t="s">
        <v>5375</v>
      </c>
      <c r="C208" s="23" t="s">
        <v>81</v>
      </c>
      <c r="D208" s="23" t="s">
        <v>212</v>
      </c>
      <c r="F208" s="23" t="s">
        <v>91</v>
      </c>
      <c r="G208" s="23" t="s">
        <v>5348</v>
      </c>
      <c r="H208" s="23" t="s">
        <v>5400</v>
      </c>
      <c r="I208" s="23">
        <v>300</v>
      </c>
      <c r="J208" s="23" t="s">
        <v>1109</v>
      </c>
      <c r="K208" s="23">
        <v>0</v>
      </c>
      <c r="L208" s="23">
        <v>5000</v>
      </c>
      <c r="M20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208" s="23" t="s">
        <v>4344</v>
      </c>
      <c r="O208" s="23" t="s">
        <v>1123</v>
      </c>
      <c r="P208" s="23" t="s">
        <v>4347</v>
      </c>
      <c r="Q208" s="23">
        <v>400</v>
      </c>
      <c r="R20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8" s="77">
        <v>44986</v>
      </c>
      <c r="U208" s="23">
        <v>2</v>
      </c>
      <c r="V208" s="23" t="s">
        <v>5749</v>
      </c>
      <c r="W208" s="23" t="s">
        <v>482</v>
      </c>
      <c r="Z208" s="10"/>
      <c r="AA208" s="32" t="str" cm="1">
        <f t="array" ref="AA208">IFERROR(TRANSPOSE(_xlfn._xlws.SORT(_xlfn.UNIQUE(_xlfn._xlws.FILTER(idTable[[Sub System Class]:[Sub System Class]],(idTable[[Asset Category]:[Asset Category]]=$N208)* (idTable[[Sub System Type]:[Sub System Type]]=$O208))))),"")</f>
        <v>Venturi Valve</v>
      </c>
      <c r="AJ208" s="32" cm="1">
        <f t="array" ref="AJ208:AS208">IFERROR(TRANSPOSE(_xlfn._xlws.SORT(_xlfn.UNIQUE(_xlfn._xlws.FILTER(idTable[[Equipment Size]:[Equipment Size]],(idTable[[Asset Category]:[Asset Category]]=$N208)* (idTable[[Sub System Type]:[Sub System Type]]=$O208)*(idTable[[Sub System Class]:[Sub System Class]]=$P208))))),"")</f>
        <v>200</v>
      </c>
      <c r="AK208" s="32">
        <v>400</v>
      </c>
      <c r="AL208" s="32">
        <v>600</v>
      </c>
      <c r="AM208" s="32">
        <v>800</v>
      </c>
      <c r="AN208" s="32">
        <v>1000</v>
      </c>
      <c r="AO208" s="32">
        <v>1200</v>
      </c>
      <c r="AP208" s="32">
        <v>1500</v>
      </c>
      <c r="AQ208" s="32">
        <v>2000</v>
      </c>
      <c r="AR208" s="32">
        <v>2400</v>
      </c>
      <c r="AS208" s="32">
        <v>3000</v>
      </c>
      <c r="BG208" s="32"/>
    </row>
    <row r="209" spans="1:59" x14ac:dyDescent="0.3">
      <c r="A209" s="32" t="s">
        <v>5332</v>
      </c>
      <c r="B209" s="23" t="s">
        <v>5376</v>
      </c>
      <c r="C209" s="23" t="s">
        <v>81</v>
      </c>
      <c r="D209" s="23" t="s">
        <v>212</v>
      </c>
      <c r="F209" s="23" t="s">
        <v>91</v>
      </c>
      <c r="G209" s="23" t="s">
        <v>5348</v>
      </c>
      <c r="H209" s="23" t="s">
        <v>5401</v>
      </c>
      <c r="I209" s="23">
        <v>150</v>
      </c>
      <c r="J209" s="23" t="s">
        <v>1109</v>
      </c>
      <c r="K209" s="23">
        <v>0</v>
      </c>
      <c r="L209" s="23">
        <v>5000</v>
      </c>
      <c r="M20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</v>
      </c>
      <c r="N209" s="23" t="s">
        <v>4344</v>
      </c>
      <c r="O209" s="23" t="s">
        <v>1123</v>
      </c>
      <c r="P209" s="23" t="s">
        <v>4347</v>
      </c>
      <c r="Q209" s="23">
        <v>200</v>
      </c>
      <c r="R20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0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09" s="77">
        <v>44986</v>
      </c>
      <c r="U209" s="23">
        <v>2</v>
      </c>
      <c r="V209" s="23" t="s">
        <v>5749</v>
      </c>
      <c r="W209" s="23" t="s">
        <v>482</v>
      </c>
      <c r="Z209" s="10"/>
      <c r="AA209" s="32" t="str" cm="1">
        <f t="array" ref="AA209">IFERROR(TRANSPOSE(_xlfn._xlws.SORT(_xlfn.UNIQUE(_xlfn._xlws.FILTER(idTable[[Sub System Class]:[Sub System Class]],(idTable[[Asset Category]:[Asset Category]]=$N209)* (idTable[[Sub System Type]:[Sub System Type]]=$O209))))),"")</f>
        <v>Venturi Valve</v>
      </c>
      <c r="AJ209" s="32" cm="1">
        <f t="array" ref="AJ209:AS209">IFERROR(TRANSPOSE(_xlfn._xlws.SORT(_xlfn.UNIQUE(_xlfn._xlws.FILTER(idTable[[Equipment Size]:[Equipment Size]],(idTable[[Asset Category]:[Asset Category]]=$N209)* (idTable[[Sub System Type]:[Sub System Type]]=$O209)*(idTable[[Sub System Class]:[Sub System Class]]=$P209))))),"")</f>
        <v>200</v>
      </c>
      <c r="AK209" s="32">
        <v>400</v>
      </c>
      <c r="AL209" s="32">
        <v>600</v>
      </c>
      <c r="AM209" s="32">
        <v>800</v>
      </c>
      <c r="AN209" s="32">
        <v>1000</v>
      </c>
      <c r="AO209" s="32">
        <v>1200</v>
      </c>
      <c r="AP209" s="32">
        <v>1500</v>
      </c>
      <c r="AQ209" s="32">
        <v>2000</v>
      </c>
      <c r="AR209" s="32">
        <v>2400</v>
      </c>
      <c r="AS209" s="32">
        <v>3000</v>
      </c>
      <c r="BG209" s="32"/>
    </row>
    <row r="210" spans="1:59" x14ac:dyDescent="0.3">
      <c r="A210" s="32" t="s">
        <v>5332</v>
      </c>
      <c r="B210" s="23" t="s">
        <v>5377</v>
      </c>
      <c r="C210" s="23" t="s">
        <v>81</v>
      </c>
      <c r="D210" s="23" t="s">
        <v>212</v>
      </c>
      <c r="F210" s="23" t="s">
        <v>91</v>
      </c>
      <c r="G210" s="23" t="s">
        <v>5348</v>
      </c>
      <c r="H210" s="23" t="s">
        <v>5402</v>
      </c>
      <c r="I210" s="23">
        <v>225</v>
      </c>
      <c r="J210" s="23" t="s">
        <v>1109</v>
      </c>
      <c r="K210" s="23">
        <v>0</v>
      </c>
      <c r="L210" s="23">
        <v>5000</v>
      </c>
      <c r="M2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</v>
      </c>
      <c r="N210" s="23" t="s">
        <v>4344</v>
      </c>
      <c r="O210" s="23" t="s">
        <v>1123</v>
      </c>
      <c r="P210" s="23" t="s">
        <v>4347</v>
      </c>
      <c r="Q210" s="23">
        <v>200</v>
      </c>
      <c r="R2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0" s="77">
        <v>44986</v>
      </c>
      <c r="U210" s="23">
        <v>2</v>
      </c>
      <c r="V210" s="23" t="s">
        <v>5748</v>
      </c>
      <c r="W210" s="23" t="s">
        <v>482</v>
      </c>
      <c r="Z210" s="10"/>
      <c r="AA210" s="32" t="str" cm="1">
        <f t="array" ref="AA210">IFERROR(TRANSPOSE(_xlfn._xlws.SORT(_xlfn.UNIQUE(_xlfn._xlws.FILTER(idTable[[Sub System Class]:[Sub System Class]],(idTable[[Asset Category]:[Asset Category]]=$N210)* (idTable[[Sub System Type]:[Sub System Type]]=$O210))))),"")</f>
        <v>Venturi Valve</v>
      </c>
      <c r="AJ210" s="32" cm="1">
        <f t="array" ref="AJ210:AS210">IFERROR(TRANSPOSE(_xlfn._xlws.SORT(_xlfn.UNIQUE(_xlfn._xlws.FILTER(idTable[[Equipment Size]:[Equipment Size]],(idTable[[Asset Category]:[Asset Category]]=$N210)* (idTable[[Sub System Type]:[Sub System Type]]=$O210)*(idTable[[Sub System Class]:[Sub System Class]]=$P210))))),"")</f>
        <v>200</v>
      </c>
      <c r="AK210" s="32">
        <v>400</v>
      </c>
      <c r="AL210" s="32">
        <v>600</v>
      </c>
      <c r="AM210" s="32">
        <v>800</v>
      </c>
      <c r="AN210" s="32">
        <v>1000</v>
      </c>
      <c r="AO210" s="32">
        <v>1200</v>
      </c>
      <c r="AP210" s="32">
        <v>1500</v>
      </c>
      <c r="AQ210" s="32">
        <v>2000</v>
      </c>
      <c r="AR210" s="32">
        <v>2400</v>
      </c>
      <c r="AS210" s="32">
        <v>3000</v>
      </c>
      <c r="BG210" s="32"/>
    </row>
    <row r="211" spans="1:59" x14ac:dyDescent="0.3">
      <c r="A211" s="32" t="s">
        <v>5332</v>
      </c>
      <c r="B211" s="23" t="s">
        <v>5378</v>
      </c>
      <c r="C211" s="23" t="s">
        <v>81</v>
      </c>
      <c r="D211" s="23" t="s">
        <v>212</v>
      </c>
      <c r="F211" s="23" t="s">
        <v>91</v>
      </c>
      <c r="G211" s="23" t="s">
        <v>5348</v>
      </c>
      <c r="H211" s="23" t="s">
        <v>5403</v>
      </c>
      <c r="I211" s="23">
        <v>710</v>
      </c>
      <c r="J211" s="23" t="s">
        <v>1109</v>
      </c>
      <c r="K211" s="23">
        <v>0</v>
      </c>
      <c r="L211" s="23">
        <v>5000</v>
      </c>
      <c r="M2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H-VTI-NO--800</v>
      </c>
      <c r="N211" s="23" t="s">
        <v>4344</v>
      </c>
      <c r="O211" s="23" t="s">
        <v>1123</v>
      </c>
      <c r="P211" s="23" t="s">
        <v>4347</v>
      </c>
      <c r="Q211" s="23">
        <v>800</v>
      </c>
      <c r="R2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1" s="77">
        <v>44986</v>
      </c>
      <c r="U211" s="23">
        <v>2</v>
      </c>
      <c r="V211" s="23" t="s">
        <v>5748</v>
      </c>
      <c r="W211" s="23" t="s">
        <v>434</v>
      </c>
      <c r="Z211" s="10"/>
      <c r="AA211" s="32" t="str" cm="1">
        <f t="array" ref="AA211">IFERROR(TRANSPOSE(_xlfn._xlws.SORT(_xlfn.UNIQUE(_xlfn._xlws.FILTER(idTable[[Sub System Class]:[Sub System Class]],(idTable[[Asset Category]:[Asset Category]]=$N211)* (idTable[[Sub System Type]:[Sub System Type]]=$O211))))),"")</f>
        <v>Venturi Valve</v>
      </c>
      <c r="AJ211" s="32" cm="1">
        <f t="array" ref="AJ211:AS211">IFERROR(TRANSPOSE(_xlfn._xlws.SORT(_xlfn.UNIQUE(_xlfn._xlws.FILTER(idTable[[Equipment Size]:[Equipment Size]],(idTable[[Asset Category]:[Asset Category]]=$N211)* (idTable[[Sub System Type]:[Sub System Type]]=$O211)*(idTable[[Sub System Class]:[Sub System Class]]=$P211))))),"")</f>
        <v>200</v>
      </c>
      <c r="AK211" s="32">
        <v>400</v>
      </c>
      <c r="AL211" s="32">
        <v>600</v>
      </c>
      <c r="AM211" s="32">
        <v>800</v>
      </c>
      <c r="AN211" s="32">
        <v>1000</v>
      </c>
      <c r="AO211" s="32">
        <v>1200</v>
      </c>
      <c r="AP211" s="32">
        <v>1500</v>
      </c>
      <c r="AQ211" s="32">
        <v>2000</v>
      </c>
      <c r="AR211" s="32">
        <v>2400</v>
      </c>
      <c r="AS211" s="32">
        <v>3000</v>
      </c>
      <c r="BG211" s="32"/>
    </row>
    <row r="212" spans="1:59" x14ac:dyDescent="0.3">
      <c r="A212" s="32" t="s">
        <v>5332</v>
      </c>
      <c r="B212" s="23" t="s">
        <v>5379</v>
      </c>
      <c r="C212" s="23" t="s">
        <v>81</v>
      </c>
      <c r="D212" s="23" t="s">
        <v>212</v>
      </c>
      <c r="F212" s="23" t="s">
        <v>91</v>
      </c>
      <c r="G212" s="23" t="s">
        <v>5348</v>
      </c>
      <c r="H212" s="23" t="s">
        <v>5404</v>
      </c>
      <c r="I212" s="23">
        <v>1480</v>
      </c>
      <c r="J212" s="23" t="s">
        <v>1109</v>
      </c>
      <c r="K212" s="23">
        <v>0</v>
      </c>
      <c r="L212" s="23">
        <v>5000</v>
      </c>
      <c r="M2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212" s="23" t="s">
        <v>4344</v>
      </c>
      <c r="O212" s="23" t="s">
        <v>1123</v>
      </c>
      <c r="P212" s="23" t="s">
        <v>4347</v>
      </c>
      <c r="Q212" s="23">
        <v>1500</v>
      </c>
      <c r="R2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2" s="77">
        <v>44986</v>
      </c>
      <c r="U212" s="23">
        <v>2</v>
      </c>
      <c r="V212" s="23" t="s">
        <v>5799</v>
      </c>
      <c r="W212" s="23" t="s">
        <v>488</v>
      </c>
      <c r="Z212" s="10"/>
      <c r="AA212" s="32" t="str" cm="1">
        <f t="array" ref="AA212">IFERROR(TRANSPOSE(_xlfn._xlws.SORT(_xlfn.UNIQUE(_xlfn._xlws.FILTER(idTable[[Sub System Class]:[Sub System Class]],(idTable[[Asset Category]:[Asset Category]]=$N212)* (idTable[[Sub System Type]:[Sub System Type]]=$O212))))),"")</f>
        <v>Venturi Valve</v>
      </c>
      <c r="AJ212" s="32" cm="1">
        <f t="array" ref="AJ212:AS212">IFERROR(TRANSPOSE(_xlfn._xlws.SORT(_xlfn.UNIQUE(_xlfn._xlws.FILTER(idTable[[Equipment Size]:[Equipment Size]],(idTable[[Asset Category]:[Asset Category]]=$N212)* (idTable[[Sub System Type]:[Sub System Type]]=$O212)*(idTable[[Sub System Class]:[Sub System Class]]=$P212))))),"")</f>
        <v>200</v>
      </c>
      <c r="AK212" s="32">
        <v>400</v>
      </c>
      <c r="AL212" s="32">
        <v>600</v>
      </c>
      <c r="AM212" s="32">
        <v>800</v>
      </c>
      <c r="AN212" s="32">
        <v>1000</v>
      </c>
      <c r="AO212" s="32">
        <v>1200</v>
      </c>
      <c r="AP212" s="32">
        <v>1500</v>
      </c>
      <c r="AQ212" s="32">
        <v>2000</v>
      </c>
      <c r="AR212" s="32">
        <v>2400</v>
      </c>
      <c r="AS212" s="32">
        <v>3000</v>
      </c>
      <c r="BG212" s="32"/>
    </row>
    <row r="213" spans="1:59" x14ac:dyDescent="0.3">
      <c r="A213" s="32" t="s">
        <v>5332</v>
      </c>
      <c r="B213" s="23" t="s">
        <v>5380</v>
      </c>
      <c r="C213" s="23" t="s">
        <v>81</v>
      </c>
      <c r="D213" s="23" t="s">
        <v>212</v>
      </c>
      <c r="F213" s="23" t="s">
        <v>91</v>
      </c>
      <c r="G213" s="23" t="s">
        <v>5348</v>
      </c>
      <c r="H213" s="23" t="s">
        <v>5405</v>
      </c>
      <c r="I213" s="23">
        <v>1560</v>
      </c>
      <c r="J213" s="23" t="s">
        <v>1109</v>
      </c>
      <c r="K213" s="23">
        <v>0</v>
      </c>
      <c r="L213" s="23">
        <v>5000</v>
      </c>
      <c r="M2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213" s="23" t="s">
        <v>4344</v>
      </c>
      <c r="O213" s="23" t="s">
        <v>1123</v>
      </c>
      <c r="P213" s="23" t="s">
        <v>4347</v>
      </c>
      <c r="Q213" s="23">
        <v>1500</v>
      </c>
      <c r="R2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3" s="77">
        <v>44986</v>
      </c>
      <c r="U213" s="23">
        <v>2</v>
      </c>
      <c r="V213" s="23" t="s">
        <v>5799</v>
      </c>
      <c r="W213" s="23" t="s">
        <v>490</v>
      </c>
      <c r="Z213" s="10"/>
      <c r="AA213" s="32" t="str" cm="1">
        <f t="array" ref="AA213">IFERROR(TRANSPOSE(_xlfn._xlws.SORT(_xlfn.UNIQUE(_xlfn._xlws.FILTER(idTable[[Sub System Class]:[Sub System Class]],(idTable[[Asset Category]:[Asset Category]]=$N213)* (idTable[[Sub System Type]:[Sub System Type]]=$O213))))),"")</f>
        <v>Venturi Valve</v>
      </c>
      <c r="AJ213" s="32" cm="1">
        <f t="array" ref="AJ213:AS213">IFERROR(TRANSPOSE(_xlfn._xlws.SORT(_xlfn.UNIQUE(_xlfn._xlws.FILTER(idTable[[Equipment Size]:[Equipment Size]],(idTable[[Asset Category]:[Asset Category]]=$N213)* (idTable[[Sub System Type]:[Sub System Type]]=$O213)*(idTable[[Sub System Class]:[Sub System Class]]=$P213))))),"")</f>
        <v>200</v>
      </c>
      <c r="AK213" s="32">
        <v>400</v>
      </c>
      <c r="AL213" s="32">
        <v>600</v>
      </c>
      <c r="AM213" s="32">
        <v>800</v>
      </c>
      <c r="AN213" s="32">
        <v>1000</v>
      </c>
      <c r="AO213" s="32">
        <v>1200</v>
      </c>
      <c r="AP213" s="32">
        <v>1500</v>
      </c>
      <c r="AQ213" s="32">
        <v>2000</v>
      </c>
      <c r="AR213" s="32">
        <v>2400</v>
      </c>
      <c r="AS213" s="32">
        <v>3000</v>
      </c>
      <c r="BG213" s="32"/>
    </row>
    <row r="214" spans="1:59" x14ac:dyDescent="0.3">
      <c r="A214" s="32" t="s">
        <v>5332</v>
      </c>
      <c r="B214" s="23" t="s">
        <v>5381</v>
      </c>
      <c r="C214" s="23" t="s">
        <v>81</v>
      </c>
      <c r="D214" s="23" t="s">
        <v>212</v>
      </c>
      <c r="F214" s="23" t="s">
        <v>91</v>
      </c>
      <c r="G214" s="23" t="s">
        <v>5348</v>
      </c>
      <c r="H214" s="23" t="s">
        <v>5406</v>
      </c>
      <c r="I214" s="23">
        <v>1330</v>
      </c>
      <c r="J214" s="23" t="s">
        <v>1109</v>
      </c>
      <c r="K214" s="23">
        <v>0</v>
      </c>
      <c r="L214" s="23">
        <v>5000</v>
      </c>
      <c r="M2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214" s="23" t="s">
        <v>4344</v>
      </c>
      <c r="O214" s="23" t="s">
        <v>1123</v>
      </c>
      <c r="P214" s="23" t="s">
        <v>4347</v>
      </c>
      <c r="Q214" s="23">
        <v>1500</v>
      </c>
      <c r="R2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4" s="77">
        <v>44986</v>
      </c>
      <c r="U214" s="23">
        <v>2</v>
      </c>
      <c r="V214" s="23" t="s">
        <v>5799</v>
      </c>
      <c r="W214" s="23" t="s">
        <v>492</v>
      </c>
      <c r="Z214" s="10"/>
      <c r="AA214" s="32" t="str" cm="1">
        <f t="array" ref="AA214">IFERROR(TRANSPOSE(_xlfn._xlws.SORT(_xlfn.UNIQUE(_xlfn._xlws.FILTER(idTable[[Sub System Class]:[Sub System Class]],(idTable[[Asset Category]:[Asset Category]]=$N214)* (idTable[[Sub System Type]:[Sub System Type]]=$O214))))),"")</f>
        <v>Venturi Valve</v>
      </c>
      <c r="AJ214" s="32" cm="1">
        <f t="array" ref="AJ214:AS214">IFERROR(TRANSPOSE(_xlfn._xlws.SORT(_xlfn.UNIQUE(_xlfn._xlws.FILTER(idTable[[Equipment Size]:[Equipment Size]],(idTable[[Asset Category]:[Asset Category]]=$N214)* (idTable[[Sub System Type]:[Sub System Type]]=$O214)*(idTable[[Sub System Class]:[Sub System Class]]=$P214))))),"")</f>
        <v>200</v>
      </c>
      <c r="AK214" s="32">
        <v>400</v>
      </c>
      <c r="AL214" s="32">
        <v>600</v>
      </c>
      <c r="AM214" s="32">
        <v>800</v>
      </c>
      <c r="AN214" s="32">
        <v>1000</v>
      </c>
      <c r="AO214" s="32">
        <v>1200</v>
      </c>
      <c r="AP214" s="32">
        <v>1500</v>
      </c>
      <c r="AQ214" s="32">
        <v>2000</v>
      </c>
      <c r="AR214" s="32">
        <v>2400</v>
      </c>
      <c r="AS214" s="32">
        <v>3000</v>
      </c>
      <c r="BG214" s="32"/>
    </row>
    <row r="215" spans="1:59" x14ac:dyDescent="0.3">
      <c r="A215" s="32" t="s">
        <v>5332</v>
      </c>
      <c r="B215" s="23" t="s">
        <v>5382</v>
      </c>
      <c r="C215" s="23" t="s">
        <v>81</v>
      </c>
      <c r="D215" s="23" t="s">
        <v>212</v>
      </c>
      <c r="F215" s="23" t="s">
        <v>91</v>
      </c>
      <c r="G215" s="23" t="s">
        <v>5348</v>
      </c>
      <c r="H215" s="23" t="s">
        <v>5407</v>
      </c>
      <c r="I215" s="23">
        <v>1080</v>
      </c>
      <c r="J215" s="23" t="s">
        <v>1109</v>
      </c>
      <c r="K215" s="23">
        <v>0</v>
      </c>
      <c r="L215" s="23">
        <v>5000</v>
      </c>
      <c r="M2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H-VTI-NO--1000</v>
      </c>
      <c r="N215" s="23" t="s">
        <v>4344</v>
      </c>
      <c r="O215" s="23" t="s">
        <v>1123</v>
      </c>
      <c r="P215" s="23" t="s">
        <v>4347</v>
      </c>
      <c r="Q215" s="23">
        <v>1000</v>
      </c>
      <c r="R2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5" s="77">
        <v>44986</v>
      </c>
      <c r="U215" s="23">
        <v>2</v>
      </c>
      <c r="V215" s="23" t="s">
        <v>5799</v>
      </c>
      <c r="W215" s="23" t="s">
        <v>492</v>
      </c>
      <c r="Z215" s="10"/>
      <c r="AA215" s="32" t="str" cm="1">
        <f t="array" ref="AA215">IFERROR(TRANSPOSE(_xlfn._xlws.SORT(_xlfn.UNIQUE(_xlfn._xlws.FILTER(idTable[[Sub System Class]:[Sub System Class]],(idTable[[Asset Category]:[Asset Category]]=$N215)* (idTable[[Sub System Type]:[Sub System Type]]=$O215))))),"")</f>
        <v>Venturi Valve</v>
      </c>
      <c r="AJ215" s="32" cm="1">
        <f t="array" ref="AJ215:AS215">IFERROR(TRANSPOSE(_xlfn._xlws.SORT(_xlfn.UNIQUE(_xlfn._xlws.FILTER(idTable[[Equipment Size]:[Equipment Size]],(idTable[[Asset Category]:[Asset Category]]=$N215)* (idTable[[Sub System Type]:[Sub System Type]]=$O215)*(idTable[[Sub System Class]:[Sub System Class]]=$P215))))),"")</f>
        <v>200</v>
      </c>
      <c r="AK215" s="32">
        <v>400</v>
      </c>
      <c r="AL215" s="32">
        <v>600</v>
      </c>
      <c r="AM215" s="32">
        <v>800</v>
      </c>
      <c r="AN215" s="32">
        <v>1000</v>
      </c>
      <c r="AO215" s="32">
        <v>1200</v>
      </c>
      <c r="AP215" s="32">
        <v>1500</v>
      </c>
      <c r="AQ215" s="32">
        <v>2000</v>
      </c>
      <c r="AR215" s="32">
        <v>2400</v>
      </c>
      <c r="AS215" s="32">
        <v>3000</v>
      </c>
      <c r="BG215" s="32"/>
    </row>
    <row r="216" spans="1:59" s="62" customFormat="1" x14ac:dyDescent="0.3">
      <c r="A216" s="32" t="s">
        <v>5332</v>
      </c>
      <c r="B216" s="23" t="s">
        <v>5383</v>
      </c>
      <c r="C216" s="23" t="s">
        <v>81</v>
      </c>
      <c r="D216" s="23" t="s">
        <v>212</v>
      </c>
      <c r="E216" s="23"/>
      <c r="F216" s="23" t="s">
        <v>91</v>
      </c>
      <c r="G216" s="23" t="s">
        <v>5348</v>
      </c>
      <c r="H216" s="23" t="s">
        <v>5896</v>
      </c>
      <c r="I216" s="23">
        <v>2030</v>
      </c>
      <c r="J216" s="23" t="s">
        <v>1109</v>
      </c>
      <c r="K216" s="23">
        <v>0</v>
      </c>
      <c r="L216" s="23">
        <v>5000</v>
      </c>
      <c r="M2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216" s="23" t="s">
        <v>4344</v>
      </c>
      <c r="O216" s="23" t="s">
        <v>1123</v>
      </c>
      <c r="P216" s="23" t="s">
        <v>4347</v>
      </c>
      <c r="Q216" s="23">
        <v>2000</v>
      </c>
      <c r="R2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6" s="77">
        <v>44986</v>
      </c>
      <c r="U216" s="23">
        <v>2</v>
      </c>
      <c r="V216" s="23" t="s">
        <v>5751</v>
      </c>
      <c r="W216" s="23" t="s">
        <v>494</v>
      </c>
      <c r="X216" s="10"/>
      <c r="Y216" s="10"/>
      <c r="Z216" s="10"/>
      <c r="AA216" s="32" t="str" cm="1">
        <f t="array" ref="AA216">IFERROR(TRANSPOSE(_xlfn._xlws.SORT(_xlfn.UNIQUE(_xlfn._xlws.FILTER(idTable[[Sub System Class]:[Sub System Class]],(idTable[[Asset Category]:[Asset Category]]=$N216)* (idTable[[Sub System Type]:[Sub System Type]]=$O216))))),"")</f>
        <v>Venturi Valve</v>
      </c>
      <c r="AB216" s="32"/>
      <c r="AC216" s="32"/>
      <c r="AD216" s="32"/>
      <c r="AE216" s="32"/>
      <c r="AF216" s="32"/>
      <c r="AG216" s="32"/>
      <c r="AH216" s="32"/>
      <c r="AI216" s="32"/>
      <c r="AJ216" s="32" cm="1">
        <f t="array" ref="AJ216:AS216">IFERROR(TRANSPOSE(_xlfn._xlws.SORT(_xlfn.UNIQUE(_xlfn._xlws.FILTER(idTable[[Equipment Size]:[Equipment Size]],(idTable[[Asset Category]:[Asset Category]]=$N216)* (idTable[[Sub System Type]:[Sub System Type]]=$O216)*(idTable[[Sub System Class]:[Sub System Class]]=$P216))))),"")</f>
        <v>200</v>
      </c>
      <c r="AK216" s="60">
        <v>400</v>
      </c>
      <c r="AL216" s="60">
        <v>600</v>
      </c>
      <c r="AM216" s="60">
        <v>800</v>
      </c>
      <c r="AN216" s="60">
        <v>1000</v>
      </c>
      <c r="AO216" s="60">
        <v>1200</v>
      </c>
      <c r="AP216" s="60">
        <v>1500</v>
      </c>
      <c r="AQ216" s="60">
        <v>2000</v>
      </c>
      <c r="AR216" s="60">
        <v>2400</v>
      </c>
      <c r="AS216" s="60">
        <v>3000</v>
      </c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</row>
    <row r="217" spans="1:59" x14ac:dyDescent="0.3">
      <c r="A217" s="32" t="s">
        <v>5332</v>
      </c>
      <c r="B217" s="23" t="s">
        <v>5384</v>
      </c>
      <c r="C217" s="23" t="s">
        <v>81</v>
      </c>
      <c r="D217" s="23" t="s">
        <v>212</v>
      </c>
      <c r="F217" s="23" t="s">
        <v>91</v>
      </c>
      <c r="G217" s="23" t="s">
        <v>5348</v>
      </c>
      <c r="H217" s="23" t="s">
        <v>5410</v>
      </c>
      <c r="I217" s="23">
        <v>600</v>
      </c>
      <c r="J217" s="23" t="s">
        <v>1109</v>
      </c>
      <c r="K217" s="23">
        <v>0</v>
      </c>
      <c r="L217" s="23">
        <v>5000</v>
      </c>
      <c r="M2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H-VTI-NO--600</v>
      </c>
      <c r="N217" s="23" t="s">
        <v>4344</v>
      </c>
      <c r="O217" s="23" t="s">
        <v>1123</v>
      </c>
      <c r="P217" s="23" t="s">
        <v>4347</v>
      </c>
      <c r="Q217" s="23">
        <v>600</v>
      </c>
      <c r="R2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7" s="77">
        <v>44986</v>
      </c>
      <c r="U217" s="23">
        <v>2</v>
      </c>
      <c r="V217" s="23" t="s">
        <v>5801</v>
      </c>
      <c r="W217" s="23" t="s">
        <v>496</v>
      </c>
      <c r="Z217" s="10"/>
      <c r="AA217" s="32" t="str" cm="1">
        <f t="array" ref="AA217">IFERROR(TRANSPOSE(_xlfn._xlws.SORT(_xlfn.UNIQUE(_xlfn._xlws.FILTER(idTable[[Sub System Class]:[Sub System Class]],(idTable[[Asset Category]:[Asset Category]]=$N217)* (idTable[[Sub System Type]:[Sub System Type]]=$O217))))),"")</f>
        <v>Venturi Valve</v>
      </c>
      <c r="AJ217" s="32" cm="1">
        <f t="array" ref="AJ217:AS217">IFERROR(TRANSPOSE(_xlfn._xlws.SORT(_xlfn.UNIQUE(_xlfn._xlws.FILTER(idTable[[Equipment Size]:[Equipment Size]],(idTable[[Asset Category]:[Asset Category]]=$N217)* (idTable[[Sub System Type]:[Sub System Type]]=$O217)*(idTable[[Sub System Class]:[Sub System Class]]=$P217))))),"")</f>
        <v>200</v>
      </c>
      <c r="AK217" s="32">
        <v>400</v>
      </c>
      <c r="AL217" s="32">
        <v>600</v>
      </c>
      <c r="AM217" s="32">
        <v>800</v>
      </c>
      <c r="AN217" s="32">
        <v>1000</v>
      </c>
      <c r="AO217" s="32">
        <v>1200</v>
      </c>
      <c r="AP217" s="32">
        <v>1500</v>
      </c>
      <c r="AQ217" s="32">
        <v>2000</v>
      </c>
      <c r="AR217" s="32">
        <v>2400</v>
      </c>
      <c r="AS217" s="32">
        <v>3000</v>
      </c>
      <c r="BG217" s="32"/>
    </row>
    <row r="218" spans="1:59" x14ac:dyDescent="0.3">
      <c r="A218" s="32" t="s">
        <v>5332</v>
      </c>
      <c r="B218" s="23" t="s">
        <v>5385</v>
      </c>
      <c r="C218" s="23" t="s">
        <v>81</v>
      </c>
      <c r="D218" s="23" t="s">
        <v>212</v>
      </c>
      <c r="F218" s="23" t="s">
        <v>91</v>
      </c>
      <c r="G218" s="23" t="s">
        <v>5348</v>
      </c>
      <c r="H218" s="23" t="s">
        <v>5411</v>
      </c>
      <c r="I218" s="23">
        <v>1020</v>
      </c>
      <c r="J218" s="23" t="s">
        <v>1109</v>
      </c>
      <c r="K218" s="23">
        <v>0</v>
      </c>
      <c r="L218" s="23">
        <v>5000</v>
      </c>
      <c r="M2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H-VTI-NO--1000</v>
      </c>
      <c r="N218" s="23" t="s">
        <v>4344</v>
      </c>
      <c r="O218" s="23" t="s">
        <v>1123</v>
      </c>
      <c r="P218" s="23" t="s">
        <v>4347</v>
      </c>
      <c r="Q218" s="23">
        <v>1000</v>
      </c>
      <c r="R2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8" s="77">
        <v>44986</v>
      </c>
      <c r="U218" s="23">
        <v>2</v>
      </c>
      <c r="V218" s="23" t="s">
        <v>5751</v>
      </c>
      <c r="W218" s="23" t="s">
        <v>498</v>
      </c>
      <c r="Z218" s="10"/>
      <c r="AA218" s="32" t="str" cm="1">
        <f t="array" ref="AA218">IFERROR(TRANSPOSE(_xlfn._xlws.SORT(_xlfn.UNIQUE(_xlfn._xlws.FILTER(idTable[[Sub System Class]:[Sub System Class]],(idTable[[Asset Category]:[Asset Category]]=$N218)* (idTable[[Sub System Type]:[Sub System Type]]=$O218))))),"")</f>
        <v>Venturi Valve</v>
      </c>
      <c r="AJ218" s="32" cm="1">
        <f t="array" ref="AJ218:AS218">IFERROR(TRANSPOSE(_xlfn._xlws.SORT(_xlfn.UNIQUE(_xlfn._xlws.FILTER(idTable[[Equipment Size]:[Equipment Size]],(idTable[[Asset Category]:[Asset Category]]=$N218)* (idTable[[Sub System Type]:[Sub System Type]]=$O218)*(idTable[[Sub System Class]:[Sub System Class]]=$P218))))),"")</f>
        <v>200</v>
      </c>
      <c r="AK218" s="32">
        <v>400</v>
      </c>
      <c r="AL218" s="32">
        <v>600</v>
      </c>
      <c r="AM218" s="32">
        <v>800</v>
      </c>
      <c r="AN218" s="32">
        <v>1000</v>
      </c>
      <c r="AO218" s="32">
        <v>1200</v>
      </c>
      <c r="AP218" s="32">
        <v>1500</v>
      </c>
      <c r="AQ218" s="32">
        <v>2000</v>
      </c>
      <c r="AR218" s="32">
        <v>2400</v>
      </c>
      <c r="AS218" s="32">
        <v>3000</v>
      </c>
      <c r="BG218" s="32"/>
    </row>
    <row r="219" spans="1:59" x14ac:dyDescent="0.3">
      <c r="A219" s="32" t="s">
        <v>5332</v>
      </c>
      <c r="B219" s="23" t="s">
        <v>5386</v>
      </c>
      <c r="C219" s="23" t="s">
        <v>81</v>
      </c>
      <c r="D219" s="23" t="s">
        <v>212</v>
      </c>
      <c r="F219" s="23" t="s">
        <v>91</v>
      </c>
      <c r="G219" s="23" t="s">
        <v>5348</v>
      </c>
      <c r="H219" s="23" t="s">
        <v>5412</v>
      </c>
      <c r="I219" s="23">
        <v>620</v>
      </c>
      <c r="J219" s="23" t="s">
        <v>1109</v>
      </c>
      <c r="K219" s="23">
        <v>0</v>
      </c>
      <c r="L219" s="23">
        <v>5000</v>
      </c>
      <c r="M2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H-VTI-NO--600</v>
      </c>
      <c r="N219" s="23" t="s">
        <v>4344</v>
      </c>
      <c r="O219" s="23" t="s">
        <v>1123</v>
      </c>
      <c r="P219" s="23" t="s">
        <v>4347</v>
      </c>
      <c r="Q219" s="23">
        <v>600</v>
      </c>
      <c r="R2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1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19" s="77">
        <v>44986</v>
      </c>
      <c r="U219" s="23">
        <v>2</v>
      </c>
      <c r="V219" s="23" t="s">
        <v>5751</v>
      </c>
      <c r="W219" s="23" t="s">
        <v>5810</v>
      </c>
      <c r="Z219" s="10"/>
      <c r="AA219" s="32" t="str" cm="1">
        <f t="array" ref="AA219">IFERROR(TRANSPOSE(_xlfn._xlws.SORT(_xlfn.UNIQUE(_xlfn._xlws.FILTER(idTable[[Sub System Class]:[Sub System Class]],(idTable[[Asset Category]:[Asset Category]]=$N219)* (idTable[[Sub System Type]:[Sub System Type]]=$O219))))),"")</f>
        <v>Venturi Valve</v>
      </c>
      <c r="AJ219" s="32" cm="1">
        <f t="array" ref="AJ219:AS219">IFERROR(TRANSPOSE(_xlfn._xlws.SORT(_xlfn.UNIQUE(_xlfn._xlws.FILTER(idTable[[Equipment Size]:[Equipment Size]],(idTable[[Asset Category]:[Asset Category]]=$N219)* (idTable[[Sub System Type]:[Sub System Type]]=$O219)*(idTable[[Sub System Class]:[Sub System Class]]=$P219))))),"")</f>
        <v>200</v>
      </c>
      <c r="AK219" s="32">
        <v>400</v>
      </c>
      <c r="AL219" s="32">
        <v>600</v>
      </c>
      <c r="AM219" s="32">
        <v>800</v>
      </c>
      <c r="AN219" s="32">
        <v>1000</v>
      </c>
      <c r="AO219" s="32">
        <v>1200</v>
      </c>
      <c r="AP219" s="32">
        <v>1500</v>
      </c>
      <c r="AQ219" s="32">
        <v>2000</v>
      </c>
      <c r="AR219" s="32">
        <v>2400</v>
      </c>
      <c r="AS219" s="32">
        <v>3000</v>
      </c>
      <c r="BG219" s="32"/>
    </row>
    <row r="220" spans="1:59" x14ac:dyDescent="0.3">
      <c r="A220" s="32" t="s">
        <v>5332</v>
      </c>
      <c r="B220" s="23" t="s">
        <v>5387</v>
      </c>
      <c r="C220" s="23" t="s">
        <v>81</v>
      </c>
      <c r="D220" s="23" t="s">
        <v>212</v>
      </c>
      <c r="F220" s="23" t="s">
        <v>91</v>
      </c>
      <c r="G220" s="23" t="s">
        <v>5348</v>
      </c>
      <c r="H220" s="23" t="s">
        <v>5413</v>
      </c>
      <c r="I220" s="23">
        <v>225</v>
      </c>
      <c r="J220" s="23" t="s">
        <v>1109</v>
      </c>
      <c r="K220" s="23">
        <v>0</v>
      </c>
      <c r="L220" s="23">
        <v>5000</v>
      </c>
      <c r="M2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</v>
      </c>
      <c r="N220" s="23" t="s">
        <v>4344</v>
      </c>
      <c r="O220" s="23" t="s">
        <v>1123</v>
      </c>
      <c r="P220" s="23" t="s">
        <v>4347</v>
      </c>
      <c r="Q220" s="23">
        <v>200</v>
      </c>
      <c r="R2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0" s="77">
        <v>44986</v>
      </c>
      <c r="U220" s="23">
        <v>2</v>
      </c>
      <c r="V220" s="23" t="s">
        <v>5751</v>
      </c>
      <c r="W220" s="23" t="s">
        <v>5811</v>
      </c>
      <c r="Z220" s="10"/>
      <c r="AA220" s="32" t="str" cm="1">
        <f t="array" ref="AA220">IFERROR(TRANSPOSE(_xlfn._xlws.SORT(_xlfn.UNIQUE(_xlfn._xlws.FILTER(idTable[[Sub System Class]:[Sub System Class]],(idTable[[Asset Category]:[Asset Category]]=$N220)* (idTable[[Sub System Type]:[Sub System Type]]=$O220))))),"")</f>
        <v>Venturi Valve</v>
      </c>
      <c r="AJ220" s="32" cm="1">
        <f t="array" ref="AJ220:AS220">IFERROR(TRANSPOSE(_xlfn._xlws.SORT(_xlfn.UNIQUE(_xlfn._xlws.FILTER(idTable[[Equipment Size]:[Equipment Size]],(idTable[[Asset Category]:[Asset Category]]=$N220)* (idTable[[Sub System Type]:[Sub System Type]]=$O220)*(idTable[[Sub System Class]:[Sub System Class]]=$P220))))),"")</f>
        <v>200</v>
      </c>
      <c r="AK220" s="32">
        <v>400</v>
      </c>
      <c r="AL220" s="32">
        <v>600</v>
      </c>
      <c r="AM220" s="32">
        <v>800</v>
      </c>
      <c r="AN220" s="32">
        <v>1000</v>
      </c>
      <c r="AO220" s="32">
        <v>1200</v>
      </c>
      <c r="AP220" s="32">
        <v>1500</v>
      </c>
      <c r="AQ220" s="32">
        <v>2000</v>
      </c>
      <c r="AR220" s="32">
        <v>2400</v>
      </c>
      <c r="AS220" s="32">
        <v>3000</v>
      </c>
      <c r="BG220" s="32"/>
    </row>
    <row r="221" spans="1:59" x14ac:dyDescent="0.3">
      <c r="A221" s="32" t="s">
        <v>5332</v>
      </c>
      <c r="B221" s="23" t="s">
        <v>5388</v>
      </c>
      <c r="C221" s="23" t="s">
        <v>81</v>
      </c>
      <c r="D221" s="23" t="s">
        <v>212</v>
      </c>
      <c r="F221" s="23" t="s">
        <v>91</v>
      </c>
      <c r="G221" s="23" t="s">
        <v>5348</v>
      </c>
      <c r="H221" s="23" t="s">
        <v>5414</v>
      </c>
      <c r="I221" s="23">
        <v>420</v>
      </c>
      <c r="J221" s="23" t="s">
        <v>1109</v>
      </c>
      <c r="K221" s="23">
        <v>0</v>
      </c>
      <c r="L221" s="23">
        <v>5000</v>
      </c>
      <c r="M2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221" s="23" t="s">
        <v>4344</v>
      </c>
      <c r="O221" s="23" t="s">
        <v>1123</v>
      </c>
      <c r="P221" s="23" t="s">
        <v>4347</v>
      </c>
      <c r="Q221" s="23">
        <v>400</v>
      </c>
      <c r="R2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1" s="77">
        <v>44986</v>
      </c>
      <c r="U221" s="23">
        <v>2</v>
      </c>
      <c r="V221" s="23" t="s">
        <v>436</v>
      </c>
      <c r="W221" s="23" t="s">
        <v>5812</v>
      </c>
      <c r="Z221" s="10"/>
      <c r="AA221" s="32" t="str" cm="1">
        <f t="array" ref="AA221">IFERROR(TRANSPOSE(_xlfn._xlws.SORT(_xlfn.UNIQUE(_xlfn._xlws.FILTER(idTable[[Sub System Class]:[Sub System Class]],(idTable[[Asset Category]:[Asset Category]]=$N221)* (idTable[[Sub System Type]:[Sub System Type]]=$O221))))),"")</f>
        <v>Venturi Valve</v>
      </c>
      <c r="AJ221" s="32" cm="1">
        <f t="array" ref="AJ221:AS221">IFERROR(TRANSPOSE(_xlfn._xlws.SORT(_xlfn.UNIQUE(_xlfn._xlws.FILTER(idTable[[Equipment Size]:[Equipment Size]],(idTable[[Asset Category]:[Asset Category]]=$N221)* (idTable[[Sub System Type]:[Sub System Type]]=$O221)*(idTable[[Sub System Class]:[Sub System Class]]=$P221))))),"")</f>
        <v>200</v>
      </c>
      <c r="AK221" s="32">
        <v>400</v>
      </c>
      <c r="AL221" s="32">
        <v>600</v>
      </c>
      <c r="AM221" s="32">
        <v>800</v>
      </c>
      <c r="AN221" s="32">
        <v>1000</v>
      </c>
      <c r="AO221" s="32">
        <v>1200</v>
      </c>
      <c r="AP221" s="32">
        <v>1500</v>
      </c>
      <c r="AQ221" s="32">
        <v>2000</v>
      </c>
      <c r="AR221" s="32">
        <v>2400</v>
      </c>
      <c r="AS221" s="32">
        <v>3000</v>
      </c>
      <c r="BG221" s="32"/>
    </row>
    <row r="222" spans="1:59" x14ac:dyDescent="0.3">
      <c r="A222" s="32" t="s">
        <v>5332</v>
      </c>
      <c r="B222" s="23" t="s">
        <v>5389</v>
      </c>
      <c r="C222" s="23" t="s">
        <v>81</v>
      </c>
      <c r="D222" s="23" t="s">
        <v>212</v>
      </c>
      <c r="F222" s="23" t="s">
        <v>91</v>
      </c>
      <c r="G222" s="23" t="s">
        <v>5348</v>
      </c>
      <c r="H222" s="23" t="s">
        <v>5415</v>
      </c>
      <c r="I222" s="23">
        <v>720</v>
      </c>
      <c r="J222" s="23" t="s">
        <v>1109</v>
      </c>
      <c r="K222" s="23">
        <v>0</v>
      </c>
      <c r="L222" s="23">
        <v>5000</v>
      </c>
      <c r="M2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H-VTI-NO--800</v>
      </c>
      <c r="N222" s="23" t="s">
        <v>4344</v>
      </c>
      <c r="O222" s="23" t="s">
        <v>1123</v>
      </c>
      <c r="P222" s="23" t="s">
        <v>4347</v>
      </c>
      <c r="Q222" s="23">
        <v>800</v>
      </c>
      <c r="R2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2" s="77">
        <v>44986</v>
      </c>
      <c r="U222" s="23">
        <v>2</v>
      </c>
      <c r="V222" s="23" t="s">
        <v>436</v>
      </c>
      <c r="W222" s="23" t="s">
        <v>5813</v>
      </c>
      <c r="Z222" s="10"/>
      <c r="AA222" s="32" t="str" cm="1">
        <f t="array" ref="AA222">IFERROR(TRANSPOSE(_xlfn._xlws.SORT(_xlfn.UNIQUE(_xlfn._xlws.FILTER(idTable[[Sub System Class]:[Sub System Class]],(idTable[[Asset Category]:[Asset Category]]=$N222)* (idTable[[Sub System Type]:[Sub System Type]]=$O222))))),"")</f>
        <v>Venturi Valve</v>
      </c>
      <c r="AJ222" s="32" cm="1">
        <f t="array" ref="AJ222:AS222">IFERROR(TRANSPOSE(_xlfn._xlws.SORT(_xlfn.UNIQUE(_xlfn._xlws.FILTER(idTable[[Equipment Size]:[Equipment Size]],(idTable[[Asset Category]:[Asset Category]]=$N222)* (idTable[[Sub System Type]:[Sub System Type]]=$O222)*(idTable[[Sub System Class]:[Sub System Class]]=$P222))))),"")</f>
        <v>200</v>
      </c>
      <c r="AK222" s="32">
        <v>400</v>
      </c>
      <c r="AL222" s="32">
        <v>600</v>
      </c>
      <c r="AM222" s="32">
        <v>800</v>
      </c>
      <c r="AN222" s="32">
        <v>1000</v>
      </c>
      <c r="AO222" s="32">
        <v>1200</v>
      </c>
      <c r="AP222" s="32">
        <v>1500</v>
      </c>
      <c r="AQ222" s="32">
        <v>2000</v>
      </c>
      <c r="AR222" s="32">
        <v>2400</v>
      </c>
      <c r="AS222" s="32">
        <v>3000</v>
      </c>
      <c r="BG222" s="32"/>
    </row>
    <row r="223" spans="1:59" x14ac:dyDescent="0.3">
      <c r="A223" s="32" t="s">
        <v>5332</v>
      </c>
      <c r="B223" s="23" t="s">
        <v>5416</v>
      </c>
      <c r="C223" s="23" t="s">
        <v>81</v>
      </c>
      <c r="D223" s="23" t="s">
        <v>212</v>
      </c>
      <c r="F223" s="23" t="s">
        <v>91</v>
      </c>
      <c r="G223" s="23" t="s">
        <v>5348</v>
      </c>
      <c r="H223" s="23" t="s">
        <v>5420</v>
      </c>
      <c r="I223" s="23">
        <v>460</v>
      </c>
      <c r="J223" s="23" t="s">
        <v>1109</v>
      </c>
      <c r="K223" s="23">
        <v>0</v>
      </c>
      <c r="L223" s="23">
        <v>5000</v>
      </c>
      <c r="M2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223" s="23" t="s">
        <v>4344</v>
      </c>
      <c r="O223" s="23" t="s">
        <v>1123</v>
      </c>
      <c r="P223" s="23" t="s">
        <v>4347</v>
      </c>
      <c r="Q223" s="23">
        <v>400</v>
      </c>
      <c r="R2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3" s="77">
        <v>44986</v>
      </c>
      <c r="U223" s="23">
        <v>2</v>
      </c>
      <c r="V223" s="23" t="s">
        <v>436</v>
      </c>
      <c r="W223" s="23" t="s">
        <v>5814</v>
      </c>
      <c r="Z223" s="10"/>
      <c r="AA223" s="32" t="str" cm="1">
        <f t="array" ref="AA223">IFERROR(TRANSPOSE(_xlfn._xlws.SORT(_xlfn.UNIQUE(_xlfn._xlws.FILTER(idTable[[Sub System Class]:[Sub System Class]],(idTable[[Asset Category]:[Asset Category]]=$N223)* (idTable[[Sub System Type]:[Sub System Type]]=$O223))))),"")</f>
        <v>Venturi Valve</v>
      </c>
      <c r="AJ223" s="32" cm="1">
        <f t="array" ref="AJ223:AS223">IFERROR(TRANSPOSE(_xlfn._xlws.SORT(_xlfn.UNIQUE(_xlfn._xlws.FILTER(idTable[[Equipment Size]:[Equipment Size]],(idTable[[Asset Category]:[Asset Category]]=$N223)* (idTable[[Sub System Type]:[Sub System Type]]=$O223)*(idTable[[Sub System Class]:[Sub System Class]]=$P223))))),"")</f>
        <v>200</v>
      </c>
      <c r="AK223" s="32">
        <v>400</v>
      </c>
      <c r="AL223" s="32">
        <v>600</v>
      </c>
      <c r="AM223" s="32">
        <v>800</v>
      </c>
      <c r="AN223" s="32">
        <v>1000</v>
      </c>
      <c r="AO223" s="32">
        <v>1200</v>
      </c>
      <c r="AP223" s="32">
        <v>1500</v>
      </c>
      <c r="AQ223" s="32">
        <v>2000</v>
      </c>
      <c r="AR223" s="32">
        <v>2400</v>
      </c>
      <c r="AS223" s="32">
        <v>3000</v>
      </c>
      <c r="BG223" s="32"/>
    </row>
    <row r="224" spans="1:59" x14ac:dyDescent="0.3">
      <c r="A224" s="32" t="s">
        <v>5332</v>
      </c>
      <c r="B224" s="23" t="s">
        <v>5417</v>
      </c>
      <c r="C224" s="23" t="s">
        <v>81</v>
      </c>
      <c r="D224" s="23" t="s">
        <v>212</v>
      </c>
      <c r="F224" s="23" t="s">
        <v>91</v>
      </c>
      <c r="G224" s="23" t="s">
        <v>5348</v>
      </c>
      <c r="H224" s="23" t="s">
        <v>5421</v>
      </c>
      <c r="I224" s="23">
        <v>390</v>
      </c>
      <c r="J224" s="23" t="s">
        <v>1109</v>
      </c>
      <c r="K224" s="23">
        <v>0</v>
      </c>
      <c r="L224" s="23">
        <v>5000</v>
      </c>
      <c r="M2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224" s="23" t="s">
        <v>4344</v>
      </c>
      <c r="O224" s="23" t="s">
        <v>1123</v>
      </c>
      <c r="P224" s="23" t="s">
        <v>4347</v>
      </c>
      <c r="Q224" s="23">
        <v>400</v>
      </c>
      <c r="R2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4" s="77">
        <v>44986</v>
      </c>
      <c r="U224" s="23">
        <v>2</v>
      </c>
      <c r="V224" s="23" t="s">
        <v>436</v>
      </c>
      <c r="W224" s="23" t="s">
        <v>504</v>
      </c>
      <c r="Z224" s="10"/>
      <c r="AA224" s="32" t="str" cm="1">
        <f t="array" ref="AA224">IFERROR(TRANSPOSE(_xlfn._xlws.SORT(_xlfn.UNIQUE(_xlfn._xlws.FILTER(idTable[[Sub System Class]:[Sub System Class]],(idTable[[Asset Category]:[Asset Category]]=$N224)* (idTable[[Sub System Type]:[Sub System Type]]=$O224))))),"")</f>
        <v>Venturi Valve</v>
      </c>
      <c r="AJ224" s="32" cm="1">
        <f t="array" ref="AJ224:AS224">IFERROR(TRANSPOSE(_xlfn._xlws.SORT(_xlfn.UNIQUE(_xlfn._xlws.FILTER(idTable[[Equipment Size]:[Equipment Size]],(idTable[[Asset Category]:[Asset Category]]=$N224)* (idTable[[Sub System Type]:[Sub System Type]]=$O224)*(idTable[[Sub System Class]:[Sub System Class]]=$P224))))),"")</f>
        <v>200</v>
      </c>
      <c r="AK224" s="32">
        <v>400</v>
      </c>
      <c r="AL224" s="32">
        <v>600</v>
      </c>
      <c r="AM224" s="32">
        <v>800</v>
      </c>
      <c r="AN224" s="32">
        <v>1000</v>
      </c>
      <c r="AO224" s="32">
        <v>1200</v>
      </c>
      <c r="AP224" s="32">
        <v>1500</v>
      </c>
      <c r="AQ224" s="32">
        <v>2000</v>
      </c>
      <c r="AR224" s="32">
        <v>2400</v>
      </c>
      <c r="AS224" s="32">
        <v>3000</v>
      </c>
      <c r="BG224" s="32"/>
    </row>
    <row r="225" spans="1:59" x14ac:dyDescent="0.3">
      <c r="A225" s="32" t="s">
        <v>5332</v>
      </c>
      <c r="B225" s="23" t="s">
        <v>5418</v>
      </c>
      <c r="C225" s="23" t="s">
        <v>81</v>
      </c>
      <c r="D225" s="23" t="s">
        <v>212</v>
      </c>
      <c r="F225" s="23" t="s">
        <v>91</v>
      </c>
      <c r="G225" s="23" t="s">
        <v>5348</v>
      </c>
      <c r="H225" s="23" t="s">
        <v>5422</v>
      </c>
      <c r="I225" s="23">
        <v>1310</v>
      </c>
      <c r="J225" s="23" t="s">
        <v>1109</v>
      </c>
      <c r="K225" s="23">
        <v>0</v>
      </c>
      <c r="L225" s="23">
        <v>5000</v>
      </c>
      <c r="M2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H-VTI-NO--1200</v>
      </c>
      <c r="N225" s="23" t="s">
        <v>4344</v>
      </c>
      <c r="O225" s="23" t="s">
        <v>1123</v>
      </c>
      <c r="P225" s="23" t="s">
        <v>4347</v>
      </c>
      <c r="Q225" s="23">
        <v>1200</v>
      </c>
      <c r="R2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5" s="77">
        <v>44986</v>
      </c>
      <c r="U225" s="23">
        <v>2</v>
      </c>
      <c r="V225" s="23" t="s">
        <v>436</v>
      </c>
      <c r="W225" s="23" t="s">
        <v>506</v>
      </c>
      <c r="Z225" s="10"/>
      <c r="AA225" s="32" t="str" cm="1">
        <f t="array" ref="AA225">IFERROR(TRANSPOSE(_xlfn._xlws.SORT(_xlfn.UNIQUE(_xlfn._xlws.FILTER(idTable[[Sub System Class]:[Sub System Class]],(idTable[[Asset Category]:[Asset Category]]=$N225)* (idTable[[Sub System Type]:[Sub System Type]]=$O225))))),"")</f>
        <v>Venturi Valve</v>
      </c>
      <c r="AJ225" s="32" cm="1">
        <f t="array" ref="AJ225:AS225">IFERROR(TRANSPOSE(_xlfn._xlws.SORT(_xlfn.UNIQUE(_xlfn._xlws.FILTER(idTable[[Equipment Size]:[Equipment Size]],(idTable[[Asset Category]:[Asset Category]]=$N225)* (idTable[[Sub System Type]:[Sub System Type]]=$O225)*(idTable[[Sub System Class]:[Sub System Class]]=$P225))))),"")</f>
        <v>200</v>
      </c>
      <c r="AK225" s="32">
        <v>400</v>
      </c>
      <c r="AL225" s="32">
        <v>600</v>
      </c>
      <c r="AM225" s="32">
        <v>800</v>
      </c>
      <c r="AN225" s="32">
        <v>1000</v>
      </c>
      <c r="AO225" s="32">
        <v>1200</v>
      </c>
      <c r="AP225" s="32">
        <v>1500</v>
      </c>
      <c r="AQ225" s="32">
        <v>2000</v>
      </c>
      <c r="AR225" s="32">
        <v>2400</v>
      </c>
      <c r="AS225" s="32">
        <v>3000</v>
      </c>
      <c r="BG225" s="32"/>
    </row>
    <row r="226" spans="1:59" x14ac:dyDescent="0.3">
      <c r="A226" s="32" t="s">
        <v>5332</v>
      </c>
      <c r="B226" s="23" t="s">
        <v>5409</v>
      </c>
      <c r="C226" s="23" t="s">
        <v>81</v>
      </c>
      <c r="D226" s="23" t="s">
        <v>212</v>
      </c>
      <c r="F226" s="23" t="s">
        <v>91</v>
      </c>
      <c r="G226" s="23" t="s">
        <v>5348</v>
      </c>
      <c r="H226" s="23" t="s">
        <v>5408</v>
      </c>
      <c r="I226" s="23">
        <v>130</v>
      </c>
      <c r="J226" s="23" t="s">
        <v>1109</v>
      </c>
      <c r="K226" s="23">
        <v>0</v>
      </c>
      <c r="L226" s="23">
        <v>5000</v>
      </c>
      <c r="M2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</v>
      </c>
      <c r="N226" s="23" t="s">
        <v>4344</v>
      </c>
      <c r="O226" s="23" t="s">
        <v>1123</v>
      </c>
      <c r="P226" s="23" t="s">
        <v>4347</v>
      </c>
      <c r="Q226" s="23">
        <v>200</v>
      </c>
      <c r="R2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6" s="77">
        <v>44986</v>
      </c>
      <c r="U226" s="23">
        <v>2</v>
      </c>
      <c r="V226" s="23" t="s">
        <v>5799</v>
      </c>
      <c r="W226" s="23" t="s">
        <v>5809</v>
      </c>
      <c r="Z226" s="10"/>
      <c r="AA226" s="32" t="str" cm="1">
        <f t="array" ref="AA226">IFERROR(TRANSPOSE(_xlfn._xlws.SORT(_xlfn.UNIQUE(_xlfn._xlws.FILTER(idTable[[Sub System Class]:[Sub System Class]],(idTable[[Asset Category]:[Asset Category]]=$N226)* (idTable[[Sub System Type]:[Sub System Type]]=$O226))))),"")</f>
        <v>Venturi Valve</v>
      </c>
      <c r="AJ226" s="32" cm="1">
        <f t="array" ref="AJ226:AS226">IFERROR(TRANSPOSE(_xlfn._xlws.SORT(_xlfn.UNIQUE(_xlfn._xlws.FILTER(idTable[[Equipment Size]:[Equipment Size]],(idTable[[Asset Category]:[Asset Category]]=$N226)* (idTable[[Sub System Type]:[Sub System Type]]=$O226)*(idTable[[Sub System Class]:[Sub System Class]]=$P226))))),"")</f>
        <v>200</v>
      </c>
      <c r="AK226" s="32">
        <v>400</v>
      </c>
      <c r="AL226" s="32">
        <v>600</v>
      </c>
      <c r="AM226" s="32">
        <v>800</v>
      </c>
      <c r="AN226" s="32">
        <v>1000</v>
      </c>
      <c r="AO226" s="32">
        <v>1200</v>
      </c>
      <c r="AP226" s="32">
        <v>1500</v>
      </c>
      <c r="AQ226" s="32">
        <v>2000</v>
      </c>
      <c r="AR226" s="32">
        <v>2400</v>
      </c>
      <c r="AS226" s="32">
        <v>3000</v>
      </c>
      <c r="BG226" s="32"/>
    </row>
    <row r="227" spans="1:59" x14ac:dyDescent="0.3">
      <c r="A227" s="32" t="s">
        <v>5332</v>
      </c>
      <c r="B227" s="23" t="s">
        <v>5419</v>
      </c>
      <c r="C227" s="23" t="s">
        <v>81</v>
      </c>
      <c r="D227" s="23" t="s">
        <v>212</v>
      </c>
      <c r="F227" s="23" t="s">
        <v>91</v>
      </c>
      <c r="G227" s="23" t="s">
        <v>5348</v>
      </c>
      <c r="H227" s="23" t="s">
        <v>5423</v>
      </c>
      <c r="I227" s="23">
        <v>1250</v>
      </c>
      <c r="J227" s="23" t="s">
        <v>1109</v>
      </c>
      <c r="K227" s="23">
        <v>0</v>
      </c>
      <c r="L227" s="23">
        <v>5000</v>
      </c>
      <c r="M2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H-VTI-NO--1200</v>
      </c>
      <c r="N227" s="23" t="s">
        <v>4344</v>
      </c>
      <c r="O227" s="23" t="s">
        <v>1123</v>
      </c>
      <c r="P227" s="23" t="s">
        <v>4347</v>
      </c>
      <c r="Q227" s="23">
        <v>1200</v>
      </c>
      <c r="R2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7" s="77">
        <v>44986</v>
      </c>
      <c r="U227" s="23">
        <v>2</v>
      </c>
      <c r="V227" s="23" t="s">
        <v>509</v>
      </c>
      <c r="W227" s="23" t="s">
        <v>511</v>
      </c>
      <c r="Z227" s="10"/>
      <c r="AA227" s="32" t="str" cm="1">
        <f t="array" ref="AA227">IFERROR(TRANSPOSE(_xlfn._xlws.SORT(_xlfn.UNIQUE(_xlfn._xlws.FILTER(idTable[[Sub System Class]:[Sub System Class]],(idTable[[Asset Category]:[Asset Category]]=$N227)* (idTable[[Sub System Type]:[Sub System Type]]=$O227))))),"")</f>
        <v>Venturi Valve</v>
      </c>
      <c r="AJ227" s="32" cm="1">
        <f t="array" ref="AJ227:AS227">IFERROR(TRANSPOSE(_xlfn._xlws.SORT(_xlfn.UNIQUE(_xlfn._xlws.FILTER(idTable[[Equipment Size]:[Equipment Size]],(idTable[[Asset Category]:[Asset Category]]=$N227)* (idTable[[Sub System Type]:[Sub System Type]]=$O227)*(idTable[[Sub System Class]:[Sub System Class]]=$P227))))),"")</f>
        <v>200</v>
      </c>
      <c r="AK227" s="32">
        <v>400</v>
      </c>
      <c r="AL227" s="32">
        <v>600</v>
      </c>
      <c r="AM227" s="32">
        <v>800</v>
      </c>
      <c r="AN227" s="32">
        <v>1000</v>
      </c>
      <c r="AO227" s="32">
        <v>1200</v>
      </c>
      <c r="AP227" s="32">
        <v>1500</v>
      </c>
      <c r="AQ227" s="32">
        <v>2000</v>
      </c>
      <c r="AR227" s="32">
        <v>2400</v>
      </c>
      <c r="AS227" s="32">
        <v>3000</v>
      </c>
      <c r="BG227" s="32"/>
    </row>
    <row r="228" spans="1:59" x14ac:dyDescent="0.3">
      <c r="A228" s="32" t="s">
        <v>5332</v>
      </c>
      <c r="B228" s="23" t="s">
        <v>5424</v>
      </c>
      <c r="C228" s="23" t="s">
        <v>81</v>
      </c>
      <c r="D228" s="23" t="s">
        <v>212</v>
      </c>
      <c r="F228" s="23" t="s">
        <v>91</v>
      </c>
      <c r="G228" s="23" t="s">
        <v>5348</v>
      </c>
      <c r="H228" s="23" t="s">
        <v>5433</v>
      </c>
      <c r="I228" s="23">
        <v>410</v>
      </c>
      <c r="J228" s="23" t="s">
        <v>1109</v>
      </c>
      <c r="K228" s="23">
        <v>0</v>
      </c>
      <c r="L228" s="23">
        <v>5000</v>
      </c>
      <c r="M2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228" s="23" t="s">
        <v>4344</v>
      </c>
      <c r="O228" s="23" t="s">
        <v>1123</v>
      </c>
      <c r="P228" s="23" t="s">
        <v>4347</v>
      </c>
      <c r="Q228" s="23">
        <v>400</v>
      </c>
      <c r="R2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8" s="77">
        <v>44986</v>
      </c>
      <c r="U228" s="23">
        <v>2</v>
      </c>
      <c r="V228" s="23" t="s">
        <v>509</v>
      </c>
      <c r="W228" s="23" t="s">
        <v>514</v>
      </c>
      <c r="Z228" s="10"/>
      <c r="AA228" s="32" t="str" cm="1">
        <f t="array" ref="AA228">IFERROR(TRANSPOSE(_xlfn._xlws.SORT(_xlfn.UNIQUE(_xlfn._xlws.FILTER(idTable[[Sub System Class]:[Sub System Class]],(idTable[[Asset Category]:[Asset Category]]=$N228)* (idTable[[Sub System Type]:[Sub System Type]]=$O228))))),"")</f>
        <v>Venturi Valve</v>
      </c>
      <c r="AJ228" s="32" cm="1">
        <f t="array" ref="AJ228:AS228">IFERROR(TRANSPOSE(_xlfn._xlws.SORT(_xlfn.UNIQUE(_xlfn._xlws.FILTER(idTable[[Equipment Size]:[Equipment Size]],(idTable[[Asset Category]:[Asset Category]]=$N228)* (idTable[[Sub System Type]:[Sub System Type]]=$O228)*(idTable[[Sub System Class]:[Sub System Class]]=$P228))))),"")</f>
        <v>200</v>
      </c>
      <c r="AK228" s="32">
        <v>400</v>
      </c>
      <c r="AL228" s="32">
        <v>600</v>
      </c>
      <c r="AM228" s="32">
        <v>800</v>
      </c>
      <c r="AN228" s="32">
        <v>1000</v>
      </c>
      <c r="AO228" s="32">
        <v>1200</v>
      </c>
      <c r="AP228" s="32">
        <v>1500</v>
      </c>
      <c r="AQ228" s="32">
        <v>2000</v>
      </c>
      <c r="AR228" s="32">
        <v>2400</v>
      </c>
      <c r="AS228" s="32">
        <v>3000</v>
      </c>
      <c r="BG228" s="32"/>
    </row>
    <row r="229" spans="1:59" x14ac:dyDescent="0.3">
      <c r="A229" s="32" t="s">
        <v>5332</v>
      </c>
      <c r="B229" s="23" t="s">
        <v>5425</v>
      </c>
      <c r="C229" s="23" t="s">
        <v>81</v>
      </c>
      <c r="D229" s="23" t="s">
        <v>212</v>
      </c>
      <c r="F229" s="23" t="s">
        <v>91</v>
      </c>
      <c r="G229" s="23" t="s">
        <v>5348</v>
      </c>
      <c r="H229" s="23" t="s">
        <v>5434</v>
      </c>
      <c r="I229" s="23">
        <v>210</v>
      </c>
      <c r="J229" s="23" t="s">
        <v>1109</v>
      </c>
      <c r="K229" s="23">
        <v>0</v>
      </c>
      <c r="L229" s="23">
        <v>5000</v>
      </c>
      <c r="M2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</v>
      </c>
      <c r="N229" s="23" t="s">
        <v>4344</v>
      </c>
      <c r="O229" s="23" t="s">
        <v>1123</v>
      </c>
      <c r="P229" s="23" t="s">
        <v>4347</v>
      </c>
      <c r="Q229" s="23">
        <v>200</v>
      </c>
      <c r="R2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2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29" s="77">
        <v>44986</v>
      </c>
      <c r="U229" s="23">
        <v>2</v>
      </c>
      <c r="V229" s="23" t="s">
        <v>509</v>
      </c>
      <c r="W229" s="23" t="s">
        <v>514</v>
      </c>
      <c r="Z229" s="10"/>
      <c r="AA229" s="32" t="str" cm="1">
        <f t="array" ref="AA229">IFERROR(TRANSPOSE(_xlfn._xlws.SORT(_xlfn.UNIQUE(_xlfn._xlws.FILTER(idTable[[Sub System Class]:[Sub System Class]],(idTable[[Asset Category]:[Asset Category]]=$N229)* (idTable[[Sub System Type]:[Sub System Type]]=$O229))))),"")</f>
        <v>Venturi Valve</v>
      </c>
      <c r="AJ229" s="32" cm="1">
        <f t="array" ref="AJ229:AS229">IFERROR(TRANSPOSE(_xlfn._xlws.SORT(_xlfn.UNIQUE(_xlfn._xlws.FILTER(idTable[[Equipment Size]:[Equipment Size]],(idTable[[Asset Category]:[Asset Category]]=$N229)* (idTable[[Sub System Type]:[Sub System Type]]=$O229)*(idTable[[Sub System Class]:[Sub System Class]]=$P229))))),"")</f>
        <v>200</v>
      </c>
      <c r="AK229" s="32">
        <v>400</v>
      </c>
      <c r="AL229" s="32">
        <v>600</v>
      </c>
      <c r="AM229" s="32">
        <v>800</v>
      </c>
      <c r="AN229" s="32">
        <v>1000</v>
      </c>
      <c r="AO229" s="32">
        <v>1200</v>
      </c>
      <c r="AP229" s="32">
        <v>1500</v>
      </c>
      <c r="AQ229" s="32">
        <v>2000</v>
      </c>
      <c r="AR229" s="32">
        <v>2400</v>
      </c>
      <c r="AS229" s="32">
        <v>3000</v>
      </c>
      <c r="BG229" s="32"/>
    </row>
    <row r="230" spans="1:59" x14ac:dyDescent="0.3">
      <c r="A230" s="32" t="s">
        <v>5332</v>
      </c>
      <c r="B230" s="23" t="s">
        <v>5426</v>
      </c>
      <c r="C230" s="23" t="s">
        <v>81</v>
      </c>
      <c r="D230" s="23" t="s">
        <v>212</v>
      </c>
      <c r="F230" s="23" t="s">
        <v>91</v>
      </c>
      <c r="G230" s="23" t="s">
        <v>5348</v>
      </c>
      <c r="H230" s="23" t="s">
        <v>5435</v>
      </c>
      <c r="I230" s="23">
        <v>1560</v>
      </c>
      <c r="J230" s="23" t="s">
        <v>1109</v>
      </c>
      <c r="K230" s="23">
        <v>0</v>
      </c>
      <c r="L230" s="23">
        <v>5000</v>
      </c>
      <c r="M2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230" s="23" t="s">
        <v>4344</v>
      </c>
      <c r="O230" s="23" t="s">
        <v>1123</v>
      </c>
      <c r="P230" s="23" t="s">
        <v>4347</v>
      </c>
      <c r="Q230" s="23">
        <v>1500</v>
      </c>
      <c r="R2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0" s="77">
        <v>44986</v>
      </c>
      <c r="U230" s="23">
        <v>2</v>
      </c>
      <c r="V230" s="23" t="s">
        <v>509</v>
      </c>
      <c r="W230" s="23" t="s">
        <v>5807</v>
      </c>
      <c r="Z230" s="10"/>
      <c r="AA230" s="32" t="str" cm="1">
        <f t="array" ref="AA230">IFERROR(TRANSPOSE(_xlfn._xlws.SORT(_xlfn.UNIQUE(_xlfn._xlws.FILTER(idTable[[Sub System Class]:[Sub System Class]],(idTable[[Asset Category]:[Asset Category]]=$N230)* (idTable[[Sub System Type]:[Sub System Type]]=$O230))))),"")</f>
        <v>Venturi Valve</v>
      </c>
      <c r="AJ230" s="32" cm="1">
        <f t="array" ref="AJ230:AS230">IFERROR(TRANSPOSE(_xlfn._xlws.SORT(_xlfn.UNIQUE(_xlfn._xlws.FILTER(idTable[[Equipment Size]:[Equipment Size]],(idTable[[Asset Category]:[Asset Category]]=$N230)* (idTable[[Sub System Type]:[Sub System Type]]=$O230)*(idTable[[Sub System Class]:[Sub System Class]]=$P230))))),"")</f>
        <v>200</v>
      </c>
      <c r="AK230" s="32">
        <v>400</v>
      </c>
      <c r="AL230" s="32">
        <v>600</v>
      </c>
      <c r="AM230" s="32">
        <v>800</v>
      </c>
      <c r="AN230" s="32">
        <v>1000</v>
      </c>
      <c r="AO230" s="32">
        <v>1200</v>
      </c>
      <c r="AP230" s="32">
        <v>1500</v>
      </c>
      <c r="AQ230" s="32">
        <v>2000</v>
      </c>
      <c r="AR230" s="32">
        <v>2400</v>
      </c>
      <c r="AS230" s="32">
        <v>3000</v>
      </c>
      <c r="BG230" s="32"/>
    </row>
    <row r="231" spans="1:59" x14ac:dyDescent="0.3">
      <c r="A231" s="32" t="s">
        <v>5332</v>
      </c>
      <c r="B231" s="23" t="s">
        <v>5427</v>
      </c>
      <c r="C231" s="23" t="s">
        <v>81</v>
      </c>
      <c r="D231" s="23" t="s">
        <v>212</v>
      </c>
      <c r="F231" s="23" t="s">
        <v>91</v>
      </c>
      <c r="G231" s="23" t="s">
        <v>5348</v>
      </c>
      <c r="H231" s="23" t="s">
        <v>5436</v>
      </c>
      <c r="I231" s="23">
        <v>1560</v>
      </c>
      <c r="J231" s="23" t="s">
        <v>1109</v>
      </c>
      <c r="K231" s="23">
        <v>0</v>
      </c>
      <c r="L231" s="23">
        <v>5000</v>
      </c>
      <c r="M2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231" s="23" t="s">
        <v>4344</v>
      </c>
      <c r="O231" s="23" t="s">
        <v>1123</v>
      </c>
      <c r="P231" s="23" t="s">
        <v>4347</v>
      </c>
      <c r="Q231" s="23">
        <v>1500</v>
      </c>
      <c r="R2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1" s="77">
        <v>44986</v>
      </c>
      <c r="U231" s="23">
        <v>2</v>
      </c>
      <c r="V231" s="23" t="s">
        <v>509</v>
      </c>
      <c r="W231" s="23" t="s">
        <v>5807</v>
      </c>
      <c r="Z231" s="10"/>
      <c r="AA231" s="32" t="str" cm="1">
        <f t="array" ref="AA231">IFERROR(TRANSPOSE(_xlfn._xlws.SORT(_xlfn.UNIQUE(_xlfn._xlws.FILTER(idTable[[Sub System Class]:[Sub System Class]],(idTable[[Asset Category]:[Asset Category]]=$N231)* (idTable[[Sub System Type]:[Sub System Type]]=$O231))))),"")</f>
        <v>Venturi Valve</v>
      </c>
      <c r="AJ231" s="32" cm="1">
        <f t="array" ref="AJ231:AS231">IFERROR(TRANSPOSE(_xlfn._xlws.SORT(_xlfn.UNIQUE(_xlfn._xlws.FILTER(idTable[[Equipment Size]:[Equipment Size]],(idTable[[Asset Category]:[Asset Category]]=$N231)* (idTable[[Sub System Type]:[Sub System Type]]=$O231)*(idTable[[Sub System Class]:[Sub System Class]]=$P231))))),"")</f>
        <v>200</v>
      </c>
      <c r="AK231" s="32">
        <v>400</v>
      </c>
      <c r="AL231" s="32">
        <v>600</v>
      </c>
      <c r="AM231" s="32">
        <v>800</v>
      </c>
      <c r="AN231" s="32">
        <v>1000</v>
      </c>
      <c r="AO231" s="32">
        <v>1200</v>
      </c>
      <c r="AP231" s="32">
        <v>1500</v>
      </c>
      <c r="AQ231" s="32">
        <v>2000</v>
      </c>
      <c r="AR231" s="32">
        <v>2400</v>
      </c>
      <c r="AS231" s="32">
        <v>3000</v>
      </c>
      <c r="BG231" s="32"/>
    </row>
    <row r="232" spans="1:59" x14ac:dyDescent="0.3">
      <c r="A232" s="32" t="s">
        <v>5332</v>
      </c>
      <c r="B232" s="23" t="s">
        <v>5428</v>
      </c>
      <c r="C232" s="23" t="s">
        <v>81</v>
      </c>
      <c r="D232" s="23" t="s">
        <v>212</v>
      </c>
      <c r="F232" s="23" t="s">
        <v>91</v>
      </c>
      <c r="G232" s="23" t="s">
        <v>5348</v>
      </c>
      <c r="H232" s="23" t="s">
        <v>5437</v>
      </c>
      <c r="I232" s="23">
        <v>1560</v>
      </c>
      <c r="J232" s="23" t="s">
        <v>1109</v>
      </c>
      <c r="K232" s="23">
        <v>0</v>
      </c>
      <c r="L232" s="23">
        <v>5000</v>
      </c>
      <c r="M2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232" s="23" t="s">
        <v>4344</v>
      </c>
      <c r="O232" s="23" t="s">
        <v>1123</v>
      </c>
      <c r="P232" s="23" t="s">
        <v>4347</v>
      </c>
      <c r="Q232" s="23">
        <v>1500</v>
      </c>
      <c r="R2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2" s="77">
        <v>44986</v>
      </c>
      <c r="U232" s="23">
        <v>2</v>
      </c>
      <c r="V232" s="23" t="s">
        <v>509</v>
      </c>
      <c r="W232" s="23" t="s">
        <v>5807</v>
      </c>
      <c r="Z232" s="10"/>
      <c r="AA232" s="32" t="str" cm="1">
        <f t="array" ref="AA232">IFERROR(TRANSPOSE(_xlfn._xlws.SORT(_xlfn.UNIQUE(_xlfn._xlws.FILTER(idTable[[Sub System Class]:[Sub System Class]],(idTable[[Asset Category]:[Asset Category]]=$N232)* (idTable[[Sub System Type]:[Sub System Type]]=$O232))))),"")</f>
        <v>Venturi Valve</v>
      </c>
      <c r="AJ232" s="32" cm="1">
        <f t="array" ref="AJ232:AS232">IFERROR(TRANSPOSE(_xlfn._xlws.SORT(_xlfn.UNIQUE(_xlfn._xlws.FILTER(idTable[[Equipment Size]:[Equipment Size]],(idTable[[Asset Category]:[Asset Category]]=$N232)* (idTable[[Sub System Type]:[Sub System Type]]=$O232)*(idTable[[Sub System Class]:[Sub System Class]]=$P232))))),"")</f>
        <v>200</v>
      </c>
      <c r="AK232" s="32">
        <v>400</v>
      </c>
      <c r="AL232" s="32">
        <v>600</v>
      </c>
      <c r="AM232" s="32">
        <v>800</v>
      </c>
      <c r="AN232" s="32">
        <v>1000</v>
      </c>
      <c r="AO232" s="32">
        <v>1200</v>
      </c>
      <c r="AP232" s="32">
        <v>1500</v>
      </c>
      <c r="AQ232" s="32">
        <v>2000</v>
      </c>
      <c r="AR232" s="32">
        <v>2400</v>
      </c>
      <c r="AS232" s="32">
        <v>3000</v>
      </c>
      <c r="BG232" s="32"/>
    </row>
    <row r="233" spans="1:59" x14ac:dyDescent="0.3">
      <c r="A233" s="32" t="s">
        <v>5332</v>
      </c>
      <c r="B233" s="23" t="s">
        <v>5429</v>
      </c>
      <c r="C233" s="23" t="s">
        <v>81</v>
      </c>
      <c r="D233" s="23" t="s">
        <v>212</v>
      </c>
      <c r="F233" s="23" t="s">
        <v>91</v>
      </c>
      <c r="G233" s="23" t="s">
        <v>5348</v>
      </c>
      <c r="H233" s="23" t="s">
        <v>5438</v>
      </c>
      <c r="I233" s="23">
        <v>550</v>
      </c>
      <c r="J233" s="23" t="s">
        <v>1109</v>
      </c>
      <c r="K233" s="23">
        <v>0</v>
      </c>
      <c r="L233" s="23">
        <v>5000</v>
      </c>
      <c r="M2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H-VTI-NO--600</v>
      </c>
      <c r="N233" s="23" t="s">
        <v>4344</v>
      </c>
      <c r="O233" s="23" t="s">
        <v>1123</v>
      </c>
      <c r="P233" s="23" t="s">
        <v>4347</v>
      </c>
      <c r="Q233" s="23">
        <v>600</v>
      </c>
      <c r="R2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3" s="77">
        <v>44986</v>
      </c>
      <c r="U233" s="23">
        <v>2</v>
      </c>
      <c r="V233" s="23" t="s">
        <v>509</v>
      </c>
      <c r="W233" s="23" t="s">
        <v>5806</v>
      </c>
      <c r="Z233" s="10"/>
      <c r="AA233" s="32" t="str" cm="1">
        <f t="array" ref="AA233">IFERROR(TRANSPOSE(_xlfn._xlws.SORT(_xlfn.UNIQUE(_xlfn._xlws.FILTER(idTable[[Sub System Class]:[Sub System Class]],(idTable[[Asset Category]:[Asset Category]]=$N233)* (idTable[[Sub System Type]:[Sub System Type]]=$O233))))),"")</f>
        <v>Venturi Valve</v>
      </c>
      <c r="AJ233" s="32" cm="1">
        <f t="array" ref="AJ233:AS233">IFERROR(TRANSPOSE(_xlfn._xlws.SORT(_xlfn.UNIQUE(_xlfn._xlws.FILTER(idTable[[Equipment Size]:[Equipment Size]],(idTable[[Asset Category]:[Asset Category]]=$N233)* (idTable[[Sub System Type]:[Sub System Type]]=$O233)*(idTable[[Sub System Class]:[Sub System Class]]=$P233))))),"")</f>
        <v>200</v>
      </c>
      <c r="AK233" s="32">
        <v>400</v>
      </c>
      <c r="AL233" s="32">
        <v>600</v>
      </c>
      <c r="AM233" s="32">
        <v>800</v>
      </c>
      <c r="AN233" s="32">
        <v>1000</v>
      </c>
      <c r="AO233" s="32">
        <v>1200</v>
      </c>
      <c r="AP233" s="32">
        <v>1500</v>
      </c>
      <c r="AQ233" s="32">
        <v>2000</v>
      </c>
      <c r="AR233" s="32">
        <v>2400</v>
      </c>
      <c r="AS233" s="32">
        <v>3000</v>
      </c>
      <c r="BG233" s="32"/>
    </row>
    <row r="234" spans="1:59" x14ac:dyDescent="0.3">
      <c r="A234" s="32" t="s">
        <v>5332</v>
      </c>
      <c r="B234" s="23" t="s">
        <v>5430</v>
      </c>
      <c r="C234" s="23" t="s">
        <v>81</v>
      </c>
      <c r="D234" s="23" t="s">
        <v>212</v>
      </c>
      <c r="F234" s="23" t="s">
        <v>91</v>
      </c>
      <c r="G234" s="23" t="s">
        <v>5348</v>
      </c>
      <c r="H234" s="23" t="s">
        <v>5439</v>
      </c>
      <c r="I234" s="23">
        <v>2150</v>
      </c>
      <c r="J234" s="23" t="s">
        <v>1109</v>
      </c>
      <c r="K234" s="23">
        <v>0</v>
      </c>
      <c r="L234" s="23">
        <v>5000</v>
      </c>
      <c r="M2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H-VTI-NO--2000</v>
      </c>
      <c r="N234" s="23" t="s">
        <v>4344</v>
      </c>
      <c r="O234" s="23" t="s">
        <v>1123</v>
      </c>
      <c r="P234" s="23" t="s">
        <v>4347</v>
      </c>
      <c r="Q234" s="23">
        <v>2000</v>
      </c>
      <c r="R2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4" s="77">
        <v>44986</v>
      </c>
      <c r="U234" s="23">
        <v>2</v>
      </c>
      <c r="V234" s="23" t="s">
        <v>509</v>
      </c>
      <c r="W234" s="23" t="s">
        <v>5806</v>
      </c>
      <c r="Z234" s="10"/>
      <c r="AA234" s="32" t="str" cm="1">
        <f t="array" ref="AA234">IFERROR(TRANSPOSE(_xlfn._xlws.SORT(_xlfn.UNIQUE(_xlfn._xlws.FILTER(idTable[[Sub System Class]:[Sub System Class]],(idTable[[Asset Category]:[Asset Category]]=$N234)* (idTable[[Sub System Type]:[Sub System Type]]=$O234))))),"")</f>
        <v>Venturi Valve</v>
      </c>
      <c r="AJ234" s="32" cm="1">
        <f t="array" ref="AJ234:AS234">IFERROR(TRANSPOSE(_xlfn._xlws.SORT(_xlfn.UNIQUE(_xlfn._xlws.FILTER(idTable[[Equipment Size]:[Equipment Size]],(idTable[[Asset Category]:[Asset Category]]=$N234)* (idTable[[Sub System Type]:[Sub System Type]]=$O234)*(idTable[[Sub System Class]:[Sub System Class]]=$P234))))),"")</f>
        <v>200</v>
      </c>
      <c r="AK234" s="32">
        <v>400</v>
      </c>
      <c r="AL234" s="32">
        <v>600</v>
      </c>
      <c r="AM234" s="32">
        <v>800</v>
      </c>
      <c r="AN234" s="32">
        <v>1000</v>
      </c>
      <c r="AO234" s="32">
        <v>1200</v>
      </c>
      <c r="AP234" s="32">
        <v>1500</v>
      </c>
      <c r="AQ234" s="32">
        <v>2000</v>
      </c>
      <c r="AR234" s="32">
        <v>2400</v>
      </c>
      <c r="AS234" s="32">
        <v>3000</v>
      </c>
      <c r="BG234" s="32"/>
    </row>
    <row r="235" spans="1:59" x14ac:dyDescent="0.3">
      <c r="A235" s="32" t="s">
        <v>5332</v>
      </c>
      <c r="B235" s="23" t="s">
        <v>5431</v>
      </c>
      <c r="C235" s="23" t="s">
        <v>81</v>
      </c>
      <c r="D235" s="23" t="s">
        <v>212</v>
      </c>
      <c r="F235" s="23" t="s">
        <v>91</v>
      </c>
      <c r="G235" s="23" t="s">
        <v>5348</v>
      </c>
      <c r="H235" s="23" t="s">
        <v>5440</v>
      </c>
      <c r="I235" s="23">
        <v>1450</v>
      </c>
      <c r="J235" s="23" t="s">
        <v>1109</v>
      </c>
      <c r="K235" s="23">
        <v>0</v>
      </c>
      <c r="L235" s="23">
        <v>5000</v>
      </c>
      <c r="M2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H-VTI-NO--1500</v>
      </c>
      <c r="N235" s="23" t="s">
        <v>4344</v>
      </c>
      <c r="O235" s="23" t="s">
        <v>1123</v>
      </c>
      <c r="P235" s="23" t="s">
        <v>4347</v>
      </c>
      <c r="Q235" s="23">
        <v>1500</v>
      </c>
      <c r="R2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5" s="77">
        <v>44986</v>
      </c>
      <c r="U235" s="23">
        <v>2</v>
      </c>
      <c r="V235" s="23" t="s">
        <v>509</v>
      </c>
      <c r="W235" s="23" t="s">
        <v>511</v>
      </c>
      <c r="Z235" s="10"/>
      <c r="AA235" s="32" t="str" cm="1">
        <f t="array" ref="AA235">IFERROR(TRANSPOSE(_xlfn._xlws.SORT(_xlfn.UNIQUE(_xlfn._xlws.FILTER(idTable[[Sub System Class]:[Sub System Class]],(idTable[[Asset Category]:[Asset Category]]=$N235)* (idTable[[Sub System Type]:[Sub System Type]]=$O235))))),"")</f>
        <v>Venturi Valve</v>
      </c>
      <c r="AJ235" s="32" cm="1">
        <f t="array" ref="AJ235:AS235">IFERROR(TRANSPOSE(_xlfn._xlws.SORT(_xlfn.UNIQUE(_xlfn._xlws.FILTER(idTable[[Equipment Size]:[Equipment Size]],(idTable[[Asset Category]:[Asset Category]]=$N235)* (idTable[[Sub System Type]:[Sub System Type]]=$O235)*(idTable[[Sub System Class]:[Sub System Class]]=$P235))))),"")</f>
        <v>200</v>
      </c>
      <c r="AK235" s="32">
        <v>400</v>
      </c>
      <c r="AL235" s="32">
        <v>600</v>
      </c>
      <c r="AM235" s="32">
        <v>800</v>
      </c>
      <c r="AN235" s="32">
        <v>1000</v>
      </c>
      <c r="AO235" s="32">
        <v>1200</v>
      </c>
      <c r="AP235" s="32">
        <v>1500</v>
      </c>
      <c r="AQ235" s="32">
        <v>2000</v>
      </c>
      <c r="AR235" s="32">
        <v>2400</v>
      </c>
      <c r="AS235" s="32">
        <v>3000</v>
      </c>
      <c r="BG235" s="32"/>
    </row>
    <row r="236" spans="1:59" x14ac:dyDescent="0.3">
      <c r="A236" s="32" t="s">
        <v>5332</v>
      </c>
      <c r="B236" s="23" t="s">
        <v>5432</v>
      </c>
      <c r="C236" s="23" t="s">
        <v>81</v>
      </c>
      <c r="D236" s="23" t="s">
        <v>212</v>
      </c>
      <c r="F236" s="23" t="s">
        <v>91</v>
      </c>
      <c r="G236" s="23" t="s">
        <v>5348</v>
      </c>
      <c r="H236" s="23" t="s">
        <v>5441</v>
      </c>
      <c r="I236" s="23">
        <v>430</v>
      </c>
      <c r="J236" s="23" t="s">
        <v>1109</v>
      </c>
      <c r="K236" s="23">
        <v>0</v>
      </c>
      <c r="L236" s="23">
        <v>5000</v>
      </c>
      <c r="M2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H-VTI-NO--400</v>
      </c>
      <c r="N236" s="23" t="s">
        <v>4344</v>
      </c>
      <c r="O236" s="23" t="s">
        <v>1123</v>
      </c>
      <c r="P236" s="23" t="s">
        <v>4347</v>
      </c>
      <c r="Q236" s="23">
        <v>400</v>
      </c>
      <c r="R2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6" s="77">
        <v>44986</v>
      </c>
      <c r="U236" s="23">
        <v>2</v>
      </c>
      <c r="V236" s="23" t="s">
        <v>509</v>
      </c>
      <c r="W236" s="23" t="s">
        <v>514</v>
      </c>
      <c r="Z236" s="10"/>
      <c r="AA236" s="32" t="str" cm="1">
        <f t="array" ref="AA236">IFERROR(TRANSPOSE(_xlfn._xlws.SORT(_xlfn.UNIQUE(_xlfn._xlws.FILTER(idTable[[Sub System Class]:[Sub System Class]],(idTable[[Asset Category]:[Asset Category]]=$N236)* (idTable[[Sub System Type]:[Sub System Type]]=$O236))))),"")</f>
        <v>Venturi Valve</v>
      </c>
      <c r="AJ236" s="32" cm="1">
        <f t="array" ref="AJ236:AS236">IFERROR(TRANSPOSE(_xlfn._xlws.SORT(_xlfn.UNIQUE(_xlfn._xlws.FILTER(idTable[[Equipment Size]:[Equipment Size]],(idTable[[Asset Category]:[Asset Category]]=$N236)* (idTable[[Sub System Type]:[Sub System Type]]=$O236)*(idTable[[Sub System Class]:[Sub System Class]]=$P236))))),"")</f>
        <v>200</v>
      </c>
      <c r="AK236" s="32">
        <v>400</v>
      </c>
      <c r="AL236" s="32">
        <v>600</v>
      </c>
      <c r="AM236" s="32">
        <v>800</v>
      </c>
      <c r="AN236" s="32">
        <v>1000</v>
      </c>
      <c r="AO236" s="32">
        <v>1200</v>
      </c>
      <c r="AP236" s="32">
        <v>1500</v>
      </c>
      <c r="AQ236" s="32">
        <v>2000</v>
      </c>
      <c r="AR236" s="32">
        <v>2400</v>
      </c>
      <c r="AS236" s="32">
        <v>3000</v>
      </c>
      <c r="BG236" s="32"/>
    </row>
    <row r="237" spans="1:59" x14ac:dyDescent="0.3">
      <c r="A237" s="32" t="s">
        <v>210</v>
      </c>
      <c r="B237" s="23" t="s">
        <v>211</v>
      </c>
      <c r="C237" s="23" t="s">
        <v>81</v>
      </c>
      <c r="D237" s="23" t="s">
        <v>212</v>
      </c>
      <c r="E237" s="23" t="s">
        <v>90</v>
      </c>
      <c r="F237" s="23" t="s">
        <v>91</v>
      </c>
      <c r="G237" s="23" t="s">
        <v>5348</v>
      </c>
      <c r="H237" s="23" t="s">
        <v>5655</v>
      </c>
      <c r="I237" s="23">
        <v>960</v>
      </c>
      <c r="J237" s="23" t="s">
        <v>1109</v>
      </c>
      <c r="K237" s="23">
        <v>0</v>
      </c>
      <c r="L237" s="23">
        <v>5000</v>
      </c>
      <c r="M2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237" s="23" t="s">
        <v>4256</v>
      </c>
      <c r="O237" s="23" t="s">
        <v>1123</v>
      </c>
      <c r="P237" s="23" t="s">
        <v>560</v>
      </c>
      <c r="Q237" s="23">
        <v>1000</v>
      </c>
      <c r="R2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7" s="77">
        <v>44986</v>
      </c>
      <c r="U237" s="23">
        <v>1</v>
      </c>
      <c r="V237" s="23" t="s">
        <v>92</v>
      </c>
      <c r="W237" s="23" t="s">
        <v>213</v>
      </c>
      <c r="Z237" s="10"/>
      <c r="AA237" s="32" t="str" cm="1">
        <f t="array" ref="AA237">IFERROR(TRANSPOSE(_xlfn._xlws.SORT(_xlfn.UNIQUE(_xlfn._xlws.FILTER(idTable[[Sub System Class]:[Sub System Class]],(idTable[[Asset Category]:[Asset Category]]=$N237)* (idTable[[Sub System Type]:[Sub System Type]]=$O237))))),"")</f>
        <v>All</v>
      </c>
      <c r="AJ237" s="32" cm="1">
        <f t="array" ref="AJ237:AW237">IFERROR(TRANSPOSE(_xlfn._xlws.SORT(_xlfn.UNIQUE(_xlfn._xlws.FILTER(idTable[[Equipment Size]:[Equipment Size]],(idTable[[Asset Category]:[Asset Category]]=$N237)* (idTable[[Sub System Type]:[Sub System Type]]=$O237)*(idTable[[Sub System Class]:[Sub System Class]]=$P237))))),"")</f>
        <v>200</v>
      </c>
      <c r="AK237" s="32">
        <v>400</v>
      </c>
      <c r="AL237" s="32">
        <v>600</v>
      </c>
      <c r="AM237" s="32">
        <v>800</v>
      </c>
      <c r="AN237" s="32">
        <v>1000</v>
      </c>
      <c r="AO237" s="32">
        <v>1200</v>
      </c>
      <c r="AP237" s="32">
        <v>1500</v>
      </c>
      <c r="AQ237" s="32">
        <v>2000</v>
      </c>
      <c r="AR237" s="32">
        <v>2400</v>
      </c>
      <c r="AS237" s="32">
        <v>3000</v>
      </c>
      <c r="AT237" s="32">
        <v>3600</v>
      </c>
      <c r="AU237" s="32">
        <v>4800</v>
      </c>
      <c r="AV237" s="32">
        <v>6000</v>
      </c>
      <c r="AW237" s="32">
        <v>7200</v>
      </c>
      <c r="BG237" s="32"/>
    </row>
    <row r="238" spans="1:59" x14ac:dyDescent="0.3">
      <c r="A238" s="32" t="s">
        <v>210</v>
      </c>
      <c r="B238" s="23" t="s">
        <v>214</v>
      </c>
      <c r="C238" s="23" t="s">
        <v>81</v>
      </c>
      <c r="D238" s="23" t="s">
        <v>212</v>
      </c>
      <c r="E238" s="23" t="s">
        <v>90</v>
      </c>
      <c r="F238" s="23" t="s">
        <v>91</v>
      </c>
      <c r="G238" s="23" t="s">
        <v>5348</v>
      </c>
      <c r="H238" s="23" t="s">
        <v>5656</v>
      </c>
      <c r="I238" s="23">
        <v>1050</v>
      </c>
      <c r="J238" s="23" t="s">
        <v>1109</v>
      </c>
      <c r="K238" s="23">
        <v>0</v>
      </c>
      <c r="L238" s="23">
        <v>5000</v>
      </c>
      <c r="M2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238" s="23" t="s">
        <v>4256</v>
      </c>
      <c r="O238" s="23" t="s">
        <v>1123</v>
      </c>
      <c r="P238" s="23" t="s">
        <v>560</v>
      </c>
      <c r="Q238" s="23">
        <v>1000</v>
      </c>
      <c r="R2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8" s="77">
        <v>44986</v>
      </c>
      <c r="U238" s="23">
        <v>1</v>
      </c>
      <c r="V238" s="23" t="s">
        <v>92</v>
      </c>
      <c r="W238" s="23" t="s">
        <v>215</v>
      </c>
      <c r="Z238" s="10"/>
      <c r="AA238" s="32" t="str" cm="1">
        <f t="array" ref="AA238">IFERROR(TRANSPOSE(_xlfn._xlws.SORT(_xlfn.UNIQUE(_xlfn._xlws.FILTER(idTable[[Sub System Class]:[Sub System Class]],(idTable[[Asset Category]:[Asset Category]]=$N238)* (idTable[[Sub System Type]:[Sub System Type]]=$O238))))),"")</f>
        <v>All</v>
      </c>
      <c r="AJ238" s="32" cm="1">
        <f t="array" ref="AJ238:AW238">IFERROR(TRANSPOSE(_xlfn._xlws.SORT(_xlfn.UNIQUE(_xlfn._xlws.FILTER(idTable[[Equipment Size]:[Equipment Size]],(idTable[[Asset Category]:[Asset Category]]=$N238)* (idTable[[Sub System Type]:[Sub System Type]]=$O238)*(idTable[[Sub System Class]:[Sub System Class]]=$P238))))),"")</f>
        <v>200</v>
      </c>
      <c r="AK238" s="32">
        <v>400</v>
      </c>
      <c r="AL238" s="32">
        <v>600</v>
      </c>
      <c r="AM238" s="32">
        <v>800</v>
      </c>
      <c r="AN238" s="32">
        <v>1000</v>
      </c>
      <c r="AO238" s="32">
        <v>1200</v>
      </c>
      <c r="AP238" s="32">
        <v>1500</v>
      </c>
      <c r="AQ238" s="32">
        <v>2000</v>
      </c>
      <c r="AR238" s="32">
        <v>2400</v>
      </c>
      <c r="AS238" s="32">
        <v>3000</v>
      </c>
      <c r="AT238" s="32">
        <v>3600</v>
      </c>
      <c r="AU238" s="32">
        <v>4800</v>
      </c>
      <c r="AV238" s="32">
        <v>6000</v>
      </c>
      <c r="AW238" s="32">
        <v>7200</v>
      </c>
      <c r="BG238" s="32"/>
    </row>
    <row r="239" spans="1:59" x14ac:dyDescent="0.3">
      <c r="A239" s="32" t="s">
        <v>210</v>
      </c>
      <c r="B239" s="23" t="s">
        <v>216</v>
      </c>
      <c r="C239" s="23" t="s">
        <v>81</v>
      </c>
      <c r="D239" s="23" t="s">
        <v>212</v>
      </c>
      <c r="E239" s="23" t="s">
        <v>90</v>
      </c>
      <c r="F239" s="23" t="s">
        <v>91</v>
      </c>
      <c r="G239" s="23" t="s">
        <v>5348</v>
      </c>
      <c r="H239" s="23" t="s">
        <v>5657</v>
      </c>
      <c r="I239" s="23">
        <v>400</v>
      </c>
      <c r="J239" s="23" t="s">
        <v>1109</v>
      </c>
      <c r="K239" s="23">
        <v>0</v>
      </c>
      <c r="L239" s="23">
        <v>5000</v>
      </c>
      <c r="M2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39" s="23" t="s">
        <v>4256</v>
      </c>
      <c r="O239" s="23" t="s">
        <v>1123</v>
      </c>
      <c r="P239" s="23" t="s">
        <v>560</v>
      </c>
      <c r="Q239" s="23">
        <v>400</v>
      </c>
      <c r="R2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3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39" s="77">
        <v>44986</v>
      </c>
      <c r="U239" s="23">
        <v>1</v>
      </c>
      <c r="V239" s="23" t="s">
        <v>92</v>
      </c>
      <c r="W239" s="23" t="s">
        <v>217</v>
      </c>
      <c r="Z239" s="10"/>
      <c r="AA239" s="32" t="str" cm="1">
        <f t="array" ref="AA239">IFERROR(TRANSPOSE(_xlfn._xlws.SORT(_xlfn.UNIQUE(_xlfn._xlws.FILTER(idTable[[Sub System Class]:[Sub System Class]],(idTable[[Asset Category]:[Asset Category]]=$N239)* (idTable[[Sub System Type]:[Sub System Type]]=$O239))))),"")</f>
        <v>All</v>
      </c>
      <c r="AJ239" s="32" cm="1">
        <f t="array" ref="AJ239:AW239">IFERROR(TRANSPOSE(_xlfn._xlws.SORT(_xlfn.UNIQUE(_xlfn._xlws.FILTER(idTable[[Equipment Size]:[Equipment Size]],(idTable[[Asset Category]:[Asset Category]]=$N239)* (idTable[[Sub System Type]:[Sub System Type]]=$O239)*(idTable[[Sub System Class]:[Sub System Class]]=$P239))))),"")</f>
        <v>200</v>
      </c>
      <c r="AK239" s="32">
        <v>400</v>
      </c>
      <c r="AL239" s="32">
        <v>600</v>
      </c>
      <c r="AM239" s="32">
        <v>800</v>
      </c>
      <c r="AN239" s="32">
        <v>1000</v>
      </c>
      <c r="AO239" s="32">
        <v>1200</v>
      </c>
      <c r="AP239" s="32">
        <v>1500</v>
      </c>
      <c r="AQ239" s="32">
        <v>2000</v>
      </c>
      <c r="AR239" s="32">
        <v>2400</v>
      </c>
      <c r="AS239" s="32">
        <v>3000</v>
      </c>
      <c r="AT239" s="32">
        <v>3600</v>
      </c>
      <c r="AU239" s="32">
        <v>4800</v>
      </c>
      <c r="AV239" s="32">
        <v>6000</v>
      </c>
      <c r="AW239" s="32">
        <v>7200</v>
      </c>
      <c r="BG239" s="32"/>
    </row>
    <row r="240" spans="1:59" x14ac:dyDescent="0.3">
      <c r="A240" s="32" t="s">
        <v>210</v>
      </c>
      <c r="B240" s="23" t="s">
        <v>218</v>
      </c>
      <c r="C240" s="23" t="s">
        <v>81</v>
      </c>
      <c r="D240" s="23" t="s">
        <v>212</v>
      </c>
      <c r="E240" s="23" t="s">
        <v>90</v>
      </c>
      <c r="F240" s="23" t="s">
        <v>91</v>
      </c>
      <c r="G240" s="23" t="s">
        <v>5348</v>
      </c>
      <c r="H240" s="23" t="s">
        <v>5658</v>
      </c>
      <c r="I240" s="23">
        <v>300</v>
      </c>
      <c r="J240" s="23" t="s">
        <v>1109</v>
      </c>
      <c r="K240" s="23">
        <v>0</v>
      </c>
      <c r="L240" s="23">
        <v>5000</v>
      </c>
      <c r="M2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40" s="23" t="s">
        <v>4256</v>
      </c>
      <c r="O240" s="23" t="s">
        <v>1123</v>
      </c>
      <c r="P240" s="23" t="s">
        <v>560</v>
      </c>
      <c r="Q240" s="23">
        <v>400</v>
      </c>
      <c r="R2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0" s="77">
        <v>44986</v>
      </c>
      <c r="U240" s="23">
        <v>1</v>
      </c>
      <c r="V240" s="23" t="s">
        <v>92</v>
      </c>
      <c r="W240" s="23" t="s">
        <v>219</v>
      </c>
      <c r="Z240" s="10"/>
      <c r="AA240" s="32" t="str" cm="1">
        <f t="array" ref="AA240">IFERROR(TRANSPOSE(_xlfn._xlws.SORT(_xlfn.UNIQUE(_xlfn._xlws.FILTER(idTable[[Sub System Class]:[Sub System Class]],(idTable[[Asset Category]:[Asset Category]]=$N240)* (idTable[[Sub System Type]:[Sub System Type]]=$O240))))),"")</f>
        <v>All</v>
      </c>
      <c r="AJ240" s="32" cm="1">
        <f t="array" ref="AJ240:AW240">IFERROR(TRANSPOSE(_xlfn._xlws.SORT(_xlfn.UNIQUE(_xlfn._xlws.FILTER(idTable[[Equipment Size]:[Equipment Size]],(idTable[[Asset Category]:[Asset Category]]=$N240)* (idTable[[Sub System Type]:[Sub System Type]]=$O240)*(idTable[[Sub System Class]:[Sub System Class]]=$P240))))),"")</f>
        <v>200</v>
      </c>
      <c r="AK240" s="32">
        <v>400</v>
      </c>
      <c r="AL240" s="32">
        <v>600</v>
      </c>
      <c r="AM240" s="32">
        <v>800</v>
      </c>
      <c r="AN240" s="32">
        <v>1000</v>
      </c>
      <c r="AO240" s="32">
        <v>1200</v>
      </c>
      <c r="AP240" s="32">
        <v>1500</v>
      </c>
      <c r="AQ240" s="32">
        <v>2000</v>
      </c>
      <c r="AR240" s="32">
        <v>2400</v>
      </c>
      <c r="AS240" s="32">
        <v>3000</v>
      </c>
      <c r="AT240" s="32">
        <v>3600</v>
      </c>
      <c r="AU240" s="32">
        <v>4800</v>
      </c>
      <c r="AV240" s="32">
        <v>6000</v>
      </c>
      <c r="AW240" s="32">
        <v>7200</v>
      </c>
      <c r="BG240" s="32"/>
    </row>
    <row r="241" spans="1:59" x14ac:dyDescent="0.3">
      <c r="A241" s="32" t="s">
        <v>210</v>
      </c>
      <c r="B241" s="23" t="s">
        <v>220</v>
      </c>
      <c r="C241" s="23" t="s">
        <v>81</v>
      </c>
      <c r="D241" s="23" t="s">
        <v>212</v>
      </c>
      <c r="E241" s="23" t="s">
        <v>90</v>
      </c>
      <c r="F241" s="23" t="s">
        <v>91</v>
      </c>
      <c r="G241" s="23" t="s">
        <v>5348</v>
      </c>
      <c r="H241" s="23" t="s">
        <v>5659</v>
      </c>
      <c r="I241" s="23">
        <v>450</v>
      </c>
      <c r="J241" s="23" t="s">
        <v>1109</v>
      </c>
      <c r="K241" s="23">
        <v>0</v>
      </c>
      <c r="L241" s="23">
        <v>5000</v>
      </c>
      <c r="M2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41" s="23" t="s">
        <v>4256</v>
      </c>
      <c r="O241" s="23" t="s">
        <v>1123</v>
      </c>
      <c r="P241" s="23" t="s">
        <v>560</v>
      </c>
      <c r="Q241" s="23">
        <v>400</v>
      </c>
      <c r="R2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1" s="77">
        <v>44986</v>
      </c>
      <c r="U241" s="23">
        <v>1</v>
      </c>
      <c r="V241" s="23" t="s">
        <v>92</v>
      </c>
      <c r="W241" s="23" t="s">
        <v>221</v>
      </c>
      <c r="Z241" s="10"/>
      <c r="AA241" s="32" t="str" cm="1">
        <f t="array" ref="AA241">IFERROR(TRANSPOSE(_xlfn._xlws.SORT(_xlfn.UNIQUE(_xlfn._xlws.FILTER(idTable[[Sub System Class]:[Sub System Class]],(idTable[[Asset Category]:[Asset Category]]=$N241)* (idTable[[Sub System Type]:[Sub System Type]]=$O241))))),"")</f>
        <v>All</v>
      </c>
      <c r="AJ241" s="32" cm="1">
        <f t="array" ref="AJ241:AW241">IFERROR(TRANSPOSE(_xlfn._xlws.SORT(_xlfn.UNIQUE(_xlfn._xlws.FILTER(idTable[[Equipment Size]:[Equipment Size]],(idTable[[Asset Category]:[Asset Category]]=$N241)* (idTable[[Sub System Type]:[Sub System Type]]=$O241)*(idTable[[Sub System Class]:[Sub System Class]]=$P241))))),"")</f>
        <v>200</v>
      </c>
      <c r="AK241" s="32">
        <v>400</v>
      </c>
      <c r="AL241" s="32">
        <v>600</v>
      </c>
      <c r="AM241" s="32">
        <v>800</v>
      </c>
      <c r="AN241" s="32">
        <v>1000</v>
      </c>
      <c r="AO241" s="32">
        <v>1200</v>
      </c>
      <c r="AP241" s="32">
        <v>1500</v>
      </c>
      <c r="AQ241" s="32">
        <v>2000</v>
      </c>
      <c r="AR241" s="32">
        <v>2400</v>
      </c>
      <c r="AS241" s="32">
        <v>3000</v>
      </c>
      <c r="AT241" s="32">
        <v>3600</v>
      </c>
      <c r="AU241" s="32">
        <v>4800</v>
      </c>
      <c r="AV241" s="32">
        <v>6000</v>
      </c>
      <c r="AW241" s="32">
        <v>7200</v>
      </c>
      <c r="BG241" s="32"/>
    </row>
    <row r="242" spans="1:59" x14ac:dyDescent="0.3">
      <c r="A242" s="32" t="s">
        <v>210</v>
      </c>
      <c r="B242" s="23" t="s">
        <v>222</v>
      </c>
      <c r="C242" s="23" t="s">
        <v>81</v>
      </c>
      <c r="D242" s="23" t="s">
        <v>212</v>
      </c>
      <c r="E242" s="23" t="s">
        <v>90</v>
      </c>
      <c r="F242" s="23" t="s">
        <v>91</v>
      </c>
      <c r="G242" s="23" t="s">
        <v>5348</v>
      </c>
      <c r="H242" s="23" t="s">
        <v>5660</v>
      </c>
      <c r="I242" s="23">
        <v>700</v>
      </c>
      <c r="J242" s="23" t="s">
        <v>1109</v>
      </c>
      <c r="K242" s="23">
        <v>0</v>
      </c>
      <c r="L242" s="23">
        <v>5000</v>
      </c>
      <c r="M2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42" s="23" t="s">
        <v>4256</v>
      </c>
      <c r="O242" s="23" t="s">
        <v>1123</v>
      </c>
      <c r="P242" s="23" t="s">
        <v>560</v>
      </c>
      <c r="Q242" s="23">
        <v>800</v>
      </c>
      <c r="R2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2" s="77">
        <v>44986</v>
      </c>
      <c r="U242" s="23">
        <v>1</v>
      </c>
      <c r="V242" s="23" t="s">
        <v>83</v>
      </c>
      <c r="W242" s="23" t="s">
        <v>223</v>
      </c>
      <c r="Z242" s="10"/>
      <c r="AA242" s="32" t="str" cm="1">
        <f t="array" ref="AA242">IFERROR(TRANSPOSE(_xlfn._xlws.SORT(_xlfn.UNIQUE(_xlfn._xlws.FILTER(idTable[[Sub System Class]:[Sub System Class]],(idTable[[Asset Category]:[Asset Category]]=$N242)* (idTable[[Sub System Type]:[Sub System Type]]=$O242))))),"")</f>
        <v>All</v>
      </c>
      <c r="AJ242" s="32" cm="1">
        <f t="array" ref="AJ242:AW242">IFERROR(TRANSPOSE(_xlfn._xlws.SORT(_xlfn.UNIQUE(_xlfn._xlws.FILTER(idTable[[Equipment Size]:[Equipment Size]],(idTable[[Asset Category]:[Asset Category]]=$N242)* (idTable[[Sub System Type]:[Sub System Type]]=$O242)*(idTable[[Sub System Class]:[Sub System Class]]=$P242))))),"")</f>
        <v>200</v>
      </c>
      <c r="AK242" s="32">
        <v>400</v>
      </c>
      <c r="AL242" s="32">
        <v>600</v>
      </c>
      <c r="AM242" s="32">
        <v>800</v>
      </c>
      <c r="AN242" s="32">
        <v>1000</v>
      </c>
      <c r="AO242" s="32">
        <v>1200</v>
      </c>
      <c r="AP242" s="32">
        <v>1500</v>
      </c>
      <c r="AQ242" s="32">
        <v>2000</v>
      </c>
      <c r="AR242" s="32">
        <v>2400</v>
      </c>
      <c r="AS242" s="32">
        <v>3000</v>
      </c>
      <c r="AT242" s="32">
        <v>3600</v>
      </c>
      <c r="AU242" s="32">
        <v>4800</v>
      </c>
      <c r="AV242" s="32">
        <v>6000</v>
      </c>
      <c r="AW242" s="32">
        <v>7200</v>
      </c>
      <c r="BG242" s="32"/>
    </row>
    <row r="243" spans="1:59" x14ac:dyDescent="0.3">
      <c r="A243" s="32" t="s">
        <v>210</v>
      </c>
      <c r="B243" s="23" t="s">
        <v>224</v>
      </c>
      <c r="C243" s="23" t="s">
        <v>81</v>
      </c>
      <c r="D243" s="23" t="s">
        <v>212</v>
      </c>
      <c r="E243" s="23" t="s">
        <v>90</v>
      </c>
      <c r="F243" s="23" t="s">
        <v>91</v>
      </c>
      <c r="G243" s="23" t="s">
        <v>5348</v>
      </c>
      <c r="H243" s="23" t="s">
        <v>5661</v>
      </c>
      <c r="I243" s="23">
        <v>1700</v>
      </c>
      <c r="J243" s="23" t="s">
        <v>1109</v>
      </c>
      <c r="K243" s="23">
        <v>0</v>
      </c>
      <c r="L243" s="23">
        <v>5000</v>
      </c>
      <c r="M2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H-VAV-NO--1500</v>
      </c>
      <c r="N243" s="23" t="s">
        <v>4256</v>
      </c>
      <c r="O243" s="23" t="s">
        <v>1123</v>
      </c>
      <c r="P243" s="23" t="s">
        <v>560</v>
      </c>
      <c r="Q243" s="23">
        <v>1500</v>
      </c>
      <c r="R2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3" s="77">
        <v>44986</v>
      </c>
      <c r="U243" s="23">
        <v>1</v>
      </c>
      <c r="V243" s="23" t="s">
        <v>83</v>
      </c>
      <c r="W243" s="23" t="s">
        <v>223</v>
      </c>
      <c r="Z243" s="10"/>
      <c r="AA243" s="32" t="str" cm="1">
        <f t="array" ref="AA243">IFERROR(TRANSPOSE(_xlfn._xlws.SORT(_xlfn.UNIQUE(_xlfn._xlws.FILTER(idTable[[Sub System Class]:[Sub System Class]],(idTable[[Asset Category]:[Asset Category]]=$N243)* (idTable[[Sub System Type]:[Sub System Type]]=$O243))))),"")</f>
        <v>All</v>
      </c>
      <c r="AJ243" s="32" cm="1">
        <f t="array" ref="AJ243:AW243">IFERROR(TRANSPOSE(_xlfn._xlws.SORT(_xlfn.UNIQUE(_xlfn._xlws.FILTER(idTable[[Equipment Size]:[Equipment Size]],(idTable[[Asset Category]:[Asset Category]]=$N243)* (idTable[[Sub System Type]:[Sub System Type]]=$O243)*(idTable[[Sub System Class]:[Sub System Class]]=$P243))))),"")</f>
        <v>200</v>
      </c>
      <c r="AK243" s="32">
        <v>400</v>
      </c>
      <c r="AL243" s="32">
        <v>600</v>
      </c>
      <c r="AM243" s="32">
        <v>800</v>
      </c>
      <c r="AN243" s="32">
        <v>1000</v>
      </c>
      <c r="AO243" s="32">
        <v>1200</v>
      </c>
      <c r="AP243" s="32">
        <v>1500</v>
      </c>
      <c r="AQ243" s="32">
        <v>2000</v>
      </c>
      <c r="AR243" s="32">
        <v>2400</v>
      </c>
      <c r="AS243" s="32">
        <v>3000</v>
      </c>
      <c r="AT243" s="32">
        <v>3600</v>
      </c>
      <c r="AU243" s="32">
        <v>4800</v>
      </c>
      <c r="AV243" s="32">
        <v>6000</v>
      </c>
      <c r="AW243" s="32">
        <v>7200</v>
      </c>
      <c r="BG243" s="32"/>
    </row>
    <row r="244" spans="1:59" x14ac:dyDescent="0.3">
      <c r="A244" s="32" t="s">
        <v>210</v>
      </c>
      <c r="B244" s="23" t="s">
        <v>225</v>
      </c>
      <c r="C244" s="23" t="s">
        <v>81</v>
      </c>
      <c r="D244" s="23" t="s">
        <v>212</v>
      </c>
      <c r="E244" s="23" t="s">
        <v>90</v>
      </c>
      <c r="F244" s="23" t="s">
        <v>91</v>
      </c>
      <c r="G244" s="23" t="s">
        <v>5348</v>
      </c>
      <c r="H244" s="23" t="s">
        <v>5662</v>
      </c>
      <c r="I244" s="23">
        <v>1350</v>
      </c>
      <c r="J244" s="23" t="s">
        <v>1109</v>
      </c>
      <c r="K244" s="23">
        <v>0</v>
      </c>
      <c r="L244" s="23">
        <v>5000</v>
      </c>
      <c r="M2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H-VAV-NO--1500</v>
      </c>
      <c r="N244" s="23" t="s">
        <v>4256</v>
      </c>
      <c r="O244" s="23" t="s">
        <v>1123</v>
      </c>
      <c r="P244" s="23" t="s">
        <v>560</v>
      </c>
      <c r="Q244" s="23">
        <v>1500</v>
      </c>
      <c r="R2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4" s="77">
        <v>44986</v>
      </c>
      <c r="U244" s="23">
        <v>1</v>
      </c>
      <c r="V244" s="23" t="s">
        <v>83</v>
      </c>
      <c r="W244" s="23" t="s">
        <v>226</v>
      </c>
      <c r="Z244" s="10"/>
      <c r="AA244" s="32" t="str" cm="1">
        <f t="array" ref="AA244">IFERROR(TRANSPOSE(_xlfn._xlws.SORT(_xlfn.UNIQUE(_xlfn._xlws.FILTER(idTable[[Sub System Class]:[Sub System Class]],(idTable[[Asset Category]:[Asset Category]]=$N244)* (idTable[[Sub System Type]:[Sub System Type]]=$O244))))),"")</f>
        <v>All</v>
      </c>
      <c r="AJ244" s="32" cm="1">
        <f t="array" ref="AJ244:AW244">IFERROR(TRANSPOSE(_xlfn._xlws.SORT(_xlfn.UNIQUE(_xlfn._xlws.FILTER(idTable[[Equipment Size]:[Equipment Size]],(idTable[[Asset Category]:[Asset Category]]=$N244)* (idTable[[Sub System Type]:[Sub System Type]]=$O244)*(idTable[[Sub System Class]:[Sub System Class]]=$P244))))),"")</f>
        <v>200</v>
      </c>
      <c r="AK244" s="32">
        <v>400</v>
      </c>
      <c r="AL244" s="32">
        <v>600</v>
      </c>
      <c r="AM244" s="32">
        <v>800</v>
      </c>
      <c r="AN244" s="32">
        <v>1000</v>
      </c>
      <c r="AO244" s="32">
        <v>1200</v>
      </c>
      <c r="AP244" s="32">
        <v>1500</v>
      </c>
      <c r="AQ244" s="32">
        <v>2000</v>
      </c>
      <c r="AR244" s="32">
        <v>2400</v>
      </c>
      <c r="AS244" s="32">
        <v>3000</v>
      </c>
      <c r="AT244" s="32">
        <v>3600</v>
      </c>
      <c r="AU244" s="32">
        <v>4800</v>
      </c>
      <c r="AV244" s="32">
        <v>6000</v>
      </c>
      <c r="AW244" s="32">
        <v>7200</v>
      </c>
      <c r="BG244" s="32"/>
    </row>
    <row r="245" spans="1:59" x14ac:dyDescent="0.3">
      <c r="A245" s="32" t="s">
        <v>210</v>
      </c>
      <c r="B245" s="23" t="s">
        <v>227</v>
      </c>
      <c r="C245" s="23" t="s">
        <v>81</v>
      </c>
      <c r="D245" s="23" t="s">
        <v>212</v>
      </c>
      <c r="E245" s="23" t="s">
        <v>90</v>
      </c>
      <c r="F245" s="23" t="s">
        <v>91</v>
      </c>
      <c r="G245" s="23" t="s">
        <v>5348</v>
      </c>
      <c r="H245" s="23" t="s">
        <v>5663</v>
      </c>
      <c r="I245" s="23">
        <v>380</v>
      </c>
      <c r="J245" s="23" t="s">
        <v>1109</v>
      </c>
      <c r="K245" s="23">
        <v>0</v>
      </c>
      <c r="L245" s="23">
        <v>5000</v>
      </c>
      <c r="M2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45" s="23" t="s">
        <v>4256</v>
      </c>
      <c r="O245" s="23" t="s">
        <v>1123</v>
      </c>
      <c r="P245" s="23" t="s">
        <v>560</v>
      </c>
      <c r="Q245" s="23">
        <v>400</v>
      </c>
      <c r="R2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5" s="77">
        <v>44986</v>
      </c>
      <c r="U245" s="23">
        <v>1</v>
      </c>
      <c r="V245" s="23" t="s">
        <v>83</v>
      </c>
      <c r="W245" s="23" t="s">
        <v>228</v>
      </c>
      <c r="Z245" s="10"/>
      <c r="AA245" s="32" t="str" cm="1">
        <f t="array" ref="AA245">IFERROR(TRANSPOSE(_xlfn._xlws.SORT(_xlfn.UNIQUE(_xlfn._xlws.FILTER(idTable[[Sub System Class]:[Sub System Class]],(idTable[[Asset Category]:[Asset Category]]=$N245)* (idTable[[Sub System Type]:[Sub System Type]]=$O245))))),"")</f>
        <v>All</v>
      </c>
      <c r="AJ245" s="32" cm="1">
        <f t="array" ref="AJ245:AW245">IFERROR(TRANSPOSE(_xlfn._xlws.SORT(_xlfn.UNIQUE(_xlfn._xlws.FILTER(idTable[[Equipment Size]:[Equipment Size]],(idTable[[Asset Category]:[Asset Category]]=$N245)* (idTable[[Sub System Type]:[Sub System Type]]=$O245)*(idTable[[Sub System Class]:[Sub System Class]]=$P245))))),"")</f>
        <v>200</v>
      </c>
      <c r="AK245" s="32">
        <v>400</v>
      </c>
      <c r="AL245" s="32">
        <v>600</v>
      </c>
      <c r="AM245" s="32">
        <v>800</v>
      </c>
      <c r="AN245" s="32">
        <v>1000</v>
      </c>
      <c r="AO245" s="32">
        <v>1200</v>
      </c>
      <c r="AP245" s="32">
        <v>1500</v>
      </c>
      <c r="AQ245" s="32">
        <v>2000</v>
      </c>
      <c r="AR245" s="32">
        <v>2400</v>
      </c>
      <c r="AS245" s="32">
        <v>3000</v>
      </c>
      <c r="AT245" s="32">
        <v>3600</v>
      </c>
      <c r="AU245" s="32">
        <v>4800</v>
      </c>
      <c r="AV245" s="32">
        <v>6000</v>
      </c>
      <c r="AW245" s="32">
        <v>7200</v>
      </c>
      <c r="BG245" s="32"/>
    </row>
    <row r="246" spans="1:59" x14ac:dyDescent="0.3">
      <c r="A246" s="32" t="s">
        <v>210</v>
      </c>
      <c r="B246" s="23" t="s">
        <v>229</v>
      </c>
      <c r="C246" s="23" t="s">
        <v>81</v>
      </c>
      <c r="D246" s="23" t="s">
        <v>212</v>
      </c>
      <c r="E246" s="23" t="s">
        <v>90</v>
      </c>
      <c r="F246" s="23" t="s">
        <v>91</v>
      </c>
      <c r="G246" s="23" t="s">
        <v>5348</v>
      </c>
      <c r="H246" s="23" t="s">
        <v>5664</v>
      </c>
      <c r="I246" s="23">
        <v>1500</v>
      </c>
      <c r="J246" s="23" t="s">
        <v>1109</v>
      </c>
      <c r="K246" s="23">
        <v>0</v>
      </c>
      <c r="L246" s="23">
        <v>5000</v>
      </c>
      <c r="M2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H-VAV-NO--1500</v>
      </c>
      <c r="N246" s="23" t="s">
        <v>4256</v>
      </c>
      <c r="O246" s="23" t="s">
        <v>1123</v>
      </c>
      <c r="P246" s="23" t="s">
        <v>560</v>
      </c>
      <c r="Q246" s="23">
        <v>1500</v>
      </c>
      <c r="R2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6" s="77">
        <v>44986</v>
      </c>
      <c r="U246" s="23">
        <v>1</v>
      </c>
      <c r="V246" s="23" t="s">
        <v>83</v>
      </c>
      <c r="W246" s="23" t="s">
        <v>230</v>
      </c>
      <c r="Z246" s="10"/>
      <c r="AA246" s="32" t="str" cm="1">
        <f t="array" ref="AA246">IFERROR(TRANSPOSE(_xlfn._xlws.SORT(_xlfn.UNIQUE(_xlfn._xlws.FILTER(idTable[[Sub System Class]:[Sub System Class]],(idTable[[Asset Category]:[Asset Category]]=$N246)* (idTable[[Sub System Type]:[Sub System Type]]=$O246))))),"")</f>
        <v>All</v>
      </c>
      <c r="AJ246" s="32" cm="1">
        <f t="array" ref="AJ246:AW246">IFERROR(TRANSPOSE(_xlfn._xlws.SORT(_xlfn.UNIQUE(_xlfn._xlws.FILTER(idTable[[Equipment Size]:[Equipment Size]],(idTable[[Asset Category]:[Asset Category]]=$N246)* (idTable[[Sub System Type]:[Sub System Type]]=$O246)*(idTable[[Sub System Class]:[Sub System Class]]=$P246))))),"")</f>
        <v>200</v>
      </c>
      <c r="AK246" s="32">
        <v>400</v>
      </c>
      <c r="AL246" s="32">
        <v>600</v>
      </c>
      <c r="AM246" s="32">
        <v>800</v>
      </c>
      <c r="AN246" s="32">
        <v>1000</v>
      </c>
      <c r="AO246" s="32">
        <v>1200</v>
      </c>
      <c r="AP246" s="32">
        <v>1500</v>
      </c>
      <c r="AQ246" s="32">
        <v>2000</v>
      </c>
      <c r="AR246" s="32">
        <v>2400</v>
      </c>
      <c r="AS246" s="32">
        <v>3000</v>
      </c>
      <c r="AT246" s="32">
        <v>3600</v>
      </c>
      <c r="AU246" s="32">
        <v>4800</v>
      </c>
      <c r="AV246" s="32">
        <v>6000</v>
      </c>
      <c r="AW246" s="32">
        <v>7200</v>
      </c>
      <c r="BG246" s="32"/>
    </row>
    <row r="247" spans="1:59" x14ac:dyDescent="0.3">
      <c r="A247" s="32" t="s">
        <v>210</v>
      </c>
      <c r="B247" s="23" t="s">
        <v>231</v>
      </c>
      <c r="C247" s="23" t="s">
        <v>81</v>
      </c>
      <c r="D247" s="23" t="s">
        <v>212</v>
      </c>
      <c r="E247" s="23" t="s">
        <v>90</v>
      </c>
      <c r="F247" s="23" t="s">
        <v>91</v>
      </c>
      <c r="G247" s="23" t="s">
        <v>5348</v>
      </c>
      <c r="H247" s="23" t="s">
        <v>5665</v>
      </c>
      <c r="I247" s="23">
        <v>600</v>
      </c>
      <c r="J247" s="23" t="s">
        <v>1109</v>
      </c>
      <c r="K247" s="23">
        <v>0</v>
      </c>
      <c r="L247" s="23">
        <v>5000</v>
      </c>
      <c r="M2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247" s="23" t="s">
        <v>4256</v>
      </c>
      <c r="O247" s="23" t="s">
        <v>1123</v>
      </c>
      <c r="P247" s="23" t="s">
        <v>560</v>
      </c>
      <c r="Q247" s="23">
        <v>600</v>
      </c>
      <c r="R2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7" s="77">
        <v>44986</v>
      </c>
      <c r="U247" s="23">
        <v>1</v>
      </c>
      <c r="V247" s="23" t="s">
        <v>83</v>
      </c>
      <c r="W247" s="23" t="s">
        <v>232</v>
      </c>
      <c r="Z247" s="10"/>
      <c r="AA247" s="32" t="str" cm="1">
        <f t="array" ref="AA247">IFERROR(TRANSPOSE(_xlfn._xlws.SORT(_xlfn.UNIQUE(_xlfn._xlws.FILTER(idTable[[Sub System Class]:[Sub System Class]],(idTable[[Asset Category]:[Asset Category]]=$N247)* (idTable[[Sub System Type]:[Sub System Type]]=$O247))))),"")</f>
        <v>All</v>
      </c>
      <c r="AJ247" s="32" cm="1">
        <f t="array" ref="AJ247:AW247">IFERROR(TRANSPOSE(_xlfn._xlws.SORT(_xlfn.UNIQUE(_xlfn._xlws.FILTER(idTable[[Equipment Size]:[Equipment Size]],(idTable[[Asset Category]:[Asset Category]]=$N247)* (idTable[[Sub System Type]:[Sub System Type]]=$O247)*(idTable[[Sub System Class]:[Sub System Class]]=$P247))))),"")</f>
        <v>200</v>
      </c>
      <c r="AK247" s="32">
        <v>400</v>
      </c>
      <c r="AL247" s="32">
        <v>600</v>
      </c>
      <c r="AM247" s="32">
        <v>800</v>
      </c>
      <c r="AN247" s="32">
        <v>1000</v>
      </c>
      <c r="AO247" s="32">
        <v>1200</v>
      </c>
      <c r="AP247" s="32">
        <v>1500</v>
      </c>
      <c r="AQ247" s="32">
        <v>2000</v>
      </c>
      <c r="AR247" s="32">
        <v>2400</v>
      </c>
      <c r="AS247" s="32">
        <v>3000</v>
      </c>
      <c r="AT247" s="32">
        <v>3600</v>
      </c>
      <c r="AU247" s="32">
        <v>4800</v>
      </c>
      <c r="AV247" s="32">
        <v>6000</v>
      </c>
      <c r="AW247" s="32">
        <v>7200</v>
      </c>
      <c r="BG247" s="32"/>
    </row>
    <row r="248" spans="1:59" x14ac:dyDescent="0.3">
      <c r="A248" s="32" t="s">
        <v>210</v>
      </c>
      <c r="B248" s="23" t="s">
        <v>233</v>
      </c>
      <c r="C248" s="23" t="s">
        <v>81</v>
      </c>
      <c r="D248" s="23" t="s">
        <v>212</v>
      </c>
      <c r="E248" s="23" t="s">
        <v>90</v>
      </c>
      <c r="F248" s="23" t="s">
        <v>91</v>
      </c>
      <c r="G248" s="23" t="s">
        <v>5348</v>
      </c>
      <c r="H248" s="23" t="s">
        <v>5666</v>
      </c>
      <c r="I248" s="23">
        <v>505</v>
      </c>
      <c r="J248" s="23" t="s">
        <v>1109</v>
      </c>
      <c r="K248" s="23">
        <v>0</v>
      </c>
      <c r="L248" s="23">
        <v>5000</v>
      </c>
      <c r="M2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248" s="23" t="s">
        <v>4256</v>
      </c>
      <c r="O248" s="23" t="s">
        <v>1123</v>
      </c>
      <c r="P248" s="23" t="s">
        <v>560</v>
      </c>
      <c r="Q248" s="23">
        <v>600</v>
      </c>
      <c r="R2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8" s="77">
        <v>44986</v>
      </c>
      <c r="U248" s="23">
        <v>1</v>
      </c>
      <c r="V248" s="23" t="s">
        <v>83</v>
      </c>
      <c r="W248" s="23" t="s">
        <v>195</v>
      </c>
      <c r="Z248" s="10"/>
      <c r="AA248" s="32" t="str" cm="1">
        <f t="array" ref="AA248">IFERROR(TRANSPOSE(_xlfn._xlws.SORT(_xlfn.UNIQUE(_xlfn._xlws.FILTER(idTable[[Sub System Class]:[Sub System Class]],(idTable[[Asset Category]:[Asset Category]]=$N248)* (idTable[[Sub System Type]:[Sub System Type]]=$O248))))),"")</f>
        <v>All</v>
      </c>
      <c r="AJ248" s="32" cm="1">
        <f t="array" ref="AJ248:AW248">IFERROR(TRANSPOSE(_xlfn._xlws.SORT(_xlfn.UNIQUE(_xlfn._xlws.FILTER(idTable[[Equipment Size]:[Equipment Size]],(idTable[[Asset Category]:[Asset Category]]=$N248)* (idTable[[Sub System Type]:[Sub System Type]]=$O248)*(idTable[[Sub System Class]:[Sub System Class]]=$P248))))),"")</f>
        <v>200</v>
      </c>
      <c r="AK248" s="32">
        <v>400</v>
      </c>
      <c r="AL248" s="32">
        <v>600</v>
      </c>
      <c r="AM248" s="32">
        <v>800</v>
      </c>
      <c r="AN248" s="32">
        <v>1000</v>
      </c>
      <c r="AO248" s="32">
        <v>1200</v>
      </c>
      <c r="AP248" s="32">
        <v>1500</v>
      </c>
      <c r="AQ248" s="32">
        <v>2000</v>
      </c>
      <c r="AR248" s="32">
        <v>2400</v>
      </c>
      <c r="AS248" s="32">
        <v>3000</v>
      </c>
      <c r="AT248" s="32">
        <v>3600</v>
      </c>
      <c r="AU248" s="32">
        <v>4800</v>
      </c>
      <c r="AV248" s="32">
        <v>6000</v>
      </c>
      <c r="AW248" s="32">
        <v>7200</v>
      </c>
      <c r="BG248" s="32"/>
    </row>
    <row r="249" spans="1:59" x14ac:dyDescent="0.3">
      <c r="A249" s="32" t="s">
        <v>210</v>
      </c>
      <c r="B249" s="23" t="s">
        <v>234</v>
      </c>
      <c r="C249" s="23" t="s">
        <v>81</v>
      </c>
      <c r="D249" s="23" t="s">
        <v>212</v>
      </c>
      <c r="E249" s="23" t="s">
        <v>90</v>
      </c>
      <c r="F249" s="23" t="s">
        <v>91</v>
      </c>
      <c r="G249" s="23" t="s">
        <v>5348</v>
      </c>
      <c r="H249" s="23" t="s">
        <v>5667</v>
      </c>
      <c r="I249" s="23">
        <v>400</v>
      </c>
      <c r="J249" s="23" t="s">
        <v>1109</v>
      </c>
      <c r="K249" s="23">
        <v>0</v>
      </c>
      <c r="L249" s="23">
        <v>5000</v>
      </c>
      <c r="M2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49" s="23" t="s">
        <v>4256</v>
      </c>
      <c r="O249" s="23" t="s">
        <v>1123</v>
      </c>
      <c r="P249" s="23" t="s">
        <v>560</v>
      </c>
      <c r="Q249" s="23">
        <v>400</v>
      </c>
      <c r="R2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4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49" s="77">
        <v>44986</v>
      </c>
      <c r="U249" s="23">
        <v>1</v>
      </c>
      <c r="V249" s="23" t="s">
        <v>83</v>
      </c>
      <c r="W249" s="23" t="s">
        <v>235</v>
      </c>
      <c r="Z249" s="10"/>
      <c r="AA249" s="32" t="str" cm="1">
        <f t="array" ref="AA249">IFERROR(TRANSPOSE(_xlfn._xlws.SORT(_xlfn.UNIQUE(_xlfn._xlws.FILTER(idTable[[Sub System Class]:[Sub System Class]],(idTable[[Asset Category]:[Asset Category]]=$N249)* (idTable[[Sub System Type]:[Sub System Type]]=$O249))))),"")</f>
        <v>All</v>
      </c>
      <c r="AJ249" s="32" cm="1">
        <f t="array" ref="AJ249:AW249">IFERROR(TRANSPOSE(_xlfn._xlws.SORT(_xlfn.UNIQUE(_xlfn._xlws.FILTER(idTable[[Equipment Size]:[Equipment Size]],(idTable[[Asset Category]:[Asset Category]]=$N249)* (idTable[[Sub System Type]:[Sub System Type]]=$O249)*(idTable[[Sub System Class]:[Sub System Class]]=$P249))))),"")</f>
        <v>200</v>
      </c>
      <c r="AK249" s="32">
        <v>400</v>
      </c>
      <c r="AL249" s="32">
        <v>600</v>
      </c>
      <c r="AM249" s="32">
        <v>800</v>
      </c>
      <c r="AN249" s="32">
        <v>1000</v>
      </c>
      <c r="AO249" s="32">
        <v>1200</v>
      </c>
      <c r="AP249" s="32">
        <v>1500</v>
      </c>
      <c r="AQ249" s="32">
        <v>2000</v>
      </c>
      <c r="AR249" s="32">
        <v>2400</v>
      </c>
      <c r="AS249" s="32">
        <v>3000</v>
      </c>
      <c r="AT249" s="32">
        <v>3600</v>
      </c>
      <c r="AU249" s="32">
        <v>4800</v>
      </c>
      <c r="AV249" s="32">
        <v>6000</v>
      </c>
      <c r="AW249" s="32">
        <v>7200</v>
      </c>
      <c r="BG249" s="32"/>
    </row>
    <row r="250" spans="1:59" x14ac:dyDescent="0.3">
      <c r="A250" s="32" t="s">
        <v>210</v>
      </c>
      <c r="B250" s="23" t="s">
        <v>236</v>
      </c>
      <c r="C250" s="23" t="s">
        <v>81</v>
      </c>
      <c r="D250" s="23" t="s">
        <v>212</v>
      </c>
      <c r="E250" s="23" t="s">
        <v>90</v>
      </c>
      <c r="F250" s="23" t="s">
        <v>91</v>
      </c>
      <c r="G250" s="23" t="s">
        <v>5348</v>
      </c>
      <c r="H250" s="23" t="s">
        <v>5668</v>
      </c>
      <c r="I250" s="23">
        <v>600</v>
      </c>
      <c r="J250" s="23" t="s">
        <v>1109</v>
      </c>
      <c r="K250" s="23">
        <v>0</v>
      </c>
      <c r="L250" s="23">
        <v>5000</v>
      </c>
      <c r="M2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250" s="23" t="s">
        <v>4256</v>
      </c>
      <c r="O250" s="23" t="s">
        <v>1123</v>
      </c>
      <c r="P250" s="23" t="s">
        <v>560</v>
      </c>
      <c r="Q250" s="23">
        <v>600</v>
      </c>
      <c r="R2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0" s="77">
        <v>44986</v>
      </c>
      <c r="U250" s="23">
        <v>1</v>
      </c>
      <c r="V250" s="23" t="s">
        <v>92</v>
      </c>
      <c r="W250" s="23" t="s">
        <v>217</v>
      </c>
      <c r="Z250" s="10"/>
      <c r="AA250" s="32" t="str" cm="1">
        <f t="array" ref="AA250">IFERROR(TRANSPOSE(_xlfn._xlws.SORT(_xlfn.UNIQUE(_xlfn._xlws.FILTER(idTable[[Sub System Class]:[Sub System Class]],(idTable[[Asset Category]:[Asset Category]]=$N250)* (idTable[[Sub System Type]:[Sub System Type]]=$O250))))),"")</f>
        <v>All</v>
      </c>
      <c r="AJ250" s="32" cm="1">
        <f t="array" ref="AJ250:AW250">IFERROR(TRANSPOSE(_xlfn._xlws.SORT(_xlfn.UNIQUE(_xlfn._xlws.FILTER(idTable[[Equipment Size]:[Equipment Size]],(idTable[[Asset Category]:[Asset Category]]=$N250)* (idTable[[Sub System Type]:[Sub System Type]]=$O250)*(idTable[[Sub System Class]:[Sub System Class]]=$P250))))),"")</f>
        <v>200</v>
      </c>
      <c r="AK250" s="32">
        <v>400</v>
      </c>
      <c r="AL250" s="32">
        <v>600</v>
      </c>
      <c r="AM250" s="32">
        <v>800</v>
      </c>
      <c r="AN250" s="32">
        <v>1000</v>
      </c>
      <c r="AO250" s="32">
        <v>1200</v>
      </c>
      <c r="AP250" s="32">
        <v>1500</v>
      </c>
      <c r="AQ250" s="32">
        <v>2000</v>
      </c>
      <c r="AR250" s="32">
        <v>2400</v>
      </c>
      <c r="AS250" s="32">
        <v>3000</v>
      </c>
      <c r="AT250" s="32">
        <v>3600</v>
      </c>
      <c r="AU250" s="32">
        <v>4800</v>
      </c>
      <c r="AV250" s="32">
        <v>6000</v>
      </c>
      <c r="AW250" s="32">
        <v>7200</v>
      </c>
      <c r="BG250" s="32"/>
    </row>
    <row r="251" spans="1:59" x14ac:dyDescent="0.3">
      <c r="A251" s="32" t="s">
        <v>210</v>
      </c>
      <c r="B251" s="23" t="s">
        <v>237</v>
      </c>
      <c r="C251" s="23" t="s">
        <v>81</v>
      </c>
      <c r="D251" s="23" t="s">
        <v>212</v>
      </c>
      <c r="E251" s="23" t="s">
        <v>90</v>
      </c>
      <c r="F251" s="23" t="s">
        <v>91</v>
      </c>
      <c r="G251" s="23" t="s">
        <v>5348</v>
      </c>
      <c r="H251" s="23" t="s">
        <v>5669</v>
      </c>
      <c r="I251" s="23">
        <v>200</v>
      </c>
      <c r="J251" s="23" t="s">
        <v>1109</v>
      </c>
      <c r="K251" s="23">
        <v>0</v>
      </c>
      <c r="L251" s="23">
        <v>5000</v>
      </c>
      <c r="M2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H-VAV-NO--200</v>
      </c>
      <c r="N251" s="23" t="s">
        <v>4256</v>
      </c>
      <c r="O251" s="23" t="s">
        <v>1123</v>
      </c>
      <c r="P251" s="23" t="s">
        <v>560</v>
      </c>
      <c r="Q251" s="23">
        <v>200</v>
      </c>
      <c r="R2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1" s="77">
        <v>44986</v>
      </c>
      <c r="U251" s="23">
        <v>1</v>
      </c>
      <c r="V251" s="23" t="s">
        <v>92</v>
      </c>
      <c r="W251" s="23" t="s">
        <v>238</v>
      </c>
      <c r="Z251" s="10"/>
      <c r="AA251" s="32" t="str" cm="1">
        <f t="array" ref="AA251">IFERROR(TRANSPOSE(_xlfn._xlws.SORT(_xlfn.UNIQUE(_xlfn._xlws.FILTER(idTable[[Sub System Class]:[Sub System Class]],(idTable[[Asset Category]:[Asset Category]]=$N251)* (idTable[[Sub System Type]:[Sub System Type]]=$O251))))),"")</f>
        <v>All</v>
      </c>
      <c r="AJ251" s="32" cm="1">
        <f t="array" ref="AJ251:AW251">IFERROR(TRANSPOSE(_xlfn._xlws.SORT(_xlfn.UNIQUE(_xlfn._xlws.FILTER(idTable[[Equipment Size]:[Equipment Size]],(idTable[[Asset Category]:[Asset Category]]=$N251)* (idTable[[Sub System Type]:[Sub System Type]]=$O251)*(idTable[[Sub System Class]:[Sub System Class]]=$P251))))),"")</f>
        <v>200</v>
      </c>
      <c r="AK251" s="32">
        <v>400</v>
      </c>
      <c r="AL251" s="32">
        <v>600</v>
      </c>
      <c r="AM251" s="32">
        <v>800</v>
      </c>
      <c r="AN251" s="32">
        <v>1000</v>
      </c>
      <c r="AO251" s="32">
        <v>1200</v>
      </c>
      <c r="AP251" s="32">
        <v>1500</v>
      </c>
      <c r="AQ251" s="32">
        <v>2000</v>
      </c>
      <c r="AR251" s="32">
        <v>2400</v>
      </c>
      <c r="AS251" s="32">
        <v>3000</v>
      </c>
      <c r="AT251" s="32">
        <v>3600</v>
      </c>
      <c r="AU251" s="32">
        <v>4800</v>
      </c>
      <c r="AV251" s="32">
        <v>6000</v>
      </c>
      <c r="AW251" s="32">
        <v>7200</v>
      </c>
      <c r="BG251" s="32"/>
    </row>
    <row r="252" spans="1:59" x14ac:dyDescent="0.3">
      <c r="A252" s="32" t="s">
        <v>210</v>
      </c>
      <c r="B252" s="23" t="s">
        <v>239</v>
      </c>
      <c r="C252" s="23" t="s">
        <v>81</v>
      </c>
      <c r="D252" s="23" t="s">
        <v>212</v>
      </c>
      <c r="E252" s="23" t="s">
        <v>90</v>
      </c>
      <c r="F252" s="23" t="s">
        <v>91</v>
      </c>
      <c r="G252" s="23" t="s">
        <v>5348</v>
      </c>
      <c r="H252" s="23" t="s">
        <v>5670</v>
      </c>
      <c r="I252" s="23">
        <v>500</v>
      </c>
      <c r="J252" s="23" t="s">
        <v>1109</v>
      </c>
      <c r="K252" s="23">
        <v>0</v>
      </c>
      <c r="L252" s="23">
        <v>5000</v>
      </c>
      <c r="M2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252" s="23" t="s">
        <v>4256</v>
      </c>
      <c r="O252" s="23" t="s">
        <v>1123</v>
      </c>
      <c r="P252" s="23" t="s">
        <v>560</v>
      </c>
      <c r="Q252" s="23">
        <v>600</v>
      </c>
      <c r="R2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2" s="77">
        <v>44986</v>
      </c>
      <c r="U252" s="23">
        <v>1</v>
      </c>
      <c r="V252" s="23" t="s">
        <v>92</v>
      </c>
      <c r="W252" s="23" t="s">
        <v>238</v>
      </c>
      <c r="Z252" s="10"/>
      <c r="AA252" s="32" t="str" cm="1">
        <f t="array" ref="AA252">IFERROR(TRANSPOSE(_xlfn._xlws.SORT(_xlfn.UNIQUE(_xlfn._xlws.FILTER(idTable[[Sub System Class]:[Sub System Class]],(idTable[[Asset Category]:[Asset Category]]=$N252)* (idTable[[Sub System Type]:[Sub System Type]]=$O252))))),"")</f>
        <v>All</v>
      </c>
      <c r="AJ252" s="32" cm="1">
        <f t="array" ref="AJ252:AW252">IFERROR(TRANSPOSE(_xlfn._xlws.SORT(_xlfn.UNIQUE(_xlfn._xlws.FILTER(idTable[[Equipment Size]:[Equipment Size]],(idTable[[Asset Category]:[Asset Category]]=$N252)* (idTable[[Sub System Type]:[Sub System Type]]=$O252)*(idTable[[Sub System Class]:[Sub System Class]]=$P252))))),"")</f>
        <v>200</v>
      </c>
      <c r="AK252" s="32">
        <v>400</v>
      </c>
      <c r="AL252" s="32">
        <v>600</v>
      </c>
      <c r="AM252" s="32">
        <v>800</v>
      </c>
      <c r="AN252" s="32">
        <v>1000</v>
      </c>
      <c r="AO252" s="32">
        <v>1200</v>
      </c>
      <c r="AP252" s="32">
        <v>1500</v>
      </c>
      <c r="AQ252" s="32">
        <v>2000</v>
      </c>
      <c r="AR252" s="32">
        <v>2400</v>
      </c>
      <c r="AS252" s="32">
        <v>3000</v>
      </c>
      <c r="AT252" s="32">
        <v>3600</v>
      </c>
      <c r="AU252" s="32">
        <v>4800</v>
      </c>
      <c r="AV252" s="32">
        <v>6000</v>
      </c>
      <c r="AW252" s="32">
        <v>7200</v>
      </c>
      <c r="BG252" s="32"/>
    </row>
    <row r="253" spans="1:59" x14ac:dyDescent="0.3">
      <c r="A253" s="32" t="s">
        <v>210</v>
      </c>
      <c r="B253" s="23" t="s">
        <v>240</v>
      </c>
      <c r="C253" s="23" t="s">
        <v>81</v>
      </c>
      <c r="D253" s="23" t="s">
        <v>212</v>
      </c>
      <c r="E253" s="23" t="s">
        <v>90</v>
      </c>
      <c r="F253" s="23" t="s">
        <v>91</v>
      </c>
      <c r="G253" s="23" t="s">
        <v>5348</v>
      </c>
      <c r="H253" s="23" t="s">
        <v>5671</v>
      </c>
      <c r="I253" s="23">
        <v>450</v>
      </c>
      <c r="J253" s="23" t="s">
        <v>1109</v>
      </c>
      <c r="K253" s="23">
        <v>0</v>
      </c>
      <c r="L253" s="23">
        <v>5000</v>
      </c>
      <c r="M2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53" s="23" t="s">
        <v>4256</v>
      </c>
      <c r="O253" s="23" t="s">
        <v>1123</v>
      </c>
      <c r="P253" s="23" t="s">
        <v>560</v>
      </c>
      <c r="Q253" s="23">
        <v>400</v>
      </c>
      <c r="R2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3" s="77">
        <v>44986</v>
      </c>
      <c r="U253" s="23">
        <v>1</v>
      </c>
      <c r="V253" s="23" t="s">
        <v>92</v>
      </c>
      <c r="W253" s="23" t="s">
        <v>241</v>
      </c>
      <c r="Z253" s="10"/>
      <c r="AA253" s="32" t="str" cm="1">
        <f t="array" ref="AA253">IFERROR(TRANSPOSE(_xlfn._xlws.SORT(_xlfn.UNIQUE(_xlfn._xlws.FILTER(idTable[[Sub System Class]:[Sub System Class]],(idTable[[Asset Category]:[Asset Category]]=$N253)* (idTable[[Sub System Type]:[Sub System Type]]=$O253))))),"")</f>
        <v>All</v>
      </c>
      <c r="AJ253" s="32" cm="1">
        <f t="array" ref="AJ253:AW253">IFERROR(TRANSPOSE(_xlfn._xlws.SORT(_xlfn.UNIQUE(_xlfn._xlws.FILTER(idTable[[Equipment Size]:[Equipment Size]],(idTable[[Asset Category]:[Asset Category]]=$N253)* (idTable[[Sub System Type]:[Sub System Type]]=$O253)*(idTable[[Sub System Class]:[Sub System Class]]=$P253))))),"")</f>
        <v>200</v>
      </c>
      <c r="AK253" s="32">
        <v>400</v>
      </c>
      <c r="AL253" s="32">
        <v>600</v>
      </c>
      <c r="AM253" s="32">
        <v>800</v>
      </c>
      <c r="AN253" s="32">
        <v>1000</v>
      </c>
      <c r="AO253" s="32">
        <v>1200</v>
      </c>
      <c r="AP253" s="32">
        <v>1500</v>
      </c>
      <c r="AQ253" s="32">
        <v>2000</v>
      </c>
      <c r="AR253" s="32">
        <v>2400</v>
      </c>
      <c r="AS253" s="32">
        <v>3000</v>
      </c>
      <c r="AT253" s="32">
        <v>3600</v>
      </c>
      <c r="AU253" s="32">
        <v>4800</v>
      </c>
      <c r="AV253" s="32">
        <v>6000</v>
      </c>
      <c r="AW253" s="32">
        <v>7200</v>
      </c>
      <c r="BG253" s="32"/>
    </row>
    <row r="254" spans="1:59" x14ac:dyDescent="0.3">
      <c r="A254" s="32" t="s">
        <v>210</v>
      </c>
      <c r="B254" s="23" t="s">
        <v>242</v>
      </c>
      <c r="C254" s="23" t="s">
        <v>81</v>
      </c>
      <c r="D254" s="23" t="s">
        <v>212</v>
      </c>
      <c r="E254" s="23" t="s">
        <v>90</v>
      </c>
      <c r="F254" s="23" t="s">
        <v>91</v>
      </c>
      <c r="G254" s="23" t="s">
        <v>5348</v>
      </c>
      <c r="H254" s="23" t="s">
        <v>5672</v>
      </c>
      <c r="I254" s="23">
        <v>1000</v>
      </c>
      <c r="J254" s="23" t="s">
        <v>1109</v>
      </c>
      <c r="K254" s="23">
        <v>0</v>
      </c>
      <c r="L254" s="23">
        <v>5000</v>
      </c>
      <c r="M2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254" s="23" t="s">
        <v>4256</v>
      </c>
      <c r="O254" s="23" t="s">
        <v>1123</v>
      </c>
      <c r="P254" s="23" t="s">
        <v>560</v>
      </c>
      <c r="Q254" s="23">
        <v>1000</v>
      </c>
      <c r="R2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4" s="77">
        <v>44986</v>
      </c>
      <c r="U254" s="23">
        <v>1</v>
      </c>
      <c r="V254" s="23" t="s">
        <v>83</v>
      </c>
      <c r="W254" s="23" t="s">
        <v>226</v>
      </c>
      <c r="Z254" s="10"/>
      <c r="AA254" s="32" t="str" cm="1">
        <f t="array" ref="AA254">IFERROR(TRANSPOSE(_xlfn._xlws.SORT(_xlfn.UNIQUE(_xlfn._xlws.FILTER(idTable[[Sub System Class]:[Sub System Class]],(idTable[[Asset Category]:[Asset Category]]=$N254)* (idTable[[Sub System Type]:[Sub System Type]]=$O254))))),"")</f>
        <v>All</v>
      </c>
      <c r="AJ254" s="32" cm="1">
        <f t="array" ref="AJ254:AW254">IFERROR(TRANSPOSE(_xlfn._xlws.SORT(_xlfn.UNIQUE(_xlfn._xlws.FILTER(idTable[[Equipment Size]:[Equipment Size]],(idTable[[Asset Category]:[Asset Category]]=$N254)* (idTable[[Sub System Type]:[Sub System Type]]=$O254)*(idTable[[Sub System Class]:[Sub System Class]]=$P254))))),"")</f>
        <v>200</v>
      </c>
      <c r="AK254" s="32">
        <v>400</v>
      </c>
      <c r="AL254" s="32">
        <v>600</v>
      </c>
      <c r="AM254" s="32">
        <v>800</v>
      </c>
      <c r="AN254" s="32">
        <v>1000</v>
      </c>
      <c r="AO254" s="32">
        <v>1200</v>
      </c>
      <c r="AP254" s="32">
        <v>1500</v>
      </c>
      <c r="AQ254" s="32">
        <v>2000</v>
      </c>
      <c r="AR254" s="32">
        <v>2400</v>
      </c>
      <c r="AS254" s="32">
        <v>3000</v>
      </c>
      <c r="AT254" s="32">
        <v>3600</v>
      </c>
      <c r="AU254" s="32">
        <v>4800</v>
      </c>
      <c r="AV254" s="32">
        <v>6000</v>
      </c>
      <c r="AW254" s="32">
        <v>7200</v>
      </c>
      <c r="BG254" s="32"/>
    </row>
    <row r="255" spans="1:59" x14ac:dyDescent="0.3">
      <c r="A255" s="32" t="s">
        <v>210</v>
      </c>
      <c r="B255" s="23" t="s">
        <v>243</v>
      </c>
      <c r="C255" s="23" t="s">
        <v>81</v>
      </c>
      <c r="D255" s="23" t="s">
        <v>212</v>
      </c>
      <c r="E255" s="23" t="s">
        <v>90</v>
      </c>
      <c r="F255" s="23" t="s">
        <v>91</v>
      </c>
      <c r="G255" s="23" t="s">
        <v>5348</v>
      </c>
      <c r="H255" s="23" t="s">
        <v>5673</v>
      </c>
      <c r="I255" s="23">
        <v>750</v>
      </c>
      <c r="J255" s="23" t="s">
        <v>1109</v>
      </c>
      <c r="K255" s="23">
        <v>0</v>
      </c>
      <c r="L255" s="23">
        <v>5000</v>
      </c>
      <c r="M2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55" s="23" t="s">
        <v>4256</v>
      </c>
      <c r="O255" s="23" t="s">
        <v>1123</v>
      </c>
      <c r="P255" s="23" t="s">
        <v>560</v>
      </c>
      <c r="Q255" s="23">
        <v>800</v>
      </c>
      <c r="R2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5" s="77">
        <v>44986</v>
      </c>
      <c r="U255" s="23">
        <v>1</v>
      </c>
      <c r="V255" s="23" t="s">
        <v>83</v>
      </c>
      <c r="W255" s="23" t="s">
        <v>226</v>
      </c>
      <c r="Z255" s="10"/>
      <c r="AA255" s="32" t="str" cm="1">
        <f t="array" ref="AA255">IFERROR(TRANSPOSE(_xlfn._xlws.SORT(_xlfn.UNIQUE(_xlfn._xlws.FILTER(idTable[[Sub System Class]:[Sub System Class]],(idTable[[Asset Category]:[Asset Category]]=$N255)* (idTable[[Sub System Type]:[Sub System Type]]=$O255))))),"")</f>
        <v>All</v>
      </c>
      <c r="AJ255" s="32" cm="1">
        <f t="array" ref="AJ255:AW255">IFERROR(TRANSPOSE(_xlfn._xlws.SORT(_xlfn.UNIQUE(_xlfn._xlws.FILTER(idTable[[Equipment Size]:[Equipment Size]],(idTable[[Asset Category]:[Asset Category]]=$N255)* (idTable[[Sub System Type]:[Sub System Type]]=$O255)*(idTable[[Sub System Class]:[Sub System Class]]=$P255))))),"")</f>
        <v>200</v>
      </c>
      <c r="AK255" s="32">
        <v>400</v>
      </c>
      <c r="AL255" s="32">
        <v>600</v>
      </c>
      <c r="AM255" s="32">
        <v>800</v>
      </c>
      <c r="AN255" s="32">
        <v>1000</v>
      </c>
      <c r="AO255" s="32">
        <v>1200</v>
      </c>
      <c r="AP255" s="32">
        <v>1500</v>
      </c>
      <c r="AQ255" s="32">
        <v>2000</v>
      </c>
      <c r="AR255" s="32">
        <v>2400</v>
      </c>
      <c r="AS255" s="32">
        <v>3000</v>
      </c>
      <c r="AT255" s="32">
        <v>3600</v>
      </c>
      <c r="AU255" s="32">
        <v>4800</v>
      </c>
      <c r="AV255" s="32">
        <v>6000</v>
      </c>
      <c r="AW255" s="32">
        <v>7200</v>
      </c>
      <c r="BG255" s="32"/>
    </row>
    <row r="256" spans="1:59" x14ac:dyDescent="0.3">
      <c r="A256" s="32" t="s">
        <v>210</v>
      </c>
      <c r="B256" s="23" t="s">
        <v>356</v>
      </c>
      <c r="C256" s="23" t="s">
        <v>81</v>
      </c>
      <c r="D256" s="23" t="s">
        <v>212</v>
      </c>
      <c r="E256" s="23" t="s">
        <v>90</v>
      </c>
      <c r="F256" s="23" t="s">
        <v>91</v>
      </c>
      <c r="G256" s="23" t="s">
        <v>5348</v>
      </c>
      <c r="H256" s="23" t="s">
        <v>5674</v>
      </c>
      <c r="I256" s="23">
        <v>1080</v>
      </c>
      <c r="J256" s="23" t="s">
        <v>1109</v>
      </c>
      <c r="K256" s="23">
        <v>0</v>
      </c>
      <c r="L256" s="23">
        <v>5000</v>
      </c>
      <c r="M2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256" s="23" t="s">
        <v>4256</v>
      </c>
      <c r="O256" s="23" t="s">
        <v>1123</v>
      </c>
      <c r="P256" s="23" t="s">
        <v>560</v>
      </c>
      <c r="Q256" s="23">
        <v>1000</v>
      </c>
      <c r="R2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6" s="77">
        <v>44986</v>
      </c>
      <c r="U256" s="23">
        <v>2</v>
      </c>
      <c r="V256" s="23" t="s">
        <v>92</v>
      </c>
      <c r="W256" s="23" t="s">
        <v>176</v>
      </c>
      <c r="Z256" s="10"/>
      <c r="AA256" s="32" t="str" cm="1">
        <f t="array" ref="AA256">IFERROR(TRANSPOSE(_xlfn._xlws.SORT(_xlfn.UNIQUE(_xlfn._xlws.FILTER(idTable[[Sub System Class]:[Sub System Class]],(idTable[[Asset Category]:[Asset Category]]=$N256)* (idTable[[Sub System Type]:[Sub System Type]]=$O256))))),"")</f>
        <v>All</v>
      </c>
      <c r="AJ256" s="32" cm="1">
        <f t="array" ref="AJ256:AW256">IFERROR(TRANSPOSE(_xlfn._xlws.SORT(_xlfn.UNIQUE(_xlfn._xlws.FILTER(idTable[[Equipment Size]:[Equipment Size]],(idTable[[Asset Category]:[Asset Category]]=$N256)* (idTable[[Sub System Type]:[Sub System Type]]=$O256)*(idTable[[Sub System Class]:[Sub System Class]]=$P256))))),"")</f>
        <v>200</v>
      </c>
      <c r="AK256" s="32">
        <v>400</v>
      </c>
      <c r="AL256" s="32">
        <v>600</v>
      </c>
      <c r="AM256" s="32">
        <v>800</v>
      </c>
      <c r="AN256" s="32">
        <v>1000</v>
      </c>
      <c r="AO256" s="32">
        <v>1200</v>
      </c>
      <c r="AP256" s="32">
        <v>1500</v>
      </c>
      <c r="AQ256" s="32">
        <v>2000</v>
      </c>
      <c r="AR256" s="32">
        <v>2400</v>
      </c>
      <c r="AS256" s="32">
        <v>3000</v>
      </c>
      <c r="AT256" s="32">
        <v>3600</v>
      </c>
      <c r="AU256" s="32">
        <v>4800</v>
      </c>
      <c r="AV256" s="32">
        <v>6000</v>
      </c>
      <c r="AW256" s="32">
        <v>7200</v>
      </c>
      <c r="BG256" s="32"/>
    </row>
    <row r="257" spans="1:59" x14ac:dyDescent="0.3">
      <c r="A257" s="32" t="s">
        <v>210</v>
      </c>
      <c r="B257" s="23" t="s">
        <v>357</v>
      </c>
      <c r="C257" s="23" t="s">
        <v>81</v>
      </c>
      <c r="D257" s="23" t="s">
        <v>212</v>
      </c>
      <c r="E257" s="23" t="s">
        <v>90</v>
      </c>
      <c r="F257" s="23" t="s">
        <v>91</v>
      </c>
      <c r="G257" s="23" t="s">
        <v>5348</v>
      </c>
      <c r="H257" s="23" t="s">
        <v>5675</v>
      </c>
      <c r="I257" s="23">
        <v>600</v>
      </c>
      <c r="J257" s="23" t="s">
        <v>1109</v>
      </c>
      <c r="K257" s="23">
        <v>0</v>
      </c>
      <c r="L257" s="23">
        <v>5000</v>
      </c>
      <c r="M2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257" s="23" t="s">
        <v>4256</v>
      </c>
      <c r="O257" s="23" t="s">
        <v>1123</v>
      </c>
      <c r="P257" s="23" t="s">
        <v>560</v>
      </c>
      <c r="Q257" s="23">
        <v>600</v>
      </c>
      <c r="R2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7" s="77">
        <v>44986</v>
      </c>
      <c r="U257" s="23">
        <v>2</v>
      </c>
      <c r="V257" s="23" t="s">
        <v>92</v>
      </c>
      <c r="W257" s="23" t="s">
        <v>358</v>
      </c>
      <c r="Z257" s="10"/>
      <c r="AA257" s="32" t="str" cm="1">
        <f t="array" ref="AA257">IFERROR(TRANSPOSE(_xlfn._xlws.SORT(_xlfn.UNIQUE(_xlfn._xlws.FILTER(idTable[[Sub System Class]:[Sub System Class]],(idTable[[Asset Category]:[Asset Category]]=$N257)* (idTable[[Sub System Type]:[Sub System Type]]=$O257))))),"")</f>
        <v>All</v>
      </c>
      <c r="AJ257" s="32" cm="1">
        <f t="array" ref="AJ257:AW257">IFERROR(TRANSPOSE(_xlfn._xlws.SORT(_xlfn.UNIQUE(_xlfn._xlws.FILTER(idTable[[Equipment Size]:[Equipment Size]],(idTable[[Asset Category]:[Asset Category]]=$N257)* (idTable[[Sub System Type]:[Sub System Type]]=$O257)*(idTable[[Sub System Class]:[Sub System Class]]=$P257))))),"")</f>
        <v>200</v>
      </c>
      <c r="AK257" s="32">
        <v>400</v>
      </c>
      <c r="AL257" s="32">
        <v>600</v>
      </c>
      <c r="AM257" s="32">
        <v>800</v>
      </c>
      <c r="AN257" s="32">
        <v>1000</v>
      </c>
      <c r="AO257" s="32">
        <v>1200</v>
      </c>
      <c r="AP257" s="32">
        <v>1500</v>
      </c>
      <c r="AQ257" s="32">
        <v>2000</v>
      </c>
      <c r="AR257" s="32">
        <v>2400</v>
      </c>
      <c r="AS257" s="32">
        <v>3000</v>
      </c>
      <c r="AT257" s="32">
        <v>3600</v>
      </c>
      <c r="AU257" s="32">
        <v>4800</v>
      </c>
      <c r="AV257" s="32">
        <v>6000</v>
      </c>
      <c r="AW257" s="32">
        <v>7200</v>
      </c>
      <c r="BG257" s="32"/>
    </row>
    <row r="258" spans="1:59" x14ac:dyDescent="0.3">
      <c r="A258" s="32" t="s">
        <v>210</v>
      </c>
      <c r="B258" s="23" t="s">
        <v>359</v>
      </c>
      <c r="C258" s="23" t="s">
        <v>81</v>
      </c>
      <c r="D258" s="23" t="s">
        <v>212</v>
      </c>
      <c r="E258" s="23" t="s">
        <v>90</v>
      </c>
      <c r="F258" s="23" t="s">
        <v>91</v>
      </c>
      <c r="G258" s="23" t="s">
        <v>5348</v>
      </c>
      <c r="H258" s="23" t="s">
        <v>5676</v>
      </c>
      <c r="I258" s="23">
        <v>405</v>
      </c>
      <c r="J258" s="23" t="s">
        <v>1109</v>
      </c>
      <c r="K258" s="23">
        <v>0</v>
      </c>
      <c r="L258" s="23">
        <v>5000</v>
      </c>
      <c r="M2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58" s="23" t="s">
        <v>4256</v>
      </c>
      <c r="O258" s="23" t="s">
        <v>1123</v>
      </c>
      <c r="P258" s="23" t="s">
        <v>560</v>
      </c>
      <c r="Q258" s="23">
        <v>400</v>
      </c>
      <c r="R2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8" s="77">
        <v>44986</v>
      </c>
      <c r="U258" s="23">
        <v>2</v>
      </c>
      <c r="V258" s="23" t="s">
        <v>92</v>
      </c>
      <c r="W258" s="23" t="s">
        <v>180</v>
      </c>
      <c r="Z258" s="10"/>
      <c r="AA258" s="32" t="str" cm="1">
        <f t="array" ref="AA258">IFERROR(TRANSPOSE(_xlfn._xlws.SORT(_xlfn.UNIQUE(_xlfn._xlws.FILTER(idTable[[Sub System Class]:[Sub System Class]],(idTable[[Asset Category]:[Asset Category]]=$N258)* (idTable[[Sub System Type]:[Sub System Type]]=$O258))))),"")</f>
        <v>All</v>
      </c>
      <c r="AJ258" s="32" cm="1">
        <f t="array" ref="AJ258:AW258">IFERROR(TRANSPOSE(_xlfn._xlws.SORT(_xlfn.UNIQUE(_xlfn._xlws.FILTER(idTable[[Equipment Size]:[Equipment Size]],(idTable[[Asset Category]:[Asset Category]]=$N258)* (idTable[[Sub System Type]:[Sub System Type]]=$O258)*(idTable[[Sub System Class]:[Sub System Class]]=$P258))))),"")</f>
        <v>200</v>
      </c>
      <c r="AK258" s="32">
        <v>400</v>
      </c>
      <c r="AL258" s="32">
        <v>600</v>
      </c>
      <c r="AM258" s="32">
        <v>800</v>
      </c>
      <c r="AN258" s="32">
        <v>1000</v>
      </c>
      <c r="AO258" s="32">
        <v>1200</v>
      </c>
      <c r="AP258" s="32">
        <v>1500</v>
      </c>
      <c r="AQ258" s="32">
        <v>2000</v>
      </c>
      <c r="AR258" s="32">
        <v>2400</v>
      </c>
      <c r="AS258" s="32">
        <v>3000</v>
      </c>
      <c r="AT258" s="32">
        <v>3600</v>
      </c>
      <c r="AU258" s="32">
        <v>4800</v>
      </c>
      <c r="AV258" s="32">
        <v>6000</v>
      </c>
      <c r="AW258" s="32">
        <v>7200</v>
      </c>
      <c r="BG258" s="32"/>
    </row>
    <row r="259" spans="1:59" x14ac:dyDescent="0.3">
      <c r="A259" s="32" t="s">
        <v>210</v>
      </c>
      <c r="B259" s="23" t="s">
        <v>360</v>
      </c>
      <c r="C259" s="23" t="s">
        <v>81</v>
      </c>
      <c r="D259" s="23" t="s">
        <v>212</v>
      </c>
      <c r="E259" s="23" t="s">
        <v>90</v>
      </c>
      <c r="F259" s="23" t="s">
        <v>91</v>
      </c>
      <c r="G259" s="23" t="s">
        <v>5348</v>
      </c>
      <c r="H259" s="23" t="s">
        <v>5677</v>
      </c>
      <c r="I259" s="23">
        <v>800</v>
      </c>
      <c r="J259" s="23" t="s">
        <v>1109</v>
      </c>
      <c r="K259" s="23">
        <v>0</v>
      </c>
      <c r="L259" s="23">
        <v>5000</v>
      </c>
      <c r="M2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59" s="23" t="s">
        <v>4256</v>
      </c>
      <c r="O259" s="23" t="s">
        <v>1123</v>
      </c>
      <c r="P259" s="23" t="s">
        <v>560</v>
      </c>
      <c r="Q259" s="23">
        <v>800</v>
      </c>
      <c r="R2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5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59" s="77">
        <v>44986</v>
      </c>
      <c r="U259" s="23">
        <v>2</v>
      </c>
      <c r="V259" s="23" t="s">
        <v>92</v>
      </c>
      <c r="W259" s="23" t="s">
        <v>180</v>
      </c>
      <c r="Z259" s="10"/>
      <c r="AA259" s="32" t="str" cm="1">
        <f t="array" ref="AA259">IFERROR(TRANSPOSE(_xlfn._xlws.SORT(_xlfn.UNIQUE(_xlfn._xlws.FILTER(idTable[[Sub System Class]:[Sub System Class]],(idTable[[Asset Category]:[Asset Category]]=$N259)* (idTable[[Sub System Type]:[Sub System Type]]=$O259))))),"")</f>
        <v>All</v>
      </c>
      <c r="AJ259" s="32" cm="1">
        <f t="array" ref="AJ259:AW259">IFERROR(TRANSPOSE(_xlfn._xlws.SORT(_xlfn.UNIQUE(_xlfn._xlws.FILTER(idTable[[Equipment Size]:[Equipment Size]],(idTable[[Asset Category]:[Asset Category]]=$N259)* (idTable[[Sub System Type]:[Sub System Type]]=$O259)*(idTable[[Sub System Class]:[Sub System Class]]=$P259))))),"")</f>
        <v>200</v>
      </c>
      <c r="AK259" s="32">
        <v>400</v>
      </c>
      <c r="AL259" s="32">
        <v>600</v>
      </c>
      <c r="AM259" s="32">
        <v>800</v>
      </c>
      <c r="AN259" s="32">
        <v>1000</v>
      </c>
      <c r="AO259" s="32">
        <v>1200</v>
      </c>
      <c r="AP259" s="32">
        <v>1500</v>
      </c>
      <c r="AQ259" s="32">
        <v>2000</v>
      </c>
      <c r="AR259" s="32">
        <v>2400</v>
      </c>
      <c r="AS259" s="32">
        <v>3000</v>
      </c>
      <c r="AT259" s="32">
        <v>3600</v>
      </c>
      <c r="AU259" s="32">
        <v>4800</v>
      </c>
      <c r="AV259" s="32">
        <v>6000</v>
      </c>
      <c r="AW259" s="32">
        <v>7200</v>
      </c>
      <c r="BG259" s="32"/>
    </row>
    <row r="260" spans="1:59" x14ac:dyDescent="0.3">
      <c r="A260" s="32" t="s">
        <v>210</v>
      </c>
      <c r="B260" s="23" t="s">
        <v>361</v>
      </c>
      <c r="C260" s="23" t="s">
        <v>81</v>
      </c>
      <c r="D260" s="23" t="s">
        <v>212</v>
      </c>
      <c r="E260" s="23" t="s">
        <v>90</v>
      </c>
      <c r="F260" s="23" t="s">
        <v>91</v>
      </c>
      <c r="G260" s="23" t="s">
        <v>5348</v>
      </c>
      <c r="H260" s="61"/>
      <c r="I260" s="61">
        <v>1010</v>
      </c>
      <c r="J260" s="23" t="s">
        <v>1109</v>
      </c>
      <c r="K260" s="61">
        <f>5*1.34</f>
        <v>6.7</v>
      </c>
      <c r="L260" s="23">
        <v>5000</v>
      </c>
      <c r="M2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260" s="23" t="s">
        <v>4256</v>
      </c>
      <c r="O260" s="23" t="s">
        <v>1107</v>
      </c>
      <c r="P260" s="23" t="s">
        <v>560</v>
      </c>
      <c r="Q260" s="23">
        <v>1000</v>
      </c>
      <c r="R2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0" s="77">
        <v>44986</v>
      </c>
      <c r="U260" s="23">
        <v>2</v>
      </c>
      <c r="V260" s="23" t="s">
        <v>92</v>
      </c>
      <c r="W260" s="23" t="s">
        <v>362</v>
      </c>
      <c r="Z260" s="10"/>
      <c r="AA260" s="32" t="str" cm="1">
        <f t="array" ref="AA260">IFERROR(TRANSPOSE(_xlfn._xlws.SORT(_xlfn.UNIQUE(_xlfn._xlws.FILTER(idTable[[Sub System Class]:[Sub System Class]],(idTable[[Asset Category]:[Asset Category]]=$N260)* (idTable[[Sub System Type]:[Sub System Type]]=$O260))))),"")</f>
        <v>All</v>
      </c>
      <c r="AJ260" s="32" cm="1">
        <f t="array" ref="AJ260:AW260">IFERROR(TRANSPOSE(_xlfn._xlws.SORT(_xlfn.UNIQUE(_xlfn._xlws.FILTER(idTable[[Equipment Size]:[Equipment Size]],(idTable[[Asset Category]:[Asset Category]]=$N260)* (idTable[[Sub System Type]:[Sub System Type]]=$O260)*(idTable[[Sub System Class]:[Sub System Class]]=$P260))))),"")</f>
        <v>200</v>
      </c>
      <c r="AK260" s="32">
        <v>400</v>
      </c>
      <c r="AL260" s="32">
        <v>600</v>
      </c>
      <c r="AM260" s="32">
        <v>800</v>
      </c>
      <c r="AN260" s="32">
        <v>1000</v>
      </c>
      <c r="AO260" s="32">
        <v>1200</v>
      </c>
      <c r="AP260" s="32">
        <v>1500</v>
      </c>
      <c r="AQ260" s="32">
        <v>2000</v>
      </c>
      <c r="AR260" s="32">
        <v>2400</v>
      </c>
      <c r="AS260" s="32">
        <v>3000</v>
      </c>
      <c r="AT260" s="32">
        <v>3600</v>
      </c>
      <c r="AU260" s="32">
        <v>4800</v>
      </c>
      <c r="AV260" s="32">
        <v>6000</v>
      </c>
      <c r="AW260" s="32">
        <v>7200</v>
      </c>
      <c r="BG260" s="32"/>
    </row>
    <row r="261" spans="1:59" x14ac:dyDescent="0.3">
      <c r="A261" s="32" t="s">
        <v>210</v>
      </c>
      <c r="B261" s="23" t="s">
        <v>363</v>
      </c>
      <c r="C261" s="23" t="s">
        <v>81</v>
      </c>
      <c r="D261" s="23" t="s">
        <v>212</v>
      </c>
      <c r="E261" s="23" t="s">
        <v>90</v>
      </c>
      <c r="F261" s="23" t="s">
        <v>91</v>
      </c>
      <c r="G261" s="23" t="s">
        <v>5348</v>
      </c>
      <c r="H261" s="23" t="s">
        <v>5678</v>
      </c>
      <c r="I261" s="23">
        <v>370</v>
      </c>
      <c r="J261" s="23" t="s">
        <v>1109</v>
      </c>
      <c r="K261" s="23">
        <f>2*1.34</f>
        <v>2.68</v>
      </c>
      <c r="L261" s="23">
        <v>5000</v>
      </c>
      <c r="M2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61" s="23" t="s">
        <v>4256</v>
      </c>
      <c r="O261" s="23" t="s">
        <v>1107</v>
      </c>
      <c r="P261" s="23" t="s">
        <v>560</v>
      </c>
      <c r="Q261" s="23">
        <v>400</v>
      </c>
      <c r="R2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1" s="77">
        <v>44986</v>
      </c>
      <c r="U261" s="23">
        <v>2</v>
      </c>
      <c r="V261" s="23" t="s">
        <v>92</v>
      </c>
      <c r="W261" s="23" t="s">
        <v>184</v>
      </c>
      <c r="Z261" s="10"/>
      <c r="AA261" s="32" t="str" cm="1">
        <f t="array" ref="AA261">IFERROR(TRANSPOSE(_xlfn._xlws.SORT(_xlfn.UNIQUE(_xlfn._xlws.FILTER(idTable[[Sub System Class]:[Sub System Class]],(idTable[[Asset Category]:[Asset Category]]=$N261)* (idTable[[Sub System Type]:[Sub System Type]]=$O261))))),"")</f>
        <v>All</v>
      </c>
      <c r="AJ261" s="32" cm="1">
        <f t="array" ref="AJ261:AW261">IFERROR(TRANSPOSE(_xlfn._xlws.SORT(_xlfn.UNIQUE(_xlfn._xlws.FILTER(idTable[[Equipment Size]:[Equipment Size]],(idTable[[Asset Category]:[Asset Category]]=$N261)* (idTable[[Sub System Type]:[Sub System Type]]=$O261)*(idTable[[Sub System Class]:[Sub System Class]]=$P261))))),"")</f>
        <v>200</v>
      </c>
      <c r="AK261" s="32">
        <v>400</v>
      </c>
      <c r="AL261" s="32">
        <v>600</v>
      </c>
      <c r="AM261" s="32">
        <v>800</v>
      </c>
      <c r="AN261" s="32">
        <v>1000</v>
      </c>
      <c r="AO261" s="32">
        <v>1200</v>
      </c>
      <c r="AP261" s="32">
        <v>1500</v>
      </c>
      <c r="AQ261" s="32">
        <v>2000</v>
      </c>
      <c r="AR261" s="32">
        <v>2400</v>
      </c>
      <c r="AS261" s="32">
        <v>3000</v>
      </c>
      <c r="AT261" s="32">
        <v>3600</v>
      </c>
      <c r="AU261" s="32">
        <v>4800</v>
      </c>
      <c r="AV261" s="32">
        <v>6000</v>
      </c>
      <c r="AW261" s="32">
        <v>7200</v>
      </c>
      <c r="BG261" s="32"/>
    </row>
    <row r="262" spans="1:59" x14ac:dyDescent="0.3">
      <c r="A262" s="32" t="s">
        <v>210</v>
      </c>
      <c r="B262" s="23" t="s">
        <v>364</v>
      </c>
      <c r="C262" s="23" t="s">
        <v>81</v>
      </c>
      <c r="D262" s="23" t="s">
        <v>212</v>
      </c>
      <c r="E262" s="23" t="s">
        <v>90</v>
      </c>
      <c r="F262" s="23" t="s">
        <v>91</v>
      </c>
      <c r="G262" s="23" t="s">
        <v>5348</v>
      </c>
      <c r="H262" s="23" t="s">
        <v>5679</v>
      </c>
      <c r="I262" s="23">
        <v>455</v>
      </c>
      <c r="J262" s="23" t="s">
        <v>1109</v>
      </c>
      <c r="K262" s="23">
        <v>0</v>
      </c>
      <c r="L262" s="23">
        <v>5000</v>
      </c>
      <c r="M2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62" s="23" t="s">
        <v>4256</v>
      </c>
      <c r="O262" s="23" t="s">
        <v>1123</v>
      </c>
      <c r="P262" s="23" t="s">
        <v>560</v>
      </c>
      <c r="Q262" s="23">
        <v>400</v>
      </c>
      <c r="R2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2" s="77">
        <v>44986</v>
      </c>
      <c r="U262" s="23">
        <v>2</v>
      </c>
      <c r="V262" s="23" t="s">
        <v>92</v>
      </c>
      <c r="W262" s="23" t="s">
        <v>184</v>
      </c>
      <c r="Z262" s="10"/>
      <c r="AA262" s="32" t="str" cm="1">
        <f t="array" ref="AA262">IFERROR(TRANSPOSE(_xlfn._xlws.SORT(_xlfn.UNIQUE(_xlfn._xlws.FILTER(idTable[[Sub System Class]:[Sub System Class]],(idTable[[Asset Category]:[Asset Category]]=$N262)* (idTable[[Sub System Type]:[Sub System Type]]=$O262))))),"")</f>
        <v>All</v>
      </c>
      <c r="AJ262" s="32" cm="1">
        <f t="array" ref="AJ262:AW262">IFERROR(TRANSPOSE(_xlfn._xlws.SORT(_xlfn.UNIQUE(_xlfn._xlws.FILTER(idTable[[Equipment Size]:[Equipment Size]],(idTable[[Asset Category]:[Asset Category]]=$N262)* (idTable[[Sub System Type]:[Sub System Type]]=$O262)*(idTable[[Sub System Class]:[Sub System Class]]=$P262))))),"")</f>
        <v>200</v>
      </c>
      <c r="AK262" s="32">
        <v>400</v>
      </c>
      <c r="AL262" s="32">
        <v>600</v>
      </c>
      <c r="AM262" s="32">
        <v>800</v>
      </c>
      <c r="AN262" s="32">
        <v>1000</v>
      </c>
      <c r="AO262" s="32">
        <v>1200</v>
      </c>
      <c r="AP262" s="32">
        <v>1500</v>
      </c>
      <c r="AQ262" s="32">
        <v>2000</v>
      </c>
      <c r="AR262" s="32">
        <v>2400</v>
      </c>
      <c r="AS262" s="32">
        <v>3000</v>
      </c>
      <c r="AT262" s="32">
        <v>3600</v>
      </c>
      <c r="AU262" s="32">
        <v>4800</v>
      </c>
      <c r="AV262" s="32">
        <v>6000</v>
      </c>
      <c r="AW262" s="32">
        <v>7200</v>
      </c>
      <c r="BG262" s="32"/>
    </row>
    <row r="263" spans="1:59" x14ac:dyDescent="0.3">
      <c r="A263" s="32" t="s">
        <v>210</v>
      </c>
      <c r="B263" s="23" t="s">
        <v>387</v>
      </c>
      <c r="C263" s="23" t="s">
        <v>81</v>
      </c>
      <c r="D263" s="23" t="s">
        <v>212</v>
      </c>
      <c r="E263" s="23" t="s">
        <v>90</v>
      </c>
      <c r="F263" s="23" t="s">
        <v>91</v>
      </c>
      <c r="G263" s="23" t="s">
        <v>5348</v>
      </c>
      <c r="H263" s="23" t="s">
        <v>5680</v>
      </c>
      <c r="I263" s="23">
        <v>750</v>
      </c>
      <c r="J263" s="23" t="s">
        <v>1109</v>
      </c>
      <c r="K263" s="23">
        <v>0</v>
      </c>
      <c r="L263" s="23">
        <v>5000</v>
      </c>
      <c r="M2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63" s="23" t="s">
        <v>4256</v>
      </c>
      <c r="O263" s="23" t="s">
        <v>1123</v>
      </c>
      <c r="P263" s="23" t="s">
        <v>560</v>
      </c>
      <c r="Q263" s="23">
        <v>800</v>
      </c>
      <c r="R2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3" s="77">
        <v>44986</v>
      </c>
      <c r="U263" s="23">
        <v>2</v>
      </c>
      <c r="V263" s="23" t="s">
        <v>83</v>
      </c>
      <c r="W263" s="23" t="s">
        <v>388</v>
      </c>
      <c r="Z263" s="10"/>
      <c r="AA263" s="32" t="str" cm="1">
        <f t="array" ref="AA263">IFERROR(TRANSPOSE(_xlfn._xlws.SORT(_xlfn.UNIQUE(_xlfn._xlws.FILTER(idTable[[Sub System Class]:[Sub System Class]],(idTable[[Asset Category]:[Asset Category]]=$N263)* (idTable[[Sub System Type]:[Sub System Type]]=$O263))))),"")</f>
        <v>All</v>
      </c>
      <c r="AJ263" s="32" cm="1">
        <f t="array" ref="AJ263:AW263">IFERROR(TRANSPOSE(_xlfn._xlws.SORT(_xlfn.UNIQUE(_xlfn._xlws.FILTER(idTable[[Equipment Size]:[Equipment Size]],(idTable[[Asset Category]:[Asset Category]]=$N263)* (idTable[[Sub System Type]:[Sub System Type]]=$O263)*(idTable[[Sub System Class]:[Sub System Class]]=$P263))))),"")</f>
        <v>200</v>
      </c>
      <c r="AK263" s="32">
        <v>400</v>
      </c>
      <c r="AL263" s="32">
        <v>600</v>
      </c>
      <c r="AM263" s="32">
        <v>800</v>
      </c>
      <c r="AN263" s="32">
        <v>1000</v>
      </c>
      <c r="AO263" s="32">
        <v>1200</v>
      </c>
      <c r="AP263" s="32">
        <v>1500</v>
      </c>
      <c r="AQ263" s="32">
        <v>2000</v>
      </c>
      <c r="AR263" s="32">
        <v>2400</v>
      </c>
      <c r="AS263" s="32">
        <v>3000</v>
      </c>
      <c r="AT263" s="32">
        <v>3600</v>
      </c>
      <c r="AU263" s="32">
        <v>4800</v>
      </c>
      <c r="AV263" s="32">
        <v>6000</v>
      </c>
      <c r="AW263" s="32">
        <v>7200</v>
      </c>
      <c r="BG263" s="32"/>
    </row>
    <row r="264" spans="1:59" x14ac:dyDescent="0.3">
      <c r="A264" s="32" t="s">
        <v>210</v>
      </c>
      <c r="B264" s="23" t="s">
        <v>385</v>
      </c>
      <c r="C264" s="23" t="s">
        <v>81</v>
      </c>
      <c r="D264" s="23" t="s">
        <v>212</v>
      </c>
      <c r="E264" s="23" t="s">
        <v>90</v>
      </c>
      <c r="F264" s="23" t="s">
        <v>91</v>
      </c>
      <c r="G264" s="23" t="s">
        <v>5348</v>
      </c>
      <c r="H264" s="23" t="s">
        <v>5681</v>
      </c>
      <c r="I264" s="23">
        <v>845</v>
      </c>
      <c r="J264" s="23" t="s">
        <v>1109</v>
      </c>
      <c r="K264" s="23">
        <v>0</v>
      </c>
      <c r="L264" s="23">
        <v>5000</v>
      </c>
      <c r="M2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64" s="23" t="s">
        <v>4256</v>
      </c>
      <c r="O264" s="23" t="s">
        <v>1123</v>
      </c>
      <c r="P264" s="23" t="s">
        <v>560</v>
      </c>
      <c r="Q264" s="23">
        <v>800</v>
      </c>
      <c r="R2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4" s="77">
        <v>44986</v>
      </c>
      <c r="U264" s="23">
        <v>2</v>
      </c>
      <c r="V264" s="23" t="s">
        <v>83</v>
      </c>
      <c r="W264" s="23" t="s">
        <v>386</v>
      </c>
      <c r="Z264" s="10"/>
      <c r="AA264" s="32" t="str" cm="1">
        <f t="array" ref="AA264">IFERROR(TRANSPOSE(_xlfn._xlws.SORT(_xlfn.UNIQUE(_xlfn._xlws.FILTER(idTable[[Sub System Class]:[Sub System Class]],(idTable[[Asset Category]:[Asset Category]]=$N264)* (idTable[[Sub System Type]:[Sub System Type]]=$O264))))),"")</f>
        <v>All</v>
      </c>
      <c r="AJ264" s="32" cm="1">
        <f t="array" ref="AJ264:AW264">IFERROR(TRANSPOSE(_xlfn._xlws.SORT(_xlfn.UNIQUE(_xlfn._xlws.FILTER(idTable[[Equipment Size]:[Equipment Size]],(idTable[[Asset Category]:[Asset Category]]=$N264)* (idTable[[Sub System Type]:[Sub System Type]]=$O264)*(idTable[[Sub System Class]:[Sub System Class]]=$P264))))),"")</f>
        <v>200</v>
      </c>
      <c r="AK264" s="32">
        <v>400</v>
      </c>
      <c r="AL264" s="32">
        <v>600</v>
      </c>
      <c r="AM264" s="32">
        <v>800</v>
      </c>
      <c r="AN264" s="32">
        <v>1000</v>
      </c>
      <c r="AO264" s="32">
        <v>1200</v>
      </c>
      <c r="AP264" s="32">
        <v>1500</v>
      </c>
      <c r="AQ264" s="32">
        <v>2000</v>
      </c>
      <c r="AR264" s="32">
        <v>2400</v>
      </c>
      <c r="AS264" s="32">
        <v>3000</v>
      </c>
      <c r="AT264" s="32">
        <v>3600</v>
      </c>
      <c r="AU264" s="32">
        <v>4800</v>
      </c>
      <c r="AV264" s="32">
        <v>6000</v>
      </c>
      <c r="AW264" s="32">
        <v>7200</v>
      </c>
      <c r="BG264" s="32"/>
    </row>
    <row r="265" spans="1:59" x14ac:dyDescent="0.3">
      <c r="A265" s="32" t="s">
        <v>210</v>
      </c>
      <c r="B265" s="23" t="s">
        <v>383</v>
      </c>
      <c r="C265" s="23" t="s">
        <v>81</v>
      </c>
      <c r="D265" s="23" t="s">
        <v>212</v>
      </c>
      <c r="E265" s="23" t="s">
        <v>90</v>
      </c>
      <c r="F265" s="23" t="s">
        <v>91</v>
      </c>
      <c r="G265" s="23" t="s">
        <v>5348</v>
      </c>
      <c r="H265" s="61"/>
      <c r="I265" s="61">
        <v>270</v>
      </c>
      <c r="J265" s="23" t="s">
        <v>1109</v>
      </c>
      <c r="K265" s="61">
        <f>2*1.34</f>
        <v>2.68</v>
      </c>
      <c r="L265" s="23">
        <v>5000</v>
      </c>
      <c r="M2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265" s="23" t="s">
        <v>4256</v>
      </c>
      <c r="O265" s="23" t="s">
        <v>1107</v>
      </c>
      <c r="P265" s="23" t="s">
        <v>560</v>
      </c>
      <c r="Q265" s="23">
        <v>200</v>
      </c>
      <c r="R2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5" s="77">
        <v>44986</v>
      </c>
      <c r="U265" s="23">
        <v>2</v>
      </c>
      <c r="V265" s="23" t="s">
        <v>83</v>
      </c>
      <c r="W265" s="23" t="s">
        <v>384</v>
      </c>
      <c r="Z265" s="10"/>
      <c r="AA265" s="32" t="str" cm="1">
        <f t="array" ref="AA265">IFERROR(TRANSPOSE(_xlfn._xlws.SORT(_xlfn.UNIQUE(_xlfn._xlws.FILTER(idTable[[Sub System Class]:[Sub System Class]],(idTable[[Asset Category]:[Asset Category]]=$N265)* (idTable[[Sub System Type]:[Sub System Type]]=$O265))))),"")</f>
        <v>All</v>
      </c>
      <c r="AJ265" s="32" cm="1">
        <f t="array" ref="AJ265:AW265">IFERROR(TRANSPOSE(_xlfn._xlws.SORT(_xlfn.UNIQUE(_xlfn._xlws.FILTER(idTable[[Equipment Size]:[Equipment Size]],(idTable[[Asset Category]:[Asset Category]]=$N265)* (idTable[[Sub System Type]:[Sub System Type]]=$O265)*(idTable[[Sub System Class]:[Sub System Class]]=$P265))))),"")</f>
        <v>200</v>
      </c>
      <c r="AK265" s="32">
        <v>400</v>
      </c>
      <c r="AL265" s="32">
        <v>600</v>
      </c>
      <c r="AM265" s="32">
        <v>800</v>
      </c>
      <c r="AN265" s="32">
        <v>1000</v>
      </c>
      <c r="AO265" s="32">
        <v>1200</v>
      </c>
      <c r="AP265" s="32">
        <v>1500</v>
      </c>
      <c r="AQ265" s="32">
        <v>2000</v>
      </c>
      <c r="AR265" s="32">
        <v>2400</v>
      </c>
      <c r="AS265" s="32">
        <v>3000</v>
      </c>
      <c r="AT265" s="32">
        <v>3600</v>
      </c>
      <c r="AU265" s="32">
        <v>4800</v>
      </c>
      <c r="AV265" s="32">
        <v>6000</v>
      </c>
      <c r="AW265" s="32">
        <v>7200</v>
      </c>
      <c r="BG265" s="32"/>
    </row>
    <row r="266" spans="1:59" x14ac:dyDescent="0.3">
      <c r="A266" s="32" t="s">
        <v>210</v>
      </c>
      <c r="B266" s="23" t="s">
        <v>382</v>
      </c>
      <c r="C266" s="23" t="s">
        <v>81</v>
      </c>
      <c r="D266" s="23" t="s">
        <v>212</v>
      </c>
      <c r="E266" s="23" t="s">
        <v>90</v>
      </c>
      <c r="F266" s="23" t="s">
        <v>91</v>
      </c>
      <c r="G266" s="23" t="s">
        <v>5348</v>
      </c>
      <c r="H266" s="61"/>
      <c r="I266" s="61">
        <v>1040</v>
      </c>
      <c r="J266" s="23" t="s">
        <v>1109</v>
      </c>
      <c r="K266" s="61">
        <v>0</v>
      </c>
      <c r="L266" s="23">
        <v>5000</v>
      </c>
      <c r="M26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266" s="23" t="s">
        <v>4256</v>
      </c>
      <c r="O266" s="23" t="s">
        <v>1123</v>
      </c>
      <c r="P266" s="23" t="s">
        <v>560</v>
      </c>
      <c r="Q266" s="23">
        <v>1000</v>
      </c>
      <c r="R26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6" s="77">
        <v>44986</v>
      </c>
      <c r="U266" s="23">
        <v>2</v>
      </c>
      <c r="V266" s="23" t="s">
        <v>83</v>
      </c>
      <c r="W266" s="23" t="s">
        <v>189</v>
      </c>
      <c r="Z266" s="10"/>
      <c r="AA266" s="32" t="str" cm="1">
        <f t="array" ref="AA266">IFERROR(TRANSPOSE(_xlfn._xlws.SORT(_xlfn.UNIQUE(_xlfn._xlws.FILTER(idTable[[Sub System Class]:[Sub System Class]],(idTable[[Asset Category]:[Asset Category]]=$N266)* (idTable[[Sub System Type]:[Sub System Type]]=$O266))))),"")</f>
        <v>All</v>
      </c>
      <c r="AJ266" s="32" cm="1">
        <f t="array" ref="AJ266:AW266">IFERROR(TRANSPOSE(_xlfn._xlws.SORT(_xlfn.UNIQUE(_xlfn._xlws.FILTER(idTable[[Equipment Size]:[Equipment Size]],(idTable[[Asset Category]:[Asset Category]]=$N266)* (idTable[[Sub System Type]:[Sub System Type]]=$O266)*(idTable[[Sub System Class]:[Sub System Class]]=$P266))))),"")</f>
        <v>200</v>
      </c>
      <c r="AK266" s="32">
        <v>400</v>
      </c>
      <c r="AL266" s="32">
        <v>600</v>
      </c>
      <c r="AM266" s="32">
        <v>800</v>
      </c>
      <c r="AN266" s="32">
        <v>1000</v>
      </c>
      <c r="AO266" s="32">
        <v>1200</v>
      </c>
      <c r="AP266" s="32">
        <v>1500</v>
      </c>
      <c r="AQ266" s="32">
        <v>2000</v>
      </c>
      <c r="AR266" s="32">
        <v>2400</v>
      </c>
      <c r="AS266" s="32">
        <v>3000</v>
      </c>
      <c r="AT266" s="32">
        <v>3600</v>
      </c>
      <c r="AU266" s="32">
        <v>4800</v>
      </c>
      <c r="AV266" s="32">
        <v>6000</v>
      </c>
      <c r="AW266" s="32">
        <v>7200</v>
      </c>
      <c r="BG266" s="32"/>
    </row>
    <row r="267" spans="1:59" x14ac:dyDescent="0.3">
      <c r="A267" s="32" t="s">
        <v>210</v>
      </c>
      <c r="B267" s="23" t="s">
        <v>373</v>
      </c>
      <c r="C267" s="23" t="s">
        <v>81</v>
      </c>
      <c r="D267" s="23" t="s">
        <v>212</v>
      </c>
      <c r="E267" s="23" t="s">
        <v>90</v>
      </c>
      <c r="F267" s="23" t="s">
        <v>91</v>
      </c>
      <c r="G267" s="23" t="s">
        <v>5348</v>
      </c>
      <c r="H267" s="23" t="s">
        <v>5682</v>
      </c>
      <c r="I267" s="23">
        <v>405</v>
      </c>
      <c r="J267" s="23" t="s">
        <v>1109</v>
      </c>
      <c r="K267" s="23">
        <v>0</v>
      </c>
      <c r="L267" s="23">
        <v>5000</v>
      </c>
      <c r="M26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67" s="23" t="s">
        <v>4256</v>
      </c>
      <c r="O267" s="23" t="s">
        <v>1123</v>
      </c>
      <c r="P267" s="23" t="s">
        <v>560</v>
      </c>
      <c r="Q267" s="23">
        <v>400</v>
      </c>
      <c r="R26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7" s="77">
        <v>44986</v>
      </c>
      <c r="U267" s="23">
        <v>2</v>
      </c>
      <c r="V267" s="23" t="s">
        <v>83</v>
      </c>
      <c r="W267" s="23" t="s">
        <v>374</v>
      </c>
      <c r="Z267" s="10"/>
      <c r="AA267" s="32" t="str" cm="1">
        <f t="array" ref="AA267">IFERROR(TRANSPOSE(_xlfn._xlws.SORT(_xlfn.UNIQUE(_xlfn._xlws.FILTER(idTable[[Sub System Class]:[Sub System Class]],(idTable[[Asset Category]:[Asset Category]]=$N267)* (idTable[[Sub System Type]:[Sub System Type]]=$O267))))),"")</f>
        <v>All</v>
      </c>
      <c r="AJ267" s="32" cm="1">
        <f t="array" ref="AJ267:AW267">IFERROR(TRANSPOSE(_xlfn._xlws.SORT(_xlfn.UNIQUE(_xlfn._xlws.FILTER(idTable[[Equipment Size]:[Equipment Size]],(idTable[[Asset Category]:[Asset Category]]=$N267)* (idTable[[Sub System Type]:[Sub System Type]]=$O267)*(idTable[[Sub System Class]:[Sub System Class]]=$P267))))),"")</f>
        <v>200</v>
      </c>
      <c r="AK267" s="32">
        <v>400</v>
      </c>
      <c r="AL267" s="32">
        <v>600</v>
      </c>
      <c r="AM267" s="32">
        <v>800</v>
      </c>
      <c r="AN267" s="32">
        <v>1000</v>
      </c>
      <c r="AO267" s="32">
        <v>1200</v>
      </c>
      <c r="AP267" s="32">
        <v>1500</v>
      </c>
      <c r="AQ267" s="32">
        <v>2000</v>
      </c>
      <c r="AR267" s="32">
        <v>2400</v>
      </c>
      <c r="AS267" s="32">
        <v>3000</v>
      </c>
      <c r="AT267" s="32">
        <v>3600</v>
      </c>
      <c r="AU267" s="32">
        <v>4800</v>
      </c>
      <c r="AV267" s="32">
        <v>6000</v>
      </c>
      <c r="AW267" s="32">
        <v>7200</v>
      </c>
      <c r="BG267" s="32"/>
    </row>
    <row r="268" spans="1:59" x14ac:dyDescent="0.3">
      <c r="A268" s="32" t="s">
        <v>210</v>
      </c>
      <c r="B268" s="23" t="s">
        <v>375</v>
      </c>
      <c r="C268" s="23" t="s">
        <v>81</v>
      </c>
      <c r="D268" s="23" t="s">
        <v>212</v>
      </c>
      <c r="E268" s="23" t="s">
        <v>90</v>
      </c>
      <c r="F268" s="23" t="s">
        <v>91</v>
      </c>
      <c r="G268" s="23" t="s">
        <v>5348</v>
      </c>
      <c r="H268" s="61"/>
      <c r="I268" s="61">
        <v>370</v>
      </c>
      <c r="J268" s="23" t="s">
        <v>1109</v>
      </c>
      <c r="K268" s="61">
        <f t="shared" ref="K268:K269" si="1">2*1.34</f>
        <v>2.68</v>
      </c>
      <c r="L268" s="23">
        <v>5000</v>
      </c>
      <c r="M26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68" s="23" t="s">
        <v>4256</v>
      </c>
      <c r="O268" s="23" t="s">
        <v>1107</v>
      </c>
      <c r="P268" s="23" t="s">
        <v>560</v>
      </c>
      <c r="Q268" s="23">
        <v>400</v>
      </c>
      <c r="R26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8" s="77">
        <v>44986</v>
      </c>
      <c r="U268" s="23">
        <v>2</v>
      </c>
      <c r="V268" s="23" t="s">
        <v>83</v>
      </c>
      <c r="W268" s="23" t="s">
        <v>376</v>
      </c>
      <c r="Z268" s="10"/>
      <c r="AA268" s="32" t="str" cm="1">
        <f t="array" ref="AA268">IFERROR(TRANSPOSE(_xlfn._xlws.SORT(_xlfn.UNIQUE(_xlfn._xlws.FILTER(idTable[[Sub System Class]:[Sub System Class]],(idTable[[Asset Category]:[Asset Category]]=$N268)* (idTable[[Sub System Type]:[Sub System Type]]=$O268))))),"")</f>
        <v>All</v>
      </c>
      <c r="AJ268" s="32" cm="1">
        <f t="array" ref="AJ268:AW268">IFERROR(TRANSPOSE(_xlfn._xlws.SORT(_xlfn.UNIQUE(_xlfn._xlws.FILTER(idTable[[Equipment Size]:[Equipment Size]],(idTable[[Asset Category]:[Asset Category]]=$N268)* (idTable[[Sub System Type]:[Sub System Type]]=$O268)*(idTable[[Sub System Class]:[Sub System Class]]=$P268))))),"")</f>
        <v>200</v>
      </c>
      <c r="AK268" s="32">
        <v>400</v>
      </c>
      <c r="AL268" s="32">
        <v>600</v>
      </c>
      <c r="AM268" s="32">
        <v>800</v>
      </c>
      <c r="AN268" s="32">
        <v>1000</v>
      </c>
      <c r="AO268" s="32">
        <v>1200</v>
      </c>
      <c r="AP268" s="32">
        <v>1500</v>
      </c>
      <c r="AQ268" s="32">
        <v>2000</v>
      </c>
      <c r="AR268" s="32">
        <v>2400</v>
      </c>
      <c r="AS268" s="32">
        <v>3000</v>
      </c>
      <c r="AT268" s="32">
        <v>3600</v>
      </c>
      <c r="AU268" s="32">
        <v>4800</v>
      </c>
      <c r="AV268" s="32">
        <v>6000</v>
      </c>
      <c r="AW268" s="32">
        <v>7200</v>
      </c>
      <c r="BG268" s="32"/>
    </row>
    <row r="269" spans="1:59" x14ac:dyDescent="0.3">
      <c r="A269" s="32" t="s">
        <v>210</v>
      </c>
      <c r="B269" s="23" t="s">
        <v>377</v>
      </c>
      <c r="C269" s="23" t="s">
        <v>81</v>
      </c>
      <c r="D269" s="23" t="s">
        <v>212</v>
      </c>
      <c r="E269" s="23" t="s">
        <v>90</v>
      </c>
      <c r="F269" s="23" t="s">
        <v>91</v>
      </c>
      <c r="G269" s="23" t="s">
        <v>5348</v>
      </c>
      <c r="H269" s="23" t="s">
        <v>5683</v>
      </c>
      <c r="I269" s="23">
        <v>370</v>
      </c>
      <c r="J269" s="23" t="s">
        <v>1109</v>
      </c>
      <c r="K269" s="23">
        <f t="shared" si="1"/>
        <v>2.68</v>
      </c>
      <c r="L269" s="23">
        <v>5000</v>
      </c>
      <c r="M26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69" s="23" t="s">
        <v>4256</v>
      </c>
      <c r="O269" s="23" t="s">
        <v>1107</v>
      </c>
      <c r="P269" s="23" t="s">
        <v>560</v>
      </c>
      <c r="Q269" s="23">
        <v>400</v>
      </c>
      <c r="R26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6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69" s="77">
        <v>44986</v>
      </c>
      <c r="U269" s="23">
        <v>2</v>
      </c>
      <c r="V269" s="23" t="s">
        <v>83</v>
      </c>
      <c r="W269" s="23" t="s">
        <v>378</v>
      </c>
      <c r="Z269" s="10"/>
      <c r="AA269" s="32" t="str" cm="1">
        <f t="array" ref="AA269">IFERROR(TRANSPOSE(_xlfn._xlws.SORT(_xlfn.UNIQUE(_xlfn._xlws.FILTER(idTable[[Sub System Class]:[Sub System Class]],(idTable[[Asset Category]:[Asset Category]]=$N269)* (idTable[[Sub System Type]:[Sub System Type]]=$O269))))),"")</f>
        <v>All</v>
      </c>
      <c r="AJ269" s="32" cm="1">
        <f t="array" ref="AJ269:AW269">IFERROR(TRANSPOSE(_xlfn._xlws.SORT(_xlfn.UNIQUE(_xlfn._xlws.FILTER(idTable[[Equipment Size]:[Equipment Size]],(idTable[[Asset Category]:[Asset Category]]=$N269)* (idTable[[Sub System Type]:[Sub System Type]]=$O269)*(idTable[[Sub System Class]:[Sub System Class]]=$P269))))),"")</f>
        <v>200</v>
      </c>
      <c r="AK269" s="32">
        <v>400</v>
      </c>
      <c r="AL269" s="32">
        <v>600</v>
      </c>
      <c r="AM269" s="32">
        <v>800</v>
      </c>
      <c r="AN269" s="32">
        <v>1000</v>
      </c>
      <c r="AO269" s="32">
        <v>1200</v>
      </c>
      <c r="AP269" s="32">
        <v>1500</v>
      </c>
      <c r="AQ269" s="32">
        <v>2000</v>
      </c>
      <c r="AR269" s="32">
        <v>2400</v>
      </c>
      <c r="AS269" s="32">
        <v>3000</v>
      </c>
      <c r="AT269" s="32">
        <v>3600</v>
      </c>
      <c r="AU269" s="32">
        <v>4800</v>
      </c>
      <c r="AV269" s="32">
        <v>6000</v>
      </c>
      <c r="AW269" s="32">
        <v>7200</v>
      </c>
      <c r="BG269" s="32"/>
    </row>
    <row r="270" spans="1:59" x14ac:dyDescent="0.3">
      <c r="A270" s="32" t="s">
        <v>210</v>
      </c>
      <c r="B270" s="23" t="s">
        <v>365</v>
      </c>
      <c r="C270" s="23" t="s">
        <v>81</v>
      </c>
      <c r="D270" s="23" t="s">
        <v>212</v>
      </c>
      <c r="E270" s="23" t="s">
        <v>90</v>
      </c>
      <c r="F270" s="23" t="s">
        <v>91</v>
      </c>
      <c r="G270" s="23" t="s">
        <v>5348</v>
      </c>
      <c r="H270" s="23" t="s">
        <v>5684</v>
      </c>
      <c r="I270" s="23">
        <v>400</v>
      </c>
      <c r="J270" s="23" t="s">
        <v>1109</v>
      </c>
      <c r="K270" s="23">
        <v>0</v>
      </c>
      <c r="L270" s="23">
        <v>5000</v>
      </c>
      <c r="M27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70" s="23" t="s">
        <v>4256</v>
      </c>
      <c r="O270" s="23" t="s">
        <v>1123</v>
      </c>
      <c r="P270" s="23" t="s">
        <v>560</v>
      </c>
      <c r="Q270" s="23">
        <v>400</v>
      </c>
      <c r="R27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0" s="77">
        <v>44986</v>
      </c>
      <c r="U270" s="23">
        <v>2</v>
      </c>
      <c r="V270" s="23" t="s">
        <v>83</v>
      </c>
      <c r="W270" s="23" t="s">
        <v>186</v>
      </c>
      <c r="Z270" s="10"/>
      <c r="AA270" s="32" t="str" cm="1">
        <f t="array" ref="AA270">IFERROR(TRANSPOSE(_xlfn._xlws.SORT(_xlfn.UNIQUE(_xlfn._xlws.FILTER(idTable[[Sub System Class]:[Sub System Class]],(idTable[[Asset Category]:[Asset Category]]=$N270)* (idTable[[Sub System Type]:[Sub System Type]]=$O270))))),"")</f>
        <v>All</v>
      </c>
      <c r="AJ270" s="32" cm="1">
        <f t="array" ref="AJ270:AW270">IFERROR(TRANSPOSE(_xlfn._xlws.SORT(_xlfn.UNIQUE(_xlfn._xlws.FILTER(idTable[[Equipment Size]:[Equipment Size]],(idTable[[Asset Category]:[Asset Category]]=$N270)* (idTable[[Sub System Type]:[Sub System Type]]=$O270)*(idTable[[Sub System Class]:[Sub System Class]]=$P270))))),"")</f>
        <v>200</v>
      </c>
      <c r="AK270" s="32">
        <v>400</v>
      </c>
      <c r="AL270" s="32">
        <v>600</v>
      </c>
      <c r="AM270" s="32">
        <v>800</v>
      </c>
      <c r="AN270" s="32">
        <v>1000</v>
      </c>
      <c r="AO270" s="32">
        <v>1200</v>
      </c>
      <c r="AP270" s="32">
        <v>1500</v>
      </c>
      <c r="AQ270" s="32">
        <v>2000</v>
      </c>
      <c r="AR270" s="32">
        <v>2400</v>
      </c>
      <c r="AS270" s="32">
        <v>3000</v>
      </c>
      <c r="AT270" s="32">
        <v>3600</v>
      </c>
      <c r="AU270" s="32">
        <v>4800</v>
      </c>
      <c r="AV270" s="32">
        <v>6000</v>
      </c>
      <c r="AW270" s="32">
        <v>7200</v>
      </c>
      <c r="BG270" s="32"/>
    </row>
    <row r="271" spans="1:59" x14ac:dyDescent="0.3">
      <c r="A271" s="32" t="s">
        <v>210</v>
      </c>
      <c r="B271" s="23" t="s">
        <v>367</v>
      </c>
      <c r="C271" s="23" t="s">
        <v>81</v>
      </c>
      <c r="D271" s="23" t="s">
        <v>212</v>
      </c>
      <c r="E271" s="23" t="s">
        <v>90</v>
      </c>
      <c r="F271" s="23" t="s">
        <v>91</v>
      </c>
      <c r="G271" s="23" t="s">
        <v>5348</v>
      </c>
      <c r="H271" s="23" t="s">
        <v>5685</v>
      </c>
      <c r="I271" s="23">
        <v>845</v>
      </c>
      <c r="J271" s="23" t="s">
        <v>1109</v>
      </c>
      <c r="K271" s="23">
        <v>0</v>
      </c>
      <c r="L271" s="23">
        <v>5000</v>
      </c>
      <c r="M27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71" s="23" t="s">
        <v>4256</v>
      </c>
      <c r="O271" s="23" t="s">
        <v>1123</v>
      </c>
      <c r="P271" s="23" t="s">
        <v>560</v>
      </c>
      <c r="Q271" s="23">
        <v>800</v>
      </c>
      <c r="R27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1" s="77">
        <v>44986</v>
      </c>
      <c r="U271" s="23">
        <v>2</v>
      </c>
      <c r="V271" s="23" t="s">
        <v>83</v>
      </c>
      <c r="W271" s="23" t="s">
        <v>368</v>
      </c>
      <c r="Z271" s="10"/>
      <c r="AA271" s="32" t="str" cm="1">
        <f t="array" ref="AA271">IFERROR(TRANSPOSE(_xlfn._xlws.SORT(_xlfn.UNIQUE(_xlfn._xlws.FILTER(idTable[[Sub System Class]:[Sub System Class]],(idTable[[Asset Category]:[Asset Category]]=$N271)* (idTable[[Sub System Type]:[Sub System Type]]=$O271))))),"")</f>
        <v>All</v>
      </c>
      <c r="AJ271" s="32" cm="1">
        <f t="array" ref="AJ271:AW271">IFERROR(TRANSPOSE(_xlfn._xlws.SORT(_xlfn.UNIQUE(_xlfn._xlws.FILTER(idTable[[Equipment Size]:[Equipment Size]],(idTable[[Asset Category]:[Asset Category]]=$N271)* (idTable[[Sub System Type]:[Sub System Type]]=$O271)*(idTable[[Sub System Class]:[Sub System Class]]=$P271))))),"")</f>
        <v>200</v>
      </c>
      <c r="AK271" s="32">
        <v>400</v>
      </c>
      <c r="AL271" s="32">
        <v>600</v>
      </c>
      <c r="AM271" s="32">
        <v>800</v>
      </c>
      <c r="AN271" s="32">
        <v>1000</v>
      </c>
      <c r="AO271" s="32">
        <v>1200</v>
      </c>
      <c r="AP271" s="32">
        <v>1500</v>
      </c>
      <c r="AQ271" s="32">
        <v>2000</v>
      </c>
      <c r="AR271" s="32">
        <v>2400</v>
      </c>
      <c r="AS271" s="32">
        <v>3000</v>
      </c>
      <c r="AT271" s="32">
        <v>3600</v>
      </c>
      <c r="AU271" s="32">
        <v>4800</v>
      </c>
      <c r="AV271" s="32">
        <v>6000</v>
      </c>
      <c r="AW271" s="32">
        <v>7200</v>
      </c>
      <c r="BG271" s="32"/>
    </row>
    <row r="272" spans="1:59" x14ac:dyDescent="0.3">
      <c r="A272" s="32" t="s">
        <v>210</v>
      </c>
      <c r="B272" s="23" t="s">
        <v>369</v>
      </c>
      <c r="C272" s="23" t="s">
        <v>81</v>
      </c>
      <c r="D272" s="23" t="s">
        <v>212</v>
      </c>
      <c r="E272" s="23" t="s">
        <v>90</v>
      </c>
      <c r="F272" s="23" t="s">
        <v>91</v>
      </c>
      <c r="G272" s="23" t="s">
        <v>5348</v>
      </c>
      <c r="H272" s="23" t="s">
        <v>5686</v>
      </c>
      <c r="I272" s="23">
        <v>595</v>
      </c>
      <c r="J272" s="23" t="s">
        <v>1109</v>
      </c>
      <c r="K272" s="23">
        <v>0</v>
      </c>
      <c r="L272" s="23">
        <v>5000</v>
      </c>
      <c r="M27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272" s="23" t="s">
        <v>4256</v>
      </c>
      <c r="O272" s="23" t="s">
        <v>1123</v>
      </c>
      <c r="P272" s="23" t="s">
        <v>560</v>
      </c>
      <c r="Q272" s="23">
        <v>600</v>
      </c>
      <c r="R27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2" s="77">
        <v>44986</v>
      </c>
      <c r="U272" s="23">
        <v>2</v>
      </c>
      <c r="V272" s="23" t="s">
        <v>83</v>
      </c>
      <c r="W272" s="23" t="s">
        <v>370</v>
      </c>
      <c r="Z272" s="10"/>
      <c r="AA272" s="32" t="str" cm="1">
        <f t="array" ref="AA272">IFERROR(TRANSPOSE(_xlfn._xlws.SORT(_xlfn.UNIQUE(_xlfn._xlws.FILTER(idTable[[Sub System Class]:[Sub System Class]],(idTable[[Asset Category]:[Asset Category]]=$N272)* (idTable[[Sub System Type]:[Sub System Type]]=$O272))))),"")</f>
        <v>All</v>
      </c>
      <c r="AJ272" s="32" cm="1">
        <f t="array" ref="AJ272:AW272">IFERROR(TRANSPOSE(_xlfn._xlws.SORT(_xlfn.UNIQUE(_xlfn._xlws.FILTER(idTable[[Equipment Size]:[Equipment Size]],(idTable[[Asset Category]:[Asset Category]]=$N272)* (idTable[[Sub System Type]:[Sub System Type]]=$O272)*(idTable[[Sub System Class]:[Sub System Class]]=$P272))))),"")</f>
        <v>200</v>
      </c>
      <c r="AK272" s="32">
        <v>400</v>
      </c>
      <c r="AL272" s="32">
        <v>600</v>
      </c>
      <c r="AM272" s="32">
        <v>800</v>
      </c>
      <c r="AN272" s="32">
        <v>1000</v>
      </c>
      <c r="AO272" s="32">
        <v>1200</v>
      </c>
      <c r="AP272" s="32">
        <v>1500</v>
      </c>
      <c r="AQ272" s="32">
        <v>2000</v>
      </c>
      <c r="AR272" s="32">
        <v>2400</v>
      </c>
      <c r="AS272" s="32">
        <v>3000</v>
      </c>
      <c r="AT272" s="32">
        <v>3600</v>
      </c>
      <c r="AU272" s="32">
        <v>4800</v>
      </c>
      <c r="AV272" s="32">
        <v>6000</v>
      </c>
      <c r="AW272" s="32">
        <v>7200</v>
      </c>
      <c r="BG272" s="32"/>
    </row>
    <row r="273" spans="1:59" x14ac:dyDescent="0.3">
      <c r="A273" s="32" t="s">
        <v>210</v>
      </c>
      <c r="B273" s="23" t="s">
        <v>371</v>
      </c>
      <c r="C273" s="23" t="s">
        <v>81</v>
      </c>
      <c r="D273" s="23" t="s">
        <v>212</v>
      </c>
      <c r="E273" s="23" t="s">
        <v>90</v>
      </c>
      <c r="F273" s="23" t="s">
        <v>91</v>
      </c>
      <c r="G273" s="23" t="s">
        <v>5348</v>
      </c>
      <c r="H273" s="23" t="s">
        <v>5687</v>
      </c>
      <c r="I273" s="23">
        <v>265</v>
      </c>
      <c r="J273" s="23" t="s">
        <v>1109</v>
      </c>
      <c r="K273" s="23">
        <f t="shared" ref="K273:K277" si="2">2*1.34</f>
        <v>2.68</v>
      </c>
      <c r="L273" s="23">
        <v>5000</v>
      </c>
      <c r="M2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273" s="23" t="s">
        <v>4256</v>
      </c>
      <c r="O273" s="23" t="s">
        <v>1107</v>
      </c>
      <c r="P273" s="23" t="s">
        <v>560</v>
      </c>
      <c r="Q273" s="23">
        <v>200</v>
      </c>
      <c r="R27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3" s="77">
        <v>44986</v>
      </c>
      <c r="U273" s="23">
        <v>2</v>
      </c>
      <c r="V273" s="23" t="s">
        <v>83</v>
      </c>
      <c r="W273" s="23" t="s">
        <v>372</v>
      </c>
      <c r="Z273" s="10"/>
      <c r="AA273" s="32" t="str" cm="1">
        <f t="array" ref="AA273">IFERROR(TRANSPOSE(_xlfn._xlws.SORT(_xlfn.UNIQUE(_xlfn._xlws.FILTER(idTable[[Sub System Class]:[Sub System Class]],(idTable[[Asset Category]:[Asset Category]]=$N273)* (idTable[[Sub System Type]:[Sub System Type]]=$O273))))),"")</f>
        <v>All</v>
      </c>
      <c r="AJ273" s="32" cm="1">
        <f t="array" ref="AJ273:AW273">IFERROR(TRANSPOSE(_xlfn._xlws.SORT(_xlfn.UNIQUE(_xlfn._xlws.FILTER(idTable[[Equipment Size]:[Equipment Size]],(idTable[[Asset Category]:[Asset Category]]=$N273)* (idTable[[Sub System Type]:[Sub System Type]]=$O273)*(idTable[[Sub System Class]:[Sub System Class]]=$P273))))),"")</f>
        <v>200</v>
      </c>
      <c r="AK273" s="32">
        <v>400</v>
      </c>
      <c r="AL273" s="32">
        <v>600</v>
      </c>
      <c r="AM273" s="32">
        <v>800</v>
      </c>
      <c r="AN273" s="32">
        <v>1000</v>
      </c>
      <c r="AO273" s="32">
        <v>1200</v>
      </c>
      <c r="AP273" s="32">
        <v>1500</v>
      </c>
      <c r="AQ273" s="32">
        <v>2000</v>
      </c>
      <c r="AR273" s="32">
        <v>2400</v>
      </c>
      <c r="AS273" s="32">
        <v>3000</v>
      </c>
      <c r="AT273" s="32">
        <v>3600</v>
      </c>
      <c r="AU273" s="32">
        <v>4800</v>
      </c>
      <c r="AV273" s="32">
        <v>6000</v>
      </c>
      <c r="AW273" s="32">
        <v>7200</v>
      </c>
      <c r="BG273" s="32"/>
    </row>
    <row r="274" spans="1:59" x14ac:dyDescent="0.3">
      <c r="A274" s="32" t="s">
        <v>210</v>
      </c>
      <c r="B274" s="23" t="s">
        <v>352</v>
      </c>
      <c r="C274" s="23" t="s">
        <v>81</v>
      </c>
      <c r="D274" s="23" t="s">
        <v>212</v>
      </c>
      <c r="E274" s="23" t="s">
        <v>90</v>
      </c>
      <c r="F274" s="23" t="s">
        <v>91</v>
      </c>
      <c r="G274" s="23" t="s">
        <v>5348</v>
      </c>
      <c r="H274" s="23" t="s">
        <v>5688</v>
      </c>
      <c r="I274" s="23">
        <v>755</v>
      </c>
      <c r="J274" s="23" t="s">
        <v>1109</v>
      </c>
      <c r="K274" s="23">
        <f t="shared" si="2"/>
        <v>2.68</v>
      </c>
      <c r="L274" s="23">
        <v>5000</v>
      </c>
      <c r="M2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274" s="23" t="s">
        <v>4256</v>
      </c>
      <c r="O274" s="23" t="s">
        <v>1107</v>
      </c>
      <c r="P274" s="23" t="s">
        <v>560</v>
      </c>
      <c r="Q274" s="23">
        <v>800</v>
      </c>
      <c r="R2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4" s="77">
        <v>44986</v>
      </c>
      <c r="U274" s="23">
        <v>2</v>
      </c>
      <c r="V274" s="23" t="s">
        <v>92</v>
      </c>
      <c r="W274" s="23" t="s">
        <v>353</v>
      </c>
      <c r="Z274" s="10"/>
      <c r="AA274" s="32" t="str" cm="1">
        <f t="array" ref="AA274">IFERROR(TRANSPOSE(_xlfn._xlws.SORT(_xlfn.UNIQUE(_xlfn._xlws.FILTER(idTable[[Sub System Class]:[Sub System Class]],(idTable[[Asset Category]:[Asset Category]]=$N274)* (idTable[[Sub System Type]:[Sub System Type]]=$O274))))),"")</f>
        <v>All</v>
      </c>
      <c r="AJ274" s="32" cm="1">
        <f t="array" ref="AJ274:AW274">IFERROR(TRANSPOSE(_xlfn._xlws.SORT(_xlfn.UNIQUE(_xlfn._xlws.FILTER(idTable[[Equipment Size]:[Equipment Size]],(idTable[[Asset Category]:[Asset Category]]=$N274)* (idTable[[Sub System Type]:[Sub System Type]]=$O274)*(idTable[[Sub System Class]:[Sub System Class]]=$P274))))),"")</f>
        <v>200</v>
      </c>
      <c r="AK274" s="32">
        <v>400</v>
      </c>
      <c r="AL274" s="32">
        <v>600</v>
      </c>
      <c r="AM274" s="32">
        <v>800</v>
      </c>
      <c r="AN274" s="32">
        <v>1000</v>
      </c>
      <c r="AO274" s="32">
        <v>1200</v>
      </c>
      <c r="AP274" s="32">
        <v>1500</v>
      </c>
      <c r="AQ274" s="32">
        <v>2000</v>
      </c>
      <c r="AR274" s="32">
        <v>2400</v>
      </c>
      <c r="AS274" s="32">
        <v>3000</v>
      </c>
      <c r="AT274" s="32">
        <v>3600</v>
      </c>
      <c r="AU274" s="32">
        <v>4800</v>
      </c>
      <c r="AV274" s="32">
        <v>6000</v>
      </c>
      <c r="AW274" s="32">
        <v>7200</v>
      </c>
      <c r="BG274" s="32"/>
    </row>
    <row r="275" spans="1:59" x14ac:dyDescent="0.3">
      <c r="A275" s="32" t="s">
        <v>210</v>
      </c>
      <c r="B275" s="23" t="s">
        <v>379</v>
      </c>
      <c r="C275" s="23" t="s">
        <v>81</v>
      </c>
      <c r="D275" s="23" t="s">
        <v>212</v>
      </c>
      <c r="E275" s="23" t="s">
        <v>90</v>
      </c>
      <c r="F275" s="23" t="s">
        <v>91</v>
      </c>
      <c r="G275" s="23" t="s">
        <v>5348</v>
      </c>
      <c r="H275" s="23" t="s">
        <v>5689</v>
      </c>
      <c r="I275" s="23">
        <v>680</v>
      </c>
      <c r="J275" s="23" t="s">
        <v>1109</v>
      </c>
      <c r="K275" s="23">
        <f>4*1.34</f>
        <v>5.36</v>
      </c>
      <c r="L275" s="23">
        <v>5000</v>
      </c>
      <c r="M2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275" s="23" t="s">
        <v>4256</v>
      </c>
      <c r="O275" s="23" t="s">
        <v>1107</v>
      </c>
      <c r="P275" s="23" t="s">
        <v>560</v>
      </c>
      <c r="Q275" s="23">
        <v>600</v>
      </c>
      <c r="R2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5" s="77">
        <v>44986</v>
      </c>
      <c r="U275" s="23">
        <v>2</v>
      </c>
      <c r="V275" s="23" t="s">
        <v>83</v>
      </c>
      <c r="W275" s="23" t="s">
        <v>380</v>
      </c>
      <c r="Z275" s="10"/>
      <c r="AA275" s="32" t="str" cm="1">
        <f t="array" ref="AA275">IFERROR(TRANSPOSE(_xlfn._xlws.SORT(_xlfn.UNIQUE(_xlfn._xlws.FILTER(idTable[[Sub System Class]:[Sub System Class]],(idTable[[Asset Category]:[Asset Category]]=$N275)* (idTable[[Sub System Type]:[Sub System Type]]=$O275))))),"")</f>
        <v>All</v>
      </c>
      <c r="AJ275" s="32" cm="1">
        <f t="array" ref="AJ275:AW275">IFERROR(TRANSPOSE(_xlfn._xlws.SORT(_xlfn.UNIQUE(_xlfn._xlws.FILTER(idTable[[Equipment Size]:[Equipment Size]],(idTable[[Asset Category]:[Asset Category]]=$N275)* (idTable[[Sub System Type]:[Sub System Type]]=$O275)*(idTable[[Sub System Class]:[Sub System Class]]=$P275))))),"")</f>
        <v>200</v>
      </c>
      <c r="AK275" s="32">
        <v>400</v>
      </c>
      <c r="AL275" s="32">
        <v>600</v>
      </c>
      <c r="AM275" s="32">
        <v>800</v>
      </c>
      <c r="AN275" s="32">
        <v>1000</v>
      </c>
      <c r="AO275" s="32">
        <v>1200</v>
      </c>
      <c r="AP275" s="32">
        <v>1500</v>
      </c>
      <c r="AQ275" s="32">
        <v>2000</v>
      </c>
      <c r="AR275" s="32">
        <v>2400</v>
      </c>
      <c r="AS275" s="32">
        <v>3000</v>
      </c>
      <c r="AT275" s="32">
        <v>3600</v>
      </c>
      <c r="AU275" s="32">
        <v>4800</v>
      </c>
      <c r="AV275" s="32">
        <v>6000</v>
      </c>
      <c r="AW275" s="32">
        <v>7200</v>
      </c>
      <c r="BG275" s="32"/>
    </row>
    <row r="276" spans="1:59" x14ac:dyDescent="0.3">
      <c r="A276" s="32" t="s">
        <v>210</v>
      </c>
      <c r="B276" s="23" t="s">
        <v>381</v>
      </c>
      <c r="C276" s="23" t="s">
        <v>81</v>
      </c>
      <c r="D276" s="23" t="s">
        <v>212</v>
      </c>
      <c r="E276" s="23" t="s">
        <v>90</v>
      </c>
      <c r="F276" s="23" t="s">
        <v>91</v>
      </c>
      <c r="G276" s="23" t="s">
        <v>5348</v>
      </c>
      <c r="H276" s="23" t="s">
        <v>5690</v>
      </c>
      <c r="I276" s="23">
        <v>435</v>
      </c>
      <c r="J276" s="23" t="s">
        <v>1109</v>
      </c>
      <c r="K276" s="75">
        <v>0</v>
      </c>
      <c r="L276" s="23">
        <v>5000</v>
      </c>
      <c r="M2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76" s="23" t="s">
        <v>4256</v>
      </c>
      <c r="O276" s="23" t="s">
        <v>1123</v>
      </c>
      <c r="P276" s="23" t="s">
        <v>560</v>
      </c>
      <c r="Q276" s="23">
        <v>400</v>
      </c>
      <c r="R27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6" s="77">
        <v>44986</v>
      </c>
      <c r="U276" s="23">
        <v>2</v>
      </c>
      <c r="V276" s="23" t="s">
        <v>83</v>
      </c>
      <c r="W276" s="23" t="s">
        <v>380</v>
      </c>
      <c r="Z276" s="10"/>
      <c r="AA276" s="32" t="str" cm="1">
        <f t="array" ref="AA276">IFERROR(TRANSPOSE(_xlfn._xlws.SORT(_xlfn.UNIQUE(_xlfn._xlws.FILTER(idTable[[Sub System Class]:[Sub System Class]],(idTable[[Asset Category]:[Asset Category]]=$N276)* (idTable[[Sub System Type]:[Sub System Type]]=$O276))))),"")</f>
        <v>All</v>
      </c>
      <c r="AJ276" s="32" cm="1">
        <f t="array" ref="AJ276:AW276">IFERROR(TRANSPOSE(_xlfn._xlws.SORT(_xlfn.UNIQUE(_xlfn._xlws.FILTER(idTable[[Equipment Size]:[Equipment Size]],(idTable[[Asset Category]:[Asset Category]]=$N276)* (idTable[[Sub System Type]:[Sub System Type]]=$O276)*(idTable[[Sub System Class]:[Sub System Class]]=$P276))))),"")</f>
        <v>200</v>
      </c>
      <c r="AK276" s="32">
        <v>400</v>
      </c>
      <c r="AL276" s="32">
        <v>600</v>
      </c>
      <c r="AM276" s="32">
        <v>800</v>
      </c>
      <c r="AN276" s="32">
        <v>1000</v>
      </c>
      <c r="AO276" s="32">
        <v>1200</v>
      </c>
      <c r="AP276" s="32">
        <v>1500</v>
      </c>
      <c r="AQ276" s="32">
        <v>2000</v>
      </c>
      <c r="AR276" s="32">
        <v>2400</v>
      </c>
      <c r="AS276" s="32">
        <v>3000</v>
      </c>
      <c r="AT276" s="32">
        <v>3600</v>
      </c>
      <c r="AU276" s="32">
        <v>4800</v>
      </c>
      <c r="AV276" s="32">
        <v>6000</v>
      </c>
      <c r="AW276" s="32">
        <v>7200</v>
      </c>
      <c r="BG276" s="32"/>
    </row>
    <row r="277" spans="1:59" x14ac:dyDescent="0.3">
      <c r="A277" s="32" t="s">
        <v>210</v>
      </c>
      <c r="B277" s="23" t="s">
        <v>354</v>
      </c>
      <c r="C277" s="23" t="s">
        <v>81</v>
      </c>
      <c r="D277" s="23" t="s">
        <v>212</v>
      </c>
      <c r="E277" s="23" t="s">
        <v>90</v>
      </c>
      <c r="F277" s="23" t="s">
        <v>91</v>
      </c>
      <c r="G277" s="23" t="s">
        <v>5348</v>
      </c>
      <c r="H277" s="23" t="s">
        <v>5691</v>
      </c>
      <c r="I277" s="23">
        <v>535</v>
      </c>
      <c r="J277" s="23" t="s">
        <v>1109</v>
      </c>
      <c r="K277" s="23">
        <f t="shared" si="2"/>
        <v>2.68</v>
      </c>
      <c r="L277" s="23">
        <v>5000</v>
      </c>
      <c r="M2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277" s="23" t="s">
        <v>4256</v>
      </c>
      <c r="O277" s="23" t="s">
        <v>1107</v>
      </c>
      <c r="P277" s="23" t="s">
        <v>560</v>
      </c>
      <c r="Q277" s="23">
        <v>600</v>
      </c>
      <c r="R2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7" s="77">
        <v>44986</v>
      </c>
      <c r="U277" s="23">
        <v>2</v>
      </c>
      <c r="V277" s="23" t="s">
        <v>92</v>
      </c>
      <c r="W277" s="23" t="s">
        <v>355</v>
      </c>
      <c r="Z277" s="10"/>
      <c r="AA277" s="32" t="str" cm="1">
        <f t="array" ref="AA277">IFERROR(TRANSPOSE(_xlfn._xlws.SORT(_xlfn.UNIQUE(_xlfn._xlws.FILTER(idTable[[Sub System Class]:[Sub System Class]],(idTable[[Asset Category]:[Asset Category]]=$N277)* (idTable[[Sub System Type]:[Sub System Type]]=$O277))))),"")</f>
        <v>All</v>
      </c>
      <c r="AJ277" s="32" cm="1">
        <f t="array" ref="AJ277:AW277">IFERROR(TRANSPOSE(_xlfn._xlws.SORT(_xlfn.UNIQUE(_xlfn._xlws.FILTER(idTable[[Equipment Size]:[Equipment Size]],(idTable[[Asset Category]:[Asset Category]]=$N277)* (idTable[[Sub System Type]:[Sub System Type]]=$O277)*(idTable[[Sub System Class]:[Sub System Class]]=$P277))))),"")</f>
        <v>200</v>
      </c>
      <c r="AK277" s="32">
        <v>400</v>
      </c>
      <c r="AL277" s="32">
        <v>600</v>
      </c>
      <c r="AM277" s="32">
        <v>800</v>
      </c>
      <c r="AN277" s="32">
        <v>1000</v>
      </c>
      <c r="AO277" s="32">
        <v>1200</v>
      </c>
      <c r="AP277" s="32">
        <v>1500</v>
      </c>
      <c r="AQ277" s="32">
        <v>2000</v>
      </c>
      <c r="AR277" s="32">
        <v>2400</v>
      </c>
      <c r="AS277" s="32">
        <v>3000</v>
      </c>
      <c r="AT277" s="32">
        <v>3600</v>
      </c>
      <c r="AU277" s="32">
        <v>4800</v>
      </c>
      <c r="AV277" s="32">
        <v>6000</v>
      </c>
      <c r="AW277" s="32">
        <v>7200</v>
      </c>
      <c r="BG277" s="32"/>
    </row>
    <row r="278" spans="1:59" x14ac:dyDescent="0.3">
      <c r="A278" s="32" t="s">
        <v>210</v>
      </c>
      <c r="B278" s="23" t="s">
        <v>366</v>
      </c>
      <c r="C278" s="23" t="s">
        <v>81</v>
      </c>
      <c r="D278" s="23" t="s">
        <v>212</v>
      </c>
      <c r="E278" s="23" t="s">
        <v>90</v>
      </c>
      <c r="F278" s="23" t="s">
        <v>91</v>
      </c>
      <c r="G278" s="23" t="s">
        <v>5348</v>
      </c>
      <c r="H278" s="61"/>
      <c r="I278" s="61">
        <v>260</v>
      </c>
      <c r="J278" s="23" t="s">
        <v>1109</v>
      </c>
      <c r="K278" s="61">
        <v>0</v>
      </c>
      <c r="L278" s="23">
        <v>5000</v>
      </c>
      <c r="M2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H-VAV-NO--200</v>
      </c>
      <c r="N278" s="23" t="s">
        <v>4256</v>
      </c>
      <c r="O278" s="23" t="s">
        <v>1123</v>
      </c>
      <c r="P278" s="23" t="s">
        <v>560</v>
      </c>
      <c r="Q278" s="23">
        <v>200</v>
      </c>
      <c r="R2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8" s="77">
        <v>44986</v>
      </c>
      <c r="U278" s="23">
        <v>2</v>
      </c>
      <c r="V278" s="23" t="s">
        <v>83</v>
      </c>
      <c r="W278" s="23" t="s">
        <v>186</v>
      </c>
      <c r="Z278" s="10"/>
      <c r="AA278" s="32" t="str" cm="1">
        <f t="array" ref="AA278">IFERROR(TRANSPOSE(_xlfn._xlws.SORT(_xlfn.UNIQUE(_xlfn._xlws.FILTER(idTable[[Sub System Class]:[Sub System Class]],(idTable[[Asset Category]:[Asset Category]]=$N278)* (idTable[[Sub System Type]:[Sub System Type]]=$O278))))),"")</f>
        <v>All</v>
      </c>
      <c r="AJ278" s="32" cm="1">
        <f t="array" ref="AJ278:AW278">IFERROR(TRANSPOSE(_xlfn._xlws.SORT(_xlfn.UNIQUE(_xlfn._xlws.FILTER(idTable[[Equipment Size]:[Equipment Size]],(idTable[[Asset Category]:[Asset Category]]=$N278)* (idTable[[Sub System Type]:[Sub System Type]]=$O278)*(idTable[[Sub System Class]:[Sub System Class]]=$P278))))),"")</f>
        <v>200</v>
      </c>
      <c r="AK278" s="32">
        <v>400</v>
      </c>
      <c r="AL278" s="32">
        <v>600</v>
      </c>
      <c r="AM278" s="32">
        <v>800</v>
      </c>
      <c r="AN278" s="32">
        <v>1000</v>
      </c>
      <c r="AO278" s="32">
        <v>1200</v>
      </c>
      <c r="AP278" s="32">
        <v>1500</v>
      </c>
      <c r="AQ278" s="32">
        <v>2000</v>
      </c>
      <c r="AR278" s="32">
        <v>2400</v>
      </c>
      <c r="AS278" s="32">
        <v>3000</v>
      </c>
      <c r="AT278" s="32">
        <v>3600</v>
      </c>
      <c r="AU278" s="32">
        <v>4800</v>
      </c>
      <c r="AV278" s="32">
        <v>6000</v>
      </c>
      <c r="AW278" s="32">
        <v>7200</v>
      </c>
      <c r="BG278" s="32"/>
    </row>
    <row r="279" spans="1:59" x14ac:dyDescent="0.3">
      <c r="A279" s="32" t="s">
        <v>210</v>
      </c>
      <c r="B279" s="23" t="s">
        <v>316</v>
      </c>
      <c r="C279" s="23" t="s">
        <v>81</v>
      </c>
      <c r="D279" s="23" t="s">
        <v>212</v>
      </c>
      <c r="E279" s="23" t="s">
        <v>90</v>
      </c>
      <c r="F279" s="23" t="s">
        <v>91</v>
      </c>
      <c r="G279" s="23" t="s">
        <v>5348</v>
      </c>
      <c r="H279" s="23" t="s">
        <v>5693</v>
      </c>
      <c r="I279" s="23">
        <v>1080</v>
      </c>
      <c r="J279" s="23" t="s">
        <v>1109</v>
      </c>
      <c r="K279" s="23">
        <v>0</v>
      </c>
      <c r="L279" s="23">
        <v>5000</v>
      </c>
      <c r="M2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279" s="23" t="s">
        <v>4256</v>
      </c>
      <c r="O279" s="23" t="s">
        <v>1123</v>
      </c>
      <c r="P279" s="23" t="s">
        <v>560</v>
      </c>
      <c r="Q279" s="23">
        <v>1000</v>
      </c>
      <c r="R2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7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79" s="77">
        <v>44986</v>
      </c>
      <c r="U279" s="23">
        <v>3</v>
      </c>
      <c r="V279" s="23" t="s">
        <v>92</v>
      </c>
      <c r="W279" s="23" t="s">
        <v>155</v>
      </c>
      <c r="Z279" s="10"/>
      <c r="AA279" s="32" t="str" cm="1">
        <f t="array" ref="AA279">IFERROR(TRANSPOSE(_xlfn._xlws.SORT(_xlfn.UNIQUE(_xlfn._xlws.FILTER(idTable[[Sub System Class]:[Sub System Class]],(idTable[[Asset Category]:[Asset Category]]=$N279)* (idTable[[Sub System Type]:[Sub System Type]]=$O279))))),"")</f>
        <v>All</v>
      </c>
      <c r="AJ279" s="32" cm="1">
        <f t="array" ref="AJ279:AW279">IFERROR(TRANSPOSE(_xlfn._xlws.SORT(_xlfn.UNIQUE(_xlfn._xlws.FILTER(idTable[[Equipment Size]:[Equipment Size]],(idTable[[Asset Category]:[Asset Category]]=$N279)* (idTable[[Sub System Type]:[Sub System Type]]=$O279)*(idTable[[Sub System Class]:[Sub System Class]]=$P279))))),"")</f>
        <v>200</v>
      </c>
      <c r="AK279" s="32">
        <v>400</v>
      </c>
      <c r="AL279" s="32">
        <v>600</v>
      </c>
      <c r="AM279" s="32">
        <v>800</v>
      </c>
      <c r="AN279" s="32">
        <v>1000</v>
      </c>
      <c r="AO279" s="32">
        <v>1200</v>
      </c>
      <c r="AP279" s="32">
        <v>1500</v>
      </c>
      <c r="AQ279" s="32">
        <v>2000</v>
      </c>
      <c r="AR279" s="32">
        <v>2400</v>
      </c>
      <c r="AS279" s="32">
        <v>3000</v>
      </c>
      <c r="AT279" s="32">
        <v>3600</v>
      </c>
      <c r="AU279" s="32">
        <v>4800</v>
      </c>
      <c r="AV279" s="32">
        <v>6000</v>
      </c>
      <c r="AW279" s="32">
        <v>7200</v>
      </c>
      <c r="BG279" s="32"/>
    </row>
    <row r="280" spans="1:59" x14ac:dyDescent="0.3">
      <c r="A280" s="32" t="s">
        <v>210</v>
      </c>
      <c r="B280" s="23" t="s">
        <v>323</v>
      </c>
      <c r="C280" s="23" t="s">
        <v>81</v>
      </c>
      <c r="D280" s="23" t="s">
        <v>212</v>
      </c>
      <c r="E280" s="23" t="s">
        <v>90</v>
      </c>
      <c r="F280" s="23" t="s">
        <v>91</v>
      </c>
      <c r="G280" s="23" t="s">
        <v>5348</v>
      </c>
      <c r="H280" s="23" t="s">
        <v>5692</v>
      </c>
      <c r="I280" s="23">
        <v>600</v>
      </c>
      <c r="J280" s="23" t="s">
        <v>1109</v>
      </c>
      <c r="K280" s="23">
        <v>0</v>
      </c>
      <c r="L280" s="23">
        <v>5000</v>
      </c>
      <c r="M2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280" s="23" t="s">
        <v>4256</v>
      </c>
      <c r="O280" s="23" t="s">
        <v>1123</v>
      </c>
      <c r="P280" s="23" t="s">
        <v>560</v>
      </c>
      <c r="Q280" s="23">
        <v>600</v>
      </c>
      <c r="R2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0" s="77">
        <v>44986</v>
      </c>
      <c r="U280" s="23">
        <v>3</v>
      </c>
      <c r="V280" s="23" t="s">
        <v>92</v>
      </c>
      <c r="W280" s="23" t="s">
        <v>324</v>
      </c>
      <c r="Z280" s="10"/>
      <c r="AA280" s="32" t="str" cm="1">
        <f t="array" ref="AA280">IFERROR(TRANSPOSE(_xlfn._xlws.SORT(_xlfn.UNIQUE(_xlfn._xlws.FILTER(idTable[[Sub System Class]:[Sub System Class]],(idTable[[Asset Category]:[Asset Category]]=$N280)* (idTable[[Sub System Type]:[Sub System Type]]=$O280))))),"")</f>
        <v>All</v>
      </c>
      <c r="AJ280" s="32" cm="1">
        <f t="array" ref="AJ280:AW280">IFERROR(TRANSPOSE(_xlfn._xlws.SORT(_xlfn.UNIQUE(_xlfn._xlws.FILTER(idTable[[Equipment Size]:[Equipment Size]],(idTable[[Asset Category]:[Asset Category]]=$N280)* (idTable[[Sub System Type]:[Sub System Type]]=$O280)*(idTable[[Sub System Class]:[Sub System Class]]=$P280))))),"")</f>
        <v>200</v>
      </c>
      <c r="AK280" s="32">
        <v>400</v>
      </c>
      <c r="AL280" s="32">
        <v>600</v>
      </c>
      <c r="AM280" s="32">
        <v>800</v>
      </c>
      <c r="AN280" s="32">
        <v>1000</v>
      </c>
      <c r="AO280" s="32">
        <v>1200</v>
      </c>
      <c r="AP280" s="32">
        <v>1500</v>
      </c>
      <c r="AQ280" s="32">
        <v>2000</v>
      </c>
      <c r="AR280" s="32">
        <v>2400</v>
      </c>
      <c r="AS280" s="32">
        <v>3000</v>
      </c>
      <c r="AT280" s="32">
        <v>3600</v>
      </c>
      <c r="AU280" s="32">
        <v>4800</v>
      </c>
      <c r="AV280" s="32">
        <v>6000</v>
      </c>
      <c r="AW280" s="32">
        <v>7200</v>
      </c>
      <c r="BG280" s="32"/>
    </row>
    <row r="281" spans="1:59" x14ac:dyDescent="0.3">
      <c r="A281" s="32" t="s">
        <v>210</v>
      </c>
      <c r="B281" s="23" t="s">
        <v>317</v>
      </c>
      <c r="C281" s="23" t="s">
        <v>81</v>
      </c>
      <c r="D281" s="23" t="s">
        <v>212</v>
      </c>
      <c r="E281" s="23" t="s">
        <v>90</v>
      </c>
      <c r="F281" s="23" t="s">
        <v>91</v>
      </c>
      <c r="G281" s="23" t="s">
        <v>5348</v>
      </c>
      <c r="H281" s="61"/>
      <c r="I281" s="61">
        <v>405</v>
      </c>
      <c r="J281" s="23" t="s">
        <v>1109</v>
      </c>
      <c r="K281" s="61">
        <f t="shared" ref="K281" si="3">2*1.34</f>
        <v>2.68</v>
      </c>
      <c r="L281" s="23">
        <v>5000</v>
      </c>
      <c r="M2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81" s="23" t="s">
        <v>4256</v>
      </c>
      <c r="O281" s="23" t="s">
        <v>1107</v>
      </c>
      <c r="P281" s="23" t="s">
        <v>560</v>
      </c>
      <c r="Q281" s="23">
        <v>400</v>
      </c>
      <c r="R2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1" s="77">
        <v>44986</v>
      </c>
      <c r="U281" s="23">
        <v>3</v>
      </c>
      <c r="V281" s="23" t="s">
        <v>92</v>
      </c>
      <c r="W281" s="23" t="s">
        <v>159</v>
      </c>
      <c r="Z281" s="10"/>
      <c r="AA281" s="32" t="str" cm="1">
        <f t="array" ref="AA281">IFERROR(TRANSPOSE(_xlfn._xlws.SORT(_xlfn.UNIQUE(_xlfn._xlws.FILTER(idTable[[Sub System Class]:[Sub System Class]],(idTable[[Asset Category]:[Asset Category]]=$N281)* (idTable[[Sub System Type]:[Sub System Type]]=$O281))))),"")</f>
        <v>All</v>
      </c>
      <c r="AJ281" s="32" cm="1">
        <f t="array" ref="AJ281:AW281">IFERROR(TRANSPOSE(_xlfn._xlws.SORT(_xlfn.UNIQUE(_xlfn._xlws.FILTER(idTable[[Equipment Size]:[Equipment Size]],(idTable[[Asset Category]:[Asset Category]]=$N281)* (idTable[[Sub System Type]:[Sub System Type]]=$O281)*(idTable[[Sub System Class]:[Sub System Class]]=$P281))))),"")</f>
        <v>200</v>
      </c>
      <c r="AK281" s="32">
        <v>400</v>
      </c>
      <c r="AL281" s="32">
        <v>600</v>
      </c>
      <c r="AM281" s="32">
        <v>800</v>
      </c>
      <c r="AN281" s="32">
        <v>1000</v>
      </c>
      <c r="AO281" s="32">
        <v>1200</v>
      </c>
      <c r="AP281" s="32">
        <v>1500</v>
      </c>
      <c r="AQ281" s="32">
        <v>2000</v>
      </c>
      <c r="AR281" s="32">
        <v>2400</v>
      </c>
      <c r="AS281" s="32">
        <v>3000</v>
      </c>
      <c r="AT281" s="32">
        <v>3600</v>
      </c>
      <c r="AU281" s="32">
        <v>4800</v>
      </c>
      <c r="AV281" s="32">
        <v>6000</v>
      </c>
      <c r="AW281" s="32">
        <v>7200</v>
      </c>
      <c r="BG281" s="32"/>
    </row>
    <row r="282" spans="1:59" x14ac:dyDescent="0.3">
      <c r="A282" s="32" t="s">
        <v>210</v>
      </c>
      <c r="B282" s="23" t="s">
        <v>318</v>
      </c>
      <c r="C282" s="23" t="s">
        <v>81</v>
      </c>
      <c r="D282" s="23" t="s">
        <v>212</v>
      </c>
      <c r="E282" s="23" t="s">
        <v>90</v>
      </c>
      <c r="F282" s="23" t="s">
        <v>91</v>
      </c>
      <c r="G282" s="23" t="s">
        <v>5348</v>
      </c>
      <c r="H282" s="23" t="s">
        <v>5694</v>
      </c>
      <c r="I282" s="23">
        <v>800</v>
      </c>
      <c r="J282" s="23" t="s">
        <v>1109</v>
      </c>
      <c r="K282" s="23">
        <v>0</v>
      </c>
      <c r="L282" s="23">
        <v>5000</v>
      </c>
      <c r="M28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82" s="23" t="s">
        <v>4256</v>
      </c>
      <c r="O282" s="23" t="s">
        <v>1123</v>
      </c>
      <c r="P282" s="23" t="s">
        <v>560</v>
      </c>
      <c r="Q282" s="23">
        <v>800</v>
      </c>
      <c r="R28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2" s="77">
        <v>44986</v>
      </c>
      <c r="U282" s="23">
        <v>3</v>
      </c>
      <c r="V282" s="23" t="s">
        <v>92</v>
      </c>
      <c r="W282" s="23" t="s">
        <v>159</v>
      </c>
      <c r="Z282" s="10"/>
      <c r="AA282" s="32" t="str" cm="1">
        <f t="array" ref="AA282">IFERROR(TRANSPOSE(_xlfn._xlws.SORT(_xlfn.UNIQUE(_xlfn._xlws.FILTER(idTable[[Sub System Class]:[Sub System Class]],(idTable[[Asset Category]:[Asset Category]]=$N282)* (idTable[[Sub System Type]:[Sub System Type]]=$O282))))),"")</f>
        <v>All</v>
      </c>
      <c r="AJ282" s="32" cm="1">
        <f t="array" ref="AJ282:AW282">IFERROR(TRANSPOSE(_xlfn._xlws.SORT(_xlfn.UNIQUE(_xlfn._xlws.FILTER(idTable[[Equipment Size]:[Equipment Size]],(idTable[[Asset Category]:[Asset Category]]=$N282)* (idTable[[Sub System Type]:[Sub System Type]]=$O282)*(idTable[[Sub System Class]:[Sub System Class]]=$P282))))),"")</f>
        <v>200</v>
      </c>
      <c r="AK282" s="32">
        <v>400</v>
      </c>
      <c r="AL282" s="32">
        <v>600</v>
      </c>
      <c r="AM282" s="32">
        <v>800</v>
      </c>
      <c r="AN282" s="32">
        <v>1000</v>
      </c>
      <c r="AO282" s="32">
        <v>1200</v>
      </c>
      <c r="AP282" s="32">
        <v>1500</v>
      </c>
      <c r="AQ282" s="32">
        <v>2000</v>
      </c>
      <c r="AR282" s="32">
        <v>2400</v>
      </c>
      <c r="AS282" s="32">
        <v>3000</v>
      </c>
      <c r="AT282" s="32">
        <v>3600</v>
      </c>
      <c r="AU282" s="32">
        <v>4800</v>
      </c>
      <c r="AV282" s="32">
        <v>6000</v>
      </c>
      <c r="AW282" s="32">
        <v>7200</v>
      </c>
      <c r="BG282" s="32"/>
    </row>
    <row r="283" spans="1:59" x14ac:dyDescent="0.3">
      <c r="A283" s="32" t="s">
        <v>210</v>
      </c>
      <c r="B283" s="23" t="s">
        <v>319</v>
      </c>
      <c r="C283" s="23" t="s">
        <v>81</v>
      </c>
      <c r="D283" s="23" t="s">
        <v>212</v>
      </c>
      <c r="E283" s="23" t="s">
        <v>90</v>
      </c>
      <c r="F283" s="23" t="s">
        <v>91</v>
      </c>
      <c r="G283" s="23" t="s">
        <v>5348</v>
      </c>
      <c r="H283" s="61"/>
      <c r="I283" s="61">
        <v>1010</v>
      </c>
      <c r="J283" s="23" t="s">
        <v>1109</v>
      </c>
      <c r="K283" s="61">
        <f>3*1.34</f>
        <v>4.0200000000000005</v>
      </c>
      <c r="L283" s="23">
        <v>5000</v>
      </c>
      <c r="M28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283" s="23" t="s">
        <v>4256</v>
      </c>
      <c r="O283" s="23" t="s">
        <v>1107</v>
      </c>
      <c r="P283" s="23" t="s">
        <v>560</v>
      </c>
      <c r="Q283" s="23">
        <v>1000</v>
      </c>
      <c r="R28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3" s="77">
        <v>44986</v>
      </c>
      <c r="U283" s="23">
        <v>3</v>
      </c>
      <c r="V283" s="23" t="s">
        <v>92</v>
      </c>
      <c r="W283" s="23" t="s">
        <v>320</v>
      </c>
      <c r="Z283" s="10"/>
      <c r="AA283" s="32" t="str" cm="1">
        <f t="array" ref="AA283">IFERROR(TRANSPOSE(_xlfn._xlws.SORT(_xlfn.UNIQUE(_xlfn._xlws.FILTER(idTable[[Sub System Class]:[Sub System Class]],(idTable[[Asset Category]:[Asset Category]]=$N283)* (idTable[[Sub System Type]:[Sub System Type]]=$O283))))),"")</f>
        <v>All</v>
      </c>
      <c r="AJ283" s="32" cm="1">
        <f t="array" ref="AJ283:AW283">IFERROR(TRANSPOSE(_xlfn._xlws.SORT(_xlfn.UNIQUE(_xlfn._xlws.FILTER(idTable[[Equipment Size]:[Equipment Size]],(idTable[[Asset Category]:[Asset Category]]=$N283)* (idTable[[Sub System Type]:[Sub System Type]]=$O283)*(idTable[[Sub System Class]:[Sub System Class]]=$P283))))),"")</f>
        <v>200</v>
      </c>
      <c r="AK283" s="32">
        <v>400</v>
      </c>
      <c r="AL283" s="32">
        <v>600</v>
      </c>
      <c r="AM283" s="32">
        <v>800</v>
      </c>
      <c r="AN283" s="32">
        <v>1000</v>
      </c>
      <c r="AO283" s="32">
        <v>1200</v>
      </c>
      <c r="AP283" s="32">
        <v>1500</v>
      </c>
      <c r="AQ283" s="32">
        <v>2000</v>
      </c>
      <c r="AR283" s="32">
        <v>2400</v>
      </c>
      <c r="AS283" s="32">
        <v>3000</v>
      </c>
      <c r="AT283" s="32">
        <v>3600</v>
      </c>
      <c r="AU283" s="32">
        <v>4800</v>
      </c>
      <c r="AV283" s="32">
        <v>6000</v>
      </c>
      <c r="AW283" s="32">
        <v>7200</v>
      </c>
      <c r="BG283" s="32"/>
    </row>
    <row r="284" spans="1:59" x14ac:dyDescent="0.3">
      <c r="A284" s="32" t="s">
        <v>210</v>
      </c>
      <c r="B284" s="23" t="s">
        <v>321</v>
      </c>
      <c r="C284" s="23" t="s">
        <v>81</v>
      </c>
      <c r="D284" s="23" t="s">
        <v>212</v>
      </c>
      <c r="E284" s="23" t="s">
        <v>90</v>
      </c>
      <c r="F284" s="23" t="s">
        <v>91</v>
      </c>
      <c r="G284" s="23" t="s">
        <v>5348</v>
      </c>
      <c r="H284" s="23" t="s">
        <v>5695</v>
      </c>
      <c r="I284" s="23">
        <v>370</v>
      </c>
      <c r="J284" s="23" t="s">
        <v>1109</v>
      </c>
      <c r="K284" s="23">
        <f t="shared" ref="K284" si="4">2*1.34</f>
        <v>2.68</v>
      </c>
      <c r="L284" s="23">
        <v>5000</v>
      </c>
      <c r="M28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84" s="23" t="s">
        <v>4256</v>
      </c>
      <c r="O284" s="23" t="s">
        <v>1107</v>
      </c>
      <c r="P284" s="23" t="s">
        <v>560</v>
      </c>
      <c r="Q284" s="23">
        <v>400</v>
      </c>
      <c r="R28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4" s="77">
        <v>44986</v>
      </c>
      <c r="U284" s="23">
        <v>3</v>
      </c>
      <c r="V284" s="23" t="s">
        <v>92</v>
      </c>
      <c r="W284" s="23" t="s">
        <v>163</v>
      </c>
      <c r="Z284" s="10"/>
      <c r="AA284" s="32" t="str" cm="1">
        <f t="array" ref="AA284">IFERROR(TRANSPOSE(_xlfn._xlws.SORT(_xlfn.UNIQUE(_xlfn._xlws.FILTER(idTable[[Sub System Class]:[Sub System Class]],(idTable[[Asset Category]:[Asset Category]]=$N284)* (idTable[[Sub System Type]:[Sub System Type]]=$O284))))),"")</f>
        <v>All</v>
      </c>
      <c r="AJ284" s="32" cm="1">
        <f t="array" ref="AJ284:AW284">IFERROR(TRANSPOSE(_xlfn._xlws.SORT(_xlfn.UNIQUE(_xlfn._xlws.FILTER(idTable[[Equipment Size]:[Equipment Size]],(idTable[[Asset Category]:[Asset Category]]=$N284)* (idTable[[Sub System Type]:[Sub System Type]]=$O284)*(idTable[[Sub System Class]:[Sub System Class]]=$P284))))),"")</f>
        <v>200</v>
      </c>
      <c r="AK284" s="32">
        <v>400</v>
      </c>
      <c r="AL284" s="32">
        <v>600</v>
      </c>
      <c r="AM284" s="32">
        <v>800</v>
      </c>
      <c r="AN284" s="32">
        <v>1000</v>
      </c>
      <c r="AO284" s="32">
        <v>1200</v>
      </c>
      <c r="AP284" s="32">
        <v>1500</v>
      </c>
      <c r="AQ284" s="32">
        <v>2000</v>
      </c>
      <c r="AR284" s="32">
        <v>2400</v>
      </c>
      <c r="AS284" s="32">
        <v>3000</v>
      </c>
      <c r="AT284" s="32">
        <v>3600</v>
      </c>
      <c r="AU284" s="32">
        <v>4800</v>
      </c>
      <c r="AV284" s="32">
        <v>6000</v>
      </c>
      <c r="AW284" s="32">
        <v>7200</v>
      </c>
      <c r="BG284" s="32"/>
    </row>
    <row r="285" spans="1:59" x14ac:dyDescent="0.3">
      <c r="A285" s="32" t="s">
        <v>210</v>
      </c>
      <c r="B285" s="23" t="s">
        <v>322</v>
      </c>
      <c r="C285" s="23" t="s">
        <v>81</v>
      </c>
      <c r="D285" s="23" t="s">
        <v>212</v>
      </c>
      <c r="E285" s="23" t="s">
        <v>90</v>
      </c>
      <c r="F285" s="23" t="s">
        <v>91</v>
      </c>
      <c r="G285" s="23" t="s">
        <v>5348</v>
      </c>
      <c r="H285" s="23" t="s">
        <v>5696</v>
      </c>
      <c r="I285" s="23">
        <v>455</v>
      </c>
      <c r="J285" s="23" t="s">
        <v>1109</v>
      </c>
      <c r="K285" s="23">
        <v>0</v>
      </c>
      <c r="L285" s="23">
        <v>5000</v>
      </c>
      <c r="M28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85" s="23" t="s">
        <v>4256</v>
      </c>
      <c r="O285" s="23" t="s">
        <v>1123</v>
      </c>
      <c r="P285" s="23" t="s">
        <v>560</v>
      </c>
      <c r="Q285" s="23">
        <v>400</v>
      </c>
      <c r="R28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5" s="77">
        <v>44986</v>
      </c>
      <c r="U285" s="23">
        <v>3</v>
      </c>
      <c r="V285" s="23" t="s">
        <v>92</v>
      </c>
      <c r="W285" s="23" t="s">
        <v>163</v>
      </c>
      <c r="Z285" s="10"/>
      <c r="AA285" s="32" t="str" cm="1">
        <f t="array" ref="AA285">IFERROR(TRANSPOSE(_xlfn._xlws.SORT(_xlfn.UNIQUE(_xlfn._xlws.FILTER(idTable[[Sub System Class]:[Sub System Class]],(idTable[[Asset Category]:[Asset Category]]=$N285)* (idTable[[Sub System Type]:[Sub System Type]]=$O285))))),"")</f>
        <v>All</v>
      </c>
      <c r="AJ285" s="32" cm="1">
        <f t="array" ref="AJ285:AW285">IFERROR(TRANSPOSE(_xlfn._xlws.SORT(_xlfn.UNIQUE(_xlfn._xlws.FILTER(idTable[[Equipment Size]:[Equipment Size]],(idTable[[Asset Category]:[Asset Category]]=$N285)* (idTable[[Sub System Type]:[Sub System Type]]=$O285)*(idTable[[Sub System Class]:[Sub System Class]]=$P285))))),"")</f>
        <v>200</v>
      </c>
      <c r="AK285" s="32">
        <v>400</v>
      </c>
      <c r="AL285" s="32">
        <v>600</v>
      </c>
      <c r="AM285" s="32">
        <v>800</v>
      </c>
      <c r="AN285" s="32">
        <v>1000</v>
      </c>
      <c r="AO285" s="32">
        <v>1200</v>
      </c>
      <c r="AP285" s="32">
        <v>1500</v>
      </c>
      <c r="AQ285" s="32">
        <v>2000</v>
      </c>
      <c r="AR285" s="32">
        <v>2400</v>
      </c>
      <c r="AS285" s="32">
        <v>3000</v>
      </c>
      <c r="AT285" s="32">
        <v>3600</v>
      </c>
      <c r="AU285" s="32">
        <v>4800</v>
      </c>
      <c r="AV285" s="32">
        <v>6000</v>
      </c>
      <c r="AW285" s="32">
        <v>7200</v>
      </c>
      <c r="BG285" s="32"/>
    </row>
    <row r="286" spans="1:59" x14ac:dyDescent="0.3">
      <c r="A286" s="32" t="s">
        <v>210</v>
      </c>
      <c r="B286" s="23" t="s">
        <v>345</v>
      </c>
      <c r="C286" s="23" t="s">
        <v>81</v>
      </c>
      <c r="D286" s="23" t="s">
        <v>212</v>
      </c>
      <c r="E286" s="23" t="s">
        <v>90</v>
      </c>
      <c r="F286" s="23" t="s">
        <v>91</v>
      </c>
      <c r="G286" s="23" t="s">
        <v>5348</v>
      </c>
      <c r="H286" s="61"/>
      <c r="I286" s="61">
        <v>750</v>
      </c>
      <c r="J286" s="23" t="s">
        <v>1109</v>
      </c>
      <c r="K286" s="61">
        <f>4*1.34</f>
        <v>5.36</v>
      </c>
      <c r="L286" s="23">
        <v>5000</v>
      </c>
      <c r="M28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286" s="23" t="s">
        <v>4256</v>
      </c>
      <c r="O286" s="23" t="s">
        <v>1107</v>
      </c>
      <c r="P286" s="23" t="s">
        <v>560</v>
      </c>
      <c r="Q286" s="23">
        <v>800</v>
      </c>
      <c r="R28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6" s="77">
        <v>44986</v>
      </c>
      <c r="U286" s="23">
        <v>3</v>
      </c>
      <c r="V286" s="23" t="s">
        <v>83</v>
      </c>
      <c r="W286" s="23" t="s">
        <v>346</v>
      </c>
      <c r="Z286" s="10"/>
      <c r="AA286" s="32" t="str" cm="1">
        <f t="array" ref="AA286">IFERROR(TRANSPOSE(_xlfn._xlws.SORT(_xlfn.UNIQUE(_xlfn._xlws.FILTER(idTable[[Sub System Class]:[Sub System Class]],(idTable[[Asset Category]:[Asset Category]]=$N286)* (idTable[[Sub System Type]:[Sub System Type]]=$O286))))),"")</f>
        <v>All</v>
      </c>
      <c r="AJ286" s="32" cm="1">
        <f t="array" ref="AJ286:AW286">IFERROR(TRANSPOSE(_xlfn._xlws.SORT(_xlfn.UNIQUE(_xlfn._xlws.FILTER(idTable[[Equipment Size]:[Equipment Size]],(idTable[[Asset Category]:[Asset Category]]=$N286)* (idTable[[Sub System Type]:[Sub System Type]]=$O286)*(idTable[[Sub System Class]:[Sub System Class]]=$P286))))),"")</f>
        <v>200</v>
      </c>
      <c r="AK286" s="32">
        <v>400</v>
      </c>
      <c r="AL286" s="32">
        <v>600</v>
      </c>
      <c r="AM286" s="32">
        <v>800</v>
      </c>
      <c r="AN286" s="32">
        <v>1000</v>
      </c>
      <c r="AO286" s="32">
        <v>1200</v>
      </c>
      <c r="AP286" s="32">
        <v>1500</v>
      </c>
      <c r="AQ286" s="32">
        <v>2000</v>
      </c>
      <c r="AR286" s="32">
        <v>2400</v>
      </c>
      <c r="AS286" s="32">
        <v>3000</v>
      </c>
      <c r="AT286" s="32">
        <v>3600</v>
      </c>
      <c r="AU286" s="32">
        <v>4800</v>
      </c>
      <c r="AV286" s="32">
        <v>6000</v>
      </c>
      <c r="AW286" s="32">
        <v>7200</v>
      </c>
      <c r="BG286" s="32"/>
    </row>
    <row r="287" spans="1:59" x14ac:dyDescent="0.3">
      <c r="A287" s="32" t="s">
        <v>210</v>
      </c>
      <c r="B287" s="23" t="s">
        <v>347</v>
      </c>
      <c r="C287" s="23" t="s">
        <v>81</v>
      </c>
      <c r="D287" s="23" t="s">
        <v>212</v>
      </c>
      <c r="E287" s="23" t="s">
        <v>90</v>
      </c>
      <c r="F287" s="23" t="s">
        <v>91</v>
      </c>
      <c r="G287" s="23" t="s">
        <v>5348</v>
      </c>
      <c r="H287" s="23" t="s">
        <v>5697</v>
      </c>
      <c r="I287" s="23">
        <v>845</v>
      </c>
      <c r="J287" s="23" t="s">
        <v>1109</v>
      </c>
      <c r="K287" s="23">
        <v>0</v>
      </c>
      <c r="L287" s="23">
        <v>5000</v>
      </c>
      <c r="M28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87" s="23" t="s">
        <v>4256</v>
      </c>
      <c r="O287" s="23" t="s">
        <v>1123</v>
      </c>
      <c r="P287" s="23" t="s">
        <v>560</v>
      </c>
      <c r="Q287" s="23">
        <v>800</v>
      </c>
      <c r="R28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7" s="77">
        <v>44986</v>
      </c>
      <c r="U287" s="23">
        <v>3</v>
      </c>
      <c r="V287" s="23" t="s">
        <v>83</v>
      </c>
      <c r="W287" s="23" t="s">
        <v>348</v>
      </c>
      <c r="Z287" s="10"/>
      <c r="AA287" s="32" t="str" cm="1">
        <f t="array" ref="AA287">IFERROR(TRANSPOSE(_xlfn._xlws.SORT(_xlfn.UNIQUE(_xlfn._xlws.FILTER(idTable[[Sub System Class]:[Sub System Class]],(idTable[[Asset Category]:[Asset Category]]=$N287)* (idTable[[Sub System Type]:[Sub System Type]]=$O287))))),"")</f>
        <v>All</v>
      </c>
      <c r="AJ287" s="32" cm="1">
        <f t="array" ref="AJ287:AW287">IFERROR(TRANSPOSE(_xlfn._xlws.SORT(_xlfn.UNIQUE(_xlfn._xlws.FILTER(idTable[[Equipment Size]:[Equipment Size]],(idTable[[Asset Category]:[Asset Category]]=$N287)* (idTable[[Sub System Type]:[Sub System Type]]=$O287)*(idTable[[Sub System Class]:[Sub System Class]]=$P287))))),"")</f>
        <v>200</v>
      </c>
      <c r="AK287" s="32">
        <v>400</v>
      </c>
      <c r="AL287" s="32">
        <v>600</v>
      </c>
      <c r="AM287" s="32">
        <v>800</v>
      </c>
      <c r="AN287" s="32">
        <v>1000</v>
      </c>
      <c r="AO287" s="32">
        <v>1200</v>
      </c>
      <c r="AP287" s="32">
        <v>1500</v>
      </c>
      <c r="AQ287" s="32">
        <v>2000</v>
      </c>
      <c r="AR287" s="32">
        <v>2400</v>
      </c>
      <c r="AS287" s="32">
        <v>3000</v>
      </c>
      <c r="AT287" s="32">
        <v>3600</v>
      </c>
      <c r="AU287" s="32">
        <v>4800</v>
      </c>
      <c r="AV287" s="32">
        <v>6000</v>
      </c>
      <c r="AW287" s="32">
        <v>7200</v>
      </c>
      <c r="BG287" s="32"/>
    </row>
    <row r="288" spans="1:59" x14ac:dyDescent="0.3">
      <c r="A288" s="32" t="s">
        <v>210</v>
      </c>
      <c r="B288" s="23" t="s">
        <v>349</v>
      </c>
      <c r="C288" s="23" t="s">
        <v>81</v>
      </c>
      <c r="D288" s="23" t="s">
        <v>212</v>
      </c>
      <c r="E288" s="23" t="s">
        <v>90</v>
      </c>
      <c r="F288" s="23" t="s">
        <v>91</v>
      </c>
      <c r="G288" s="23" t="s">
        <v>5348</v>
      </c>
      <c r="H288" s="61"/>
      <c r="I288" s="61">
        <v>270</v>
      </c>
      <c r="J288" s="23" t="s">
        <v>1109</v>
      </c>
      <c r="K288" s="61">
        <f t="shared" ref="K288" si="5">2*1.34</f>
        <v>2.68</v>
      </c>
      <c r="L288" s="23">
        <v>5000</v>
      </c>
      <c r="M28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288" s="23" t="s">
        <v>4256</v>
      </c>
      <c r="O288" s="23" t="s">
        <v>1107</v>
      </c>
      <c r="P288" s="23" t="s">
        <v>560</v>
      </c>
      <c r="Q288" s="23">
        <v>200</v>
      </c>
      <c r="R28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8" s="77">
        <v>44986</v>
      </c>
      <c r="U288" s="23">
        <v>3</v>
      </c>
      <c r="V288" s="23" t="s">
        <v>83</v>
      </c>
      <c r="W288" s="23" t="s">
        <v>350</v>
      </c>
      <c r="Z288" s="10"/>
      <c r="AA288" s="32" t="str" cm="1">
        <f t="array" ref="AA288">IFERROR(TRANSPOSE(_xlfn._xlws.SORT(_xlfn.UNIQUE(_xlfn._xlws.FILTER(idTable[[Sub System Class]:[Sub System Class]],(idTable[[Asset Category]:[Asset Category]]=$N288)* (idTable[[Sub System Type]:[Sub System Type]]=$O288))))),"")</f>
        <v>All</v>
      </c>
      <c r="AJ288" s="32" cm="1">
        <f t="array" ref="AJ288:AW288">IFERROR(TRANSPOSE(_xlfn._xlws.SORT(_xlfn.UNIQUE(_xlfn._xlws.FILTER(idTable[[Equipment Size]:[Equipment Size]],(idTable[[Asset Category]:[Asset Category]]=$N288)* (idTable[[Sub System Type]:[Sub System Type]]=$O288)*(idTable[[Sub System Class]:[Sub System Class]]=$P288))))),"")</f>
        <v>200</v>
      </c>
      <c r="AK288" s="32">
        <v>400</v>
      </c>
      <c r="AL288" s="32">
        <v>600</v>
      </c>
      <c r="AM288" s="32">
        <v>800</v>
      </c>
      <c r="AN288" s="32">
        <v>1000</v>
      </c>
      <c r="AO288" s="32">
        <v>1200</v>
      </c>
      <c r="AP288" s="32">
        <v>1500</v>
      </c>
      <c r="AQ288" s="32">
        <v>2000</v>
      </c>
      <c r="AR288" s="32">
        <v>2400</v>
      </c>
      <c r="AS288" s="32">
        <v>3000</v>
      </c>
      <c r="AT288" s="32">
        <v>3600</v>
      </c>
      <c r="AU288" s="32">
        <v>4800</v>
      </c>
      <c r="AV288" s="32">
        <v>6000</v>
      </c>
      <c r="AW288" s="32">
        <v>7200</v>
      </c>
      <c r="BG288" s="32"/>
    </row>
    <row r="289" spans="1:59" x14ac:dyDescent="0.3">
      <c r="A289" s="32" t="s">
        <v>210</v>
      </c>
      <c r="B289" s="23" t="s">
        <v>351</v>
      </c>
      <c r="C289" s="23" t="s">
        <v>81</v>
      </c>
      <c r="D289" s="23" t="s">
        <v>212</v>
      </c>
      <c r="E289" s="23" t="s">
        <v>90</v>
      </c>
      <c r="F289" s="23" t="s">
        <v>91</v>
      </c>
      <c r="G289" s="23" t="s">
        <v>5348</v>
      </c>
      <c r="H289" s="23" t="s">
        <v>5698</v>
      </c>
      <c r="I289" s="23">
        <v>1040</v>
      </c>
      <c r="J289" s="23" t="s">
        <v>1109</v>
      </c>
      <c r="K289" s="23">
        <v>0</v>
      </c>
      <c r="L289" s="23">
        <v>5000</v>
      </c>
      <c r="M28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289" s="23" t="s">
        <v>4256</v>
      </c>
      <c r="O289" s="23" t="s">
        <v>1123</v>
      </c>
      <c r="P289" s="23" t="s">
        <v>560</v>
      </c>
      <c r="Q289" s="23">
        <v>1000</v>
      </c>
      <c r="R28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8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89" s="77">
        <v>44986</v>
      </c>
      <c r="U289" s="23">
        <v>3</v>
      </c>
      <c r="V289" s="23" t="s">
        <v>83</v>
      </c>
      <c r="W289" s="23" t="s">
        <v>171</v>
      </c>
      <c r="Z289" s="10"/>
      <c r="AA289" s="32" t="str" cm="1">
        <f t="array" ref="AA289">IFERROR(TRANSPOSE(_xlfn._xlws.SORT(_xlfn.UNIQUE(_xlfn._xlws.FILTER(idTable[[Sub System Class]:[Sub System Class]],(idTable[[Asset Category]:[Asset Category]]=$N289)* (idTable[[Sub System Type]:[Sub System Type]]=$O289))))),"")</f>
        <v>All</v>
      </c>
      <c r="AJ289" s="32" cm="1">
        <f t="array" ref="AJ289:AW289">IFERROR(TRANSPOSE(_xlfn._xlws.SORT(_xlfn.UNIQUE(_xlfn._xlws.FILTER(idTable[[Equipment Size]:[Equipment Size]],(idTable[[Asset Category]:[Asset Category]]=$N289)* (idTable[[Sub System Type]:[Sub System Type]]=$O289)*(idTable[[Sub System Class]:[Sub System Class]]=$P289))))),"")</f>
        <v>200</v>
      </c>
      <c r="AK289" s="32">
        <v>400</v>
      </c>
      <c r="AL289" s="32">
        <v>600</v>
      </c>
      <c r="AM289" s="32">
        <v>800</v>
      </c>
      <c r="AN289" s="32">
        <v>1000</v>
      </c>
      <c r="AO289" s="32">
        <v>1200</v>
      </c>
      <c r="AP289" s="32">
        <v>1500</v>
      </c>
      <c r="AQ289" s="32">
        <v>2000</v>
      </c>
      <c r="AR289" s="32">
        <v>2400</v>
      </c>
      <c r="AS289" s="32">
        <v>3000</v>
      </c>
      <c r="AT289" s="32">
        <v>3600</v>
      </c>
      <c r="AU289" s="32">
        <v>4800</v>
      </c>
      <c r="AV289" s="32">
        <v>6000</v>
      </c>
      <c r="AW289" s="32">
        <v>7200</v>
      </c>
      <c r="BG289" s="32"/>
    </row>
    <row r="290" spans="1:59" x14ac:dyDescent="0.3">
      <c r="A290" s="32" t="s">
        <v>210</v>
      </c>
      <c r="B290" s="23" t="s">
        <v>333</v>
      </c>
      <c r="C290" s="23" t="s">
        <v>81</v>
      </c>
      <c r="D290" s="23" t="s">
        <v>212</v>
      </c>
      <c r="E290" s="23" t="s">
        <v>90</v>
      </c>
      <c r="F290" s="23" t="s">
        <v>91</v>
      </c>
      <c r="G290" s="23" t="s">
        <v>5348</v>
      </c>
      <c r="H290" s="23" t="s">
        <v>5699</v>
      </c>
      <c r="I290" s="23">
        <v>450</v>
      </c>
      <c r="J290" s="23" t="s">
        <v>1109</v>
      </c>
      <c r="K290" s="23">
        <v>0</v>
      </c>
      <c r="L290" s="23">
        <v>5000</v>
      </c>
      <c r="M29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90" s="23" t="s">
        <v>4256</v>
      </c>
      <c r="O290" s="23" t="s">
        <v>1123</v>
      </c>
      <c r="P290" s="23" t="s">
        <v>560</v>
      </c>
      <c r="Q290" s="23">
        <v>400</v>
      </c>
      <c r="R29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0" s="77">
        <v>44986</v>
      </c>
      <c r="U290" s="23">
        <v>3</v>
      </c>
      <c r="V290" s="23" t="s">
        <v>83</v>
      </c>
      <c r="W290" s="23" t="s">
        <v>334</v>
      </c>
      <c r="Z290" s="10"/>
      <c r="AA290" s="32" t="str" cm="1">
        <f t="array" ref="AA290">IFERROR(TRANSPOSE(_xlfn._xlws.SORT(_xlfn.UNIQUE(_xlfn._xlws.FILTER(idTable[[Sub System Class]:[Sub System Class]],(idTable[[Asset Category]:[Asset Category]]=$N290)* (idTable[[Sub System Type]:[Sub System Type]]=$O290))))),"")</f>
        <v>All</v>
      </c>
      <c r="AJ290" s="32" cm="1">
        <f t="array" ref="AJ290:AW290">IFERROR(TRANSPOSE(_xlfn._xlws.SORT(_xlfn.UNIQUE(_xlfn._xlws.FILTER(idTable[[Equipment Size]:[Equipment Size]],(idTable[[Asset Category]:[Asset Category]]=$N290)* (idTable[[Sub System Type]:[Sub System Type]]=$O290)*(idTable[[Sub System Class]:[Sub System Class]]=$P290))))),"")</f>
        <v>200</v>
      </c>
      <c r="AK290" s="32">
        <v>400</v>
      </c>
      <c r="AL290" s="32">
        <v>600</v>
      </c>
      <c r="AM290" s="32">
        <v>800</v>
      </c>
      <c r="AN290" s="32">
        <v>1000</v>
      </c>
      <c r="AO290" s="32">
        <v>1200</v>
      </c>
      <c r="AP290" s="32">
        <v>1500</v>
      </c>
      <c r="AQ290" s="32">
        <v>2000</v>
      </c>
      <c r="AR290" s="32">
        <v>2400</v>
      </c>
      <c r="AS290" s="32">
        <v>3000</v>
      </c>
      <c r="AT290" s="32">
        <v>3600</v>
      </c>
      <c r="AU290" s="32">
        <v>4800</v>
      </c>
      <c r="AV290" s="32">
        <v>6000</v>
      </c>
      <c r="AW290" s="32">
        <v>7200</v>
      </c>
      <c r="BG290" s="32"/>
    </row>
    <row r="291" spans="1:59" x14ac:dyDescent="0.3">
      <c r="A291" s="32" t="s">
        <v>210</v>
      </c>
      <c r="B291" s="23" t="s">
        <v>335</v>
      </c>
      <c r="C291" s="23" t="s">
        <v>81</v>
      </c>
      <c r="D291" s="23" t="s">
        <v>212</v>
      </c>
      <c r="E291" s="23" t="s">
        <v>90</v>
      </c>
      <c r="F291" s="23" t="s">
        <v>91</v>
      </c>
      <c r="G291" s="23" t="s">
        <v>5348</v>
      </c>
      <c r="H291" s="23" t="s">
        <v>5700</v>
      </c>
      <c r="I291" s="23">
        <v>370</v>
      </c>
      <c r="J291" s="23" t="s">
        <v>1109</v>
      </c>
      <c r="K291" s="23">
        <f t="shared" ref="K291:K292" si="6">2*1.34</f>
        <v>2.68</v>
      </c>
      <c r="L291" s="23">
        <v>5000</v>
      </c>
      <c r="M29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91" s="23" t="s">
        <v>4256</v>
      </c>
      <c r="O291" s="23" t="s">
        <v>1107</v>
      </c>
      <c r="P291" s="23" t="s">
        <v>560</v>
      </c>
      <c r="Q291" s="23">
        <v>400</v>
      </c>
      <c r="R29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1" s="77">
        <v>44986</v>
      </c>
      <c r="U291" s="23">
        <v>3</v>
      </c>
      <c r="V291" s="23" t="s">
        <v>83</v>
      </c>
      <c r="W291" s="23" t="s">
        <v>336</v>
      </c>
      <c r="Z291" s="10"/>
      <c r="AA291" s="32" t="str" cm="1">
        <f t="array" ref="AA291">IFERROR(TRANSPOSE(_xlfn._xlws.SORT(_xlfn.UNIQUE(_xlfn._xlws.FILTER(idTable[[Sub System Class]:[Sub System Class]],(idTable[[Asset Category]:[Asset Category]]=$N291)* (idTable[[Sub System Type]:[Sub System Type]]=$O291))))),"")</f>
        <v>All</v>
      </c>
      <c r="AJ291" s="32" cm="1">
        <f t="array" ref="AJ291:AW291">IFERROR(TRANSPOSE(_xlfn._xlws.SORT(_xlfn.UNIQUE(_xlfn._xlws.FILTER(idTable[[Equipment Size]:[Equipment Size]],(idTable[[Asset Category]:[Asset Category]]=$N291)* (idTable[[Sub System Type]:[Sub System Type]]=$O291)*(idTable[[Sub System Class]:[Sub System Class]]=$P291))))),"")</f>
        <v>200</v>
      </c>
      <c r="AK291" s="32">
        <v>400</v>
      </c>
      <c r="AL291" s="32">
        <v>600</v>
      </c>
      <c r="AM291" s="32">
        <v>800</v>
      </c>
      <c r="AN291" s="32">
        <v>1000</v>
      </c>
      <c r="AO291" s="32">
        <v>1200</v>
      </c>
      <c r="AP291" s="32">
        <v>1500</v>
      </c>
      <c r="AQ291" s="32">
        <v>2000</v>
      </c>
      <c r="AR291" s="32">
        <v>2400</v>
      </c>
      <c r="AS291" s="32">
        <v>3000</v>
      </c>
      <c r="AT291" s="32">
        <v>3600</v>
      </c>
      <c r="AU291" s="32">
        <v>4800</v>
      </c>
      <c r="AV291" s="32">
        <v>6000</v>
      </c>
      <c r="AW291" s="32">
        <v>7200</v>
      </c>
      <c r="BG291" s="32"/>
    </row>
    <row r="292" spans="1:59" x14ac:dyDescent="0.3">
      <c r="A292" s="32" t="s">
        <v>210</v>
      </c>
      <c r="B292" s="23" t="s">
        <v>337</v>
      </c>
      <c r="C292" s="23" t="s">
        <v>81</v>
      </c>
      <c r="D292" s="23" t="s">
        <v>212</v>
      </c>
      <c r="E292" s="23" t="s">
        <v>90</v>
      </c>
      <c r="F292" s="23" t="s">
        <v>91</v>
      </c>
      <c r="G292" s="23" t="s">
        <v>5348</v>
      </c>
      <c r="H292" s="23" t="s">
        <v>5701</v>
      </c>
      <c r="I292" s="23">
        <v>370</v>
      </c>
      <c r="J292" s="23" t="s">
        <v>1109</v>
      </c>
      <c r="K292" s="23">
        <f t="shared" si="6"/>
        <v>2.68</v>
      </c>
      <c r="L292" s="23">
        <v>5000</v>
      </c>
      <c r="M29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92" s="23" t="s">
        <v>4256</v>
      </c>
      <c r="O292" s="23" t="s">
        <v>1107</v>
      </c>
      <c r="P292" s="23" t="s">
        <v>560</v>
      </c>
      <c r="Q292" s="23">
        <v>400</v>
      </c>
      <c r="R29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2" s="77">
        <v>44986</v>
      </c>
      <c r="U292" s="23">
        <v>3</v>
      </c>
      <c r="V292" s="23" t="s">
        <v>83</v>
      </c>
      <c r="W292" s="23" t="s">
        <v>338</v>
      </c>
      <c r="Z292" s="10"/>
      <c r="AA292" s="32" t="str" cm="1">
        <f t="array" ref="AA292">IFERROR(TRANSPOSE(_xlfn._xlws.SORT(_xlfn.UNIQUE(_xlfn._xlws.FILTER(idTable[[Sub System Class]:[Sub System Class]],(idTable[[Asset Category]:[Asset Category]]=$N292)* (idTable[[Sub System Type]:[Sub System Type]]=$O292))))),"")</f>
        <v>All</v>
      </c>
      <c r="AJ292" s="32" cm="1">
        <f t="array" ref="AJ292:AW292">IFERROR(TRANSPOSE(_xlfn._xlws.SORT(_xlfn.UNIQUE(_xlfn._xlws.FILTER(idTable[[Equipment Size]:[Equipment Size]],(idTable[[Asset Category]:[Asset Category]]=$N292)* (idTable[[Sub System Type]:[Sub System Type]]=$O292)*(idTable[[Sub System Class]:[Sub System Class]]=$P292))))),"")</f>
        <v>200</v>
      </c>
      <c r="AK292" s="32">
        <v>400</v>
      </c>
      <c r="AL292" s="32">
        <v>600</v>
      </c>
      <c r="AM292" s="32">
        <v>800</v>
      </c>
      <c r="AN292" s="32">
        <v>1000</v>
      </c>
      <c r="AO292" s="32">
        <v>1200</v>
      </c>
      <c r="AP292" s="32">
        <v>1500</v>
      </c>
      <c r="AQ292" s="32">
        <v>2000</v>
      </c>
      <c r="AR292" s="32">
        <v>2400</v>
      </c>
      <c r="AS292" s="32">
        <v>3000</v>
      </c>
      <c r="AT292" s="32">
        <v>3600</v>
      </c>
      <c r="AU292" s="32">
        <v>4800</v>
      </c>
      <c r="AV292" s="32">
        <v>6000</v>
      </c>
      <c r="AW292" s="32">
        <v>7200</v>
      </c>
      <c r="BG292" s="32"/>
    </row>
    <row r="293" spans="1:59" x14ac:dyDescent="0.3">
      <c r="A293" s="32" t="s">
        <v>210</v>
      </c>
      <c r="B293" s="23" t="s">
        <v>325</v>
      </c>
      <c r="C293" s="23" t="s">
        <v>81</v>
      </c>
      <c r="D293" s="23" t="s">
        <v>212</v>
      </c>
      <c r="E293" s="23" t="s">
        <v>90</v>
      </c>
      <c r="F293" s="23" t="s">
        <v>91</v>
      </c>
      <c r="G293" s="23" t="s">
        <v>5348</v>
      </c>
      <c r="H293" s="23" t="s">
        <v>5702</v>
      </c>
      <c r="I293" s="23">
        <v>400</v>
      </c>
      <c r="J293" s="23" t="s">
        <v>1109</v>
      </c>
      <c r="K293" s="23">
        <v>0</v>
      </c>
      <c r="L293" s="23">
        <v>5000</v>
      </c>
      <c r="M29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293" s="23" t="s">
        <v>4256</v>
      </c>
      <c r="O293" s="23" t="s">
        <v>1123</v>
      </c>
      <c r="P293" s="23" t="s">
        <v>560</v>
      </c>
      <c r="Q293" s="23">
        <v>400</v>
      </c>
      <c r="R29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3" s="77">
        <v>44986</v>
      </c>
      <c r="U293" s="23">
        <v>3</v>
      </c>
      <c r="V293" s="23" t="s">
        <v>83</v>
      </c>
      <c r="W293" s="23" t="s">
        <v>326</v>
      </c>
      <c r="Z293" s="10"/>
      <c r="AA293" s="32" t="str" cm="1">
        <f t="array" ref="AA293">IFERROR(TRANSPOSE(_xlfn._xlws.SORT(_xlfn.UNIQUE(_xlfn._xlws.FILTER(idTable[[Sub System Class]:[Sub System Class]],(idTable[[Asset Category]:[Asset Category]]=$N293)* (idTable[[Sub System Type]:[Sub System Type]]=$O293))))),"")</f>
        <v>All</v>
      </c>
      <c r="AJ293" s="32" cm="1">
        <f t="array" ref="AJ293:AW293">IFERROR(TRANSPOSE(_xlfn._xlws.SORT(_xlfn.UNIQUE(_xlfn._xlws.FILTER(idTable[[Equipment Size]:[Equipment Size]],(idTable[[Asset Category]:[Asset Category]]=$N293)* (idTable[[Sub System Type]:[Sub System Type]]=$O293)*(idTable[[Sub System Class]:[Sub System Class]]=$P293))))),"")</f>
        <v>200</v>
      </c>
      <c r="AK293" s="32">
        <v>400</v>
      </c>
      <c r="AL293" s="32">
        <v>600</v>
      </c>
      <c r="AM293" s="32">
        <v>800</v>
      </c>
      <c r="AN293" s="32">
        <v>1000</v>
      </c>
      <c r="AO293" s="32">
        <v>1200</v>
      </c>
      <c r="AP293" s="32">
        <v>1500</v>
      </c>
      <c r="AQ293" s="32">
        <v>2000</v>
      </c>
      <c r="AR293" s="32">
        <v>2400</v>
      </c>
      <c r="AS293" s="32">
        <v>3000</v>
      </c>
      <c r="AT293" s="32">
        <v>3600</v>
      </c>
      <c r="AU293" s="32">
        <v>4800</v>
      </c>
      <c r="AV293" s="32">
        <v>6000</v>
      </c>
      <c r="AW293" s="32">
        <v>7200</v>
      </c>
      <c r="BG293" s="32"/>
    </row>
    <row r="294" spans="1:59" x14ac:dyDescent="0.3">
      <c r="A294" s="32" t="s">
        <v>210</v>
      </c>
      <c r="B294" s="23" t="s">
        <v>327</v>
      </c>
      <c r="C294" s="23" t="s">
        <v>81</v>
      </c>
      <c r="D294" s="23" t="s">
        <v>212</v>
      </c>
      <c r="E294" s="23" t="s">
        <v>90</v>
      </c>
      <c r="F294" s="23" t="s">
        <v>91</v>
      </c>
      <c r="G294" s="23" t="s">
        <v>5348</v>
      </c>
      <c r="H294" s="23" t="s">
        <v>5703</v>
      </c>
      <c r="I294" s="23">
        <v>845</v>
      </c>
      <c r="J294" s="23" t="s">
        <v>1109</v>
      </c>
      <c r="K294" s="23">
        <v>0</v>
      </c>
      <c r="L294" s="23">
        <v>5000</v>
      </c>
      <c r="M29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94" s="23" t="s">
        <v>4256</v>
      </c>
      <c r="O294" s="23" t="s">
        <v>1123</v>
      </c>
      <c r="P294" s="23" t="s">
        <v>560</v>
      </c>
      <c r="Q294" s="23">
        <v>800</v>
      </c>
      <c r="R29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4" s="77">
        <v>44986</v>
      </c>
      <c r="U294" s="23">
        <v>3</v>
      </c>
      <c r="V294" s="23" t="s">
        <v>83</v>
      </c>
      <c r="W294" s="23" t="s">
        <v>328</v>
      </c>
      <c r="Z294" s="10"/>
      <c r="AA294" s="32" t="str" cm="1">
        <f t="array" ref="AA294">IFERROR(TRANSPOSE(_xlfn._xlws.SORT(_xlfn.UNIQUE(_xlfn._xlws.FILTER(idTable[[Sub System Class]:[Sub System Class]],(idTable[[Asset Category]:[Asset Category]]=$N294)* (idTable[[Sub System Type]:[Sub System Type]]=$O294))))),"")</f>
        <v>All</v>
      </c>
      <c r="AJ294" s="32" cm="1">
        <f t="array" ref="AJ294:AW294">IFERROR(TRANSPOSE(_xlfn._xlws.SORT(_xlfn.UNIQUE(_xlfn._xlws.FILTER(idTable[[Equipment Size]:[Equipment Size]],(idTable[[Asset Category]:[Asset Category]]=$N294)* (idTable[[Sub System Type]:[Sub System Type]]=$O294)*(idTable[[Sub System Class]:[Sub System Class]]=$P294))))),"")</f>
        <v>200</v>
      </c>
      <c r="AK294" s="32">
        <v>400</v>
      </c>
      <c r="AL294" s="32">
        <v>600</v>
      </c>
      <c r="AM294" s="32">
        <v>800</v>
      </c>
      <c r="AN294" s="32">
        <v>1000</v>
      </c>
      <c r="AO294" s="32">
        <v>1200</v>
      </c>
      <c r="AP294" s="32">
        <v>1500</v>
      </c>
      <c r="AQ294" s="32">
        <v>2000</v>
      </c>
      <c r="AR294" s="32">
        <v>2400</v>
      </c>
      <c r="AS294" s="32">
        <v>3000</v>
      </c>
      <c r="AT294" s="32">
        <v>3600</v>
      </c>
      <c r="AU294" s="32">
        <v>4800</v>
      </c>
      <c r="AV294" s="32">
        <v>6000</v>
      </c>
      <c r="AW294" s="32">
        <v>7200</v>
      </c>
      <c r="BG294" s="32"/>
    </row>
    <row r="295" spans="1:59" x14ac:dyDescent="0.3">
      <c r="A295" s="32" t="s">
        <v>210</v>
      </c>
      <c r="B295" s="23" t="s">
        <v>329</v>
      </c>
      <c r="C295" s="23" t="s">
        <v>81</v>
      </c>
      <c r="D295" s="23" t="s">
        <v>212</v>
      </c>
      <c r="E295" s="23" t="s">
        <v>90</v>
      </c>
      <c r="F295" s="23" t="s">
        <v>91</v>
      </c>
      <c r="G295" s="23" t="s">
        <v>5348</v>
      </c>
      <c r="H295" s="23" t="s">
        <v>5704</v>
      </c>
      <c r="I295" s="23">
        <v>705</v>
      </c>
      <c r="J295" s="23" t="s">
        <v>1109</v>
      </c>
      <c r="K295" s="23">
        <v>0</v>
      </c>
      <c r="L295" s="23">
        <v>5000</v>
      </c>
      <c r="M29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295" s="23" t="s">
        <v>4256</v>
      </c>
      <c r="O295" s="23" t="s">
        <v>1123</v>
      </c>
      <c r="P295" s="23" t="s">
        <v>560</v>
      </c>
      <c r="Q295" s="23">
        <v>800</v>
      </c>
      <c r="R29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5" s="77">
        <v>44986</v>
      </c>
      <c r="U295" s="23">
        <v>3</v>
      </c>
      <c r="V295" s="23" t="s">
        <v>83</v>
      </c>
      <c r="W295" s="23" t="s">
        <v>330</v>
      </c>
      <c r="Z295" s="10"/>
      <c r="AA295" s="32" t="str" cm="1">
        <f t="array" ref="AA295">IFERROR(TRANSPOSE(_xlfn._xlws.SORT(_xlfn.UNIQUE(_xlfn._xlws.FILTER(idTable[[Sub System Class]:[Sub System Class]],(idTable[[Asset Category]:[Asset Category]]=$N295)* (idTable[[Sub System Type]:[Sub System Type]]=$O295))))),"")</f>
        <v>All</v>
      </c>
      <c r="AJ295" s="32" cm="1">
        <f t="array" ref="AJ295:AW295">IFERROR(TRANSPOSE(_xlfn._xlws.SORT(_xlfn.UNIQUE(_xlfn._xlws.FILTER(idTable[[Equipment Size]:[Equipment Size]],(idTable[[Asset Category]:[Asset Category]]=$N295)* (idTable[[Sub System Type]:[Sub System Type]]=$O295)*(idTable[[Sub System Class]:[Sub System Class]]=$P295))))),"")</f>
        <v>200</v>
      </c>
      <c r="AK295" s="32">
        <v>400</v>
      </c>
      <c r="AL295" s="32">
        <v>600</v>
      </c>
      <c r="AM295" s="32">
        <v>800</v>
      </c>
      <c r="AN295" s="32">
        <v>1000</v>
      </c>
      <c r="AO295" s="32">
        <v>1200</v>
      </c>
      <c r="AP295" s="32">
        <v>1500</v>
      </c>
      <c r="AQ295" s="32">
        <v>2000</v>
      </c>
      <c r="AR295" s="32">
        <v>2400</v>
      </c>
      <c r="AS295" s="32">
        <v>3000</v>
      </c>
      <c r="AT295" s="32">
        <v>3600</v>
      </c>
      <c r="AU295" s="32">
        <v>4800</v>
      </c>
      <c r="AV295" s="32">
        <v>6000</v>
      </c>
      <c r="AW295" s="32">
        <v>7200</v>
      </c>
      <c r="BG295" s="32"/>
    </row>
    <row r="296" spans="1:59" x14ac:dyDescent="0.3">
      <c r="A296" s="32" t="s">
        <v>210</v>
      </c>
      <c r="B296" s="23" t="s">
        <v>331</v>
      </c>
      <c r="C296" s="23" t="s">
        <v>81</v>
      </c>
      <c r="D296" s="23" t="s">
        <v>212</v>
      </c>
      <c r="E296" s="23" t="s">
        <v>90</v>
      </c>
      <c r="F296" s="23" t="s">
        <v>91</v>
      </c>
      <c r="G296" s="23" t="s">
        <v>5348</v>
      </c>
      <c r="H296" s="61"/>
      <c r="I296" s="61">
        <v>265</v>
      </c>
      <c r="J296" s="23" t="s">
        <v>1109</v>
      </c>
      <c r="K296" s="61">
        <f t="shared" ref="K296:K301" si="7">2*1.34</f>
        <v>2.68</v>
      </c>
      <c r="L296" s="23">
        <v>5000</v>
      </c>
      <c r="M29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296" s="23" t="s">
        <v>4256</v>
      </c>
      <c r="O296" s="23" t="s">
        <v>1107</v>
      </c>
      <c r="P296" s="23" t="s">
        <v>560</v>
      </c>
      <c r="Q296" s="23">
        <v>200</v>
      </c>
      <c r="R29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6" s="77">
        <v>44986</v>
      </c>
      <c r="U296" s="23">
        <v>3</v>
      </c>
      <c r="V296" s="23" t="s">
        <v>83</v>
      </c>
      <c r="W296" s="23" t="s">
        <v>332</v>
      </c>
      <c r="Z296" s="10"/>
      <c r="AA296" s="32" t="str" cm="1">
        <f t="array" ref="AA296">IFERROR(TRANSPOSE(_xlfn._xlws.SORT(_xlfn.UNIQUE(_xlfn._xlws.FILTER(idTable[[Sub System Class]:[Sub System Class]],(idTable[[Asset Category]:[Asset Category]]=$N296)* (idTable[[Sub System Type]:[Sub System Type]]=$O296))))),"")</f>
        <v>All</v>
      </c>
      <c r="AJ296" s="32" cm="1">
        <f t="array" ref="AJ296:AW296">IFERROR(TRANSPOSE(_xlfn._xlws.SORT(_xlfn.UNIQUE(_xlfn._xlws.FILTER(idTable[[Equipment Size]:[Equipment Size]],(idTable[[Asset Category]:[Asset Category]]=$N296)* (idTable[[Sub System Type]:[Sub System Type]]=$O296)*(idTable[[Sub System Class]:[Sub System Class]]=$P296))))),"")</f>
        <v>200</v>
      </c>
      <c r="AK296" s="32">
        <v>400</v>
      </c>
      <c r="AL296" s="32">
        <v>600</v>
      </c>
      <c r="AM296" s="32">
        <v>800</v>
      </c>
      <c r="AN296" s="32">
        <v>1000</v>
      </c>
      <c r="AO296" s="32">
        <v>1200</v>
      </c>
      <c r="AP296" s="32">
        <v>1500</v>
      </c>
      <c r="AQ296" s="32">
        <v>2000</v>
      </c>
      <c r="AR296" s="32">
        <v>2400</v>
      </c>
      <c r="AS296" s="32">
        <v>3000</v>
      </c>
      <c r="AT296" s="32">
        <v>3600</v>
      </c>
      <c r="AU296" s="32">
        <v>4800</v>
      </c>
      <c r="AV296" s="32">
        <v>6000</v>
      </c>
      <c r="AW296" s="32">
        <v>7200</v>
      </c>
      <c r="BG296" s="32"/>
    </row>
    <row r="297" spans="1:59" x14ac:dyDescent="0.3">
      <c r="A297" s="32" t="s">
        <v>210</v>
      </c>
      <c r="B297" s="23" t="s">
        <v>313</v>
      </c>
      <c r="C297" s="23" t="s">
        <v>81</v>
      </c>
      <c r="D297" s="23" t="s">
        <v>212</v>
      </c>
      <c r="E297" s="23" t="s">
        <v>90</v>
      </c>
      <c r="F297" s="23" t="s">
        <v>91</v>
      </c>
      <c r="G297" s="23" t="s">
        <v>5348</v>
      </c>
      <c r="H297" s="61"/>
      <c r="I297" s="61">
        <v>755</v>
      </c>
      <c r="J297" s="23" t="s">
        <v>1109</v>
      </c>
      <c r="K297" s="61">
        <f t="shared" si="7"/>
        <v>2.68</v>
      </c>
      <c r="L297" s="23">
        <v>5000</v>
      </c>
      <c r="M29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297" s="23" t="s">
        <v>4256</v>
      </c>
      <c r="O297" s="23" t="s">
        <v>1107</v>
      </c>
      <c r="P297" s="23" t="s">
        <v>560</v>
      </c>
      <c r="Q297" s="23">
        <v>800</v>
      </c>
      <c r="R29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7" s="77">
        <v>44986</v>
      </c>
      <c r="U297" s="23">
        <v>3</v>
      </c>
      <c r="V297" s="23" t="s">
        <v>92</v>
      </c>
      <c r="W297" s="23" t="s">
        <v>314</v>
      </c>
      <c r="Z297" s="10"/>
      <c r="AA297" s="32" t="str" cm="1">
        <f t="array" ref="AA297">IFERROR(TRANSPOSE(_xlfn._xlws.SORT(_xlfn.UNIQUE(_xlfn._xlws.FILTER(idTable[[Sub System Class]:[Sub System Class]],(idTable[[Asset Category]:[Asset Category]]=$N297)* (idTable[[Sub System Type]:[Sub System Type]]=$O297))))),"")</f>
        <v>All</v>
      </c>
      <c r="AJ297" s="32" cm="1">
        <f t="array" ref="AJ297:AW297">IFERROR(TRANSPOSE(_xlfn._xlws.SORT(_xlfn.UNIQUE(_xlfn._xlws.FILTER(idTable[[Equipment Size]:[Equipment Size]],(idTable[[Asset Category]:[Asset Category]]=$N297)* (idTable[[Sub System Type]:[Sub System Type]]=$O297)*(idTable[[Sub System Class]:[Sub System Class]]=$P297))))),"")</f>
        <v>200</v>
      </c>
      <c r="AK297" s="32">
        <v>400</v>
      </c>
      <c r="AL297" s="32">
        <v>600</v>
      </c>
      <c r="AM297" s="32">
        <v>800</v>
      </c>
      <c r="AN297" s="32">
        <v>1000</v>
      </c>
      <c r="AO297" s="32">
        <v>1200</v>
      </c>
      <c r="AP297" s="32">
        <v>1500</v>
      </c>
      <c r="AQ297" s="32">
        <v>2000</v>
      </c>
      <c r="AR297" s="32">
        <v>2400</v>
      </c>
      <c r="AS297" s="32">
        <v>3000</v>
      </c>
      <c r="AT297" s="32">
        <v>3600</v>
      </c>
      <c r="AU297" s="32">
        <v>4800</v>
      </c>
      <c r="AV297" s="32">
        <v>6000</v>
      </c>
      <c r="AW297" s="32">
        <v>7200</v>
      </c>
      <c r="BG297" s="32"/>
    </row>
    <row r="298" spans="1:59" x14ac:dyDescent="0.3">
      <c r="A298" s="32" t="s">
        <v>210</v>
      </c>
      <c r="B298" s="23" t="s">
        <v>315</v>
      </c>
      <c r="C298" s="23" t="s">
        <v>81</v>
      </c>
      <c r="D298" s="23" t="s">
        <v>212</v>
      </c>
      <c r="E298" s="23" t="s">
        <v>90</v>
      </c>
      <c r="F298" s="23" t="s">
        <v>91</v>
      </c>
      <c r="G298" s="23" t="s">
        <v>5348</v>
      </c>
      <c r="H298" s="61"/>
      <c r="I298" s="61">
        <v>680</v>
      </c>
      <c r="J298" s="23" t="s">
        <v>1109</v>
      </c>
      <c r="K298" s="61">
        <f t="shared" si="7"/>
        <v>2.68</v>
      </c>
      <c r="L298" s="23">
        <v>5000</v>
      </c>
      <c r="M29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298" s="23" t="s">
        <v>4256</v>
      </c>
      <c r="O298" s="23" t="s">
        <v>1107</v>
      </c>
      <c r="P298" s="23" t="s">
        <v>560</v>
      </c>
      <c r="Q298" s="23">
        <v>600</v>
      </c>
      <c r="R29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8" s="77">
        <v>44986</v>
      </c>
      <c r="U298" s="23">
        <v>3</v>
      </c>
      <c r="V298" s="23" t="s">
        <v>92</v>
      </c>
      <c r="W298" s="23" t="s">
        <v>153</v>
      </c>
      <c r="Z298" s="10"/>
      <c r="AA298" s="32" t="str" cm="1">
        <f t="array" ref="AA298">IFERROR(TRANSPOSE(_xlfn._xlws.SORT(_xlfn.UNIQUE(_xlfn._xlws.FILTER(idTable[[Sub System Class]:[Sub System Class]],(idTable[[Asset Category]:[Asset Category]]=$N298)* (idTable[[Sub System Type]:[Sub System Type]]=$O298))))),"")</f>
        <v>All</v>
      </c>
      <c r="AJ298" s="32" cm="1">
        <f t="array" ref="AJ298:AW298">IFERROR(TRANSPOSE(_xlfn._xlws.SORT(_xlfn.UNIQUE(_xlfn._xlws.FILTER(idTable[[Equipment Size]:[Equipment Size]],(idTable[[Asset Category]:[Asset Category]]=$N298)* (idTable[[Sub System Type]:[Sub System Type]]=$O298)*(idTable[[Sub System Class]:[Sub System Class]]=$P298))))),"")</f>
        <v>200</v>
      </c>
      <c r="AK298" s="32">
        <v>400</v>
      </c>
      <c r="AL298" s="32">
        <v>600</v>
      </c>
      <c r="AM298" s="32">
        <v>800</v>
      </c>
      <c r="AN298" s="32">
        <v>1000</v>
      </c>
      <c r="AO298" s="32">
        <v>1200</v>
      </c>
      <c r="AP298" s="32">
        <v>1500</v>
      </c>
      <c r="AQ298" s="32">
        <v>2000</v>
      </c>
      <c r="AR298" s="32">
        <v>2400</v>
      </c>
      <c r="AS298" s="32">
        <v>3000</v>
      </c>
      <c r="AT298" s="32">
        <v>3600</v>
      </c>
      <c r="AU298" s="32">
        <v>4800</v>
      </c>
      <c r="AV298" s="32">
        <v>6000</v>
      </c>
      <c r="AW298" s="32">
        <v>7200</v>
      </c>
      <c r="BG298" s="32"/>
    </row>
    <row r="299" spans="1:59" x14ac:dyDescent="0.3">
      <c r="A299" s="32" t="s">
        <v>210</v>
      </c>
      <c r="B299" s="23" t="s">
        <v>339</v>
      </c>
      <c r="C299" s="23" t="s">
        <v>81</v>
      </c>
      <c r="D299" s="23" t="s">
        <v>212</v>
      </c>
      <c r="E299" s="23" t="s">
        <v>90</v>
      </c>
      <c r="F299" s="23" t="s">
        <v>91</v>
      </c>
      <c r="G299" s="23" t="s">
        <v>5348</v>
      </c>
      <c r="H299" s="61"/>
      <c r="I299" s="61">
        <v>370</v>
      </c>
      <c r="J299" s="23" t="s">
        <v>1109</v>
      </c>
      <c r="K299" s="61">
        <f t="shared" si="7"/>
        <v>2.68</v>
      </c>
      <c r="L299" s="23">
        <v>5000</v>
      </c>
      <c r="M29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299" s="23" t="s">
        <v>4256</v>
      </c>
      <c r="O299" s="23" t="s">
        <v>1107</v>
      </c>
      <c r="P299" s="23" t="s">
        <v>560</v>
      </c>
      <c r="Q299" s="23">
        <v>400</v>
      </c>
      <c r="R29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29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299" s="77">
        <v>44986</v>
      </c>
      <c r="U299" s="23">
        <v>3</v>
      </c>
      <c r="V299" s="23" t="s">
        <v>83</v>
      </c>
      <c r="W299" s="23" t="s">
        <v>340</v>
      </c>
      <c r="Z299" s="10"/>
      <c r="AA299" s="32" t="str" cm="1">
        <f t="array" ref="AA299">IFERROR(TRANSPOSE(_xlfn._xlws.SORT(_xlfn.UNIQUE(_xlfn._xlws.FILTER(idTable[[Sub System Class]:[Sub System Class]],(idTable[[Asset Category]:[Asset Category]]=$N299)* (idTable[[Sub System Type]:[Sub System Type]]=$O299))))),"")</f>
        <v>All</v>
      </c>
      <c r="AJ299" s="32" cm="1">
        <f t="array" ref="AJ299:AW299">IFERROR(TRANSPOSE(_xlfn._xlws.SORT(_xlfn.UNIQUE(_xlfn._xlws.FILTER(idTable[[Equipment Size]:[Equipment Size]],(idTable[[Asset Category]:[Asset Category]]=$N299)* (idTable[[Sub System Type]:[Sub System Type]]=$O299)*(idTable[[Sub System Class]:[Sub System Class]]=$P299))))),"")</f>
        <v>200</v>
      </c>
      <c r="AK299" s="32">
        <v>400</v>
      </c>
      <c r="AL299" s="32">
        <v>600</v>
      </c>
      <c r="AM299" s="32">
        <v>800</v>
      </c>
      <c r="AN299" s="32">
        <v>1000</v>
      </c>
      <c r="AO299" s="32">
        <v>1200</v>
      </c>
      <c r="AP299" s="32">
        <v>1500</v>
      </c>
      <c r="AQ299" s="32">
        <v>2000</v>
      </c>
      <c r="AR299" s="32">
        <v>2400</v>
      </c>
      <c r="AS299" s="32">
        <v>3000</v>
      </c>
      <c r="AT299" s="32">
        <v>3600</v>
      </c>
      <c r="AU299" s="32">
        <v>4800</v>
      </c>
      <c r="AV299" s="32">
        <v>6000</v>
      </c>
      <c r="AW299" s="32">
        <v>7200</v>
      </c>
      <c r="BG299" s="32"/>
    </row>
    <row r="300" spans="1:59" x14ac:dyDescent="0.3">
      <c r="A300" s="32" t="s">
        <v>210</v>
      </c>
      <c r="B300" s="23" t="s">
        <v>341</v>
      </c>
      <c r="C300" s="23" t="s">
        <v>81</v>
      </c>
      <c r="D300" s="23" t="s">
        <v>212</v>
      </c>
      <c r="E300" s="23" t="s">
        <v>90</v>
      </c>
      <c r="F300" s="23" t="s">
        <v>91</v>
      </c>
      <c r="G300" s="23" t="s">
        <v>5348</v>
      </c>
      <c r="H300" s="23" t="s">
        <v>5705</v>
      </c>
      <c r="I300" s="23">
        <v>535</v>
      </c>
      <c r="J300" s="23" t="s">
        <v>1109</v>
      </c>
      <c r="K300" s="23">
        <v>0</v>
      </c>
      <c r="L300" s="23">
        <v>5000</v>
      </c>
      <c r="M30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00" s="23" t="s">
        <v>4256</v>
      </c>
      <c r="O300" s="23" t="s">
        <v>1123</v>
      </c>
      <c r="P300" s="23" t="s">
        <v>560</v>
      </c>
      <c r="Q300" s="23">
        <v>600</v>
      </c>
      <c r="R30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0" s="77">
        <v>44986</v>
      </c>
      <c r="U300" s="23">
        <v>3</v>
      </c>
      <c r="V300" s="23" t="s">
        <v>83</v>
      </c>
      <c r="W300" s="23" t="s">
        <v>342</v>
      </c>
      <c r="Z300" s="10"/>
      <c r="AA300" s="32" t="str" cm="1">
        <f t="array" ref="AA300">IFERROR(TRANSPOSE(_xlfn._xlws.SORT(_xlfn.UNIQUE(_xlfn._xlws.FILTER(idTable[[Sub System Class]:[Sub System Class]],(idTable[[Asset Category]:[Asset Category]]=$N300)* (idTable[[Sub System Type]:[Sub System Type]]=$O300))))),"")</f>
        <v>All</v>
      </c>
      <c r="AJ300" s="32" cm="1">
        <f t="array" ref="AJ300:AW300">IFERROR(TRANSPOSE(_xlfn._xlws.SORT(_xlfn.UNIQUE(_xlfn._xlws.FILTER(idTable[[Equipment Size]:[Equipment Size]],(idTable[[Asset Category]:[Asset Category]]=$N300)* (idTable[[Sub System Type]:[Sub System Type]]=$O300)*(idTable[[Sub System Class]:[Sub System Class]]=$P300))))),"")</f>
        <v>200</v>
      </c>
      <c r="AK300" s="32">
        <v>400</v>
      </c>
      <c r="AL300" s="32">
        <v>600</v>
      </c>
      <c r="AM300" s="32">
        <v>800</v>
      </c>
      <c r="AN300" s="32">
        <v>1000</v>
      </c>
      <c r="AO300" s="32">
        <v>1200</v>
      </c>
      <c r="AP300" s="32">
        <v>1500</v>
      </c>
      <c r="AQ300" s="32">
        <v>2000</v>
      </c>
      <c r="AR300" s="32">
        <v>2400</v>
      </c>
      <c r="AS300" s="32">
        <v>3000</v>
      </c>
      <c r="AT300" s="32">
        <v>3600</v>
      </c>
      <c r="AU300" s="32">
        <v>4800</v>
      </c>
      <c r="AV300" s="32">
        <v>6000</v>
      </c>
      <c r="AW300" s="32">
        <v>7200</v>
      </c>
      <c r="BG300" s="32"/>
    </row>
    <row r="301" spans="1:59" x14ac:dyDescent="0.3">
      <c r="A301" s="32" t="s">
        <v>210</v>
      </c>
      <c r="B301" s="23" t="s">
        <v>343</v>
      </c>
      <c r="C301" s="23" t="s">
        <v>81</v>
      </c>
      <c r="D301" s="23" t="s">
        <v>212</v>
      </c>
      <c r="E301" s="23" t="s">
        <v>90</v>
      </c>
      <c r="F301" s="23" t="s">
        <v>91</v>
      </c>
      <c r="G301" s="23" t="s">
        <v>5348</v>
      </c>
      <c r="H301" s="61"/>
      <c r="I301" s="61">
        <v>370</v>
      </c>
      <c r="J301" s="23" t="s">
        <v>1109</v>
      </c>
      <c r="K301" s="61">
        <f t="shared" si="7"/>
        <v>2.68</v>
      </c>
      <c r="L301" s="23">
        <v>5000</v>
      </c>
      <c r="M30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01" s="23" t="s">
        <v>4256</v>
      </c>
      <c r="O301" s="23" t="s">
        <v>1107</v>
      </c>
      <c r="P301" s="23" t="s">
        <v>560</v>
      </c>
      <c r="Q301" s="23">
        <v>400</v>
      </c>
      <c r="R30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1" s="77">
        <v>44986</v>
      </c>
      <c r="U301" s="23">
        <v>3</v>
      </c>
      <c r="V301" s="23" t="s">
        <v>83</v>
      </c>
      <c r="W301" s="23" t="s">
        <v>344</v>
      </c>
      <c r="Z301" s="10"/>
      <c r="AA301" s="32" t="str" cm="1">
        <f t="array" ref="AA301">IFERROR(TRANSPOSE(_xlfn._xlws.SORT(_xlfn.UNIQUE(_xlfn._xlws.FILTER(idTable[[Sub System Class]:[Sub System Class]],(idTable[[Asset Category]:[Asset Category]]=$N301)* (idTable[[Sub System Type]:[Sub System Type]]=$O301))))),"")</f>
        <v>All</v>
      </c>
      <c r="AJ301" s="32" cm="1">
        <f t="array" ref="AJ301:AW301">IFERROR(TRANSPOSE(_xlfn._xlws.SORT(_xlfn.UNIQUE(_xlfn._xlws.FILTER(idTable[[Equipment Size]:[Equipment Size]],(idTable[[Asset Category]:[Asset Category]]=$N301)* (idTable[[Sub System Type]:[Sub System Type]]=$O301)*(idTable[[Sub System Class]:[Sub System Class]]=$P301))))),"")</f>
        <v>200</v>
      </c>
      <c r="AK301" s="32">
        <v>400</v>
      </c>
      <c r="AL301" s="32">
        <v>600</v>
      </c>
      <c r="AM301" s="32">
        <v>800</v>
      </c>
      <c r="AN301" s="32">
        <v>1000</v>
      </c>
      <c r="AO301" s="32">
        <v>1200</v>
      </c>
      <c r="AP301" s="32">
        <v>1500</v>
      </c>
      <c r="AQ301" s="32">
        <v>2000</v>
      </c>
      <c r="AR301" s="32">
        <v>2400</v>
      </c>
      <c r="AS301" s="32">
        <v>3000</v>
      </c>
      <c r="AT301" s="32">
        <v>3600</v>
      </c>
      <c r="AU301" s="32">
        <v>4800</v>
      </c>
      <c r="AV301" s="32">
        <v>6000</v>
      </c>
      <c r="AW301" s="32">
        <v>7200</v>
      </c>
      <c r="BG301" s="32"/>
    </row>
    <row r="302" spans="1:59" x14ac:dyDescent="0.3">
      <c r="A302" s="32" t="s">
        <v>210</v>
      </c>
      <c r="B302" s="23" t="s">
        <v>283</v>
      </c>
      <c r="C302" s="23" t="s">
        <v>81</v>
      </c>
      <c r="D302" s="23" t="s">
        <v>212</v>
      </c>
      <c r="E302" s="23" t="s">
        <v>90</v>
      </c>
      <c r="F302" s="23" t="s">
        <v>91</v>
      </c>
      <c r="G302" s="23" t="s">
        <v>5348</v>
      </c>
      <c r="H302" s="61"/>
      <c r="I302" s="61">
        <v>810</v>
      </c>
      <c r="J302" s="23" t="s">
        <v>1109</v>
      </c>
      <c r="K302" s="61">
        <v>0</v>
      </c>
      <c r="L302" s="23">
        <v>5000</v>
      </c>
      <c r="M30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02" s="23" t="s">
        <v>4256</v>
      </c>
      <c r="O302" s="23" t="s">
        <v>1123</v>
      </c>
      <c r="P302" s="23" t="s">
        <v>560</v>
      </c>
      <c r="Q302" s="23">
        <v>800</v>
      </c>
      <c r="R30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2" s="77">
        <v>44986</v>
      </c>
      <c r="U302" s="23">
        <v>4</v>
      </c>
      <c r="V302" s="23" t="s">
        <v>92</v>
      </c>
      <c r="W302" s="23" t="s">
        <v>134</v>
      </c>
      <c r="Z302" s="10"/>
      <c r="AA302" s="32" t="str" cm="1">
        <f t="array" ref="AA302">IFERROR(TRANSPOSE(_xlfn._xlws.SORT(_xlfn.UNIQUE(_xlfn._xlws.FILTER(idTable[[Sub System Class]:[Sub System Class]],(idTable[[Asset Category]:[Asset Category]]=$N302)* (idTable[[Sub System Type]:[Sub System Type]]=$O302))))),"")</f>
        <v>All</v>
      </c>
      <c r="AJ302" s="32" cm="1">
        <f t="array" ref="AJ302:AW302">IFERROR(TRANSPOSE(_xlfn._xlws.SORT(_xlfn.UNIQUE(_xlfn._xlws.FILTER(idTable[[Equipment Size]:[Equipment Size]],(idTable[[Asset Category]:[Asset Category]]=$N302)* (idTable[[Sub System Type]:[Sub System Type]]=$O302)*(idTable[[Sub System Class]:[Sub System Class]]=$P302))))),"")</f>
        <v>200</v>
      </c>
      <c r="AK302" s="32">
        <v>400</v>
      </c>
      <c r="AL302" s="32">
        <v>600</v>
      </c>
      <c r="AM302" s="32">
        <v>800</v>
      </c>
      <c r="AN302" s="32">
        <v>1000</v>
      </c>
      <c r="AO302" s="32">
        <v>1200</v>
      </c>
      <c r="AP302" s="32">
        <v>1500</v>
      </c>
      <c r="AQ302" s="32">
        <v>2000</v>
      </c>
      <c r="AR302" s="32">
        <v>2400</v>
      </c>
      <c r="AS302" s="32">
        <v>3000</v>
      </c>
      <c r="AT302" s="32">
        <v>3600</v>
      </c>
      <c r="AU302" s="32">
        <v>4800</v>
      </c>
      <c r="AV302" s="32">
        <v>6000</v>
      </c>
      <c r="AW302" s="32">
        <v>7200</v>
      </c>
      <c r="BG302" s="32"/>
    </row>
    <row r="303" spans="1:59" x14ac:dyDescent="0.3">
      <c r="A303" s="32" t="s">
        <v>210</v>
      </c>
      <c r="B303" s="23" t="s">
        <v>284</v>
      </c>
      <c r="C303" s="23" t="s">
        <v>81</v>
      </c>
      <c r="D303" s="23" t="s">
        <v>212</v>
      </c>
      <c r="E303" s="23" t="s">
        <v>90</v>
      </c>
      <c r="F303" s="23" t="s">
        <v>91</v>
      </c>
      <c r="G303" s="23" t="s">
        <v>5348</v>
      </c>
      <c r="H303" s="23" t="s">
        <v>5706</v>
      </c>
      <c r="I303" s="23">
        <v>600</v>
      </c>
      <c r="J303" s="23" t="s">
        <v>1109</v>
      </c>
      <c r="K303" s="23">
        <v>0</v>
      </c>
      <c r="L303" s="23">
        <v>5000</v>
      </c>
      <c r="M30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03" s="23" t="s">
        <v>4256</v>
      </c>
      <c r="O303" s="23" t="s">
        <v>1123</v>
      </c>
      <c r="P303" s="23" t="s">
        <v>560</v>
      </c>
      <c r="Q303" s="23">
        <v>600</v>
      </c>
      <c r="R30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3" s="77">
        <v>44986</v>
      </c>
      <c r="U303" s="23">
        <v>4</v>
      </c>
      <c r="V303" s="23" t="s">
        <v>92</v>
      </c>
      <c r="W303" s="23" t="s">
        <v>285</v>
      </c>
      <c r="Z303" s="10"/>
      <c r="AA303" s="32" t="str" cm="1">
        <f t="array" ref="AA303">IFERROR(TRANSPOSE(_xlfn._xlws.SORT(_xlfn.UNIQUE(_xlfn._xlws.FILTER(idTable[[Sub System Class]:[Sub System Class]],(idTable[[Asset Category]:[Asset Category]]=$N303)* (idTable[[Sub System Type]:[Sub System Type]]=$O303))))),"")</f>
        <v>All</v>
      </c>
      <c r="AJ303" s="32" cm="1">
        <f t="array" ref="AJ303:AW303">IFERROR(TRANSPOSE(_xlfn._xlws.SORT(_xlfn.UNIQUE(_xlfn._xlws.FILTER(idTable[[Equipment Size]:[Equipment Size]],(idTable[[Asset Category]:[Asset Category]]=$N303)* (idTable[[Sub System Type]:[Sub System Type]]=$O303)*(idTable[[Sub System Class]:[Sub System Class]]=$P303))))),"")</f>
        <v>200</v>
      </c>
      <c r="AK303" s="32">
        <v>400</v>
      </c>
      <c r="AL303" s="32">
        <v>600</v>
      </c>
      <c r="AM303" s="32">
        <v>800</v>
      </c>
      <c r="AN303" s="32">
        <v>1000</v>
      </c>
      <c r="AO303" s="32">
        <v>1200</v>
      </c>
      <c r="AP303" s="32">
        <v>1500</v>
      </c>
      <c r="AQ303" s="32">
        <v>2000</v>
      </c>
      <c r="AR303" s="32">
        <v>2400</v>
      </c>
      <c r="AS303" s="32">
        <v>3000</v>
      </c>
      <c r="AT303" s="32">
        <v>3600</v>
      </c>
      <c r="AU303" s="32">
        <v>4800</v>
      </c>
      <c r="AV303" s="32">
        <v>6000</v>
      </c>
      <c r="AW303" s="32">
        <v>7200</v>
      </c>
      <c r="BG303" s="32"/>
    </row>
    <row r="304" spans="1:59" x14ac:dyDescent="0.3">
      <c r="A304" s="32" t="s">
        <v>210</v>
      </c>
      <c r="B304" s="23" t="s">
        <v>286</v>
      </c>
      <c r="C304" s="23" t="s">
        <v>81</v>
      </c>
      <c r="D304" s="23" t="s">
        <v>212</v>
      </c>
      <c r="E304" s="23" t="s">
        <v>90</v>
      </c>
      <c r="F304" s="23" t="s">
        <v>91</v>
      </c>
      <c r="G304" s="23" t="s">
        <v>5348</v>
      </c>
      <c r="H304" s="23" t="s">
        <v>5707</v>
      </c>
      <c r="I304" s="23">
        <v>405</v>
      </c>
      <c r="J304" s="23" t="s">
        <v>1109</v>
      </c>
      <c r="K304" s="23">
        <v>0</v>
      </c>
      <c r="L304" s="23">
        <v>5000</v>
      </c>
      <c r="M30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04" s="23" t="s">
        <v>4256</v>
      </c>
      <c r="O304" s="23" t="s">
        <v>1123</v>
      </c>
      <c r="P304" s="23" t="s">
        <v>560</v>
      </c>
      <c r="Q304" s="23">
        <v>400</v>
      </c>
      <c r="R30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4" s="77">
        <v>44986</v>
      </c>
      <c r="U304" s="23">
        <v>4</v>
      </c>
      <c r="V304" s="23" t="s">
        <v>92</v>
      </c>
      <c r="W304" s="23" t="s">
        <v>138</v>
      </c>
      <c r="Z304" s="10"/>
      <c r="AA304" s="32" t="str" cm="1">
        <f t="array" ref="AA304">IFERROR(TRANSPOSE(_xlfn._xlws.SORT(_xlfn.UNIQUE(_xlfn._xlws.FILTER(idTable[[Sub System Class]:[Sub System Class]],(idTable[[Asset Category]:[Asset Category]]=$N304)* (idTable[[Sub System Type]:[Sub System Type]]=$O304))))),"")</f>
        <v>All</v>
      </c>
      <c r="AJ304" s="32" cm="1">
        <f t="array" ref="AJ304:AW304">IFERROR(TRANSPOSE(_xlfn._xlws.SORT(_xlfn.UNIQUE(_xlfn._xlws.FILTER(idTable[[Equipment Size]:[Equipment Size]],(idTable[[Asset Category]:[Asset Category]]=$N304)* (idTable[[Sub System Type]:[Sub System Type]]=$O304)*(idTable[[Sub System Class]:[Sub System Class]]=$P304))))),"")</f>
        <v>200</v>
      </c>
      <c r="AK304" s="32">
        <v>400</v>
      </c>
      <c r="AL304" s="32">
        <v>600</v>
      </c>
      <c r="AM304" s="32">
        <v>800</v>
      </c>
      <c r="AN304" s="32">
        <v>1000</v>
      </c>
      <c r="AO304" s="32">
        <v>1200</v>
      </c>
      <c r="AP304" s="32">
        <v>1500</v>
      </c>
      <c r="AQ304" s="32">
        <v>2000</v>
      </c>
      <c r="AR304" s="32">
        <v>2400</v>
      </c>
      <c r="AS304" s="32">
        <v>3000</v>
      </c>
      <c r="AT304" s="32">
        <v>3600</v>
      </c>
      <c r="AU304" s="32">
        <v>4800</v>
      </c>
      <c r="AV304" s="32">
        <v>6000</v>
      </c>
      <c r="AW304" s="32">
        <v>7200</v>
      </c>
      <c r="BG304" s="32"/>
    </row>
    <row r="305" spans="1:59" x14ac:dyDescent="0.3">
      <c r="A305" s="32" t="s">
        <v>210</v>
      </c>
      <c r="B305" s="23" t="s">
        <v>287</v>
      </c>
      <c r="C305" s="23" t="s">
        <v>81</v>
      </c>
      <c r="D305" s="23" t="s">
        <v>212</v>
      </c>
      <c r="E305" s="23" t="s">
        <v>90</v>
      </c>
      <c r="F305" s="23" t="s">
        <v>91</v>
      </c>
      <c r="G305" s="23" t="s">
        <v>5348</v>
      </c>
      <c r="H305" s="23" t="s">
        <v>5708</v>
      </c>
      <c r="I305" s="23">
        <v>810</v>
      </c>
      <c r="J305" s="23" t="s">
        <v>1109</v>
      </c>
      <c r="K305" s="23">
        <v>0</v>
      </c>
      <c r="L305" s="23">
        <v>5000</v>
      </c>
      <c r="M30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05" s="23" t="s">
        <v>4256</v>
      </c>
      <c r="O305" s="23" t="s">
        <v>1123</v>
      </c>
      <c r="P305" s="23" t="s">
        <v>560</v>
      </c>
      <c r="Q305" s="23">
        <v>800</v>
      </c>
      <c r="R30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5" s="77">
        <v>44986</v>
      </c>
      <c r="U305" s="23">
        <v>4</v>
      </c>
      <c r="V305" s="23" t="s">
        <v>92</v>
      </c>
      <c r="W305" s="23" t="s">
        <v>138</v>
      </c>
      <c r="Z305" s="10"/>
      <c r="AA305" s="32" t="str" cm="1">
        <f t="array" ref="AA305">IFERROR(TRANSPOSE(_xlfn._xlws.SORT(_xlfn.UNIQUE(_xlfn._xlws.FILTER(idTable[[Sub System Class]:[Sub System Class]],(idTable[[Asset Category]:[Asset Category]]=$N305)* (idTable[[Sub System Type]:[Sub System Type]]=$O305))))),"")</f>
        <v>All</v>
      </c>
      <c r="AJ305" s="32" cm="1">
        <f t="array" ref="AJ305:AW305">IFERROR(TRANSPOSE(_xlfn._xlws.SORT(_xlfn.UNIQUE(_xlfn._xlws.FILTER(idTable[[Equipment Size]:[Equipment Size]],(idTable[[Asset Category]:[Asset Category]]=$N305)* (idTable[[Sub System Type]:[Sub System Type]]=$O305)*(idTable[[Sub System Class]:[Sub System Class]]=$P305))))),"")</f>
        <v>200</v>
      </c>
      <c r="AK305" s="32">
        <v>400</v>
      </c>
      <c r="AL305" s="32">
        <v>600</v>
      </c>
      <c r="AM305" s="32">
        <v>800</v>
      </c>
      <c r="AN305" s="32">
        <v>1000</v>
      </c>
      <c r="AO305" s="32">
        <v>1200</v>
      </c>
      <c r="AP305" s="32">
        <v>1500</v>
      </c>
      <c r="AQ305" s="32">
        <v>2000</v>
      </c>
      <c r="AR305" s="32">
        <v>2400</v>
      </c>
      <c r="AS305" s="32">
        <v>3000</v>
      </c>
      <c r="AT305" s="32">
        <v>3600</v>
      </c>
      <c r="AU305" s="32">
        <v>4800</v>
      </c>
      <c r="AV305" s="32">
        <v>6000</v>
      </c>
      <c r="AW305" s="32">
        <v>7200</v>
      </c>
      <c r="BG305" s="32"/>
    </row>
    <row r="306" spans="1:59" x14ac:dyDescent="0.3">
      <c r="A306" s="32" t="s">
        <v>210</v>
      </c>
      <c r="B306" s="23" t="s">
        <v>288</v>
      </c>
      <c r="C306" s="23" t="s">
        <v>81</v>
      </c>
      <c r="D306" s="23" t="s">
        <v>212</v>
      </c>
      <c r="E306" s="23" t="s">
        <v>90</v>
      </c>
      <c r="F306" s="23" t="s">
        <v>91</v>
      </c>
      <c r="G306" s="23" t="s">
        <v>5348</v>
      </c>
      <c r="H306" s="61"/>
      <c r="I306" s="61">
        <v>1015</v>
      </c>
      <c r="J306" s="23" t="s">
        <v>1109</v>
      </c>
      <c r="K306" s="61">
        <f>3*1.34</f>
        <v>4.0200000000000005</v>
      </c>
      <c r="L306" s="23">
        <v>5000</v>
      </c>
      <c r="M30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306" s="23" t="s">
        <v>4256</v>
      </c>
      <c r="O306" s="23" t="s">
        <v>1107</v>
      </c>
      <c r="P306" s="23" t="s">
        <v>560</v>
      </c>
      <c r="Q306" s="23">
        <v>1000</v>
      </c>
      <c r="R30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6" s="77">
        <v>44986</v>
      </c>
      <c r="U306" s="23">
        <v>4</v>
      </c>
      <c r="V306" s="23" t="s">
        <v>92</v>
      </c>
      <c r="W306" s="23" t="s">
        <v>289</v>
      </c>
      <c r="Z306" s="10"/>
      <c r="AA306" s="32" t="str" cm="1">
        <f t="array" ref="AA306">IFERROR(TRANSPOSE(_xlfn._xlws.SORT(_xlfn.UNIQUE(_xlfn._xlws.FILTER(idTable[[Sub System Class]:[Sub System Class]],(idTable[[Asset Category]:[Asset Category]]=$N306)* (idTable[[Sub System Type]:[Sub System Type]]=$O306))))),"")</f>
        <v>All</v>
      </c>
      <c r="AJ306" s="32" cm="1">
        <f t="array" ref="AJ306:AW306">IFERROR(TRANSPOSE(_xlfn._xlws.SORT(_xlfn.UNIQUE(_xlfn._xlws.FILTER(idTable[[Equipment Size]:[Equipment Size]],(idTable[[Asset Category]:[Asset Category]]=$N306)* (idTable[[Sub System Type]:[Sub System Type]]=$O306)*(idTable[[Sub System Class]:[Sub System Class]]=$P306))))),"")</f>
        <v>200</v>
      </c>
      <c r="AK306" s="32">
        <v>400</v>
      </c>
      <c r="AL306" s="32">
        <v>600</v>
      </c>
      <c r="AM306" s="32">
        <v>800</v>
      </c>
      <c r="AN306" s="32">
        <v>1000</v>
      </c>
      <c r="AO306" s="32">
        <v>1200</v>
      </c>
      <c r="AP306" s="32">
        <v>1500</v>
      </c>
      <c r="AQ306" s="32">
        <v>2000</v>
      </c>
      <c r="AR306" s="32">
        <v>2400</v>
      </c>
      <c r="AS306" s="32">
        <v>3000</v>
      </c>
      <c r="AT306" s="32">
        <v>3600</v>
      </c>
      <c r="AU306" s="32">
        <v>4800</v>
      </c>
      <c r="AV306" s="32">
        <v>6000</v>
      </c>
      <c r="AW306" s="32">
        <v>7200</v>
      </c>
      <c r="BG306" s="32"/>
    </row>
    <row r="307" spans="1:59" x14ac:dyDescent="0.3">
      <c r="A307" s="32" t="s">
        <v>210</v>
      </c>
      <c r="B307" s="23" t="s">
        <v>290</v>
      </c>
      <c r="C307" s="23" t="s">
        <v>81</v>
      </c>
      <c r="D307" s="23" t="s">
        <v>212</v>
      </c>
      <c r="E307" s="23" t="s">
        <v>90</v>
      </c>
      <c r="F307" s="23" t="s">
        <v>91</v>
      </c>
      <c r="G307" s="23" t="s">
        <v>5348</v>
      </c>
      <c r="H307" s="61"/>
      <c r="I307" s="61">
        <v>370</v>
      </c>
      <c r="J307" s="23" t="s">
        <v>1109</v>
      </c>
      <c r="K307" s="61">
        <f t="shared" ref="K307" si="8">2*1.34</f>
        <v>2.68</v>
      </c>
      <c r="L307" s="23">
        <v>5000</v>
      </c>
      <c r="M30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07" s="23" t="s">
        <v>4256</v>
      </c>
      <c r="O307" s="23" t="s">
        <v>1107</v>
      </c>
      <c r="P307" s="23" t="s">
        <v>560</v>
      </c>
      <c r="Q307" s="23">
        <v>400</v>
      </c>
      <c r="R30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7" s="77">
        <v>44986</v>
      </c>
      <c r="U307" s="23">
        <v>4</v>
      </c>
      <c r="V307" s="23" t="s">
        <v>92</v>
      </c>
      <c r="W307" s="23" t="s">
        <v>142</v>
      </c>
      <c r="Z307" s="10"/>
      <c r="AA307" s="32" t="str" cm="1">
        <f t="array" ref="AA307">IFERROR(TRANSPOSE(_xlfn._xlws.SORT(_xlfn.UNIQUE(_xlfn._xlws.FILTER(idTable[[Sub System Class]:[Sub System Class]],(idTable[[Asset Category]:[Asset Category]]=$N307)* (idTable[[Sub System Type]:[Sub System Type]]=$O307))))),"")</f>
        <v>All</v>
      </c>
      <c r="AJ307" s="32" cm="1">
        <f t="array" ref="AJ307:AW307">IFERROR(TRANSPOSE(_xlfn._xlws.SORT(_xlfn.UNIQUE(_xlfn._xlws.FILTER(idTable[[Equipment Size]:[Equipment Size]],(idTable[[Asset Category]:[Asset Category]]=$N307)* (idTable[[Sub System Type]:[Sub System Type]]=$O307)*(idTable[[Sub System Class]:[Sub System Class]]=$P307))))),"")</f>
        <v>200</v>
      </c>
      <c r="AK307" s="32">
        <v>400</v>
      </c>
      <c r="AL307" s="32">
        <v>600</v>
      </c>
      <c r="AM307" s="32">
        <v>800</v>
      </c>
      <c r="AN307" s="32">
        <v>1000</v>
      </c>
      <c r="AO307" s="32">
        <v>1200</v>
      </c>
      <c r="AP307" s="32">
        <v>1500</v>
      </c>
      <c r="AQ307" s="32">
        <v>2000</v>
      </c>
      <c r="AR307" s="32">
        <v>2400</v>
      </c>
      <c r="AS307" s="32">
        <v>3000</v>
      </c>
      <c r="AT307" s="32">
        <v>3600</v>
      </c>
      <c r="AU307" s="32">
        <v>4800</v>
      </c>
      <c r="AV307" s="32">
        <v>6000</v>
      </c>
      <c r="AW307" s="32">
        <v>7200</v>
      </c>
      <c r="BG307" s="32"/>
    </row>
    <row r="308" spans="1:59" x14ac:dyDescent="0.3">
      <c r="A308" s="32" t="s">
        <v>210</v>
      </c>
      <c r="B308" s="23" t="s">
        <v>291</v>
      </c>
      <c r="C308" s="23" t="s">
        <v>81</v>
      </c>
      <c r="D308" s="23" t="s">
        <v>212</v>
      </c>
      <c r="E308" s="23" t="s">
        <v>90</v>
      </c>
      <c r="F308" s="23" t="s">
        <v>91</v>
      </c>
      <c r="G308" s="23" t="s">
        <v>5348</v>
      </c>
      <c r="H308" s="23" t="s">
        <v>5709</v>
      </c>
      <c r="I308" s="23">
        <v>420</v>
      </c>
      <c r="J308" s="23" t="s">
        <v>1109</v>
      </c>
      <c r="K308" s="23">
        <v>0</v>
      </c>
      <c r="L308" s="23">
        <v>5000</v>
      </c>
      <c r="M30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08" s="23" t="s">
        <v>4256</v>
      </c>
      <c r="O308" s="23" t="s">
        <v>1123</v>
      </c>
      <c r="P308" s="23" t="s">
        <v>560</v>
      </c>
      <c r="Q308" s="23">
        <v>400</v>
      </c>
      <c r="R30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8" s="77">
        <v>44986</v>
      </c>
      <c r="U308" s="23">
        <v>4</v>
      </c>
      <c r="V308" s="23" t="s">
        <v>92</v>
      </c>
      <c r="W308" s="23" t="s">
        <v>142</v>
      </c>
      <c r="Z308" s="10"/>
      <c r="AA308" s="32" t="str" cm="1">
        <f t="array" ref="AA308">IFERROR(TRANSPOSE(_xlfn._xlws.SORT(_xlfn.UNIQUE(_xlfn._xlws.FILTER(idTable[[Sub System Class]:[Sub System Class]],(idTable[[Asset Category]:[Asset Category]]=$N308)* (idTable[[Sub System Type]:[Sub System Type]]=$O308))))),"")</f>
        <v>All</v>
      </c>
      <c r="AJ308" s="32" cm="1">
        <f t="array" ref="AJ308:AW308">IFERROR(TRANSPOSE(_xlfn._xlws.SORT(_xlfn.UNIQUE(_xlfn._xlws.FILTER(idTable[[Equipment Size]:[Equipment Size]],(idTable[[Asset Category]:[Asset Category]]=$N308)* (idTable[[Sub System Type]:[Sub System Type]]=$O308)*(idTable[[Sub System Class]:[Sub System Class]]=$P308))))),"")</f>
        <v>200</v>
      </c>
      <c r="AK308" s="32">
        <v>400</v>
      </c>
      <c r="AL308" s="32">
        <v>600</v>
      </c>
      <c r="AM308" s="32">
        <v>800</v>
      </c>
      <c r="AN308" s="32">
        <v>1000</v>
      </c>
      <c r="AO308" s="32">
        <v>1200</v>
      </c>
      <c r="AP308" s="32">
        <v>1500</v>
      </c>
      <c r="AQ308" s="32">
        <v>2000</v>
      </c>
      <c r="AR308" s="32">
        <v>2400</v>
      </c>
      <c r="AS308" s="32">
        <v>3000</v>
      </c>
      <c r="AT308" s="32">
        <v>3600</v>
      </c>
      <c r="AU308" s="32">
        <v>4800</v>
      </c>
      <c r="AV308" s="32">
        <v>6000</v>
      </c>
      <c r="AW308" s="32">
        <v>7200</v>
      </c>
      <c r="BG308" s="32"/>
    </row>
    <row r="309" spans="1:59" x14ac:dyDescent="0.3">
      <c r="A309" s="32" t="s">
        <v>210</v>
      </c>
      <c r="B309" s="23" t="s">
        <v>311</v>
      </c>
      <c r="C309" s="23" t="s">
        <v>81</v>
      </c>
      <c r="D309" s="23" t="s">
        <v>212</v>
      </c>
      <c r="E309" s="23" t="s">
        <v>90</v>
      </c>
      <c r="F309" s="23" t="s">
        <v>91</v>
      </c>
      <c r="G309" s="23" t="s">
        <v>5348</v>
      </c>
      <c r="H309" s="23" t="s">
        <v>5710</v>
      </c>
      <c r="I309" s="23">
        <v>980</v>
      </c>
      <c r="J309" s="23" t="s">
        <v>1109</v>
      </c>
      <c r="K309" s="23">
        <v>0</v>
      </c>
      <c r="L309" s="23">
        <v>5000</v>
      </c>
      <c r="M30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09" s="23" t="s">
        <v>4256</v>
      </c>
      <c r="O309" s="23" t="s">
        <v>1123</v>
      </c>
      <c r="P309" s="23" t="s">
        <v>560</v>
      </c>
      <c r="Q309" s="23">
        <v>1000</v>
      </c>
      <c r="R30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0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09" s="77">
        <v>44986</v>
      </c>
      <c r="U309" s="23">
        <v>4</v>
      </c>
      <c r="V309" s="23" t="s">
        <v>83</v>
      </c>
      <c r="W309" s="23" t="s">
        <v>312</v>
      </c>
      <c r="Z309" s="10"/>
      <c r="AA309" s="32" t="str" cm="1">
        <f t="array" ref="AA309">IFERROR(TRANSPOSE(_xlfn._xlws.SORT(_xlfn.UNIQUE(_xlfn._xlws.FILTER(idTable[[Sub System Class]:[Sub System Class]],(idTable[[Asset Category]:[Asset Category]]=$N309)* (idTable[[Sub System Type]:[Sub System Type]]=$O309))))),"")</f>
        <v>All</v>
      </c>
      <c r="AJ309" s="32" cm="1">
        <f t="array" ref="AJ309:AW309">IFERROR(TRANSPOSE(_xlfn._xlws.SORT(_xlfn.UNIQUE(_xlfn._xlws.FILTER(idTable[[Equipment Size]:[Equipment Size]],(idTable[[Asset Category]:[Asset Category]]=$N309)* (idTable[[Sub System Type]:[Sub System Type]]=$O309)*(idTable[[Sub System Class]:[Sub System Class]]=$P309))))),"")</f>
        <v>200</v>
      </c>
      <c r="AK309" s="32">
        <v>400</v>
      </c>
      <c r="AL309" s="32">
        <v>600</v>
      </c>
      <c r="AM309" s="32">
        <v>800</v>
      </c>
      <c r="AN309" s="32">
        <v>1000</v>
      </c>
      <c r="AO309" s="32">
        <v>1200</v>
      </c>
      <c r="AP309" s="32">
        <v>1500</v>
      </c>
      <c r="AQ309" s="32">
        <v>2000</v>
      </c>
      <c r="AR309" s="32">
        <v>2400</v>
      </c>
      <c r="AS309" s="32">
        <v>3000</v>
      </c>
      <c r="AT309" s="32">
        <v>3600</v>
      </c>
      <c r="AU309" s="32">
        <v>4800</v>
      </c>
      <c r="AV309" s="32">
        <v>6000</v>
      </c>
      <c r="AW309" s="32">
        <v>7200</v>
      </c>
      <c r="BG309" s="32"/>
    </row>
    <row r="310" spans="1:59" x14ac:dyDescent="0.3">
      <c r="A310" s="32" t="s">
        <v>210</v>
      </c>
      <c r="B310" s="23" t="s">
        <v>308</v>
      </c>
      <c r="C310" s="23" t="s">
        <v>81</v>
      </c>
      <c r="D310" s="23" t="s">
        <v>212</v>
      </c>
      <c r="E310" s="23" t="s">
        <v>90</v>
      </c>
      <c r="F310" s="23" t="s">
        <v>91</v>
      </c>
      <c r="G310" s="23" t="s">
        <v>5348</v>
      </c>
      <c r="H310" s="23" t="s">
        <v>5711</v>
      </c>
      <c r="I310" s="23">
        <v>770</v>
      </c>
      <c r="J310" s="23" t="s">
        <v>1109</v>
      </c>
      <c r="K310" s="23">
        <v>0</v>
      </c>
      <c r="L310" s="23">
        <v>5000</v>
      </c>
      <c r="M3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10" s="23" t="s">
        <v>4256</v>
      </c>
      <c r="O310" s="23" t="s">
        <v>1123</v>
      </c>
      <c r="P310" s="23" t="s">
        <v>560</v>
      </c>
      <c r="Q310" s="23">
        <v>800</v>
      </c>
      <c r="R3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0" s="77">
        <v>44986</v>
      </c>
      <c r="U310" s="23">
        <v>4</v>
      </c>
      <c r="V310" s="23" t="s">
        <v>83</v>
      </c>
      <c r="W310" s="23" t="s">
        <v>309</v>
      </c>
      <c r="Z310" s="10"/>
      <c r="AA310" s="32" t="str" cm="1">
        <f t="array" ref="AA310">IFERROR(TRANSPOSE(_xlfn._xlws.SORT(_xlfn.UNIQUE(_xlfn._xlws.FILTER(idTable[[Sub System Class]:[Sub System Class]],(idTable[[Asset Category]:[Asset Category]]=$N310)* (idTable[[Sub System Type]:[Sub System Type]]=$O310))))),"")</f>
        <v>All</v>
      </c>
      <c r="AJ310" s="32" cm="1">
        <f t="array" ref="AJ310:AW310">IFERROR(TRANSPOSE(_xlfn._xlws.SORT(_xlfn.UNIQUE(_xlfn._xlws.FILTER(idTable[[Equipment Size]:[Equipment Size]],(idTable[[Asset Category]:[Asset Category]]=$N310)* (idTable[[Sub System Type]:[Sub System Type]]=$O310)*(idTable[[Sub System Class]:[Sub System Class]]=$P310))))),"")</f>
        <v>200</v>
      </c>
      <c r="AK310" s="32">
        <v>400</v>
      </c>
      <c r="AL310" s="32">
        <v>600</v>
      </c>
      <c r="AM310" s="32">
        <v>800</v>
      </c>
      <c r="AN310" s="32">
        <v>1000</v>
      </c>
      <c r="AO310" s="32">
        <v>1200</v>
      </c>
      <c r="AP310" s="32">
        <v>1500</v>
      </c>
      <c r="AQ310" s="32">
        <v>2000</v>
      </c>
      <c r="AR310" s="32">
        <v>2400</v>
      </c>
      <c r="AS310" s="32">
        <v>3000</v>
      </c>
      <c r="AT310" s="32">
        <v>3600</v>
      </c>
      <c r="AU310" s="32">
        <v>4800</v>
      </c>
      <c r="AV310" s="32">
        <v>6000</v>
      </c>
      <c r="AW310" s="32">
        <v>7200</v>
      </c>
      <c r="BG310" s="32"/>
    </row>
    <row r="311" spans="1:59" x14ac:dyDescent="0.3">
      <c r="A311" s="32" t="s">
        <v>210</v>
      </c>
      <c r="B311" s="23" t="s">
        <v>306</v>
      </c>
      <c r="C311" s="23" t="s">
        <v>81</v>
      </c>
      <c r="D311" s="23" t="s">
        <v>212</v>
      </c>
      <c r="E311" s="23" t="s">
        <v>90</v>
      </c>
      <c r="F311" s="23" t="s">
        <v>91</v>
      </c>
      <c r="G311" s="23" t="s">
        <v>5348</v>
      </c>
      <c r="H311" s="23" t="s">
        <v>5712</v>
      </c>
      <c r="I311" s="23">
        <v>270</v>
      </c>
      <c r="J311" s="23" t="s">
        <v>1109</v>
      </c>
      <c r="K311" s="23">
        <f t="shared" ref="K311" si="9">2*1.34</f>
        <v>2.68</v>
      </c>
      <c r="L311" s="23">
        <v>5000</v>
      </c>
      <c r="M3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311" s="23" t="s">
        <v>4256</v>
      </c>
      <c r="O311" s="23" t="s">
        <v>1107</v>
      </c>
      <c r="P311" s="23" t="s">
        <v>560</v>
      </c>
      <c r="Q311" s="23">
        <v>200</v>
      </c>
      <c r="R3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1" s="77">
        <v>44986</v>
      </c>
      <c r="U311" s="23">
        <v>4</v>
      </c>
      <c r="V311" s="23" t="s">
        <v>83</v>
      </c>
      <c r="W311" s="23" t="s">
        <v>307</v>
      </c>
      <c r="Z311" s="10"/>
      <c r="AA311" s="32" t="str" cm="1">
        <f t="array" ref="AA311">IFERROR(TRANSPOSE(_xlfn._xlws.SORT(_xlfn.UNIQUE(_xlfn._xlws.FILTER(idTable[[Sub System Class]:[Sub System Class]],(idTable[[Asset Category]:[Asset Category]]=$N311)* (idTable[[Sub System Type]:[Sub System Type]]=$O311))))),"")</f>
        <v>All</v>
      </c>
      <c r="AJ311" s="32" cm="1">
        <f t="array" ref="AJ311:AW311">IFERROR(TRANSPOSE(_xlfn._xlws.SORT(_xlfn.UNIQUE(_xlfn._xlws.FILTER(idTable[[Equipment Size]:[Equipment Size]],(idTable[[Asset Category]:[Asset Category]]=$N311)* (idTable[[Sub System Type]:[Sub System Type]]=$O311)*(idTable[[Sub System Class]:[Sub System Class]]=$P311))))),"")</f>
        <v>200</v>
      </c>
      <c r="AK311" s="32">
        <v>400</v>
      </c>
      <c r="AL311" s="32">
        <v>600</v>
      </c>
      <c r="AM311" s="32">
        <v>800</v>
      </c>
      <c r="AN311" s="32">
        <v>1000</v>
      </c>
      <c r="AO311" s="32">
        <v>1200</v>
      </c>
      <c r="AP311" s="32">
        <v>1500</v>
      </c>
      <c r="AQ311" s="32">
        <v>2000</v>
      </c>
      <c r="AR311" s="32">
        <v>2400</v>
      </c>
      <c r="AS311" s="32">
        <v>3000</v>
      </c>
      <c r="AT311" s="32">
        <v>3600</v>
      </c>
      <c r="AU311" s="32">
        <v>4800</v>
      </c>
      <c r="AV311" s="32">
        <v>6000</v>
      </c>
      <c r="AW311" s="32">
        <v>7200</v>
      </c>
      <c r="BG311" s="32"/>
    </row>
    <row r="312" spans="1:59" x14ac:dyDescent="0.3">
      <c r="A312" s="32" t="s">
        <v>210</v>
      </c>
      <c r="B312" s="23" t="s">
        <v>305</v>
      </c>
      <c r="C312" s="23" t="s">
        <v>81</v>
      </c>
      <c r="D312" s="23" t="s">
        <v>212</v>
      </c>
      <c r="E312" s="23" t="s">
        <v>90</v>
      </c>
      <c r="F312" s="23" t="s">
        <v>91</v>
      </c>
      <c r="G312" s="23" t="s">
        <v>5348</v>
      </c>
      <c r="H312" s="23" t="s">
        <v>5713</v>
      </c>
      <c r="I312" s="23">
        <v>1300</v>
      </c>
      <c r="J312" s="23" t="s">
        <v>1109</v>
      </c>
      <c r="K312" s="23">
        <v>0</v>
      </c>
      <c r="L312" s="23">
        <v>5000</v>
      </c>
      <c r="M3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H-VAV-NO--1500</v>
      </c>
      <c r="N312" s="23" t="s">
        <v>4256</v>
      </c>
      <c r="O312" s="23" t="s">
        <v>1123</v>
      </c>
      <c r="P312" s="23" t="s">
        <v>560</v>
      </c>
      <c r="Q312" s="23">
        <v>1500</v>
      </c>
      <c r="R3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2" s="77">
        <v>44986</v>
      </c>
      <c r="U312" s="23">
        <v>4</v>
      </c>
      <c r="V312" s="23" t="s">
        <v>83</v>
      </c>
      <c r="W312" s="23" t="s">
        <v>148</v>
      </c>
      <c r="Z312" s="10"/>
      <c r="AA312" s="32" t="str" cm="1">
        <f t="array" ref="AA312">IFERROR(TRANSPOSE(_xlfn._xlws.SORT(_xlfn.UNIQUE(_xlfn._xlws.FILTER(idTable[[Sub System Class]:[Sub System Class]],(idTable[[Asset Category]:[Asset Category]]=$N312)* (idTable[[Sub System Type]:[Sub System Type]]=$O312))))),"")</f>
        <v>All</v>
      </c>
      <c r="AJ312" s="32" cm="1">
        <f t="array" ref="AJ312:AW312">IFERROR(TRANSPOSE(_xlfn._xlws.SORT(_xlfn.UNIQUE(_xlfn._xlws.FILTER(idTable[[Equipment Size]:[Equipment Size]],(idTable[[Asset Category]:[Asset Category]]=$N312)* (idTable[[Sub System Type]:[Sub System Type]]=$O312)*(idTable[[Sub System Class]:[Sub System Class]]=$P312))))),"")</f>
        <v>200</v>
      </c>
      <c r="AK312" s="32">
        <v>400</v>
      </c>
      <c r="AL312" s="32">
        <v>600</v>
      </c>
      <c r="AM312" s="32">
        <v>800</v>
      </c>
      <c r="AN312" s="32">
        <v>1000</v>
      </c>
      <c r="AO312" s="32">
        <v>1200</v>
      </c>
      <c r="AP312" s="32">
        <v>1500</v>
      </c>
      <c r="AQ312" s="32">
        <v>2000</v>
      </c>
      <c r="AR312" s="32">
        <v>2400</v>
      </c>
      <c r="AS312" s="32">
        <v>3000</v>
      </c>
      <c r="AT312" s="32">
        <v>3600</v>
      </c>
      <c r="AU312" s="32">
        <v>4800</v>
      </c>
      <c r="AV312" s="32">
        <v>6000</v>
      </c>
      <c r="AW312" s="32">
        <v>7200</v>
      </c>
      <c r="BG312" s="32"/>
    </row>
    <row r="313" spans="1:59" x14ac:dyDescent="0.3">
      <c r="A313" s="32" t="s">
        <v>210</v>
      </c>
      <c r="B313" s="23" t="s">
        <v>301</v>
      </c>
      <c r="C313" s="23" t="s">
        <v>81</v>
      </c>
      <c r="D313" s="23" t="s">
        <v>212</v>
      </c>
      <c r="E313" s="23" t="s">
        <v>90</v>
      </c>
      <c r="F313" s="23" t="s">
        <v>91</v>
      </c>
      <c r="G313" s="23" t="s">
        <v>5348</v>
      </c>
      <c r="H313" s="23" t="s">
        <v>5714</v>
      </c>
      <c r="I313" s="23">
        <v>370</v>
      </c>
      <c r="J313" s="23" t="s">
        <v>1109</v>
      </c>
      <c r="K313" s="23">
        <f t="shared" ref="K313:K315" si="10">2*1.34</f>
        <v>2.68</v>
      </c>
      <c r="L313" s="23">
        <v>5000</v>
      </c>
      <c r="M3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13" s="23" t="s">
        <v>4256</v>
      </c>
      <c r="O313" s="23" t="s">
        <v>1107</v>
      </c>
      <c r="P313" s="23" t="s">
        <v>560</v>
      </c>
      <c r="Q313" s="23">
        <v>400</v>
      </c>
      <c r="R3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3" s="77">
        <v>44986</v>
      </c>
      <c r="U313" s="23">
        <v>4</v>
      </c>
      <c r="V313" s="23" t="s">
        <v>83</v>
      </c>
      <c r="W313" s="23" t="s">
        <v>5815</v>
      </c>
      <c r="Z313" s="10"/>
      <c r="AA313" s="32" t="str" cm="1">
        <f t="array" ref="AA313">IFERROR(TRANSPOSE(_xlfn._xlws.SORT(_xlfn.UNIQUE(_xlfn._xlws.FILTER(idTable[[Sub System Class]:[Sub System Class]],(idTable[[Asset Category]:[Asset Category]]=$N313)* (idTable[[Sub System Type]:[Sub System Type]]=$O313))))),"")</f>
        <v>All</v>
      </c>
      <c r="AJ313" s="32" cm="1">
        <f t="array" ref="AJ313:AW313">IFERROR(TRANSPOSE(_xlfn._xlws.SORT(_xlfn.UNIQUE(_xlfn._xlws.FILTER(idTable[[Equipment Size]:[Equipment Size]],(idTable[[Asset Category]:[Asset Category]]=$N313)* (idTable[[Sub System Type]:[Sub System Type]]=$O313)*(idTable[[Sub System Class]:[Sub System Class]]=$P313))))),"")</f>
        <v>200</v>
      </c>
      <c r="AK313" s="32">
        <v>400</v>
      </c>
      <c r="AL313" s="32">
        <v>600</v>
      </c>
      <c r="AM313" s="32">
        <v>800</v>
      </c>
      <c r="AN313" s="32">
        <v>1000</v>
      </c>
      <c r="AO313" s="32">
        <v>1200</v>
      </c>
      <c r="AP313" s="32">
        <v>1500</v>
      </c>
      <c r="AQ313" s="32">
        <v>2000</v>
      </c>
      <c r="AR313" s="32">
        <v>2400</v>
      </c>
      <c r="AS313" s="32">
        <v>3000</v>
      </c>
      <c r="AT313" s="32">
        <v>3600</v>
      </c>
      <c r="AU313" s="32">
        <v>4800</v>
      </c>
      <c r="AV313" s="32">
        <v>6000</v>
      </c>
      <c r="AW313" s="32">
        <v>7200</v>
      </c>
      <c r="BG313" s="32"/>
    </row>
    <row r="314" spans="1:59" x14ac:dyDescent="0.3">
      <c r="A314" s="32" t="s">
        <v>210</v>
      </c>
      <c r="B314" s="23" t="s">
        <v>310</v>
      </c>
      <c r="C314" s="23" t="s">
        <v>81</v>
      </c>
      <c r="D314" s="23" t="s">
        <v>212</v>
      </c>
      <c r="E314" s="23" t="s">
        <v>90</v>
      </c>
      <c r="F314" s="23" t="s">
        <v>91</v>
      </c>
      <c r="G314" s="23" t="s">
        <v>5348</v>
      </c>
      <c r="H314" s="23" t="s">
        <v>5715</v>
      </c>
      <c r="I314" s="23">
        <v>370</v>
      </c>
      <c r="J314" s="23" t="s">
        <v>1109</v>
      </c>
      <c r="K314" s="23">
        <f t="shared" si="10"/>
        <v>2.68</v>
      </c>
      <c r="L314" s="23">
        <v>5000</v>
      </c>
      <c r="M3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14" s="23" t="s">
        <v>4256</v>
      </c>
      <c r="O314" s="23" t="s">
        <v>1107</v>
      </c>
      <c r="P314" s="23" t="s">
        <v>560</v>
      </c>
      <c r="Q314" s="23">
        <v>400</v>
      </c>
      <c r="R3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4" s="77">
        <v>44986</v>
      </c>
      <c r="U314" s="23">
        <v>4</v>
      </c>
      <c r="V314" s="23" t="s">
        <v>83</v>
      </c>
      <c r="W314" s="23" t="s">
        <v>5815</v>
      </c>
      <c r="Z314" s="10"/>
      <c r="AA314" s="32" t="str" cm="1">
        <f t="array" ref="AA314">IFERROR(TRANSPOSE(_xlfn._xlws.SORT(_xlfn.UNIQUE(_xlfn._xlws.FILTER(idTable[[Sub System Class]:[Sub System Class]],(idTable[[Asset Category]:[Asset Category]]=$N314)* (idTable[[Sub System Type]:[Sub System Type]]=$O314))))),"")</f>
        <v>All</v>
      </c>
      <c r="AJ314" s="32" cm="1">
        <f t="array" ref="AJ314:AW314">IFERROR(TRANSPOSE(_xlfn._xlws.SORT(_xlfn.UNIQUE(_xlfn._xlws.FILTER(idTable[[Equipment Size]:[Equipment Size]],(idTable[[Asset Category]:[Asset Category]]=$N314)* (idTable[[Sub System Type]:[Sub System Type]]=$O314)*(idTable[[Sub System Class]:[Sub System Class]]=$P314))))),"")</f>
        <v>200</v>
      </c>
      <c r="AK314" s="32">
        <v>400</v>
      </c>
      <c r="AL314" s="32">
        <v>600</v>
      </c>
      <c r="AM314" s="32">
        <v>800</v>
      </c>
      <c r="AN314" s="32">
        <v>1000</v>
      </c>
      <c r="AO314" s="32">
        <v>1200</v>
      </c>
      <c r="AP314" s="32">
        <v>1500</v>
      </c>
      <c r="AQ314" s="32">
        <v>2000</v>
      </c>
      <c r="AR314" s="32">
        <v>2400</v>
      </c>
      <c r="AS314" s="32">
        <v>3000</v>
      </c>
      <c r="AT314" s="32">
        <v>3600</v>
      </c>
      <c r="AU314" s="32">
        <v>4800</v>
      </c>
      <c r="AV314" s="32">
        <v>6000</v>
      </c>
      <c r="AW314" s="32">
        <v>7200</v>
      </c>
      <c r="BG314" s="32"/>
    </row>
    <row r="315" spans="1:59" x14ac:dyDescent="0.3">
      <c r="A315" s="32" t="s">
        <v>210</v>
      </c>
      <c r="B315" s="23" t="s">
        <v>299</v>
      </c>
      <c r="C315" s="23" t="s">
        <v>81</v>
      </c>
      <c r="D315" s="23" t="s">
        <v>212</v>
      </c>
      <c r="E315" s="23" t="s">
        <v>90</v>
      </c>
      <c r="F315" s="23" t="s">
        <v>91</v>
      </c>
      <c r="G315" s="23" t="s">
        <v>5348</v>
      </c>
      <c r="H315" s="23" t="s">
        <v>5716</v>
      </c>
      <c r="I315" s="23">
        <v>370</v>
      </c>
      <c r="J315" s="23" t="s">
        <v>1109</v>
      </c>
      <c r="K315" s="23">
        <f t="shared" si="10"/>
        <v>2.68</v>
      </c>
      <c r="L315" s="23">
        <v>5000</v>
      </c>
      <c r="M3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15" s="23" t="s">
        <v>4256</v>
      </c>
      <c r="O315" s="23" t="s">
        <v>1107</v>
      </c>
      <c r="P315" s="23" t="s">
        <v>560</v>
      </c>
      <c r="Q315" s="23">
        <v>400</v>
      </c>
      <c r="R3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5" s="77">
        <v>44986</v>
      </c>
      <c r="U315" s="23">
        <v>4</v>
      </c>
      <c r="V315" s="23" t="s">
        <v>83</v>
      </c>
      <c r="W315" s="23" t="s">
        <v>300</v>
      </c>
      <c r="Z315" s="10"/>
      <c r="AA315" s="32" t="str" cm="1">
        <f t="array" ref="AA315">IFERROR(TRANSPOSE(_xlfn._xlws.SORT(_xlfn.UNIQUE(_xlfn._xlws.FILTER(idTable[[Sub System Class]:[Sub System Class]],(idTable[[Asset Category]:[Asset Category]]=$N315)* (idTable[[Sub System Type]:[Sub System Type]]=$O315))))),"")</f>
        <v>All</v>
      </c>
      <c r="AJ315" s="32" cm="1">
        <f t="array" ref="AJ315:AW315">IFERROR(TRANSPOSE(_xlfn._xlws.SORT(_xlfn.UNIQUE(_xlfn._xlws.FILTER(idTable[[Equipment Size]:[Equipment Size]],(idTable[[Asset Category]:[Asset Category]]=$N315)* (idTable[[Sub System Type]:[Sub System Type]]=$O315)*(idTable[[Sub System Class]:[Sub System Class]]=$P315))))),"")</f>
        <v>200</v>
      </c>
      <c r="AK315" s="32">
        <v>400</v>
      </c>
      <c r="AL315" s="32">
        <v>600</v>
      </c>
      <c r="AM315" s="32">
        <v>800</v>
      </c>
      <c r="AN315" s="32">
        <v>1000</v>
      </c>
      <c r="AO315" s="32">
        <v>1200</v>
      </c>
      <c r="AP315" s="32">
        <v>1500</v>
      </c>
      <c r="AQ315" s="32">
        <v>2000</v>
      </c>
      <c r="AR315" s="32">
        <v>2400</v>
      </c>
      <c r="AS315" s="32">
        <v>3000</v>
      </c>
      <c r="AT315" s="32">
        <v>3600</v>
      </c>
      <c r="AU315" s="32">
        <v>4800</v>
      </c>
      <c r="AV315" s="32">
        <v>6000</v>
      </c>
      <c r="AW315" s="32">
        <v>7200</v>
      </c>
      <c r="BG315" s="32"/>
    </row>
    <row r="316" spans="1:59" x14ac:dyDescent="0.3">
      <c r="A316" s="32" t="s">
        <v>210</v>
      </c>
      <c r="B316" s="23" t="s">
        <v>292</v>
      </c>
      <c r="C316" s="23" t="s">
        <v>81</v>
      </c>
      <c r="D316" s="23" t="s">
        <v>212</v>
      </c>
      <c r="E316" s="23" t="s">
        <v>90</v>
      </c>
      <c r="F316" s="23" t="s">
        <v>91</v>
      </c>
      <c r="G316" s="23" t="s">
        <v>5348</v>
      </c>
      <c r="H316" s="23" t="s">
        <v>5717</v>
      </c>
      <c r="I316" s="23">
        <v>400</v>
      </c>
      <c r="J316" s="23" t="s">
        <v>1109</v>
      </c>
      <c r="K316" s="23">
        <v>0</v>
      </c>
      <c r="L316" s="23">
        <v>5000</v>
      </c>
      <c r="M3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16" s="23" t="s">
        <v>4256</v>
      </c>
      <c r="O316" s="23" t="s">
        <v>1123</v>
      </c>
      <c r="P316" s="23" t="s">
        <v>560</v>
      </c>
      <c r="Q316" s="23">
        <v>400</v>
      </c>
      <c r="R3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6" s="77">
        <v>44986</v>
      </c>
      <c r="U316" s="23">
        <v>4</v>
      </c>
      <c r="V316" s="23" t="s">
        <v>83</v>
      </c>
      <c r="W316" s="23" t="s">
        <v>144</v>
      </c>
      <c r="Z316" s="10"/>
      <c r="AA316" s="32" t="str" cm="1">
        <f t="array" ref="AA316">IFERROR(TRANSPOSE(_xlfn._xlws.SORT(_xlfn.UNIQUE(_xlfn._xlws.FILTER(idTable[[Sub System Class]:[Sub System Class]],(idTable[[Asset Category]:[Asset Category]]=$N316)* (idTable[[Sub System Type]:[Sub System Type]]=$O316))))),"")</f>
        <v>All</v>
      </c>
      <c r="AJ316" s="32" cm="1">
        <f t="array" ref="AJ316:AW316">IFERROR(TRANSPOSE(_xlfn._xlws.SORT(_xlfn.UNIQUE(_xlfn._xlws.FILTER(idTable[[Equipment Size]:[Equipment Size]],(idTable[[Asset Category]:[Asset Category]]=$N316)* (idTable[[Sub System Type]:[Sub System Type]]=$O316)*(idTable[[Sub System Class]:[Sub System Class]]=$P316))))),"")</f>
        <v>200</v>
      </c>
      <c r="AK316" s="32">
        <v>400</v>
      </c>
      <c r="AL316" s="32">
        <v>600</v>
      </c>
      <c r="AM316" s="32">
        <v>800</v>
      </c>
      <c r="AN316" s="32">
        <v>1000</v>
      </c>
      <c r="AO316" s="32">
        <v>1200</v>
      </c>
      <c r="AP316" s="32">
        <v>1500</v>
      </c>
      <c r="AQ316" s="32">
        <v>2000</v>
      </c>
      <c r="AR316" s="32">
        <v>2400</v>
      </c>
      <c r="AS316" s="32">
        <v>3000</v>
      </c>
      <c r="AT316" s="32">
        <v>3600</v>
      </c>
      <c r="AU316" s="32">
        <v>4800</v>
      </c>
      <c r="AV316" s="32">
        <v>6000</v>
      </c>
      <c r="AW316" s="32">
        <v>7200</v>
      </c>
      <c r="BG316" s="32"/>
    </row>
    <row r="317" spans="1:59" x14ac:dyDescent="0.3">
      <c r="A317" s="32" t="s">
        <v>210</v>
      </c>
      <c r="B317" s="23" t="s">
        <v>297</v>
      </c>
      <c r="C317" s="23" t="s">
        <v>81</v>
      </c>
      <c r="D317" s="23" t="s">
        <v>212</v>
      </c>
      <c r="E317" s="23" t="s">
        <v>90</v>
      </c>
      <c r="F317" s="23" t="s">
        <v>91</v>
      </c>
      <c r="G317" s="23" t="s">
        <v>5348</v>
      </c>
      <c r="H317" s="23" t="s">
        <v>5718</v>
      </c>
      <c r="I317" s="23">
        <v>845</v>
      </c>
      <c r="J317" s="23" t="s">
        <v>1109</v>
      </c>
      <c r="K317" s="23">
        <v>0</v>
      </c>
      <c r="L317" s="23">
        <v>5000</v>
      </c>
      <c r="M3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17" s="23" t="s">
        <v>4256</v>
      </c>
      <c r="O317" s="23" t="s">
        <v>1123</v>
      </c>
      <c r="P317" s="23" t="s">
        <v>560</v>
      </c>
      <c r="Q317" s="23">
        <v>800</v>
      </c>
      <c r="R3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7" s="77">
        <v>44986</v>
      </c>
      <c r="U317" s="23">
        <v>4</v>
      </c>
      <c r="V317" s="23" t="s">
        <v>83</v>
      </c>
      <c r="W317" s="23" t="s">
        <v>298</v>
      </c>
      <c r="Z317" s="10"/>
      <c r="AA317" s="32" t="str" cm="1">
        <f t="array" ref="AA317">IFERROR(TRANSPOSE(_xlfn._xlws.SORT(_xlfn.UNIQUE(_xlfn._xlws.FILTER(idTable[[Sub System Class]:[Sub System Class]],(idTable[[Asset Category]:[Asset Category]]=$N317)* (idTable[[Sub System Type]:[Sub System Type]]=$O317))))),"")</f>
        <v>All</v>
      </c>
      <c r="AJ317" s="32" cm="1">
        <f t="array" ref="AJ317:AW317">IFERROR(TRANSPOSE(_xlfn._xlws.SORT(_xlfn.UNIQUE(_xlfn._xlws.FILTER(idTable[[Equipment Size]:[Equipment Size]],(idTable[[Asset Category]:[Asset Category]]=$N317)* (idTable[[Sub System Type]:[Sub System Type]]=$O317)*(idTable[[Sub System Class]:[Sub System Class]]=$P317))))),"")</f>
        <v>200</v>
      </c>
      <c r="AK317" s="32">
        <v>400</v>
      </c>
      <c r="AL317" s="32">
        <v>600</v>
      </c>
      <c r="AM317" s="32">
        <v>800</v>
      </c>
      <c r="AN317" s="32">
        <v>1000</v>
      </c>
      <c r="AO317" s="32">
        <v>1200</v>
      </c>
      <c r="AP317" s="32">
        <v>1500</v>
      </c>
      <c r="AQ317" s="32">
        <v>2000</v>
      </c>
      <c r="AR317" s="32">
        <v>2400</v>
      </c>
      <c r="AS317" s="32">
        <v>3000</v>
      </c>
      <c r="AT317" s="32">
        <v>3600</v>
      </c>
      <c r="AU317" s="32">
        <v>4800</v>
      </c>
      <c r="AV317" s="32">
        <v>6000</v>
      </c>
      <c r="AW317" s="32">
        <v>7200</v>
      </c>
      <c r="BG317" s="32"/>
    </row>
    <row r="318" spans="1:59" x14ac:dyDescent="0.3">
      <c r="A318" s="32" t="s">
        <v>210</v>
      </c>
      <c r="B318" s="23" t="s">
        <v>293</v>
      </c>
      <c r="C318" s="23" t="s">
        <v>81</v>
      </c>
      <c r="D318" s="23" t="s">
        <v>212</v>
      </c>
      <c r="E318" s="23" t="s">
        <v>90</v>
      </c>
      <c r="F318" s="23" t="s">
        <v>91</v>
      </c>
      <c r="G318" s="23" t="s">
        <v>5348</v>
      </c>
      <c r="H318" s="23" t="s">
        <v>5719</v>
      </c>
      <c r="I318" s="23">
        <v>595</v>
      </c>
      <c r="J318" s="23" t="s">
        <v>1109</v>
      </c>
      <c r="K318" s="23">
        <v>0</v>
      </c>
      <c r="L318" s="23">
        <v>5000</v>
      </c>
      <c r="M3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18" s="23" t="s">
        <v>4256</v>
      </c>
      <c r="O318" s="23" t="s">
        <v>1123</v>
      </c>
      <c r="P318" s="23" t="s">
        <v>560</v>
      </c>
      <c r="Q318" s="23">
        <v>600</v>
      </c>
      <c r="R3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8" s="77">
        <v>44986</v>
      </c>
      <c r="U318" s="23">
        <v>4</v>
      </c>
      <c r="V318" s="23" t="s">
        <v>83</v>
      </c>
      <c r="W318" s="23" t="s">
        <v>294</v>
      </c>
      <c r="Z318" s="10"/>
      <c r="AA318" s="32" t="str" cm="1">
        <f t="array" ref="AA318">IFERROR(TRANSPOSE(_xlfn._xlws.SORT(_xlfn.UNIQUE(_xlfn._xlws.FILTER(idTable[[Sub System Class]:[Sub System Class]],(idTable[[Asset Category]:[Asset Category]]=$N318)* (idTable[[Sub System Type]:[Sub System Type]]=$O318))))),"")</f>
        <v>All</v>
      </c>
      <c r="AJ318" s="32" cm="1">
        <f t="array" ref="AJ318:AW318">IFERROR(TRANSPOSE(_xlfn._xlws.SORT(_xlfn.UNIQUE(_xlfn._xlws.FILTER(idTable[[Equipment Size]:[Equipment Size]],(idTable[[Asset Category]:[Asset Category]]=$N318)* (idTable[[Sub System Type]:[Sub System Type]]=$O318)*(idTable[[Sub System Class]:[Sub System Class]]=$P318))))),"")</f>
        <v>200</v>
      </c>
      <c r="AK318" s="32">
        <v>400</v>
      </c>
      <c r="AL318" s="32">
        <v>600</v>
      </c>
      <c r="AM318" s="32">
        <v>800</v>
      </c>
      <c r="AN318" s="32">
        <v>1000</v>
      </c>
      <c r="AO318" s="32">
        <v>1200</v>
      </c>
      <c r="AP318" s="32">
        <v>1500</v>
      </c>
      <c r="AQ318" s="32">
        <v>2000</v>
      </c>
      <c r="AR318" s="32">
        <v>2400</v>
      </c>
      <c r="AS318" s="32">
        <v>3000</v>
      </c>
      <c r="AT318" s="32">
        <v>3600</v>
      </c>
      <c r="AU318" s="32">
        <v>4800</v>
      </c>
      <c r="AV318" s="32">
        <v>6000</v>
      </c>
      <c r="AW318" s="32">
        <v>7200</v>
      </c>
      <c r="BG318" s="32"/>
    </row>
    <row r="319" spans="1:59" x14ac:dyDescent="0.3">
      <c r="A319" s="32" t="s">
        <v>210</v>
      </c>
      <c r="B319" s="23" t="s">
        <v>295</v>
      </c>
      <c r="C319" s="23" t="s">
        <v>81</v>
      </c>
      <c r="D319" s="23" t="s">
        <v>212</v>
      </c>
      <c r="E319" s="23" t="s">
        <v>90</v>
      </c>
      <c r="F319" s="23" t="s">
        <v>91</v>
      </c>
      <c r="G319" s="23" t="s">
        <v>5348</v>
      </c>
      <c r="H319" s="61"/>
      <c r="I319" s="61">
        <v>155</v>
      </c>
      <c r="J319" s="23" t="s">
        <v>1109</v>
      </c>
      <c r="K319" s="61">
        <f t="shared" ref="K319:K321" si="11">2*1.34</f>
        <v>2.68</v>
      </c>
      <c r="L319" s="23">
        <v>5000</v>
      </c>
      <c r="M3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319" s="23" t="s">
        <v>4256</v>
      </c>
      <c r="O319" s="23" t="s">
        <v>1107</v>
      </c>
      <c r="P319" s="23" t="s">
        <v>560</v>
      </c>
      <c r="Q319" s="23">
        <v>200</v>
      </c>
      <c r="R3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1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19" s="77">
        <v>44986</v>
      </c>
      <c r="U319" s="23">
        <v>4</v>
      </c>
      <c r="V319" s="23" t="s">
        <v>83</v>
      </c>
      <c r="W319" s="23" t="s">
        <v>296</v>
      </c>
      <c r="Z319" s="10"/>
      <c r="AA319" s="32" t="str" cm="1">
        <f t="array" ref="AA319">IFERROR(TRANSPOSE(_xlfn._xlws.SORT(_xlfn.UNIQUE(_xlfn._xlws.FILTER(idTable[[Sub System Class]:[Sub System Class]],(idTable[[Asset Category]:[Asset Category]]=$N319)* (idTable[[Sub System Type]:[Sub System Type]]=$O319))))),"")</f>
        <v>All</v>
      </c>
      <c r="AJ319" s="32" cm="1">
        <f t="array" ref="AJ319:AW319">IFERROR(TRANSPOSE(_xlfn._xlws.SORT(_xlfn.UNIQUE(_xlfn._xlws.FILTER(idTable[[Equipment Size]:[Equipment Size]],(idTable[[Asset Category]:[Asset Category]]=$N319)* (idTable[[Sub System Type]:[Sub System Type]]=$O319)*(idTable[[Sub System Class]:[Sub System Class]]=$P319))))),"")</f>
        <v>200</v>
      </c>
      <c r="AK319" s="32">
        <v>400</v>
      </c>
      <c r="AL319" s="32">
        <v>600</v>
      </c>
      <c r="AM319" s="32">
        <v>800</v>
      </c>
      <c r="AN319" s="32">
        <v>1000</v>
      </c>
      <c r="AO319" s="32">
        <v>1200</v>
      </c>
      <c r="AP319" s="32">
        <v>1500</v>
      </c>
      <c r="AQ319" s="32">
        <v>2000</v>
      </c>
      <c r="AR319" s="32">
        <v>2400</v>
      </c>
      <c r="AS319" s="32">
        <v>3000</v>
      </c>
      <c r="AT319" s="32">
        <v>3600</v>
      </c>
      <c r="AU319" s="32">
        <v>4800</v>
      </c>
      <c r="AV319" s="32">
        <v>6000</v>
      </c>
      <c r="AW319" s="32">
        <v>7200</v>
      </c>
      <c r="BG319" s="32"/>
    </row>
    <row r="320" spans="1:59" x14ac:dyDescent="0.3">
      <c r="A320" s="32" t="s">
        <v>210</v>
      </c>
      <c r="B320" s="23" t="s">
        <v>279</v>
      </c>
      <c r="C320" s="23" t="s">
        <v>81</v>
      </c>
      <c r="D320" s="23" t="s">
        <v>212</v>
      </c>
      <c r="E320" s="23" t="s">
        <v>90</v>
      </c>
      <c r="F320" s="23" t="s">
        <v>91</v>
      </c>
      <c r="G320" s="23" t="s">
        <v>5348</v>
      </c>
      <c r="H320" s="61"/>
      <c r="I320" s="61">
        <v>645</v>
      </c>
      <c r="J320" s="23" t="s">
        <v>1109</v>
      </c>
      <c r="K320" s="61">
        <f t="shared" si="11"/>
        <v>2.68</v>
      </c>
      <c r="L320" s="23">
        <v>5000</v>
      </c>
      <c r="M3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320" s="23" t="s">
        <v>4256</v>
      </c>
      <c r="O320" s="23" t="s">
        <v>1107</v>
      </c>
      <c r="P320" s="23" t="s">
        <v>560</v>
      </c>
      <c r="Q320" s="23">
        <v>600</v>
      </c>
      <c r="R3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0" s="77">
        <v>44986</v>
      </c>
      <c r="U320" s="23">
        <v>4</v>
      </c>
      <c r="V320" s="23" t="s">
        <v>92</v>
      </c>
      <c r="W320" s="23" t="s">
        <v>280</v>
      </c>
      <c r="Z320" s="10"/>
      <c r="AA320" s="32" t="str" cm="1">
        <f t="array" ref="AA320">IFERROR(TRANSPOSE(_xlfn._xlws.SORT(_xlfn.UNIQUE(_xlfn._xlws.FILTER(idTable[[Sub System Class]:[Sub System Class]],(idTable[[Asset Category]:[Asset Category]]=$N320)* (idTable[[Sub System Type]:[Sub System Type]]=$O320))))),"")</f>
        <v>All</v>
      </c>
      <c r="AJ320" s="32" cm="1">
        <f t="array" ref="AJ320:AW320">IFERROR(TRANSPOSE(_xlfn._xlws.SORT(_xlfn.UNIQUE(_xlfn._xlws.FILTER(idTable[[Equipment Size]:[Equipment Size]],(idTable[[Asset Category]:[Asset Category]]=$N320)* (idTable[[Sub System Type]:[Sub System Type]]=$O320)*(idTable[[Sub System Class]:[Sub System Class]]=$P320))))),"")</f>
        <v>200</v>
      </c>
      <c r="AK320" s="32">
        <v>400</v>
      </c>
      <c r="AL320" s="32">
        <v>600</v>
      </c>
      <c r="AM320" s="32">
        <v>800</v>
      </c>
      <c r="AN320" s="32">
        <v>1000</v>
      </c>
      <c r="AO320" s="32">
        <v>1200</v>
      </c>
      <c r="AP320" s="32">
        <v>1500</v>
      </c>
      <c r="AQ320" s="32">
        <v>2000</v>
      </c>
      <c r="AR320" s="32">
        <v>2400</v>
      </c>
      <c r="AS320" s="32">
        <v>3000</v>
      </c>
      <c r="AT320" s="32">
        <v>3600</v>
      </c>
      <c r="AU320" s="32">
        <v>4800</v>
      </c>
      <c r="AV320" s="32">
        <v>6000</v>
      </c>
      <c r="AW320" s="32">
        <v>7200</v>
      </c>
      <c r="BG320" s="32"/>
    </row>
    <row r="321" spans="1:59" x14ac:dyDescent="0.3">
      <c r="A321" s="32" t="s">
        <v>210</v>
      </c>
      <c r="B321" s="23" t="s">
        <v>281</v>
      </c>
      <c r="C321" s="23" t="s">
        <v>81</v>
      </c>
      <c r="D321" s="23" t="s">
        <v>212</v>
      </c>
      <c r="E321" s="23" t="s">
        <v>90</v>
      </c>
      <c r="F321" s="23" t="s">
        <v>91</v>
      </c>
      <c r="G321" s="23" t="s">
        <v>5348</v>
      </c>
      <c r="H321" s="61"/>
      <c r="I321" s="61">
        <v>535</v>
      </c>
      <c r="J321" s="23" t="s">
        <v>1109</v>
      </c>
      <c r="K321" s="61">
        <f t="shared" si="11"/>
        <v>2.68</v>
      </c>
      <c r="L321" s="23">
        <v>5000</v>
      </c>
      <c r="M3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321" s="23" t="s">
        <v>4256</v>
      </c>
      <c r="O321" s="23" t="s">
        <v>1107</v>
      </c>
      <c r="P321" s="23" t="s">
        <v>560</v>
      </c>
      <c r="Q321" s="23">
        <v>600</v>
      </c>
      <c r="R3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1" s="77">
        <v>44986</v>
      </c>
      <c r="U321" s="23">
        <v>4</v>
      </c>
      <c r="V321" s="23" t="s">
        <v>92</v>
      </c>
      <c r="W321" s="23" t="s">
        <v>282</v>
      </c>
      <c r="Z321" s="10"/>
      <c r="AA321" s="32" t="str" cm="1">
        <f t="array" ref="AA321">IFERROR(TRANSPOSE(_xlfn._xlws.SORT(_xlfn.UNIQUE(_xlfn._xlws.FILTER(idTable[[Sub System Class]:[Sub System Class]],(idTable[[Asset Category]:[Asset Category]]=$N321)* (idTable[[Sub System Type]:[Sub System Type]]=$O321))))),"")</f>
        <v>All</v>
      </c>
      <c r="AJ321" s="32" cm="1">
        <f t="array" ref="AJ321:AW321">IFERROR(TRANSPOSE(_xlfn._xlws.SORT(_xlfn.UNIQUE(_xlfn._xlws.FILTER(idTable[[Equipment Size]:[Equipment Size]],(idTable[[Asset Category]:[Asset Category]]=$N321)* (idTable[[Sub System Type]:[Sub System Type]]=$O321)*(idTable[[Sub System Class]:[Sub System Class]]=$P321))))),"")</f>
        <v>200</v>
      </c>
      <c r="AK321" s="32">
        <v>400</v>
      </c>
      <c r="AL321" s="32">
        <v>600</v>
      </c>
      <c r="AM321" s="32">
        <v>800</v>
      </c>
      <c r="AN321" s="32">
        <v>1000</v>
      </c>
      <c r="AO321" s="32">
        <v>1200</v>
      </c>
      <c r="AP321" s="32">
        <v>1500</v>
      </c>
      <c r="AQ321" s="32">
        <v>2000</v>
      </c>
      <c r="AR321" s="32">
        <v>2400</v>
      </c>
      <c r="AS321" s="32">
        <v>3000</v>
      </c>
      <c r="AT321" s="32">
        <v>3600</v>
      </c>
      <c r="AU321" s="32">
        <v>4800</v>
      </c>
      <c r="AV321" s="32">
        <v>6000</v>
      </c>
      <c r="AW321" s="32">
        <v>7200</v>
      </c>
      <c r="BG321" s="32"/>
    </row>
    <row r="322" spans="1:59" x14ac:dyDescent="0.3">
      <c r="A322" s="32" t="s">
        <v>210</v>
      </c>
      <c r="B322" s="23" t="s">
        <v>302</v>
      </c>
      <c r="C322" s="23" t="s">
        <v>81</v>
      </c>
      <c r="D322" s="23" t="s">
        <v>212</v>
      </c>
      <c r="E322" s="23" t="s">
        <v>90</v>
      </c>
      <c r="F322" s="23" t="s">
        <v>91</v>
      </c>
      <c r="G322" s="23" t="s">
        <v>5348</v>
      </c>
      <c r="H322" s="61"/>
      <c r="I322" s="61">
        <v>680</v>
      </c>
      <c r="J322" s="23" t="s">
        <v>1109</v>
      </c>
      <c r="K322" s="61">
        <f>4*1.34</f>
        <v>5.36</v>
      </c>
      <c r="L322" s="23">
        <v>5000</v>
      </c>
      <c r="M3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322" s="23" t="s">
        <v>4256</v>
      </c>
      <c r="O322" s="23" t="s">
        <v>1107</v>
      </c>
      <c r="P322" s="23" t="s">
        <v>560</v>
      </c>
      <c r="Q322" s="23">
        <v>600</v>
      </c>
      <c r="R3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2" s="77">
        <v>44986</v>
      </c>
      <c r="U322" s="23">
        <v>4</v>
      </c>
      <c r="V322" s="23" t="s">
        <v>83</v>
      </c>
      <c r="W322" s="23" t="s">
        <v>303</v>
      </c>
      <c r="Z322" s="10"/>
      <c r="AA322" s="32" t="str" cm="1">
        <f t="array" ref="AA322">IFERROR(TRANSPOSE(_xlfn._xlws.SORT(_xlfn.UNIQUE(_xlfn._xlws.FILTER(idTable[[Sub System Class]:[Sub System Class]],(idTable[[Asset Category]:[Asset Category]]=$N322)* (idTable[[Sub System Type]:[Sub System Type]]=$O322))))),"")</f>
        <v>All</v>
      </c>
      <c r="AJ322" s="32" cm="1">
        <f t="array" ref="AJ322:AW322">IFERROR(TRANSPOSE(_xlfn._xlws.SORT(_xlfn.UNIQUE(_xlfn._xlws.FILTER(idTable[[Equipment Size]:[Equipment Size]],(idTable[[Asset Category]:[Asset Category]]=$N322)* (idTable[[Sub System Type]:[Sub System Type]]=$O322)*(idTable[[Sub System Class]:[Sub System Class]]=$P322))))),"")</f>
        <v>200</v>
      </c>
      <c r="AK322" s="32">
        <v>400</v>
      </c>
      <c r="AL322" s="32">
        <v>600</v>
      </c>
      <c r="AM322" s="32">
        <v>800</v>
      </c>
      <c r="AN322" s="32">
        <v>1000</v>
      </c>
      <c r="AO322" s="32">
        <v>1200</v>
      </c>
      <c r="AP322" s="32">
        <v>1500</v>
      </c>
      <c r="AQ322" s="32">
        <v>2000</v>
      </c>
      <c r="AR322" s="32">
        <v>2400</v>
      </c>
      <c r="AS322" s="32">
        <v>3000</v>
      </c>
      <c r="AT322" s="32">
        <v>3600</v>
      </c>
      <c r="AU322" s="32">
        <v>4800</v>
      </c>
      <c r="AV322" s="32">
        <v>6000</v>
      </c>
      <c r="AW322" s="32">
        <v>7200</v>
      </c>
      <c r="BG322" s="32"/>
    </row>
    <row r="323" spans="1:59" x14ac:dyDescent="0.3">
      <c r="A323" s="32" t="s">
        <v>210</v>
      </c>
      <c r="B323" s="23" t="s">
        <v>304</v>
      </c>
      <c r="C323" s="23" t="s">
        <v>81</v>
      </c>
      <c r="D323" s="23" t="s">
        <v>212</v>
      </c>
      <c r="E323" s="23" t="s">
        <v>90</v>
      </c>
      <c r="F323" s="23" t="s">
        <v>91</v>
      </c>
      <c r="G323" s="23" t="s">
        <v>5348</v>
      </c>
      <c r="H323" s="23" t="s">
        <v>5720</v>
      </c>
      <c r="I323" s="23">
        <v>435</v>
      </c>
      <c r="J323" s="23" t="s">
        <v>1109</v>
      </c>
      <c r="K323" s="23">
        <v>0</v>
      </c>
      <c r="L323" s="23">
        <v>5000</v>
      </c>
      <c r="M3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23" s="23" t="s">
        <v>4256</v>
      </c>
      <c r="O323" s="23" t="s">
        <v>1123</v>
      </c>
      <c r="P323" s="23" t="s">
        <v>560</v>
      </c>
      <c r="Q323" s="23">
        <v>400</v>
      </c>
      <c r="R3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3" s="77">
        <v>44986</v>
      </c>
      <c r="U323" s="23">
        <v>4</v>
      </c>
      <c r="V323" s="23" t="s">
        <v>83</v>
      </c>
      <c r="W323" s="23" t="s">
        <v>303</v>
      </c>
      <c r="Z323" s="10"/>
      <c r="AA323" s="32" t="str" cm="1">
        <f t="array" ref="AA323">IFERROR(TRANSPOSE(_xlfn._xlws.SORT(_xlfn.UNIQUE(_xlfn._xlws.FILTER(idTable[[Sub System Class]:[Sub System Class]],(idTable[[Asset Category]:[Asset Category]]=$N323)* (idTable[[Sub System Type]:[Sub System Type]]=$O323))))),"")</f>
        <v>All</v>
      </c>
      <c r="AJ323" s="32" cm="1">
        <f t="array" ref="AJ323:AW323">IFERROR(TRANSPOSE(_xlfn._xlws.SORT(_xlfn.UNIQUE(_xlfn._xlws.FILTER(idTable[[Equipment Size]:[Equipment Size]],(idTable[[Asset Category]:[Asset Category]]=$N323)* (idTable[[Sub System Type]:[Sub System Type]]=$O323)*(idTable[[Sub System Class]:[Sub System Class]]=$P323))))),"")</f>
        <v>200</v>
      </c>
      <c r="AK323" s="32">
        <v>400</v>
      </c>
      <c r="AL323" s="32">
        <v>600</v>
      </c>
      <c r="AM323" s="32">
        <v>800</v>
      </c>
      <c r="AN323" s="32">
        <v>1000</v>
      </c>
      <c r="AO323" s="32">
        <v>1200</v>
      </c>
      <c r="AP323" s="32">
        <v>1500</v>
      </c>
      <c r="AQ323" s="32">
        <v>2000</v>
      </c>
      <c r="AR323" s="32">
        <v>2400</v>
      </c>
      <c r="AS323" s="32">
        <v>3000</v>
      </c>
      <c r="AT323" s="32">
        <v>3600</v>
      </c>
      <c r="AU323" s="32">
        <v>4800</v>
      </c>
      <c r="AV323" s="32">
        <v>6000</v>
      </c>
      <c r="AW323" s="32">
        <v>7200</v>
      </c>
      <c r="BG323" s="32"/>
    </row>
    <row r="324" spans="1:59" x14ac:dyDescent="0.3">
      <c r="A324" s="32" t="s">
        <v>210</v>
      </c>
      <c r="B324" s="23" t="s">
        <v>255</v>
      </c>
      <c r="C324" s="23" t="s">
        <v>81</v>
      </c>
      <c r="D324" s="23" t="s">
        <v>212</v>
      </c>
      <c r="E324" s="23" t="s">
        <v>90</v>
      </c>
      <c r="F324" s="23" t="s">
        <v>91</v>
      </c>
      <c r="G324" s="23" t="s">
        <v>5348</v>
      </c>
      <c r="H324" s="23" t="s">
        <v>5721</v>
      </c>
      <c r="I324" s="23">
        <v>1320</v>
      </c>
      <c r="J324" s="23" t="s">
        <v>1109</v>
      </c>
      <c r="K324" s="23">
        <v>0</v>
      </c>
      <c r="L324" s="23">
        <v>5000</v>
      </c>
      <c r="M3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H-VAV-NO--1500</v>
      </c>
      <c r="N324" s="23" t="s">
        <v>4256</v>
      </c>
      <c r="O324" s="23" t="s">
        <v>1123</v>
      </c>
      <c r="P324" s="23" t="s">
        <v>560</v>
      </c>
      <c r="Q324" s="23">
        <v>1500</v>
      </c>
      <c r="R3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4" s="77">
        <v>44986</v>
      </c>
      <c r="U324" s="23">
        <v>5</v>
      </c>
      <c r="V324" s="23" t="s">
        <v>92</v>
      </c>
      <c r="W324" s="23" t="s">
        <v>109</v>
      </c>
      <c r="Z324" s="10"/>
      <c r="AA324" s="32" t="str" cm="1">
        <f t="array" ref="AA324">IFERROR(TRANSPOSE(_xlfn._xlws.SORT(_xlfn.UNIQUE(_xlfn._xlws.FILTER(idTable[[Sub System Class]:[Sub System Class]],(idTable[[Asset Category]:[Asset Category]]=$N324)* (idTable[[Sub System Type]:[Sub System Type]]=$O324))))),"")</f>
        <v>All</v>
      </c>
      <c r="AJ324" s="32" cm="1">
        <f t="array" ref="AJ324:AW324">IFERROR(TRANSPOSE(_xlfn._xlws.SORT(_xlfn.UNIQUE(_xlfn._xlws.FILTER(idTable[[Equipment Size]:[Equipment Size]],(idTable[[Asset Category]:[Asset Category]]=$N324)* (idTable[[Sub System Type]:[Sub System Type]]=$O324)*(idTable[[Sub System Class]:[Sub System Class]]=$P324))))),"")</f>
        <v>200</v>
      </c>
      <c r="AK324" s="32">
        <v>400</v>
      </c>
      <c r="AL324" s="32">
        <v>600</v>
      </c>
      <c r="AM324" s="32">
        <v>800</v>
      </c>
      <c r="AN324" s="32">
        <v>1000</v>
      </c>
      <c r="AO324" s="32">
        <v>1200</v>
      </c>
      <c r="AP324" s="32">
        <v>1500</v>
      </c>
      <c r="AQ324" s="32">
        <v>2000</v>
      </c>
      <c r="AR324" s="32">
        <v>2400</v>
      </c>
      <c r="AS324" s="32">
        <v>3000</v>
      </c>
      <c r="AT324" s="32">
        <v>3600</v>
      </c>
      <c r="AU324" s="32">
        <v>4800</v>
      </c>
      <c r="AV324" s="32">
        <v>6000</v>
      </c>
      <c r="AW324" s="32">
        <v>7200</v>
      </c>
      <c r="BG324" s="32"/>
    </row>
    <row r="325" spans="1:59" x14ac:dyDescent="0.3">
      <c r="A325" s="32" t="s">
        <v>210</v>
      </c>
      <c r="B325" s="23" t="s">
        <v>253</v>
      </c>
      <c r="C325" s="23" t="s">
        <v>81</v>
      </c>
      <c r="D325" s="23" t="s">
        <v>212</v>
      </c>
      <c r="E325" s="23" t="s">
        <v>90</v>
      </c>
      <c r="F325" s="23" t="s">
        <v>91</v>
      </c>
      <c r="G325" s="23" t="s">
        <v>5348</v>
      </c>
      <c r="H325" s="23" t="s">
        <v>5722</v>
      </c>
      <c r="I325" s="23">
        <v>600</v>
      </c>
      <c r="J325" s="23" t="s">
        <v>1109</v>
      </c>
      <c r="K325" s="23">
        <v>0</v>
      </c>
      <c r="L325" s="23">
        <v>5000</v>
      </c>
      <c r="M3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25" s="23" t="s">
        <v>4256</v>
      </c>
      <c r="O325" s="23" t="s">
        <v>1123</v>
      </c>
      <c r="P325" s="23" t="s">
        <v>560</v>
      </c>
      <c r="Q325" s="23">
        <v>600</v>
      </c>
      <c r="R3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5" s="77">
        <v>44986</v>
      </c>
      <c r="U325" s="23">
        <v>5</v>
      </c>
      <c r="V325" s="23" t="s">
        <v>92</v>
      </c>
      <c r="W325" s="23" t="s">
        <v>254</v>
      </c>
      <c r="Z325" s="10"/>
      <c r="AA325" s="32" t="str" cm="1">
        <f t="array" ref="AA325">IFERROR(TRANSPOSE(_xlfn._xlws.SORT(_xlfn.UNIQUE(_xlfn._xlws.FILTER(idTable[[Sub System Class]:[Sub System Class]],(idTable[[Asset Category]:[Asset Category]]=$N325)* (idTable[[Sub System Type]:[Sub System Type]]=$O325))))),"")</f>
        <v>All</v>
      </c>
      <c r="AJ325" s="32" cm="1">
        <f t="array" ref="AJ325:AW325">IFERROR(TRANSPOSE(_xlfn._xlws.SORT(_xlfn.UNIQUE(_xlfn._xlws.FILTER(idTable[[Equipment Size]:[Equipment Size]],(idTable[[Asset Category]:[Asset Category]]=$N325)* (idTable[[Sub System Type]:[Sub System Type]]=$O325)*(idTable[[Sub System Class]:[Sub System Class]]=$P325))))),"")</f>
        <v>200</v>
      </c>
      <c r="AK325" s="32">
        <v>400</v>
      </c>
      <c r="AL325" s="32">
        <v>600</v>
      </c>
      <c r="AM325" s="32">
        <v>800</v>
      </c>
      <c r="AN325" s="32">
        <v>1000</v>
      </c>
      <c r="AO325" s="32">
        <v>1200</v>
      </c>
      <c r="AP325" s="32">
        <v>1500</v>
      </c>
      <c r="AQ325" s="32">
        <v>2000</v>
      </c>
      <c r="AR325" s="32">
        <v>2400</v>
      </c>
      <c r="AS325" s="32">
        <v>3000</v>
      </c>
      <c r="AT325" s="32">
        <v>3600</v>
      </c>
      <c r="AU325" s="32">
        <v>4800</v>
      </c>
      <c r="AV325" s="32">
        <v>6000</v>
      </c>
      <c r="AW325" s="32">
        <v>7200</v>
      </c>
      <c r="BG325" s="32"/>
    </row>
    <row r="326" spans="1:59" x14ac:dyDescent="0.3">
      <c r="A326" s="32" t="s">
        <v>210</v>
      </c>
      <c r="B326" s="23" t="s">
        <v>252</v>
      </c>
      <c r="C326" s="23" t="s">
        <v>81</v>
      </c>
      <c r="D326" s="23" t="s">
        <v>212</v>
      </c>
      <c r="E326" s="23" t="s">
        <v>90</v>
      </c>
      <c r="F326" s="23" t="s">
        <v>91</v>
      </c>
      <c r="G326" s="23" t="s">
        <v>5348</v>
      </c>
      <c r="H326" s="23" t="s">
        <v>5723</v>
      </c>
      <c r="I326" s="23">
        <v>405</v>
      </c>
      <c r="J326" s="23" t="s">
        <v>1109</v>
      </c>
      <c r="K326" s="23">
        <v>0</v>
      </c>
      <c r="L326" s="23">
        <v>5000</v>
      </c>
      <c r="M3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26" s="23" t="s">
        <v>4256</v>
      </c>
      <c r="O326" s="23" t="s">
        <v>1123</v>
      </c>
      <c r="P326" s="23" t="s">
        <v>560</v>
      </c>
      <c r="Q326" s="23">
        <v>400</v>
      </c>
      <c r="R3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6" s="77">
        <v>44986</v>
      </c>
      <c r="U326" s="23">
        <v>5</v>
      </c>
      <c r="V326" s="23" t="s">
        <v>92</v>
      </c>
      <c r="W326" s="23" t="s">
        <v>112</v>
      </c>
      <c r="Z326" s="10"/>
      <c r="AA326" s="32" t="str" cm="1">
        <f t="array" ref="AA326">IFERROR(TRANSPOSE(_xlfn._xlws.SORT(_xlfn.UNIQUE(_xlfn._xlws.FILTER(idTable[[Sub System Class]:[Sub System Class]],(idTable[[Asset Category]:[Asset Category]]=$N326)* (idTable[[Sub System Type]:[Sub System Type]]=$O326))))),"")</f>
        <v>All</v>
      </c>
      <c r="AJ326" s="32" cm="1">
        <f t="array" ref="AJ326:AW326">IFERROR(TRANSPOSE(_xlfn._xlws.SORT(_xlfn.UNIQUE(_xlfn._xlws.FILTER(idTable[[Equipment Size]:[Equipment Size]],(idTable[[Asset Category]:[Asset Category]]=$N326)* (idTable[[Sub System Type]:[Sub System Type]]=$O326)*(idTable[[Sub System Class]:[Sub System Class]]=$P326))))),"")</f>
        <v>200</v>
      </c>
      <c r="AK326" s="32">
        <v>400</v>
      </c>
      <c r="AL326" s="32">
        <v>600</v>
      </c>
      <c r="AM326" s="32">
        <v>800</v>
      </c>
      <c r="AN326" s="32">
        <v>1000</v>
      </c>
      <c r="AO326" s="32">
        <v>1200</v>
      </c>
      <c r="AP326" s="32">
        <v>1500</v>
      </c>
      <c r="AQ326" s="32">
        <v>2000</v>
      </c>
      <c r="AR326" s="32">
        <v>2400</v>
      </c>
      <c r="AS326" s="32">
        <v>3000</v>
      </c>
      <c r="AT326" s="32">
        <v>3600</v>
      </c>
      <c r="AU326" s="32">
        <v>4800</v>
      </c>
      <c r="AV326" s="32">
        <v>6000</v>
      </c>
      <c r="AW326" s="32">
        <v>7200</v>
      </c>
      <c r="BG326" s="32"/>
    </row>
    <row r="327" spans="1:59" x14ac:dyDescent="0.3">
      <c r="A327" s="32" t="s">
        <v>210</v>
      </c>
      <c r="B327" s="23" t="s">
        <v>250</v>
      </c>
      <c r="C327" s="23" t="s">
        <v>81</v>
      </c>
      <c r="D327" s="23" t="s">
        <v>212</v>
      </c>
      <c r="E327" s="23" t="s">
        <v>90</v>
      </c>
      <c r="F327" s="23" t="s">
        <v>91</v>
      </c>
      <c r="G327" s="23" t="s">
        <v>5348</v>
      </c>
      <c r="H327" s="23" t="s">
        <v>5724</v>
      </c>
      <c r="I327" s="23">
        <v>1210</v>
      </c>
      <c r="J327" s="23" t="s">
        <v>1109</v>
      </c>
      <c r="K327" s="23">
        <v>0</v>
      </c>
      <c r="L327" s="23">
        <v>5000</v>
      </c>
      <c r="M3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H-VAV-NO--1200</v>
      </c>
      <c r="N327" s="23" t="s">
        <v>4256</v>
      </c>
      <c r="O327" s="23" t="s">
        <v>1123</v>
      </c>
      <c r="P327" s="23" t="s">
        <v>560</v>
      </c>
      <c r="Q327" s="23">
        <v>1200</v>
      </c>
      <c r="R3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7" s="77">
        <v>44986</v>
      </c>
      <c r="U327" s="23">
        <v>5</v>
      </c>
      <c r="V327" s="23" t="s">
        <v>92</v>
      </c>
      <c r="W327" s="23" t="s">
        <v>112</v>
      </c>
      <c r="Z327" s="10"/>
      <c r="AA327" s="32" t="str" cm="1">
        <f t="array" ref="AA327">IFERROR(TRANSPOSE(_xlfn._xlws.SORT(_xlfn.UNIQUE(_xlfn._xlws.FILTER(idTable[[Sub System Class]:[Sub System Class]],(idTable[[Asset Category]:[Asset Category]]=$N327)* (idTable[[Sub System Type]:[Sub System Type]]=$O327))))),"")</f>
        <v>All</v>
      </c>
      <c r="AJ327" s="32" cm="1">
        <f t="array" ref="AJ327:AW327">IFERROR(TRANSPOSE(_xlfn._xlws.SORT(_xlfn.UNIQUE(_xlfn._xlws.FILTER(idTable[[Equipment Size]:[Equipment Size]],(idTable[[Asset Category]:[Asset Category]]=$N327)* (idTable[[Sub System Type]:[Sub System Type]]=$O327)*(idTable[[Sub System Class]:[Sub System Class]]=$P327))))),"")</f>
        <v>200</v>
      </c>
      <c r="AK327" s="32">
        <v>400</v>
      </c>
      <c r="AL327" s="32">
        <v>600</v>
      </c>
      <c r="AM327" s="32">
        <v>800</v>
      </c>
      <c r="AN327" s="32">
        <v>1000</v>
      </c>
      <c r="AO327" s="32">
        <v>1200</v>
      </c>
      <c r="AP327" s="32">
        <v>1500</v>
      </c>
      <c r="AQ327" s="32">
        <v>2000</v>
      </c>
      <c r="AR327" s="32">
        <v>2400</v>
      </c>
      <c r="AS327" s="32">
        <v>3000</v>
      </c>
      <c r="AT327" s="32">
        <v>3600</v>
      </c>
      <c r="AU327" s="32">
        <v>4800</v>
      </c>
      <c r="AV327" s="32">
        <v>6000</v>
      </c>
      <c r="AW327" s="32">
        <v>7200</v>
      </c>
      <c r="BG327" s="32"/>
    </row>
    <row r="328" spans="1:59" x14ac:dyDescent="0.3">
      <c r="A328" s="32" t="s">
        <v>210</v>
      </c>
      <c r="B328" s="23" t="s">
        <v>251</v>
      </c>
      <c r="C328" s="23" t="s">
        <v>81</v>
      </c>
      <c r="D328" s="23" t="s">
        <v>212</v>
      </c>
      <c r="E328" s="23" t="s">
        <v>90</v>
      </c>
      <c r="F328" s="23" t="s">
        <v>91</v>
      </c>
      <c r="G328" s="23" t="s">
        <v>5348</v>
      </c>
      <c r="H328" s="23" t="s">
        <v>5725</v>
      </c>
      <c r="I328" s="23">
        <v>1015</v>
      </c>
      <c r="J328" s="23" t="s">
        <v>1109</v>
      </c>
      <c r="K328" s="23">
        <f>3*1.34</f>
        <v>4.0200000000000005</v>
      </c>
      <c r="L328" s="23">
        <v>5000</v>
      </c>
      <c r="M3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328" s="23" t="s">
        <v>4256</v>
      </c>
      <c r="O328" s="23" t="s">
        <v>1107</v>
      </c>
      <c r="P328" s="23" t="s">
        <v>560</v>
      </c>
      <c r="Q328" s="23">
        <v>1000</v>
      </c>
      <c r="R3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8" s="77">
        <v>44986</v>
      </c>
      <c r="U328" s="23">
        <v>5</v>
      </c>
      <c r="V328" s="23" t="s">
        <v>92</v>
      </c>
      <c r="W328" s="23" t="s">
        <v>115</v>
      </c>
      <c r="Z328" s="10"/>
      <c r="AA328" s="32" t="str" cm="1">
        <f t="array" ref="AA328">IFERROR(TRANSPOSE(_xlfn._xlws.SORT(_xlfn.UNIQUE(_xlfn._xlws.FILTER(idTable[[Sub System Class]:[Sub System Class]],(idTable[[Asset Category]:[Asset Category]]=$N328)* (idTable[[Sub System Type]:[Sub System Type]]=$O328))))),"")</f>
        <v>All</v>
      </c>
      <c r="AJ328" s="32" cm="1">
        <f t="array" ref="AJ328:AW328">IFERROR(TRANSPOSE(_xlfn._xlws.SORT(_xlfn.UNIQUE(_xlfn._xlws.FILTER(idTable[[Equipment Size]:[Equipment Size]],(idTable[[Asset Category]:[Asset Category]]=$N328)* (idTable[[Sub System Type]:[Sub System Type]]=$O328)*(idTable[[Sub System Class]:[Sub System Class]]=$P328))))),"")</f>
        <v>200</v>
      </c>
      <c r="AK328" s="32">
        <v>400</v>
      </c>
      <c r="AL328" s="32">
        <v>600</v>
      </c>
      <c r="AM328" s="32">
        <v>800</v>
      </c>
      <c r="AN328" s="32">
        <v>1000</v>
      </c>
      <c r="AO328" s="32">
        <v>1200</v>
      </c>
      <c r="AP328" s="32">
        <v>1500</v>
      </c>
      <c r="AQ328" s="32">
        <v>2000</v>
      </c>
      <c r="AR328" s="32">
        <v>2400</v>
      </c>
      <c r="AS328" s="32">
        <v>3000</v>
      </c>
      <c r="AT328" s="32">
        <v>3600</v>
      </c>
      <c r="AU328" s="32">
        <v>4800</v>
      </c>
      <c r="AV328" s="32">
        <v>6000</v>
      </c>
      <c r="AW328" s="32">
        <v>7200</v>
      </c>
      <c r="BG328" s="32"/>
    </row>
    <row r="329" spans="1:59" x14ac:dyDescent="0.3">
      <c r="A329" s="32" t="s">
        <v>210</v>
      </c>
      <c r="B329" s="23" t="s">
        <v>248</v>
      </c>
      <c r="C329" s="23" t="s">
        <v>81</v>
      </c>
      <c r="D329" s="23" t="s">
        <v>212</v>
      </c>
      <c r="E329" s="23" t="s">
        <v>90</v>
      </c>
      <c r="F329" s="23" t="s">
        <v>91</v>
      </c>
      <c r="G329" s="23" t="s">
        <v>5348</v>
      </c>
      <c r="H329" s="23" t="s">
        <v>5726</v>
      </c>
      <c r="I329" s="23">
        <v>370</v>
      </c>
      <c r="J329" s="23" t="s">
        <v>1109</v>
      </c>
      <c r="K329" s="23">
        <f t="shared" ref="K329" si="12">2*1.34</f>
        <v>2.68</v>
      </c>
      <c r="L329" s="23">
        <v>5000</v>
      </c>
      <c r="M3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29" s="23" t="s">
        <v>4256</v>
      </c>
      <c r="O329" s="23" t="s">
        <v>1107</v>
      </c>
      <c r="P329" s="23" t="s">
        <v>560</v>
      </c>
      <c r="Q329" s="23">
        <v>400</v>
      </c>
      <c r="R3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2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29" s="77">
        <v>44986</v>
      </c>
      <c r="U329" s="23">
        <v>5</v>
      </c>
      <c r="V329" s="23" t="s">
        <v>92</v>
      </c>
      <c r="W329" s="23" t="s">
        <v>117</v>
      </c>
      <c r="Z329" s="10"/>
      <c r="AA329" s="32" t="str" cm="1">
        <f t="array" ref="AA329">IFERROR(TRANSPOSE(_xlfn._xlws.SORT(_xlfn.UNIQUE(_xlfn._xlws.FILTER(idTable[[Sub System Class]:[Sub System Class]],(idTable[[Asset Category]:[Asset Category]]=$N329)* (idTable[[Sub System Type]:[Sub System Type]]=$O329))))),"")</f>
        <v>All</v>
      </c>
      <c r="AJ329" s="32" cm="1">
        <f t="array" ref="AJ329:AW329">IFERROR(TRANSPOSE(_xlfn._xlws.SORT(_xlfn.UNIQUE(_xlfn._xlws.FILTER(idTable[[Equipment Size]:[Equipment Size]],(idTable[[Asset Category]:[Asset Category]]=$N329)* (idTable[[Sub System Type]:[Sub System Type]]=$O329)*(idTable[[Sub System Class]:[Sub System Class]]=$P329))))),"")</f>
        <v>200</v>
      </c>
      <c r="AK329" s="32">
        <v>400</v>
      </c>
      <c r="AL329" s="32">
        <v>600</v>
      </c>
      <c r="AM329" s="32">
        <v>800</v>
      </c>
      <c r="AN329" s="32">
        <v>1000</v>
      </c>
      <c r="AO329" s="32">
        <v>1200</v>
      </c>
      <c r="AP329" s="32">
        <v>1500</v>
      </c>
      <c r="AQ329" s="32">
        <v>2000</v>
      </c>
      <c r="AR329" s="32">
        <v>2400</v>
      </c>
      <c r="AS329" s="32">
        <v>3000</v>
      </c>
      <c r="AT329" s="32">
        <v>3600</v>
      </c>
      <c r="AU329" s="32">
        <v>4800</v>
      </c>
      <c r="AV329" s="32">
        <v>6000</v>
      </c>
      <c r="AW329" s="32">
        <v>7200</v>
      </c>
      <c r="BG329" s="32"/>
    </row>
    <row r="330" spans="1:59" x14ac:dyDescent="0.3">
      <c r="A330" s="32" t="s">
        <v>210</v>
      </c>
      <c r="B330" s="23" t="s">
        <v>249</v>
      </c>
      <c r="C330" s="23" t="s">
        <v>81</v>
      </c>
      <c r="D330" s="23" t="s">
        <v>212</v>
      </c>
      <c r="E330" s="23" t="s">
        <v>90</v>
      </c>
      <c r="F330" s="23" t="s">
        <v>91</v>
      </c>
      <c r="G330" s="23" t="s">
        <v>5348</v>
      </c>
      <c r="H330" s="23" t="s">
        <v>5727</v>
      </c>
      <c r="I330" s="23">
        <v>505</v>
      </c>
      <c r="J330" s="23" t="s">
        <v>1109</v>
      </c>
      <c r="K330" s="23">
        <v>0</v>
      </c>
      <c r="L330" s="23">
        <v>5000</v>
      </c>
      <c r="M3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30" s="23" t="s">
        <v>4256</v>
      </c>
      <c r="O330" s="23" t="s">
        <v>1123</v>
      </c>
      <c r="P330" s="23" t="s">
        <v>560</v>
      </c>
      <c r="Q330" s="23">
        <v>600</v>
      </c>
      <c r="R3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0" s="77">
        <v>44986</v>
      </c>
      <c r="U330" s="23">
        <v>5</v>
      </c>
      <c r="V330" s="23" t="s">
        <v>92</v>
      </c>
      <c r="W330" s="23" t="s">
        <v>117</v>
      </c>
      <c r="Z330" s="10"/>
      <c r="AA330" s="32" t="str" cm="1">
        <f t="array" ref="AA330">IFERROR(TRANSPOSE(_xlfn._xlws.SORT(_xlfn.UNIQUE(_xlfn._xlws.FILTER(idTable[[Sub System Class]:[Sub System Class]],(idTable[[Asset Category]:[Asset Category]]=$N330)* (idTable[[Sub System Type]:[Sub System Type]]=$O330))))),"")</f>
        <v>All</v>
      </c>
      <c r="AJ330" s="32" cm="1">
        <f t="array" ref="AJ330:AW330">IFERROR(TRANSPOSE(_xlfn._xlws.SORT(_xlfn.UNIQUE(_xlfn._xlws.FILTER(idTable[[Equipment Size]:[Equipment Size]],(idTable[[Asset Category]:[Asset Category]]=$N330)* (idTable[[Sub System Type]:[Sub System Type]]=$O330)*(idTable[[Sub System Class]:[Sub System Class]]=$P330))))),"")</f>
        <v>200</v>
      </c>
      <c r="AK330" s="32">
        <v>400</v>
      </c>
      <c r="AL330" s="32">
        <v>600</v>
      </c>
      <c r="AM330" s="32">
        <v>800</v>
      </c>
      <c r="AN330" s="32">
        <v>1000</v>
      </c>
      <c r="AO330" s="32">
        <v>1200</v>
      </c>
      <c r="AP330" s="32">
        <v>1500</v>
      </c>
      <c r="AQ330" s="32">
        <v>2000</v>
      </c>
      <c r="AR330" s="32">
        <v>2400</v>
      </c>
      <c r="AS330" s="32">
        <v>3000</v>
      </c>
      <c r="AT330" s="32">
        <v>3600</v>
      </c>
      <c r="AU330" s="32">
        <v>4800</v>
      </c>
      <c r="AV330" s="32">
        <v>6000</v>
      </c>
      <c r="AW330" s="32">
        <v>7200</v>
      </c>
      <c r="BG330" s="32"/>
    </row>
    <row r="331" spans="1:59" x14ac:dyDescent="0.3">
      <c r="A331" s="32" t="s">
        <v>210</v>
      </c>
      <c r="B331" s="23" t="s">
        <v>257</v>
      </c>
      <c r="C331" s="23" t="s">
        <v>81</v>
      </c>
      <c r="D331" s="23" t="s">
        <v>212</v>
      </c>
      <c r="E331" s="23" t="s">
        <v>90</v>
      </c>
      <c r="F331" s="23" t="s">
        <v>91</v>
      </c>
      <c r="G331" s="23" t="s">
        <v>5348</v>
      </c>
      <c r="H331" s="23" t="s">
        <v>5728</v>
      </c>
      <c r="I331" s="23">
        <v>980</v>
      </c>
      <c r="J331" s="23" t="s">
        <v>1109</v>
      </c>
      <c r="K331" s="23">
        <v>0</v>
      </c>
      <c r="L331" s="23">
        <v>5000</v>
      </c>
      <c r="M3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31" s="23" t="s">
        <v>4256</v>
      </c>
      <c r="O331" s="23" t="s">
        <v>1123</v>
      </c>
      <c r="P331" s="23" t="s">
        <v>560</v>
      </c>
      <c r="Q331" s="23">
        <v>1000</v>
      </c>
      <c r="R3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1" s="77">
        <v>44986</v>
      </c>
      <c r="U331" s="23">
        <v>5</v>
      </c>
      <c r="V331" s="23" t="s">
        <v>83</v>
      </c>
      <c r="W331" s="23" t="s">
        <v>258</v>
      </c>
      <c r="Z331" s="10"/>
      <c r="AA331" s="32" t="str" cm="1">
        <f t="array" ref="AA331">IFERROR(TRANSPOSE(_xlfn._xlws.SORT(_xlfn.UNIQUE(_xlfn._xlws.FILTER(idTable[[Sub System Class]:[Sub System Class]],(idTable[[Asset Category]:[Asset Category]]=$N331)* (idTable[[Sub System Type]:[Sub System Type]]=$O331))))),"")</f>
        <v>All</v>
      </c>
      <c r="AJ331" s="32" cm="1">
        <f t="array" ref="AJ331:AW331">IFERROR(TRANSPOSE(_xlfn._xlws.SORT(_xlfn.UNIQUE(_xlfn._xlws.FILTER(idTable[[Equipment Size]:[Equipment Size]],(idTable[[Asset Category]:[Asset Category]]=$N331)* (idTable[[Sub System Type]:[Sub System Type]]=$O331)*(idTable[[Sub System Class]:[Sub System Class]]=$P331))))),"")</f>
        <v>200</v>
      </c>
      <c r="AK331" s="32">
        <v>400</v>
      </c>
      <c r="AL331" s="32">
        <v>600</v>
      </c>
      <c r="AM331" s="32">
        <v>800</v>
      </c>
      <c r="AN331" s="32">
        <v>1000</v>
      </c>
      <c r="AO331" s="32">
        <v>1200</v>
      </c>
      <c r="AP331" s="32">
        <v>1500</v>
      </c>
      <c r="AQ331" s="32">
        <v>2000</v>
      </c>
      <c r="AR331" s="32">
        <v>2400</v>
      </c>
      <c r="AS331" s="32">
        <v>3000</v>
      </c>
      <c r="AT331" s="32">
        <v>3600</v>
      </c>
      <c r="AU331" s="32">
        <v>4800</v>
      </c>
      <c r="AV331" s="32">
        <v>6000</v>
      </c>
      <c r="AW331" s="32">
        <v>7200</v>
      </c>
      <c r="BG331" s="32"/>
    </row>
    <row r="332" spans="1:59" x14ac:dyDescent="0.3">
      <c r="A332" s="32" t="s">
        <v>210</v>
      </c>
      <c r="B332" s="23" t="s">
        <v>259</v>
      </c>
      <c r="C332" s="23" t="s">
        <v>81</v>
      </c>
      <c r="D332" s="23" t="s">
        <v>212</v>
      </c>
      <c r="E332" s="23" t="s">
        <v>90</v>
      </c>
      <c r="F332" s="23" t="s">
        <v>91</v>
      </c>
      <c r="G332" s="23" t="s">
        <v>5348</v>
      </c>
      <c r="H332" s="23" t="s">
        <v>5729</v>
      </c>
      <c r="I332" s="23">
        <v>770</v>
      </c>
      <c r="J332" s="23" t="s">
        <v>1109</v>
      </c>
      <c r="K332" s="23">
        <v>0</v>
      </c>
      <c r="L332" s="23">
        <v>5000</v>
      </c>
      <c r="M3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32" s="23" t="s">
        <v>4256</v>
      </c>
      <c r="O332" s="23" t="s">
        <v>1123</v>
      </c>
      <c r="P332" s="23" t="s">
        <v>560</v>
      </c>
      <c r="Q332" s="23">
        <v>800</v>
      </c>
      <c r="R3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2" s="77">
        <v>44986</v>
      </c>
      <c r="U332" s="23">
        <v>5</v>
      </c>
      <c r="V332" s="23" t="s">
        <v>83</v>
      </c>
      <c r="W332" s="23" t="s">
        <v>260</v>
      </c>
      <c r="Z332" s="10"/>
      <c r="AA332" s="32" t="str" cm="1">
        <f t="array" ref="AA332">IFERROR(TRANSPOSE(_xlfn._xlws.SORT(_xlfn.UNIQUE(_xlfn._xlws.FILTER(idTable[[Sub System Class]:[Sub System Class]],(idTable[[Asset Category]:[Asset Category]]=$N332)* (idTable[[Sub System Type]:[Sub System Type]]=$O332))))),"")</f>
        <v>All</v>
      </c>
      <c r="AJ332" s="32" cm="1">
        <f t="array" ref="AJ332:AW332">IFERROR(TRANSPOSE(_xlfn._xlws.SORT(_xlfn.UNIQUE(_xlfn._xlws.FILTER(idTable[[Equipment Size]:[Equipment Size]],(idTable[[Asset Category]:[Asset Category]]=$N332)* (idTable[[Sub System Type]:[Sub System Type]]=$O332)*(idTable[[Sub System Class]:[Sub System Class]]=$P332))))),"")</f>
        <v>200</v>
      </c>
      <c r="AK332" s="32">
        <v>400</v>
      </c>
      <c r="AL332" s="32">
        <v>600</v>
      </c>
      <c r="AM332" s="32">
        <v>800</v>
      </c>
      <c r="AN332" s="32">
        <v>1000</v>
      </c>
      <c r="AO332" s="32">
        <v>1200</v>
      </c>
      <c r="AP332" s="32">
        <v>1500</v>
      </c>
      <c r="AQ332" s="32">
        <v>2000</v>
      </c>
      <c r="AR332" s="32">
        <v>2400</v>
      </c>
      <c r="AS332" s="32">
        <v>3000</v>
      </c>
      <c r="AT332" s="32">
        <v>3600</v>
      </c>
      <c r="AU332" s="32">
        <v>4800</v>
      </c>
      <c r="AV332" s="32">
        <v>6000</v>
      </c>
      <c r="AW332" s="32">
        <v>7200</v>
      </c>
      <c r="BG332" s="32"/>
    </row>
    <row r="333" spans="1:59" x14ac:dyDescent="0.3">
      <c r="A333" s="32" t="s">
        <v>210</v>
      </c>
      <c r="B333" s="23" t="s">
        <v>261</v>
      </c>
      <c r="C333" s="23" t="s">
        <v>81</v>
      </c>
      <c r="D333" s="23" t="s">
        <v>212</v>
      </c>
      <c r="E333" s="23" t="s">
        <v>90</v>
      </c>
      <c r="F333" s="23" t="s">
        <v>91</v>
      </c>
      <c r="G333" s="23" t="s">
        <v>5348</v>
      </c>
      <c r="H333" s="23" t="s">
        <v>5730</v>
      </c>
      <c r="I333" s="23">
        <v>270</v>
      </c>
      <c r="J333" s="23" t="s">
        <v>1109</v>
      </c>
      <c r="K333" s="23">
        <f t="shared" ref="K333" si="13">2*1.34</f>
        <v>2.68</v>
      </c>
      <c r="L333" s="23">
        <v>5000</v>
      </c>
      <c r="M3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333" s="23" t="s">
        <v>4256</v>
      </c>
      <c r="O333" s="23" t="s">
        <v>1107</v>
      </c>
      <c r="P333" s="23" t="s">
        <v>560</v>
      </c>
      <c r="Q333" s="23">
        <v>200</v>
      </c>
      <c r="R3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3" s="77">
        <v>44986</v>
      </c>
      <c r="U333" s="23">
        <v>5</v>
      </c>
      <c r="V333" s="23" t="s">
        <v>83</v>
      </c>
      <c r="W333" s="23" t="s">
        <v>262</v>
      </c>
      <c r="Z333" s="10"/>
      <c r="AA333" s="32" t="str" cm="1">
        <f t="array" ref="AA333">IFERROR(TRANSPOSE(_xlfn._xlws.SORT(_xlfn.UNIQUE(_xlfn._xlws.FILTER(idTable[[Sub System Class]:[Sub System Class]],(idTable[[Asset Category]:[Asset Category]]=$N333)* (idTable[[Sub System Type]:[Sub System Type]]=$O333))))),"")</f>
        <v>All</v>
      </c>
      <c r="AJ333" s="32" cm="1">
        <f t="array" ref="AJ333:AW333">IFERROR(TRANSPOSE(_xlfn._xlws.SORT(_xlfn.UNIQUE(_xlfn._xlws.FILTER(idTable[[Equipment Size]:[Equipment Size]],(idTable[[Asset Category]:[Asset Category]]=$N333)* (idTable[[Sub System Type]:[Sub System Type]]=$O333)*(idTable[[Sub System Class]:[Sub System Class]]=$P333))))),"")</f>
        <v>200</v>
      </c>
      <c r="AK333" s="32">
        <v>400</v>
      </c>
      <c r="AL333" s="32">
        <v>600</v>
      </c>
      <c r="AM333" s="32">
        <v>800</v>
      </c>
      <c r="AN333" s="32">
        <v>1000</v>
      </c>
      <c r="AO333" s="32">
        <v>1200</v>
      </c>
      <c r="AP333" s="32">
        <v>1500</v>
      </c>
      <c r="AQ333" s="32">
        <v>2000</v>
      </c>
      <c r="AR333" s="32">
        <v>2400</v>
      </c>
      <c r="AS333" s="32">
        <v>3000</v>
      </c>
      <c r="AT333" s="32">
        <v>3600</v>
      </c>
      <c r="AU333" s="32">
        <v>4800</v>
      </c>
      <c r="AV333" s="32">
        <v>6000</v>
      </c>
      <c r="AW333" s="32">
        <v>7200</v>
      </c>
      <c r="BG333" s="32"/>
    </row>
    <row r="334" spans="1:59" x14ac:dyDescent="0.3">
      <c r="A334" s="32" t="s">
        <v>210</v>
      </c>
      <c r="B334" s="23" t="s">
        <v>256</v>
      </c>
      <c r="C334" s="23" t="s">
        <v>81</v>
      </c>
      <c r="D334" s="23" t="s">
        <v>212</v>
      </c>
      <c r="E334" s="23" t="s">
        <v>90</v>
      </c>
      <c r="F334" s="23" t="s">
        <v>91</v>
      </c>
      <c r="G334" s="23" t="s">
        <v>5348</v>
      </c>
      <c r="H334" s="23" t="s">
        <v>5732</v>
      </c>
      <c r="I334" s="23">
        <v>1560</v>
      </c>
      <c r="J334" s="23" t="s">
        <v>1109</v>
      </c>
      <c r="K334" s="23">
        <v>0</v>
      </c>
      <c r="L334" s="23">
        <v>5000</v>
      </c>
      <c r="M3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H-VAV-NO--1500</v>
      </c>
      <c r="N334" s="23" t="s">
        <v>4256</v>
      </c>
      <c r="O334" s="23" t="s">
        <v>1123</v>
      </c>
      <c r="P334" s="23" t="s">
        <v>560</v>
      </c>
      <c r="Q334" s="23">
        <v>1500</v>
      </c>
      <c r="R3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4" s="77">
        <v>44986</v>
      </c>
      <c r="U334" s="23">
        <v>5</v>
      </c>
      <c r="V334" s="23" t="s">
        <v>83</v>
      </c>
      <c r="W334" s="23" t="s">
        <v>119</v>
      </c>
      <c r="Z334" s="10"/>
      <c r="AA334" s="32" t="str" cm="1">
        <f t="array" ref="AA334">IFERROR(TRANSPOSE(_xlfn._xlws.SORT(_xlfn.UNIQUE(_xlfn._xlws.FILTER(idTable[[Sub System Class]:[Sub System Class]],(idTable[[Asset Category]:[Asset Category]]=$N334)* (idTable[[Sub System Type]:[Sub System Type]]=$O334))))),"")</f>
        <v>All</v>
      </c>
      <c r="AJ334" s="32" cm="1">
        <f t="array" ref="AJ334:AW334">IFERROR(TRANSPOSE(_xlfn._xlws.SORT(_xlfn.UNIQUE(_xlfn._xlws.FILTER(idTable[[Equipment Size]:[Equipment Size]],(idTable[[Asset Category]:[Asset Category]]=$N334)* (idTable[[Sub System Type]:[Sub System Type]]=$O334)*(idTable[[Sub System Class]:[Sub System Class]]=$P334))))),"")</f>
        <v>200</v>
      </c>
      <c r="AK334" s="32">
        <v>400</v>
      </c>
      <c r="AL334" s="32">
        <v>600</v>
      </c>
      <c r="AM334" s="32">
        <v>800</v>
      </c>
      <c r="AN334" s="32">
        <v>1000</v>
      </c>
      <c r="AO334" s="32">
        <v>1200</v>
      </c>
      <c r="AP334" s="32">
        <v>1500</v>
      </c>
      <c r="AQ334" s="32">
        <v>2000</v>
      </c>
      <c r="AR334" s="32">
        <v>2400</v>
      </c>
      <c r="AS334" s="32">
        <v>3000</v>
      </c>
      <c r="AT334" s="32">
        <v>3600</v>
      </c>
      <c r="AU334" s="32">
        <v>4800</v>
      </c>
      <c r="AV334" s="32">
        <v>6000</v>
      </c>
      <c r="AW334" s="32">
        <v>7200</v>
      </c>
      <c r="BG334" s="32"/>
    </row>
    <row r="335" spans="1:59" x14ac:dyDescent="0.3">
      <c r="A335" s="32" t="s">
        <v>210</v>
      </c>
      <c r="B335" s="23" t="s">
        <v>263</v>
      </c>
      <c r="C335" s="23" t="s">
        <v>81</v>
      </c>
      <c r="D335" s="23" t="s">
        <v>212</v>
      </c>
      <c r="E335" s="23" t="s">
        <v>90</v>
      </c>
      <c r="F335" s="23" t="s">
        <v>91</v>
      </c>
      <c r="G335" s="23" t="s">
        <v>5348</v>
      </c>
      <c r="H335" s="23" t="s">
        <v>5733</v>
      </c>
      <c r="I335" s="23">
        <v>405</v>
      </c>
      <c r="J335" s="23" t="s">
        <v>1109</v>
      </c>
      <c r="K335" s="23">
        <v>0</v>
      </c>
      <c r="L335" s="23">
        <v>5000</v>
      </c>
      <c r="M3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35" s="23" t="s">
        <v>4256</v>
      </c>
      <c r="O335" s="23" t="s">
        <v>1123</v>
      </c>
      <c r="P335" s="23" t="s">
        <v>560</v>
      </c>
      <c r="Q335" s="23">
        <v>400</v>
      </c>
      <c r="R3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5" s="77">
        <v>44986</v>
      </c>
      <c r="U335" s="23">
        <v>5</v>
      </c>
      <c r="V335" s="23" t="s">
        <v>83</v>
      </c>
      <c r="W335" s="23" t="s">
        <v>264</v>
      </c>
      <c r="Z335" s="10"/>
      <c r="AA335" s="32" t="str" cm="1">
        <f t="array" ref="AA335">IFERROR(TRANSPOSE(_xlfn._xlws.SORT(_xlfn.UNIQUE(_xlfn._xlws.FILTER(idTable[[Sub System Class]:[Sub System Class]],(idTable[[Asset Category]:[Asset Category]]=$N335)* (idTable[[Sub System Type]:[Sub System Type]]=$O335))))),"")</f>
        <v>All</v>
      </c>
      <c r="AJ335" s="32" cm="1">
        <f t="array" ref="AJ335:AW335">IFERROR(TRANSPOSE(_xlfn._xlws.SORT(_xlfn.UNIQUE(_xlfn._xlws.FILTER(idTable[[Equipment Size]:[Equipment Size]],(idTable[[Asset Category]:[Asset Category]]=$N335)* (idTable[[Sub System Type]:[Sub System Type]]=$O335)*(idTable[[Sub System Class]:[Sub System Class]]=$P335))))),"")</f>
        <v>200</v>
      </c>
      <c r="AK335" s="32">
        <v>400</v>
      </c>
      <c r="AL335" s="32">
        <v>600</v>
      </c>
      <c r="AM335" s="32">
        <v>800</v>
      </c>
      <c r="AN335" s="32">
        <v>1000</v>
      </c>
      <c r="AO335" s="32">
        <v>1200</v>
      </c>
      <c r="AP335" s="32">
        <v>1500</v>
      </c>
      <c r="AQ335" s="32">
        <v>2000</v>
      </c>
      <c r="AR335" s="32">
        <v>2400</v>
      </c>
      <c r="AS335" s="32">
        <v>3000</v>
      </c>
      <c r="AT335" s="32">
        <v>3600</v>
      </c>
      <c r="AU335" s="32">
        <v>4800</v>
      </c>
      <c r="AV335" s="32">
        <v>6000</v>
      </c>
      <c r="AW335" s="32">
        <v>7200</v>
      </c>
      <c r="BG335" s="32"/>
    </row>
    <row r="336" spans="1:59" x14ac:dyDescent="0.3">
      <c r="A336" s="32" t="s">
        <v>210</v>
      </c>
      <c r="B336" s="23" t="s">
        <v>267</v>
      </c>
      <c r="C336" s="23" t="s">
        <v>81</v>
      </c>
      <c r="D336" s="23" t="s">
        <v>212</v>
      </c>
      <c r="E336" s="23" t="s">
        <v>90</v>
      </c>
      <c r="F336" s="23" t="s">
        <v>91</v>
      </c>
      <c r="G336" s="23" t="s">
        <v>5348</v>
      </c>
      <c r="H336" s="23" t="s">
        <v>5734</v>
      </c>
      <c r="I336" s="23">
        <v>370</v>
      </c>
      <c r="J336" s="23" t="s">
        <v>1109</v>
      </c>
      <c r="K336" s="23">
        <f t="shared" ref="K336:K337" si="14">2*1.34</f>
        <v>2.68</v>
      </c>
      <c r="L336" s="23">
        <v>5000</v>
      </c>
      <c r="M3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36" s="23" t="s">
        <v>4256</v>
      </c>
      <c r="O336" s="23" t="s">
        <v>1107</v>
      </c>
      <c r="P336" s="23" t="s">
        <v>560</v>
      </c>
      <c r="Q336" s="23">
        <v>400</v>
      </c>
      <c r="R3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6" s="77">
        <v>44986</v>
      </c>
      <c r="U336" s="23">
        <v>5</v>
      </c>
      <c r="V336" s="23" t="s">
        <v>83</v>
      </c>
      <c r="W336" s="23" t="s">
        <v>268</v>
      </c>
      <c r="Z336" s="10"/>
      <c r="AA336" s="32" t="str" cm="1">
        <f t="array" ref="AA336">IFERROR(TRANSPOSE(_xlfn._xlws.SORT(_xlfn.UNIQUE(_xlfn._xlws.FILTER(idTable[[Sub System Class]:[Sub System Class]],(idTable[[Asset Category]:[Asset Category]]=$N336)* (idTable[[Sub System Type]:[Sub System Type]]=$O336))))),"")</f>
        <v>All</v>
      </c>
      <c r="AJ336" s="32" cm="1">
        <f t="array" ref="AJ336:AW336">IFERROR(TRANSPOSE(_xlfn._xlws.SORT(_xlfn.UNIQUE(_xlfn._xlws.FILTER(idTable[[Equipment Size]:[Equipment Size]],(idTable[[Asset Category]:[Asset Category]]=$N336)* (idTable[[Sub System Type]:[Sub System Type]]=$O336)*(idTable[[Sub System Class]:[Sub System Class]]=$P336))))),"")</f>
        <v>200</v>
      </c>
      <c r="AK336" s="32">
        <v>400</v>
      </c>
      <c r="AL336" s="32">
        <v>600</v>
      </c>
      <c r="AM336" s="32">
        <v>800</v>
      </c>
      <c r="AN336" s="32">
        <v>1000</v>
      </c>
      <c r="AO336" s="32">
        <v>1200</v>
      </c>
      <c r="AP336" s="32">
        <v>1500</v>
      </c>
      <c r="AQ336" s="32">
        <v>2000</v>
      </c>
      <c r="AR336" s="32">
        <v>2400</v>
      </c>
      <c r="AS336" s="32">
        <v>3000</v>
      </c>
      <c r="AT336" s="32">
        <v>3600</v>
      </c>
      <c r="AU336" s="32">
        <v>4800</v>
      </c>
      <c r="AV336" s="32">
        <v>6000</v>
      </c>
      <c r="AW336" s="32">
        <v>7200</v>
      </c>
      <c r="BG336" s="32"/>
    </row>
    <row r="337" spans="1:59" x14ac:dyDescent="0.3">
      <c r="A337" s="32" t="s">
        <v>210</v>
      </c>
      <c r="B337" s="23" t="s">
        <v>265</v>
      </c>
      <c r="C337" s="23" t="s">
        <v>81</v>
      </c>
      <c r="D337" s="23" t="s">
        <v>212</v>
      </c>
      <c r="E337" s="23" t="s">
        <v>90</v>
      </c>
      <c r="F337" s="23" t="s">
        <v>91</v>
      </c>
      <c r="G337" s="23" t="s">
        <v>5348</v>
      </c>
      <c r="H337" s="23" t="s">
        <v>5735</v>
      </c>
      <c r="I337" s="23">
        <v>370</v>
      </c>
      <c r="J337" s="23" t="s">
        <v>1109</v>
      </c>
      <c r="K337" s="23">
        <f t="shared" si="14"/>
        <v>2.68</v>
      </c>
      <c r="L337" s="23">
        <v>5000</v>
      </c>
      <c r="M3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37" s="23" t="s">
        <v>4256</v>
      </c>
      <c r="O337" s="23" t="s">
        <v>1107</v>
      </c>
      <c r="P337" s="23" t="s">
        <v>560</v>
      </c>
      <c r="Q337" s="23">
        <v>400</v>
      </c>
      <c r="R3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7" s="77">
        <v>44986</v>
      </c>
      <c r="U337" s="23">
        <v>5</v>
      </c>
      <c r="V337" s="23" t="s">
        <v>83</v>
      </c>
      <c r="W337" s="23" t="s">
        <v>266</v>
      </c>
      <c r="Z337" s="10"/>
      <c r="AA337" s="32" t="str" cm="1">
        <f t="array" ref="AA337">IFERROR(TRANSPOSE(_xlfn._xlws.SORT(_xlfn.UNIQUE(_xlfn._xlws.FILTER(idTable[[Sub System Class]:[Sub System Class]],(idTable[[Asset Category]:[Asset Category]]=$N337)* (idTable[[Sub System Type]:[Sub System Type]]=$O337))))),"")</f>
        <v>All</v>
      </c>
      <c r="AJ337" s="32" cm="1">
        <f t="array" ref="AJ337:AW337">IFERROR(TRANSPOSE(_xlfn._xlws.SORT(_xlfn.UNIQUE(_xlfn._xlws.FILTER(idTable[[Equipment Size]:[Equipment Size]],(idTable[[Asset Category]:[Asset Category]]=$N337)* (idTable[[Sub System Type]:[Sub System Type]]=$O337)*(idTable[[Sub System Class]:[Sub System Class]]=$P337))))),"")</f>
        <v>200</v>
      </c>
      <c r="AK337" s="32">
        <v>400</v>
      </c>
      <c r="AL337" s="32">
        <v>600</v>
      </c>
      <c r="AM337" s="32">
        <v>800</v>
      </c>
      <c r="AN337" s="32">
        <v>1000</v>
      </c>
      <c r="AO337" s="32">
        <v>1200</v>
      </c>
      <c r="AP337" s="32">
        <v>1500</v>
      </c>
      <c r="AQ337" s="32">
        <v>2000</v>
      </c>
      <c r="AR337" s="32">
        <v>2400</v>
      </c>
      <c r="AS337" s="32">
        <v>3000</v>
      </c>
      <c r="AT337" s="32">
        <v>3600</v>
      </c>
      <c r="AU337" s="32">
        <v>4800</v>
      </c>
      <c r="AV337" s="32">
        <v>6000</v>
      </c>
      <c r="AW337" s="32">
        <v>7200</v>
      </c>
      <c r="BG337" s="32"/>
    </row>
    <row r="338" spans="1:59" x14ac:dyDescent="0.3">
      <c r="A338" s="32" t="s">
        <v>210</v>
      </c>
      <c r="B338" s="23" t="s">
        <v>278</v>
      </c>
      <c r="C338" s="23" t="s">
        <v>81</v>
      </c>
      <c r="D338" s="23" t="s">
        <v>212</v>
      </c>
      <c r="E338" s="23" t="s">
        <v>90</v>
      </c>
      <c r="F338" s="23" t="s">
        <v>91</v>
      </c>
      <c r="G338" s="23" t="s">
        <v>5348</v>
      </c>
      <c r="H338" s="23" t="s">
        <v>5736</v>
      </c>
      <c r="I338" s="23">
        <v>400</v>
      </c>
      <c r="J338" s="23" t="s">
        <v>1109</v>
      </c>
      <c r="K338" s="23">
        <v>0</v>
      </c>
      <c r="L338" s="23">
        <v>5000</v>
      </c>
      <c r="M3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38" s="23" t="s">
        <v>4256</v>
      </c>
      <c r="O338" s="23" t="s">
        <v>1123</v>
      </c>
      <c r="P338" s="23" t="s">
        <v>560</v>
      </c>
      <c r="Q338" s="23">
        <v>400</v>
      </c>
      <c r="R3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8" s="77">
        <v>44986</v>
      </c>
      <c r="U338" s="23">
        <v>5</v>
      </c>
      <c r="V338" s="23" t="s">
        <v>83</v>
      </c>
      <c r="W338" s="23" t="s">
        <v>123</v>
      </c>
      <c r="Z338" s="10"/>
      <c r="AA338" s="32" t="str" cm="1">
        <f t="array" ref="AA338">IFERROR(TRANSPOSE(_xlfn._xlws.SORT(_xlfn.UNIQUE(_xlfn._xlws.FILTER(idTable[[Sub System Class]:[Sub System Class]],(idTable[[Asset Category]:[Asset Category]]=$N338)* (idTable[[Sub System Type]:[Sub System Type]]=$O338))))),"")</f>
        <v>All</v>
      </c>
      <c r="AJ338" s="32" cm="1">
        <f t="array" ref="AJ338:AW338">IFERROR(TRANSPOSE(_xlfn._xlws.SORT(_xlfn.UNIQUE(_xlfn._xlws.FILTER(idTable[[Equipment Size]:[Equipment Size]],(idTable[[Asset Category]:[Asset Category]]=$N338)* (idTable[[Sub System Type]:[Sub System Type]]=$O338)*(idTable[[Sub System Class]:[Sub System Class]]=$P338))))),"")</f>
        <v>200</v>
      </c>
      <c r="AK338" s="32">
        <v>400</v>
      </c>
      <c r="AL338" s="32">
        <v>600</v>
      </c>
      <c r="AM338" s="32">
        <v>800</v>
      </c>
      <c r="AN338" s="32">
        <v>1000</v>
      </c>
      <c r="AO338" s="32">
        <v>1200</v>
      </c>
      <c r="AP338" s="32">
        <v>1500</v>
      </c>
      <c r="AQ338" s="32">
        <v>2000</v>
      </c>
      <c r="AR338" s="32">
        <v>2400</v>
      </c>
      <c r="AS338" s="32">
        <v>3000</v>
      </c>
      <c r="AT338" s="32">
        <v>3600</v>
      </c>
      <c r="AU338" s="32">
        <v>4800</v>
      </c>
      <c r="AV338" s="32">
        <v>6000</v>
      </c>
      <c r="AW338" s="32">
        <v>7200</v>
      </c>
      <c r="BG338" s="32"/>
    </row>
    <row r="339" spans="1:59" x14ac:dyDescent="0.3">
      <c r="A339" s="32" t="s">
        <v>210</v>
      </c>
      <c r="B339" s="23" t="s">
        <v>276</v>
      </c>
      <c r="C339" s="23" t="s">
        <v>81</v>
      </c>
      <c r="D339" s="23" t="s">
        <v>212</v>
      </c>
      <c r="E339" s="23" t="s">
        <v>90</v>
      </c>
      <c r="F339" s="23" t="s">
        <v>91</v>
      </c>
      <c r="G339" s="23" t="s">
        <v>5348</v>
      </c>
      <c r="H339" s="23" t="s">
        <v>5737</v>
      </c>
      <c r="I339" s="23">
        <v>845</v>
      </c>
      <c r="J339" s="23" t="s">
        <v>1109</v>
      </c>
      <c r="K339" s="23">
        <v>0</v>
      </c>
      <c r="L339" s="23">
        <v>5000</v>
      </c>
      <c r="M3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39" s="23" t="s">
        <v>4256</v>
      </c>
      <c r="O339" s="23" t="s">
        <v>1123</v>
      </c>
      <c r="P339" s="23" t="s">
        <v>560</v>
      </c>
      <c r="Q339" s="23">
        <v>800</v>
      </c>
      <c r="R3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3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39" s="77">
        <v>44986</v>
      </c>
      <c r="U339" s="23">
        <v>5</v>
      </c>
      <c r="V339" s="23" t="s">
        <v>83</v>
      </c>
      <c r="W339" s="23" t="s">
        <v>277</v>
      </c>
      <c r="Z339" s="10"/>
      <c r="AA339" s="32" t="str" cm="1">
        <f t="array" ref="AA339">IFERROR(TRANSPOSE(_xlfn._xlws.SORT(_xlfn.UNIQUE(_xlfn._xlws.FILTER(idTable[[Sub System Class]:[Sub System Class]],(idTable[[Asset Category]:[Asset Category]]=$N339)* (idTable[[Sub System Type]:[Sub System Type]]=$O339))))),"")</f>
        <v>All</v>
      </c>
      <c r="AJ339" s="32" cm="1">
        <f t="array" ref="AJ339:AW339">IFERROR(TRANSPOSE(_xlfn._xlws.SORT(_xlfn.UNIQUE(_xlfn._xlws.FILTER(idTable[[Equipment Size]:[Equipment Size]],(idTable[[Asset Category]:[Asset Category]]=$N339)* (idTable[[Sub System Type]:[Sub System Type]]=$O339)*(idTable[[Sub System Class]:[Sub System Class]]=$P339))))),"")</f>
        <v>200</v>
      </c>
      <c r="AK339" s="32">
        <v>400</v>
      </c>
      <c r="AL339" s="32">
        <v>600</v>
      </c>
      <c r="AM339" s="32">
        <v>800</v>
      </c>
      <c r="AN339" s="32">
        <v>1000</v>
      </c>
      <c r="AO339" s="32">
        <v>1200</v>
      </c>
      <c r="AP339" s="32">
        <v>1500</v>
      </c>
      <c r="AQ339" s="32">
        <v>2000</v>
      </c>
      <c r="AR339" s="32">
        <v>2400</v>
      </c>
      <c r="AS339" s="32">
        <v>3000</v>
      </c>
      <c r="AT339" s="32">
        <v>3600</v>
      </c>
      <c r="AU339" s="32">
        <v>4800</v>
      </c>
      <c r="AV339" s="32">
        <v>6000</v>
      </c>
      <c r="AW339" s="32">
        <v>7200</v>
      </c>
      <c r="BG339" s="32"/>
    </row>
    <row r="340" spans="1:59" x14ac:dyDescent="0.3">
      <c r="A340" s="32" t="s">
        <v>210</v>
      </c>
      <c r="B340" s="23" t="s">
        <v>274</v>
      </c>
      <c r="C340" s="23" t="s">
        <v>81</v>
      </c>
      <c r="D340" s="23" t="s">
        <v>212</v>
      </c>
      <c r="E340" s="23" t="s">
        <v>90</v>
      </c>
      <c r="F340" s="23" t="s">
        <v>91</v>
      </c>
      <c r="G340" s="23" t="s">
        <v>5348</v>
      </c>
      <c r="H340" s="61"/>
      <c r="I340" s="61">
        <v>545</v>
      </c>
      <c r="J340" s="23" t="s">
        <v>1109</v>
      </c>
      <c r="K340" s="61">
        <v>0</v>
      </c>
      <c r="L340" s="23">
        <v>5000</v>
      </c>
      <c r="M3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40" s="23" t="s">
        <v>4256</v>
      </c>
      <c r="O340" s="23" t="s">
        <v>1123</v>
      </c>
      <c r="P340" s="23" t="s">
        <v>560</v>
      </c>
      <c r="Q340" s="23">
        <v>600</v>
      </c>
      <c r="R3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0" s="77">
        <v>44986</v>
      </c>
      <c r="U340" s="23">
        <v>5</v>
      </c>
      <c r="V340" s="23" t="s">
        <v>83</v>
      </c>
      <c r="W340" s="23" t="s">
        <v>275</v>
      </c>
      <c r="Z340" s="10"/>
      <c r="AA340" s="32" t="str" cm="1">
        <f t="array" ref="AA340">IFERROR(TRANSPOSE(_xlfn._xlws.SORT(_xlfn.UNIQUE(_xlfn._xlws.FILTER(idTable[[Sub System Class]:[Sub System Class]],(idTable[[Asset Category]:[Asset Category]]=$N340)* (idTable[[Sub System Type]:[Sub System Type]]=$O340))))),"")</f>
        <v>All</v>
      </c>
      <c r="AJ340" s="32" cm="1">
        <f t="array" ref="AJ340:AW340">IFERROR(TRANSPOSE(_xlfn._xlws.SORT(_xlfn.UNIQUE(_xlfn._xlws.FILTER(idTable[[Equipment Size]:[Equipment Size]],(idTable[[Asset Category]:[Asset Category]]=$N340)* (idTable[[Sub System Type]:[Sub System Type]]=$O340)*(idTable[[Sub System Class]:[Sub System Class]]=$P340))))),"")</f>
        <v>200</v>
      </c>
      <c r="AK340" s="32">
        <v>400</v>
      </c>
      <c r="AL340" s="32">
        <v>600</v>
      </c>
      <c r="AM340" s="32">
        <v>800</v>
      </c>
      <c r="AN340" s="32">
        <v>1000</v>
      </c>
      <c r="AO340" s="32">
        <v>1200</v>
      </c>
      <c r="AP340" s="32">
        <v>1500</v>
      </c>
      <c r="AQ340" s="32">
        <v>2000</v>
      </c>
      <c r="AR340" s="32">
        <v>2400</v>
      </c>
      <c r="AS340" s="32">
        <v>3000</v>
      </c>
      <c r="AT340" s="32">
        <v>3600</v>
      </c>
      <c r="AU340" s="32">
        <v>4800</v>
      </c>
      <c r="AV340" s="32">
        <v>6000</v>
      </c>
      <c r="AW340" s="32">
        <v>7200</v>
      </c>
      <c r="BG340" s="32"/>
    </row>
    <row r="341" spans="1:59" x14ac:dyDescent="0.3">
      <c r="A341" s="32" t="s">
        <v>210</v>
      </c>
      <c r="B341" s="23" t="s">
        <v>272</v>
      </c>
      <c r="C341" s="23" t="s">
        <v>81</v>
      </c>
      <c r="D341" s="23" t="s">
        <v>212</v>
      </c>
      <c r="E341" s="23" t="s">
        <v>90</v>
      </c>
      <c r="F341" s="23" t="s">
        <v>91</v>
      </c>
      <c r="G341" s="23" t="s">
        <v>5348</v>
      </c>
      <c r="H341" s="23" t="s">
        <v>5738</v>
      </c>
      <c r="I341" s="23">
        <v>265</v>
      </c>
      <c r="J341" s="23" t="s">
        <v>1109</v>
      </c>
      <c r="K341" s="23">
        <f t="shared" ref="K341:K344" si="15">2*1.34</f>
        <v>2.68</v>
      </c>
      <c r="L341" s="23">
        <v>5000</v>
      </c>
      <c r="M3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341" s="23" t="s">
        <v>4256</v>
      </c>
      <c r="O341" s="23" t="s">
        <v>1107</v>
      </c>
      <c r="P341" s="23" t="s">
        <v>560</v>
      </c>
      <c r="Q341" s="23">
        <v>200</v>
      </c>
      <c r="R3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1" s="77">
        <v>44986</v>
      </c>
      <c r="U341" s="23">
        <v>5</v>
      </c>
      <c r="V341" s="23" t="s">
        <v>83</v>
      </c>
      <c r="W341" s="23" t="s">
        <v>273</v>
      </c>
      <c r="Z341" s="10"/>
      <c r="AA341" s="32" t="str" cm="1">
        <f t="array" ref="AA341">IFERROR(TRANSPOSE(_xlfn._xlws.SORT(_xlfn.UNIQUE(_xlfn._xlws.FILTER(idTable[[Sub System Class]:[Sub System Class]],(idTable[[Asset Category]:[Asset Category]]=$N341)* (idTable[[Sub System Type]:[Sub System Type]]=$O341))))),"")</f>
        <v>All</v>
      </c>
      <c r="AJ341" s="32" cm="1">
        <f t="array" ref="AJ341:AW341">IFERROR(TRANSPOSE(_xlfn._xlws.SORT(_xlfn.UNIQUE(_xlfn._xlws.FILTER(idTable[[Equipment Size]:[Equipment Size]],(idTable[[Asset Category]:[Asset Category]]=$N341)* (idTable[[Sub System Type]:[Sub System Type]]=$O341)*(idTable[[Sub System Class]:[Sub System Class]]=$P341))))),"")</f>
        <v>200</v>
      </c>
      <c r="AK341" s="32">
        <v>400</v>
      </c>
      <c r="AL341" s="32">
        <v>600</v>
      </c>
      <c r="AM341" s="32">
        <v>800</v>
      </c>
      <c r="AN341" s="32">
        <v>1000</v>
      </c>
      <c r="AO341" s="32">
        <v>1200</v>
      </c>
      <c r="AP341" s="32">
        <v>1500</v>
      </c>
      <c r="AQ341" s="32">
        <v>2000</v>
      </c>
      <c r="AR341" s="32">
        <v>2400</v>
      </c>
      <c r="AS341" s="32">
        <v>3000</v>
      </c>
      <c r="AT341" s="32">
        <v>3600</v>
      </c>
      <c r="AU341" s="32">
        <v>4800</v>
      </c>
      <c r="AV341" s="32">
        <v>6000</v>
      </c>
      <c r="AW341" s="32">
        <v>7200</v>
      </c>
      <c r="BG341" s="32"/>
    </row>
    <row r="342" spans="1:59" x14ac:dyDescent="0.3">
      <c r="A342" s="32" t="s">
        <v>210</v>
      </c>
      <c r="B342" s="23" t="s">
        <v>244</v>
      </c>
      <c r="C342" s="23" t="s">
        <v>81</v>
      </c>
      <c r="D342" s="23" t="s">
        <v>212</v>
      </c>
      <c r="E342" s="23" t="s">
        <v>90</v>
      </c>
      <c r="F342" s="23" t="s">
        <v>91</v>
      </c>
      <c r="G342" s="23" t="s">
        <v>5348</v>
      </c>
      <c r="H342" s="23" t="s">
        <v>5739</v>
      </c>
      <c r="I342" s="23">
        <v>755</v>
      </c>
      <c r="J342" s="23" t="s">
        <v>1109</v>
      </c>
      <c r="K342" s="23">
        <f>4*1.34</f>
        <v>5.36</v>
      </c>
      <c r="L342" s="23">
        <v>5000</v>
      </c>
      <c r="M3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342" s="23" t="s">
        <v>4256</v>
      </c>
      <c r="O342" s="23" t="s">
        <v>1107</v>
      </c>
      <c r="P342" s="23" t="s">
        <v>560</v>
      </c>
      <c r="Q342" s="23">
        <v>800</v>
      </c>
      <c r="R3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2" s="77">
        <v>44986</v>
      </c>
      <c r="U342" s="23">
        <v>5</v>
      </c>
      <c r="V342" s="23" t="s">
        <v>92</v>
      </c>
      <c r="W342" s="23" t="s">
        <v>245</v>
      </c>
      <c r="Z342" s="10"/>
      <c r="AA342" s="32" t="str" cm="1">
        <f t="array" ref="AA342">IFERROR(TRANSPOSE(_xlfn._xlws.SORT(_xlfn.UNIQUE(_xlfn._xlws.FILTER(idTable[[Sub System Class]:[Sub System Class]],(idTable[[Asset Category]:[Asset Category]]=$N342)* (idTable[[Sub System Type]:[Sub System Type]]=$O342))))),"")</f>
        <v>All</v>
      </c>
      <c r="AJ342" s="32" cm="1">
        <f t="array" ref="AJ342:AW342">IFERROR(TRANSPOSE(_xlfn._xlws.SORT(_xlfn.UNIQUE(_xlfn._xlws.FILTER(idTable[[Equipment Size]:[Equipment Size]],(idTable[[Asset Category]:[Asset Category]]=$N342)* (idTable[[Sub System Type]:[Sub System Type]]=$O342)*(idTable[[Sub System Class]:[Sub System Class]]=$P342))))),"")</f>
        <v>200</v>
      </c>
      <c r="AK342" s="32">
        <v>400</v>
      </c>
      <c r="AL342" s="32">
        <v>600</v>
      </c>
      <c r="AM342" s="32">
        <v>800</v>
      </c>
      <c r="AN342" s="32">
        <v>1000</v>
      </c>
      <c r="AO342" s="32">
        <v>1200</v>
      </c>
      <c r="AP342" s="32">
        <v>1500</v>
      </c>
      <c r="AQ342" s="32">
        <v>2000</v>
      </c>
      <c r="AR342" s="32">
        <v>2400</v>
      </c>
      <c r="AS342" s="32">
        <v>3000</v>
      </c>
      <c r="AT342" s="32">
        <v>3600</v>
      </c>
      <c r="AU342" s="32">
        <v>4800</v>
      </c>
      <c r="AV342" s="32">
        <v>6000</v>
      </c>
      <c r="AW342" s="32">
        <v>7200</v>
      </c>
      <c r="BG342" s="32"/>
    </row>
    <row r="343" spans="1:59" x14ac:dyDescent="0.3">
      <c r="A343" s="32" t="s">
        <v>210</v>
      </c>
      <c r="B343" s="23" t="s">
        <v>246</v>
      </c>
      <c r="C343" s="23" t="s">
        <v>81</v>
      </c>
      <c r="D343" s="23" t="s">
        <v>212</v>
      </c>
      <c r="E343" s="23" t="s">
        <v>90</v>
      </c>
      <c r="F343" s="23" t="s">
        <v>91</v>
      </c>
      <c r="G343" s="23" t="s">
        <v>5348</v>
      </c>
      <c r="H343" s="23" t="s">
        <v>5740</v>
      </c>
      <c r="I343" s="23">
        <v>535</v>
      </c>
      <c r="J343" s="23" t="s">
        <v>1109</v>
      </c>
      <c r="K343" s="23">
        <f>3*1.34</f>
        <v>4.0200000000000005</v>
      </c>
      <c r="L343" s="23">
        <v>5000</v>
      </c>
      <c r="M3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343" s="23" t="s">
        <v>4256</v>
      </c>
      <c r="O343" s="23" t="s">
        <v>1107</v>
      </c>
      <c r="P343" s="23" t="s">
        <v>560</v>
      </c>
      <c r="Q343" s="23">
        <v>600</v>
      </c>
      <c r="R3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3" s="77">
        <v>44986</v>
      </c>
      <c r="U343" s="23">
        <v>5</v>
      </c>
      <c r="V343" s="23" t="s">
        <v>92</v>
      </c>
      <c r="W343" s="23" t="s">
        <v>247</v>
      </c>
      <c r="Z343" s="10"/>
      <c r="AA343" s="32" t="str" cm="1">
        <f t="array" ref="AA343">IFERROR(TRANSPOSE(_xlfn._xlws.SORT(_xlfn.UNIQUE(_xlfn._xlws.FILTER(idTable[[Sub System Class]:[Sub System Class]],(idTable[[Asset Category]:[Asset Category]]=$N343)* (idTable[[Sub System Type]:[Sub System Type]]=$O343))))),"")</f>
        <v>All</v>
      </c>
      <c r="AJ343" s="32" cm="1">
        <f t="array" ref="AJ343:AW343">IFERROR(TRANSPOSE(_xlfn._xlws.SORT(_xlfn.UNIQUE(_xlfn._xlws.FILTER(idTable[[Equipment Size]:[Equipment Size]],(idTable[[Asset Category]:[Asset Category]]=$N343)* (idTable[[Sub System Type]:[Sub System Type]]=$O343)*(idTable[[Sub System Class]:[Sub System Class]]=$P343))))),"")</f>
        <v>200</v>
      </c>
      <c r="AK343" s="32">
        <v>400</v>
      </c>
      <c r="AL343" s="32">
        <v>600</v>
      </c>
      <c r="AM343" s="32">
        <v>800</v>
      </c>
      <c r="AN343" s="32">
        <v>1000</v>
      </c>
      <c r="AO343" s="32">
        <v>1200</v>
      </c>
      <c r="AP343" s="32">
        <v>1500</v>
      </c>
      <c r="AQ343" s="32">
        <v>2000</v>
      </c>
      <c r="AR343" s="32">
        <v>2400</v>
      </c>
      <c r="AS343" s="32">
        <v>3000</v>
      </c>
      <c r="AT343" s="32">
        <v>3600</v>
      </c>
      <c r="AU343" s="32">
        <v>4800</v>
      </c>
      <c r="AV343" s="32">
        <v>6000</v>
      </c>
      <c r="AW343" s="32">
        <v>7200</v>
      </c>
      <c r="BG343" s="32"/>
    </row>
    <row r="344" spans="1:59" x14ac:dyDescent="0.3">
      <c r="A344" s="32" t="s">
        <v>210</v>
      </c>
      <c r="B344" s="23" t="s">
        <v>269</v>
      </c>
      <c r="C344" s="23" t="s">
        <v>81</v>
      </c>
      <c r="D344" s="23" t="s">
        <v>212</v>
      </c>
      <c r="E344" s="23" t="s">
        <v>90</v>
      </c>
      <c r="F344" s="23" t="s">
        <v>91</v>
      </c>
      <c r="G344" s="23" t="s">
        <v>5348</v>
      </c>
      <c r="H344" s="23" t="s">
        <v>5741</v>
      </c>
      <c r="I344" s="23">
        <v>680</v>
      </c>
      <c r="J344" s="23" t="s">
        <v>1109</v>
      </c>
      <c r="K344" s="23">
        <f t="shared" si="15"/>
        <v>2.68</v>
      </c>
      <c r="L344" s="23">
        <v>5000</v>
      </c>
      <c r="M3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344" s="23" t="s">
        <v>4256</v>
      </c>
      <c r="O344" s="23" t="s">
        <v>1107</v>
      </c>
      <c r="P344" s="23" t="s">
        <v>560</v>
      </c>
      <c r="Q344" s="23">
        <v>600</v>
      </c>
      <c r="R3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4" s="77">
        <v>44986</v>
      </c>
      <c r="U344" s="23">
        <v>5</v>
      </c>
      <c r="V344" s="23" t="s">
        <v>83</v>
      </c>
      <c r="W344" s="23" t="s">
        <v>270</v>
      </c>
      <c r="Z344" s="10"/>
      <c r="AA344" s="32" t="str" cm="1">
        <f t="array" ref="AA344">IFERROR(TRANSPOSE(_xlfn._xlws.SORT(_xlfn.UNIQUE(_xlfn._xlws.FILTER(idTable[[Sub System Class]:[Sub System Class]],(idTable[[Asset Category]:[Asset Category]]=$N344)* (idTable[[Sub System Type]:[Sub System Type]]=$O344))))),"")</f>
        <v>All</v>
      </c>
      <c r="AJ344" s="32" cm="1">
        <f t="array" ref="AJ344:AW344">IFERROR(TRANSPOSE(_xlfn._xlws.SORT(_xlfn.UNIQUE(_xlfn._xlws.FILTER(idTable[[Equipment Size]:[Equipment Size]],(idTable[[Asset Category]:[Asset Category]]=$N344)* (idTable[[Sub System Type]:[Sub System Type]]=$O344)*(idTable[[Sub System Class]:[Sub System Class]]=$P344))))),"")</f>
        <v>200</v>
      </c>
      <c r="AK344" s="32">
        <v>400</v>
      </c>
      <c r="AL344" s="32">
        <v>600</v>
      </c>
      <c r="AM344" s="32">
        <v>800</v>
      </c>
      <c r="AN344" s="32">
        <v>1000</v>
      </c>
      <c r="AO344" s="32">
        <v>1200</v>
      </c>
      <c r="AP344" s="32">
        <v>1500</v>
      </c>
      <c r="AQ344" s="32">
        <v>2000</v>
      </c>
      <c r="AR344" s="32">
        <v>2400</v>
      </c>
      <c r="AS344" s="32">
        <v>3000</v>
      </c>
      <c r="AT344" s="32">
        <v>3600</v>
      </c>
      <c r="AU344" s="32">
        <v>4800</v>
      </c>
      <c r="AV344" s="32">
        <v>6000</v>
      </c>
      <c r="AW344" s="32">
        <v>7200</v>
      </c>
      <c r="BG344" s="32"/>
    </row>
    <row r="345" spans="1:59" x14ac:dyDescent="0.3">
      <c r="A345" s="32" t="s">
        <v>210</v>
      </c>
      <c r="B345" s="23" t="s">
        <v>271</v>
      </c>
      <c r="C345" s="23" t="s">
        <v>81</v>
      </c>
      <c r="D345" s="23" t="s">
        <v>212</v>
      </c>
      <c r="E345" s="23" t="s">
        <v>90</v>
      </c>
      <c r="F345" s="23" t="s">
        <v>91</v>
      </c>
      <c r="G345" s="23" t="s">
        <v>5348</v>
      </c>
      <c r="H345" s="23" t="s">
        <v>5742</v>
      </c>
      <c r="I345" s="23">
        <v>435</v>
      </c>
      <c r="J345" s="23" t="s">
        <v>1109</v>
      </c>
      <c r="K345" s="23">
        <v>0</v>
      </c>
      <c r="L345" s="23">
        <v>5000</v>
      </c>
      <c r="M3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45" s="23" t="s">
        <v>4256</v>
      </c>
      <c r="O345" s="23" t="s">
        <v>1123</v>
      </c>
      <c r="P345" s="23" t="s">
        <v>560</v>
      </c>
      <c r="Q345" s="23">
        <v>400</v>
      </c>
      <c r="R3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5" s="77">
        <v>44986</v>
      </c>
      <c r="U345" s="23">
        <v>5</v>
      </c>
      <c r="V345" s="23" t="s">
        <v>83</v>
      </c>
      <c r="W345" s="23" t="s">
        <v>270</v>
      </c>
      <c r="Z345" s="10"/>
      <c r="AA345" s="32" t="str" cm="1">
        <f t="array" ref="AA345">IFERROR(TRANSPOSE(_xlfn._xlws.SORT(_xlfn.UNIQUE(_xlfn._xlws.FILTER(idTable[[Sub System Class]:[Sub System Class]],(idTable[[Asset Category]:[Asset Category]]=$N345)* (idTable[[Sub System Type]:[Sub System Type]]=$O345))))),"")</f>
        <v>All</v>
      </c>
      <c r="AJ345" s="32" cm="1">
        <f t="array" ref="AJ345:AW345">IFERROR(TRANSPOSE(_xlfn._xlws.SORT(_xlfn.UNIQUE(_xlfn._xlws.FILTER(idTable[[Equipment Size]:[Equipment Size]],(idTable[[Asset Category]:[Asset Category]]=$N345)* (idTable[[Sub System Type]:[Sub System Type]]=$O345)*(idTable[[Sub System Class]:[Sub System Class]]=$P345))))),"")</f>
        <v>200</v>
      </c>
      <c r="AK345" s="32">
        <v>400</v>
      </c>
      <c r="AL345" s="32">
        <v>600</v>
      </c>
      <c r="AM345" s="32">
        <v>800</v>
      </c>
      <c r="AN345" s="32">
        <v>1000</v>
      </c>
      <c r="AO345" s="32">
        <v>1200</v>
      </c>
      <c r="AP345" s="32">
        <v>1500</v>
      </c>
      <c r="AQ345" s="32">
        <v>2000</v>
      </c>
      <c r="AR345" s="32">
        <v>2400</v>
      </c>
      <c r="AS345" s="32">
        <v>3000</v>
      </c>
      <c r="AT345" s="32">
        <v>3600</v>
      </c>
      <c r="AU345" s="32">
        <v>4800</v>
      </c>
      <c r="AV345" s="32">
        <v>6000</v>
      </c>
      <c r="AW345" s="32">
        <v>7200</v>
      </c>
      <c r="BG345" s="32"/>
    </row>
    <row r="346" spans="1:59" x14ac:dyDescent="0.3">
      <c r="A346" s="32" t="s">
        <v>210</v>
      </c>
      <c r="B346" s="23" t="s">
        <v>5594</v>
      </c>
      <c r="C346" s="23" t="s">
        <v>81</v>
      </c>
      <c r="D346" s="23" t="s">
        <v>212</v>
      </c>
      <c r="E346" s="23" t="s">
        <v>90</v>
      </c>
      <c r="F346" s="23" t="s">
        <v>91</v>
      </c>
      <c r="G346" s="23" t="s">
        <v>5348</v>
      </c>
      <c r="H346" s="23" t="s">
        <v>5640</v>
      </c>
      <c r="I346" s="23">
        <v>100</v>
      </c>
      <c r="J346" s="23" t="s">
        <v>1109</v>
      </c>
      <c r="K346" s="23">
        <v>0</v>
      </c>
      <c r="L346" s="23">
        <v>5000</v>
      </c>
      <c r="M3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H-VAV-NO--200</v>
      </c>
      <c r="N346" s="23" t="s">
        <v>4256</v>
      </c>
      <c r="O346" s="23" t="s">
        <v>1123</v>
      </c>
      <c r="P346" s="23" t="s">
        <v>560</v>
      </c>
      <c r="Q346" s="23">
        <v>200</v>
      </c>
      <c r="R3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6" s="77">
        <v>44986</v>
      </c>
      <c r="U346" s="23">
        <v>1</v>
      </c>
      <c r="V346" s="23" t="s">
        <v>5751</v>
      </c>
      <c r="W346" s="23" t="s">
        <v>5819</v>
      </c>
      <c r="Z346" s="10"/>
      <c r="AA346" s="32" t="str" cm="1">
        <f t="array" ref="AA346">IFERROR(TRANSPOSE(_xlfn._xlws.SORT(_xlfn.UNIQUE(_xlfn._xlws.FILTER(idTable[[Sub System Class]:[Sub System Class]],(idTable[[Asset Category]:[Asset Category]]=$N346)* (idTable[[Sub System Type]:[Sub System Type]]=$O346))))),"")</f>
        <v>All</v>
      </c>
      <c r="AJ346" s="32" cm="1">
        <f t="array" ref="AJ346:AW346">IFERROR(TRANSPOSE(_xlfn._xlws.SORT(_xlfn.UNIQUE(_xlfn._xlws.FILTER(idTable[[Equipment Size]:[Equipment Size]],(idTable[[Asset Category]:[Asset Category]]=$N346)* (idTable[[Sub System Type]:[Sub System Type]]=$O346)*(idTable[[Sub System Class]:[Sub System Class]]=$P346))))),"")</f>
        <v>200</v>
      </c>
      <c r="AK346" s="32">
        <v>400</v>
      </c>
      <c r="AL346" s="32">
        <v>600</v>
      </c>
      <c r="AM346" s="32">
        <v>800</v>
      </c>
      <c r="AN346" s="32">
        <v>1000</v>
      </c>
      <c r="AO346" s="32">
        <v>1200</v>
      </c>
      <c r="AP346" s="32">
        <v>1500</v>
      </c>
      <c r="AQ346" s="32">
        <v>2000</v>
      </c>
      <c r="AR346" s="32">
        <v>2400</v>
      </c>
      <c r="AS346" s="32">
        <v>3000</v>
      </c>
      <c r="AT346" s="32">
        <v>3600</v>
      </c>
      <c r="AU346" s="32">
        <v>4800</v>
      </c>
      <c r="AV346" s="32">
        <v>6000</v>
      </c>
      <c r="AW346" s="32">
        <v>7200</v>
      </c>
      <c r="BG346" s="32"/>
    </row>
    <row r="347" spans="1:59" x14ac:dyDescent="0.3">
      <c r="A347" s="32" t="s">
        <v>210</v>
      </c>
      <c r="B347" s="23" t="s">
        <v>5595</v>
      </c>
      <c r="C347" s="23" t="s">
        <v>81</v>
      </c>
      <c r="D347" s="23" t="s">
        <v>212</v>
      </c>
      <c r="E347" s="23" t="s">
        <v>90</v>
      </c>
      <c r="F347" s="23" t="s">
        <v>91</v>
      </c>
      <c r="G347" s="23" t="s">
        <v>5348</v>
      </c>
      <c r="H347" s="23" t="s">
        <v>5641</v>
      </c>
      <c r="I347" s="23">
        <v>400</v>
      </c>
      <c r="J347" s="23" t="s">
        <v>1109</v>
      </c>
      <c r="K347" s="23">
        <v>0</v>
      </c>
      <c r="L347" s="23">
        <v>5000</v>
      </c>
      <c r="M3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47" s="23" t="s">
        <v>4256</v>
      </c>
      <c r="O347" s="23" t="s">
        <v>1123</v>
      </c>
      <c r="P347" s="23" t="s">
        <v>560</v>
      </c>
      <c r="Q347" s="23">
        <v>400</v>
      </c>
      <c r="R3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7" s="77">
        <v>44986</v>
      </c>
      <c r="U347" s="23">
        <v>1</v>
      </c>
      <c r="V347" s="23" t="s">
        <v>436</v>
      </c>
      <c r="W347" s="23" t="s">
        <v>5822</v>
      </c>
      <c r="Z347" s="10"/>
      <c r="AA347" s="32" t="str" cm="1">
        <f t="array" ref="AA347">IFERROR(TRANSPOSE(_xlfn._xlws.SORT(_xlfn.UNIQUE(_xlfn._xlws.FILTER(idTable[[Sub System Class]:[Sub System Class]],(idTable[[Asset Category]:[Asset Category]]=$N347)* (idTable[[Sub System Type]:[Sub System Type]]=$O347))))),"")</f>
        <v>All</v>
      </c>
      <c r="AJ347" s="32" cm="1">
        <f t="array" ref="AJ347:AW347">IFERROR(TRANSPOSE(_xlfn._xlws.SORT(_xlfn.UNIQUE(_xlfn._xlws.FILTER(idTable[[Equipment Size]:[Equipment Size]],(idTable[[Asset Category]:[Asset Category]]=$N347)* (idTable[[Sub System Type]:[Sub System Type]]=$O347)*(idTable[[Sub System Class]:[Sub System Class]]=$P347))))),"")</f>
        <v>200</v>
      </c>
      <c r="AK347" s="32">
        <v>400</v>
      </c>
      <c r="AL347" s="32">
        <v>600</v>
      </c>
      <c r="AM347" s="32">
        <v>800</v>
      </c>
      <c r="AN347" s="32">
        <v>1000</v>
      </c>
      <c r="AO347" s="32">
        <v>1200</v>
      </c>
      <c r="AP347" s="32">
        <v>1500</v>
      </c>
      <c r="AQ347" s="32">
        <v>2000</v>
      </c>
      <c r="AR347" s="32">
        <v>2400</v>
      </c>
      <c r="AS347" s="32">
        <v>3000</v>
      </c>
      <c r="AT347" s="32">
        <v>3600</v>
      </c>
      <c r="AU347" s="32">
        <v>4800</v>
      </c>
      <c r="AV347" s="32">
        <v>6000</v>
      </c>
      <c r="AW347" s="32">
        <v>7200</v>
      </c>
      <c r="BG347" s="32"/>
    </row>
    <row r="348" spans="1:59" x14ac:dyDescent="0.3">
      <c r="A348" s="32" t="s">
        <v>210</v>
      </c>
      <c r="B348" s="23" t="s">
        <v>5596</v>
      </c>
      <c r="C348" s="23" t="s">
        <v>81</v>
      </c>
      <c r="D348" s="23" t="s">
        <v>212</v>
      </c>
      <c r="E348" s="23" t="s">
        <v>90</v>
      </c>
      <c r="F348" s="23" t="s">
        <v>91</v>
      </c>
      <c r="G348" s="23" t="s">
        <v>5348</v>
      </c>
      <c r="H348" s="23" t="s">
        <v>5643</v>
      </c>
      <c r="I348" s="23">
        <v>575</v>
      </c>
      <c r="J348" s="23" t="s">
        <v>1109</v>
      </c>
      <c r="K348" s="23">
        <v>0</v>
      </c>
      <c r="L348" s="23">
        <v>5000</v>
      </c>
      <c r="M3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48" s="23" t="s">
        <v>4256</v>
      </c>
      <c r="O348" s="23" t="s">
        <v>1123</v>
      </c>
      <c r="P348" s="23" t="s">
        <v>560</v>
      </c>
      <c r="Q348" s="23">
        <v>600</v>
      </c>
      <c r="R3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8" s="77">
        <v>44986</v>
      </c>
      <c r="U348" s="23">
        <v>1</v>
      </c>
      <c r="V348" s="23" t="s">
        <v>436</v>
      </c>
      <c r="W348" s="23" t="s">
        <v>5824</v>
      </c>
      <c r="Z348" s="10"/>
      <c r="AA348" s="32" t="str" cm="1">
        <f t="array" ref="AA348">IFERROR(TRANSPOSE(_xlfn._xlws.SORT(_xlfn.UNIQUE(_xlfn._xlws.FILTER(idTable[[Sub System Class]:[Sub System Class]],(idTable[[Asset Category]:[Asset Category]]=$N348)* (idTable[[Sub System Type]:[Sub System Type]]=$O348))))),"")</f>
        <v>All</v>
      </c>
      <c r="AJ348" s="32" cm="1">
        <f t="array" ref="AJ348:AW348">IFERROR(TRANSPOSE(_xlfn._xlws.SORT(_xlfn.UNIQUE(_xlfn._xlws.FILTER(idTable[[Equipment Size]:[Equipment Size]],(idTable[[Asset Category]:[Asset Category]]=$N348)* (idTable[[Sub System Type]:[Sub System Type]]=$O348)*(idTable[[Sub System Class]:[Sub System Class]]=$P348))))),"")</f>
        <v>200</v>
      </c>
      <c r="AK348" s="32">
        <v>400</v>
      </c>
      <c r="AL348" s="32">
        <v>600</v>
      </c>
      <c r="AM348" s="32">
        <v>800</v>
      </c>
      <c r="AN348" s="32">
        <v>1000</v>
      </c>
      <c r="AO348" s="32">
        <v>1200</v>
      </c>
      <c r="AP348" s="32">
        <v>1500</v>
      </c>
      <c r="AQ348" s="32">
        <v>2000</v>
      </c>
      <c r="AR348" s="32">
        <v>2400</v>
      </c>
      <c r="AS348" s="32">
        <v>3000</v>
      </c>
      <c r="AT348" s="32">
        <v>3600</v>
      </c>
      <c r="AU348" s="32">
        <v>4800</v>
      </c>
      <c r="AV348" s="32">
        <v>6000</v>
      </c>
      <c r="AW348" s="32">
        <v>7200</v>
      </c>
      <c r="BG348" s="32"/>
    </row>
    <row r="349" spans="1:59" x14ac:dyDescent="0.3">
      <c r="A349" s="32" t="s">
        <v>210</v>
      </c>
      <c r="B349" s="23" t="s">
        <v>5597</v>
      </c>
      <c r="C349" s="23" t="s">
        <v>81</v>
      </c>
      <c r="D349" s="23" t="s">
        <v>212</v>
      </c>
      <c r="E349" s="23" t="s">
        <v>90</v>
      </c>
      <c r="F349" s="23" t="s">
        <v>91</v>
      </c>
      <c r="G349" s="23" t="s">
        <v>5348</v>
      </c>
      <c r="H349" s="23" t="s">
        <v>5644</v>
      </c>
      <c r="I349" s="23">
        <v>300</v>
      </c>
      <c r="J349" s="23" t="s">
        <v>1109</v>
      </c>
      <c r="K349" s="23">
        <v>0</v>
      </c>
      <c r="L349" s="23">
        <v>5000</v>
      </c>
      <c r="M3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49" s="23" t="s">
        <v>4256</v>
      </c>
      <c r="O349" s="23" t="s">
        <v>1123</v>
      </c>
      <c r="P349" s="23" t="s">
        <v>560</v>
      </c>
      <c r="Q349" s="23">
        <v>400</v>
      </c>
      <c r="R3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4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49" s="77">
        <v>44986</v>
      </c>
      <c r="U349" s="23">
        <v>1</v>
      </c>
      <c r="V349" s="23" t="s">
        <v>436</v>
      </c>
      <c r="W349" s="23" t="s">
        <v>5821</v>
      </c>
      <c r="Z349" s="10"/>
      <c r="AA349" s="32" t="str" cm="1">
        <f t="array" ref="AA349">IFERROR(TRANSPOSE(_xlfn._xlws.SORT(_xlfn.UNIQUE(_xlfn._xlws.FILTER(idTable[[Sub System Class]:[Sub System Class]],(idTable[[Asset Category]:[Asset Category]]=$N349)* (idTable[[Sub System Type]:[Sub System Type]]=$O349))))),"")</f>
        <v>All</v>
      </c>
      <c r="AJ349" s="32" cm="1">
        <f t="array" ref="AJ349:AW349">IFERROR(TRANSPOSE(_xlfn._xlws.SORT(_xlfn.UNIQUE(_xlfn._xlws.FILTER(idTable[[Equipment Size]:[Equipment Size]],(idTable[[Asset Category]:[Asset Category]]=$N349)* (idTable[[Sub System Type]:[Sub System Type]]=$O349)*(idTable[[Sub System Class]:[Sub System Class]]=$P349))))),"")</f>
        <v>200</v>
      </c>
      <c r="AK349" s="32">
        <v>400</v>
      </c>
      <c r="AL349" s="32">
        <v>600</v>
      </c>
      <c r="AM349" s="32">
        <v>800</v>
      </c>
      <c r="AN349" s="32">
        <v>1000</v>
      </c>
      <c r="AO349" s="32">
        <v>1200</v>
      </c>
      <c r="AP349" s="32">
        <v>1500</v>
      </c>
      <c r="AQ349" s="32">
        <v>2000</v>
      </c>
      <c r="AR349" s="32">
        <v>2400</v>
      </c>
      <c r="AS349" s="32">
        <v>3000</v>
      </c>
      <c r="AT349" s="32">
        <v>3600</v>
      </c>
      <c r="AU349" s="32">
        <v>4800</v>
      </c>
      <c r="AV349" s="32">
        <v>6000</v>
      </c>
      <c r="AW349" s="32">
        <v>7200</v>
      </c>
      <c r="BG349" s="32"/>
    </row>
    <row r="350" spans="1:59" x14ac:dyDescent="0.3">
      <c r="A350" s="32" t="s">
        <v>210</v>
      </c>
      <c r="B350" s="23" t="s">
        <v>5598</v>
      </c>
      <c r="C350" s="23" t="s">
        <v>81</v>
      </c>
      <c r="D350" s="23" t="s">
        <v>212</v>
      </c>
      <c r="E350" s="23" t="s">
        <v>90</v>
      </c>
      <c r="F350" s="23" t="s">
        <v>91</v>
      </c>
      <c r="G350" s="23" t="s">
        <v>5348</v>
      </c>
      <c r="H350" s="23" t="s">
        <v>5642</v>
      </c>
      <c r="I350" s="23">
        <v>400</v>
      </c>
      <c r="J350" s="23" t="s">
        <v>1109</v>
      </c>
      <c r="K350" s="23">
        <v>0</v>
      </c>
      <c r="L350" s="23">
        <v>5000</v>
      </c>
      <c r="M3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50" s="23" t="s">
        <v>4256</v>
      </c>
      <c r="O350" s="23" t="s">
        <v>1123</v>
      </c>
      <c r="P350" s="23" t="s">
        <v>560</v>
      </c>
      <c r="Q350" s="23">
        <v>400</v>
      </c>
      <c r="R3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0" s="77">
        <v>44986</v>
      </c>
      <c r="U350" s="23">
        <v>1</v>
      </c>
      <c r="V350" s="23" t="s">
        <v>436</v>
      </c>
      <c r="W350" s="23" t="s">
        <v>5821</v>
      </c>
      <c r="Z350" s="10"/>
      <c r="AA350" s="32" t="str" cm="1">
        <f t="array" ref="AA350">IFERROR(TRANSPOSE(_xlfn._xlws.SORT(_xlfn.UNIQUE(_xlfn._xlws.FILTER(idTable[[Sub System Class]:[Sub System Class]],(idTable[[Asset Category]:[Asset Category]]=$N350)* (idTable[[Sub System Type]:[Sub System Type]]=$O350))))),"")</f>
        <v>All</v>
      </c>
      <c r="AJ350" s="32" cm="1">
        <f t="array" ref="AJ350:AW350">IFERROR(TRANSPOSE(_xlfn._xlws.SORT(_xlfn.UNIQUE(_xlfn._xlws.FILTER(idTable[[Equipment Size]:[Equipment Size]],(idTable[[Asset Category]:[Asset Category]]=$N350)* (idTable[[Sub System Type]:[Sub System Type]]=$O350)*(idTable[[Sub System Class]:[Sub System Class]]=$P350))))),"")</f>
        <v>200</v>
      </c>
      <c r="AK350" s="32">
        <v>400</v>
      </c>
      <c r="AL350" s="32">
        <v>600</v>
      </c>
      <c r="AM350" s="32">
        <v>800</v>
      </c>
      <c r="AN350" s="32">
        <v>1000</v>
      </c>
      <c r="AO350" s="32">
        <v>1200</v>
      </c>
      <c r="AP350" s="32">
        <v>1500</v>
      </c>
      <c r="AQ350" s="32">
        <v>2000</v>
      </c>
      <c r="AR350" s="32">
        <v>2400</v>
      </c>
      <c r="AS350" s="32">
        <v>3000</v>
      </c>
      <c r="AT350" s="32">
        <v>3600</v>
      </c>
      <c r="AU350" s="32">
        <v>4800</v>
      </c>
      <c r="AV350" s="32">
        <v>6000</v>
      </c>
      <c r="AW350" s="32">
        <v>7200</v>
      </c>
      <c r="BG350" s="32"/>
    </row>
    <row r="351" spans="1:59" x14ac:dyDescent="0.3">
      <c r="A351" s="32" t="s">
        <v>210</v>
      </c>
      <c r="B351" s="23" t="s">
        <v>5638</v>
      </c>
      <c r="C351" s="23" t="s">
        <v>81</v>
      </c>
      <c r="D351" s="23" t="s">
        <v>212</v>
      </c>
      <c r="E351" s="23" t="s">
        <v>90</v>
      </c>
      <c r="F351" s="23" t="s">
        <v>91</v>
      </c>
      <c r="G351" s="23" t="s">
        <v>5348</v>
      </c>
      <c r="H351" s="23" t="s">
        <v>5645</v>
      </c>
      <c r="I351" s="23">
        <v>1110</v>
      </c>
      <c r="J351" s="23" t="s">
        <v>1109</v>
      </c>
      <c r="K351" s="23">
        <v>0</v>
      </c>
      <c r="L351" s="23">
        <v>5000</v>
      </c>
      <c r="M3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51" s="23" t="s">
        <v>4256</v>
      </c>
      <c r="O351" s="23" t="s">
        <v>1123</v>
      </c>
      <c r="P351" s="23" t="s">
        <v>560</v>
      </c>
      <c r="Q351" s="23">
        <v>1000</v>
      </c>
      <c r="R3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1" s="77">
        <v>44986</v>
      </c>
      <c r="U351" s="23">
        <v>1</v>
      </c>
      <c r="V351" s="23" t="s">
        <v>436</v>
      </c>
      <c r="W351" s="23" t="s">
        <v>5823</v>
      </c>
      <c r="Z351" s="10"/>
      <c r="AA351" s="32" t="str" cm="1">
        <f t="array" ref="AA351">IFERROR(TRANSPOSE(_xlfn._xlws.SORT(_xlfn.UNIQUE(_xlfn._xlws.FILTER(idTable[[Sub System Class]:[Sub System Class]],(idTable[[Asset Category]:[Asset Category]]=$N351)* (idTable[[Sub System Type]:[Sub System Type]]=$O351))))),"")</f>
        <v>All</v>
      </c>
      <c r="AJ351" s="32" cm="1">
        <f t="array" ref="AJ351:AW351">IFERROR(TRANSPOSE(_xlfn._xlws.SORT(_xlfn.UNIQUE(_xlfn._xlws.FILTER(idTable[[Equipment Size]:[Equipment Size]],(idTable[[Asset Category]:[Asset Category]]=$N351)* (idTable[[Sub System Type]:[Sub System Type]]=$O351)*(idTable[[Sub System Class]:[Sub System Class]]=$P351))))),"")</f>
        <v>200</v>
      </c>
      <c r="AK351" s="32">
        <v>400</v>
      </c>
      <c r="AL351" s="32">
        <v>600</v>
      </c>
      <c r="AM351" s="32">
        <v>800</v>
      </c>
      <c r="AN351" s="32">
        <v>1000</v>
      </c>
      <c r="AO351" s="32">
        <v>1200</v>
      </c>
      <c r="AP351" s="32">
        <v>1500</v>
      </c>
      <c r="AQ351" s="32">
        <v>2000</v>
      </c>
      <c r="AR351" s="32">
        <v>2400</v>
      </c>
      <c r="AS351" s="32">
        <v>3000</v>
      </c>
      <c r="AT351" s="32">
        <v>3600</v>
      </c>
      <c r="AU351" s="32">
        <v>4800</v>
      </c>
      <c r="AV351" s="32">
        <v>6000</v>
      </c>
      <c r="AW351" s="32">
        <v>7200</v>
      </c>
      <c r="BG351" s="32"/>
    </row>
    <row r="352" spans="1:59" x14ac:dyDescent="0.3">
      <c r="A352" s="32" t="s">
        <v>210</v>
      </c>
      <c r="B352" s="23" t="s">
        <v>5639</v>
      </c>
      <c r="C352" s="23" t="s">
        <v>81</v>
      </c>
      <c r="D352" s="23" t="s">
        <v>212</v>
      </c>
      <c r="E352" s="23" t="s">
        <v>90</v>
      </c>
      <c r="F352" s="23" t="s">
        <v>91</v>
      </c>
      <c r="G352" s="23" t="s">
        <v>5348</v>
      </c>
      <c r="H352" s="23" t="s">
        <v>5646</v>
      </c>
      <c r="I352" s="23">
        <v>1110</v>
      </c>
      <c r="J352" s="23" t="s">
        <v>1109</v>
      </c>
      <c r="K352" s="23">
        <v>0</v>
      </c>
      <c r="L352" s="23">
        <v>5000</v>
      </c>
      <c r="M3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52" s="23" t="s">
        <v>4256</v>
      </c>
      <c r="O352" s="23" t="s">
        <v>1123</v>
      </c>
      <c r="P352" s="23" t="s">
        <v>560</v>
      </c>
      <c r="Q352" s="23">
        <v>1000</v>
      </c>
      <c r="R3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2" s="77">
        <v>44986</v>
      </c>
      <c r="U352" s="23">
        <v>1</v>
      </c>
      <c r="V352" s="23" t="s">
        <v>436</v>
      </c>
      <c r="W352" s="23" t="s">
        <v>5823</v>
      </c>
      <c r="Z352" s="10"/>
      <c r="AA352" s="32" t="str" cm="1">
        <f t="array" ref="AA352">IFERROR(TRANSPOSE(_xlfn._xlws.SORT(_xlfn.UNIQUE(_xlfn._xlws.FILTER(idTable[[Sub System Class]:[Sub System Class]],(idTable[[Asset Category]:[Asset Category]]=$N352)* (idTable[[Sub System Type]:[Sub System Type]]=$O352))))),"")</f>
        <v>All</v>
      </c>
      <c r="AJ352" s="32" cm="1">
        <f t="array" ref="AJ352:AW352">IFERROR(TRANSPOSE(_xlfn._xlws.SORT(_xlfn.UNIQUE(_xlfn._xlws.FILTER(idTable[[Equipment Size]:[Equipment Size]],(idTable[[Asset Category]:[Asset Category]]=$N352)* (idTable[[Sub System Type]:[Sub System Type]]=$O352)*(idTable[[Sub System Class]:[Sub System Class]]=$P352))))),"")</f>
        <v>200</v>
      </c>
      <c r="AK352" s="32">
        <v>400</v>
      </c>
      <c r="AL352" s="32">
        <v>600</v>
      </c>
      <c r="AM352" s="32">
        <v>800</v>
      </c>
      <c r="AN352" s="32">
        <v>1000</v>
      </c>
      <c r="AO352" s="32">
        <v>1200</v>
      </c>
      <c r="AP352" s="32">
        <v>1500</v>
      </c>
      <c r="AQ352" s="32">
        <v>2000</v>
      </c>
      <c r="AR352" s="32">
        <v>2400</v>
      </c>
      <c r="AS352" s="32">
        <v>3000</v>
      </c>
      <c r="AT352" s="32">
        <v>3600</v>
      </c>
      <c r="AU352" s="32">
        <v>4800</v>
      </c>
      <c r="AV352" s="32">
        <v>6000</v>
      </c>
      <c r="AW352" s="32">
        <v>7200</v>
      </c>
      <c r="BG352" s="32"/>
    </row>
    <row r="353" spans="1:59" x14ac:dyDescent="0.3">
      <c r="A353" s="32" t="s">
        <v>210</v>
      </c>
      <c r="B353" s="23" t="s">
        <v>5599</v>
      </c>
      <c r="C353" s="23" t="s">
        <v>81</v>
      </c>
      <c r="D353" s="23" t="s">
        <v>212</v>
      </c>
      <c r="E353" s="23" t="s">
        <v>90</v>
      </c>
      <c r="F353" s="23" t="s">
        <v>91</v>
      </c>
      <c r="G353" s="23" t="s">
        <v>5348</v>
      </c>
      <c r="H353" s="23" t="s">
        <v>5647</v>
      </c>
      <c r="I353" s="23">
        <v>750</v>
      </c>
      <c r="J353" s="23" t="s">
        <v>1109</v>
      </c>
      <c r="K353" s="23">
        <f>4*1.34</f>
        <v>5.36</v>
      </c>
      <c r="L353" s="23">
        <v>5000</v>
      </c>
      <c r="M3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353" s="23" t="s">
        <v>4256</v>
      </c>
      <c r="O353" s="23" t="s">
        <v>1107</v>
      </c>
      <c r="P353" s="23" t="s">
        <v>560</v>
      </c>
      <c r="Q353" s="23">
        <v>800</v>
      </c>
      <c r="R3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3" s="77">
        <v>44986</v>
      </c>
      <c r="U353" s="23">
        <v>1</v>
      </c>
      <c r="V353" s="23" t="s">
        <v>436</v>
      </c>
      <c r="W353" s="23" t="s">
        <v>5820</v>
      </c>
      <c r="Z353" s="10"/>
      <c r="AA353" s="32" t="str" cm="1">
        <f t="array" ref="AA353">IFERROR(TRANSPOSE(_xlfn._xlws.SORT(_xlfn.UNIQUE(_xlfn._xlws.FILTER(idTable[[Sub System Class]:[Sub System Class]],(idTable[[Asset Category]:[Asset Category]]=$N353)* (idTable[[Sub System Type]:[Sub System Type]]=$O353))))),"")</f>
        <v>All</v>
      </c>
      <c r="AJ353" s="32" cm="1">
        <f t="array" ref="AJ353:AW353">IFERROR(TRANSPOSE(_xlfn._xlws.SORT(_xlfn.UNIQUE(_xlfn._xlws.FILTER(idTable[[Equipment Size]:[Equipment Size]],(idTable[[Asset Category]:[Asset Category]]=$N353)* (idTable[[Sub System Type]:[Sub System Type]]=$O353)*(idTable[[Sub System Class]:[Sub System Class]]=$P353))))),"")</f>
        <v>200</v>
      </c>
      <c r="AK353" s="32">
        <v>400</v>
      </c>
      <c r="AL353" s="32">
        <v>600</v>
      </c>
      <c r="AM353" s="32">
        <v>800</v>
      </c>
      <c r="AN353" s="32">
        <v>1000</v>
      </c>
      <c r="AO353" s="32">
        <v>1200</v>
      </c>
      <c r="AP353" s="32">
        <v>1500</v>
      </c>
      <c r="AQ353" s="32">
        <v>2000</v>
      </c>
      <c r="AR353" s="32">
        <v>2400</v>
      </c>
      <c r="AS353" s="32">
        <v>3000</v>
      </c>
      <c r="AT353" s="32">
        <v>3600</v>
      </c>
      <c r="AU353" s="32">
        <v>4800</v>
      </c>
      <c r="AV353" s="32">
        <v>6000</v>
      </c>
      <c r="AW353" s="32">
        <v>7200</v>
      </c>
      <c r="BG353" s="32"/>
    </row>
    <row r="354" spans="1:59" x14ac:dyDescent="0.3">
      <c r="A354" s="32" t="s">
        <v>210</v>
      </c>
      <c r="B354" s="23" t="s">
        <v>5600</v>
      </c>
      <c r="C354" s="23" t="s">
        <v>81</v>
      </c>
      <c r="D354" s="23" t="s">
        <v>212</v>
      </c>
      <c r="E354" s="23" t="s">
        <v>90</v>
      </c>
      <c r="F354" s="23" t="s">
        <v>91</v>
      </c>
      <c r="G354" s="23" t="s">
        <v>5348</v>
      </c>
      <c r="H354" s="23" t="s">
        <v>5648</v>
      </c>
      <c r="I354" s="23">
        <v>450</v>
      </c>
      <c r="J354" s="23" t="s">
        <v>1109</v>
      </c>
      <c r="K354" s="23">
        <v>0</v>
      </c>
      <c r="L354" s="23">
        <v>5000</v>
      </c>
      <c r="M3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54" s="23" t="s">
        <v>4256</v>
      </c>
      <c r="O354" s="23" t="s">
        <v>1123</v>
      </c>
      <c r="P354" s="23" t="s">
        <v>560</v>
      </c>
      <c r="Q354" s="23">
        <v>400</v>
      </c>
      <c r="R3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4" s="77">
        <v>44986</v>
      </c>
      <c r="U354" s="23">
        <v>1</v>
      </c>
      <c r="V354" s="23" t="s">
        <v>436</v>
      </c>
      <c r="W354" s="23" t="s">
        <v>5820</v>
      </c>
      <c r="Z354" s="10"/>
      <c r="AA354" s="32" t="str" cm="1">
        <f t="array" ref="AA354">IFERROR(TRANSPOSE(_xlfn._xlws.SORT(_xlfn.UNIQUE(_xlfn._xlws.FILTER(idTable[[Sub System Class]:[Sub System Class]],(idTable[[Asset Category]:[Asset Category]]=$N354)* (idTable[[Sub System Type]:[Sub System Type]]=$O354))))),"")</f>
        <v>All</v>
      </c>
      <c r="AJ354" s="32" cm="1">
        <f t="array" ref="AJ354:AW354">IFERROR(TRANSPOSE(_xlfn._xlws.SORT(_xlfn.UNIQUE(_xlfn._xlws.FILTER(idTable[[Equipment Size]:[Equipment Size]],(idTable[[Asset Category]:[Asset Category]]=$N354)* (idTable[[Sub System Type]:[Sub System Type]]=$O354)*(idTable[[Sub System Class]:[Sub System Class]]=$P354))))),"")</f>
        <v>200</v>
      </c>
      <c r="AK354" s="32">
        <v>400</v>
      </c>
      <c r="AL354" s="32">
        <v>600</v>
      </c>
      <c r="AM354" s="32">
        <v>800</v>
      </c>
      <c r="AN354" s="32">
        <v>1000</v>
      </c>
      <c r="AO354" s="32">
        <v>1200</v>
      </c>
      <c r="AP354" s="32">
        <v>1500</v>
      </c>
      <c r="AQ354" s="32">
        <v>2000</v>
      </c>
      <c r="AR354" s="32">
        <v>2400</v>
      </c>
      <c r="AS354" s="32">
        <v>3000</v>
      </c>
      <c r="AT354" s="32">
        <v>3600</v>
      </c>
      <c r="AU354" s="32">
        <v>4800</v>
      </c>
      <c r="AV354" s="32">
        <v>6000</v>
      </c>
      <c r="AW354" s="32">
        <v>7200</v>
      </c>
      <c r="BG354" s="32"/>
    </row>
    <row r="355" spans="1:59" x14ac:dyDescent="0.3">
      <c r="A355" s="32" t="s">
        <v>210</v>
      </c>
      <c r="B355" s="23" t="s">
        <v>5601</v>
      </c>
      <c r="C355" s="23" t="s">
        <v>81</v>
      </c>
      <c r="D355" s="23" t="s">
        <v>212</v>
      </c>
      <c r="E355" s="23" t="s">
        <v>90</v>
      </c>
      <c r="F355" s="23" t="s">
        <v>91</v>
      </c>
      <c r="G355" s="23" t="s">
        <v>5348</v>
      </c>
      <c r="H355" s="61"/>
      <c r="I355" s="61">
        <v>600</v>
      </c>
      <c r="J355" s="23" t="s">
        <v>1109</v>
      </c>
      <c r="K355" s="61">
        <v>0</v>
      </c>
      <c r="L355" s="23">
        <v>5000</v>
      </c>
      <c r="M3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55" s="23" t="s">
        <v>4256</v>
      </c>
      <c r="O355" s="23" t="s">
        <v>1123</v>
      </c>
      <c r="P355" s="23" t="s">
        <v>560</v>
      </c>
      <c r="Q355" s="23">
        <v>600</v>
      </c>
      <c r="R3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5" s="77">
        <v>44986</v>
      </c>
      <c r="U355" s="23">
        <v>1</v>
      </c>
      <c r="V355" s="65"/>
      <c r="W355" s="65"/>
      <c r="Z355" s="10"/>
      <c r="AA355" s="32" t="str" cm="1">
        <f t="array" ref="AA355">IFERROR(TRANSPOSE(_xlfn._xlws.SORT(_xlfn.UNIQUE(_xlfn._xlws.FILTER(idTable[[Sub System Class]:[Sub System Class]],(idTable[[Asset Category]:[Asset Category]]=$N355)* (idTable[[Sub System Type]:[Sub System Type]]=$O355))))),"")</f>
        <v>All</v>
      </c>
      <c r="AJ355" s="32" cm="1">
        <f t="array" ref="AJ355:AW355">IFERROR(TRANSPOSE(_xlfn._xlws.SORT(_xlfn.UNIQUE(_xlfn._xlws.FILTER(idTable[[Equipment Size]:[Equipment Size]],(idTable[[Asset Category]:[Asset Category]]=$N355)* (idTable[[Sub System Type]:[Sub System Type]]=$O355)*(idTable[[Sub System Class]:[Sub System Class]]=$P355))))),"")</f>
        <v>200</v>
      </c>
      <c r="AK355" s="32">
        <v>400</v>
      </c>
      <c r="AL355" s="32">
        <v>600</v>
      </c>
      <c r="AM355" s="32">
        <v>800</v>
      </c>
      <c r="AN355" s="32">
        <v>1000</v>
      </c>
      <c r="AO355" s="32">
        <v>1200</v>
      </c>
      <c r="AP355" s="32">
        <v>1500</v>
      </c>
      <c r="AQ355" s="32">
        <v>2000</v>
      </c>
      <c r="AR355" s="32">
        <v>2400</v>
      </c>
      <c r="AS355" s="32">
        <v>3000</v>
      </c>
      <c r="AT355" s="32">
        <v>3600</v>
      </c>
      <c r="AU355" s="32">
        <v>4800</v>
      </c>
      <c r="AV355" s="32">
        <v>6000</v>
      </c>
      <c r="AW355" s="32">
        <v>7200</v>
      </c>
      <c r="BG355" s="32"/>
    </row>
    <row r="356" spans="1:59" x14ac:dyDescent="0.3">
      <c r="A356" s="32" t="s">
        <v>210</v>
      </c>
      <c r="B356" s="23" t="s">
        <v>5602</v>
      </c>
      <c r="C356" s="23" t="s">
        <v>81</v>
      </c>
      <c r="D356" s="23" t="s">
        <v>212</v>
      </c>
      <c r="E356" s="23" t="s">
        <v>90</v>
      </c>
      <c r="F356" s="23" t="s">
        <v>91</v>
      </c>
      <c r="G356" s="23" t="s">
        <v>5348</v>
      </c>
      <c r="H356" s="23" t="s">
        <v>5649</v>
      </c>
      <c r="I356" s="23">
        <v>900</v>
      </c>
      <c r="J356" s="23" t="s">
        <v>1109</v>
      </c>
      <c r="K356" s="23">
        <v>0</v>
      </c>
      <c r="L356" s="23">
        <v>5000</v>
      </c>
      <c r="M3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56" s="23" t="s">
        <v>4256</v>
      </c>
      <c r="O356" s="23" t="s">
        <v>1123</v>
      </c>
      <c r="P356" s="23" t="s">
        <v>560</v>
      </c>
      <c r="Q356" s="23">
        <v>1000</v>
      </c>
      <c r="R3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6" s="77">
        <v>44986</v>
      </c>
      <c r="U356" s="23">
        <v>1</v>
      </c>
      <c r="V356" s="23" t="s">
        <v>5799</v>
      </c>
      <c r="W356" s="23" t="s">
        <v>5819</v>
      </c>
      <c r="Z356" s="10"/>
      <c r="AA356" s="32" t="str" cm="1">
        <f t="array" ref="AA356">IFERROR(TRANSPOSE(_xlfn._xlws.SORT(_xlfn.UNIQUE(_xlfn._xlws.FILTER(idTable[[Sub System Class]:[Sub System Class]],(idTable[[Asset Category]:[Asset Category]]=$N356)* (idTable[[Sub System Type]:[Sub System Type]]=$O356))))),"")</f>
        <v>All</v>
      </c>
      <c r="AJ356" s="32" cm="1">
        <f t="array" ref="AJ356:AW356">IFERROR(TRANSPOSE(_xlfn._xlws.SORT(_xlfn.UNIQUE(_xlfn._xlws.FILTER(idTable[[Equipment Size]:[Equipment Size]],(idTable[[Asset Category]:[Asset Category]]=$N356)* (idTable[[Sub System Type]:[Sub System Type]]=$O356)*(idTable[[Sub System Class]:[Sub System Class]]=$P356))))),"")</f>
        <v>200</v>
      </c>
      <c r="AK356" s="32">
        <v>400</v>
      </c>
      <c r="AL356" s="32">
        <v>600</v>
      </c>
      <c r="AM356" s="32">
        <v>800</v>
      </c>
      <c r="AN356" s="32">
        <v>1000</v>
      </c>
      <c r="AO356" s="32">
        <v>1200</v>
      </c>
      <c r="AP356" s="32">
        <v>1500</v>
      </c>
      <c r="AQ356" s="32">
        <v>2000</v>
      </c>
      <c r="AR356" s="32">
        <v>2400</v>
      </c>
      <c r="AS356" s="32">
        <v>3000</v>
      </c>
      <c r="AT356" s="32">
        <v>3600</v>
      </c>
      <c r="AU356" s="32">
        <v>4800</v>
      </c>
      <c r="AV356" s="32">
        <v>6000</v>
      </c>
      <c r="AW356" s="32">
        <v>7200</v>
      </c>
      <c r="BG356" s="32"/>
    </row>
    <row r="357" spans="1:59" x14ac:dyDescent="0.3">
      <c r="A357" s="32" t="s">
        <v>210</v>
      </c>
      <c r="B357" s="23" t="s">
        <v>5603</v>
      </c>
      <c r="C357" s="23" t="s">
        <v>81</v>
      </c>
      <c r="D357" s="23" t="s">
        <v>212</v>
      </c>
      <c r="E357" s="23" t="s">
        <v>90</v>
      </c>
      <c r="F357" s="23" t="s">
        <v>91</v>
      </c>
      <c r="G357" s="23" t="s">
        <v>5348</v>
      </c>
      <c r="H357" s="23" t="s">
        <v>5650</v>
      </c>
      <c r="I357" s="23">
        <v>1290</v>
      </c>
      <c r="J357" s="23" t="s">
        <v>1109</v>
      </c>
      <c r="K357" s="23">
        <v>0</v>
      </c>
      <c r="L357" s="23">
        <v>5000</v>
      </c>
      <c r="M3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H-VAV-NO--1200</v>
      </c>
      <c r="N357" s="23" t="s">
        <v>4256</v>
      </c>
      <c r="O357" s="23" t="s">
        <v>1123</v>
      </c>
      <c r="P357" s="23" t="s">
        <v>560</v>
      </c>
      <c r="Q357" s="23">
        <v>1200</v>
      </c>
      <c r="R3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7" s="77">
        <v>44986</v>
      </c>
      <c r="U357" s="23">
        <v>1</v>
      </c>
      <c r="V357" s="23" t="s">
        <v>509</v>
      </c>
      <c r="W357" s="23" t="s">
        <v>5746</v>
      </c>
      <c r="Z357" s="10"/>
      <c r="AA357" s="32" t="str" cm="1">
        <f t="array" ref="AA357">IFERROR(TRANSPOSE(_xlfn._xlws.SORT(_xlfn.UNIQUE(_xlfn._xlws.FILTER(idTable[[Sub System Class]:[Sub System Class]],(idTable[[Asset Category]:[Asset Category]]=$N357)* (idTable[[Sub System Type]:[Sub System Type]]=$O357))))),"")</f>
        <v>All</v>
      </c>
      <c r="AJ357" s="32" cm="1">
        <f t="array" ref="AJ357:AW357">IFERROR(TRANSPOSE(_xlfn._xlws.SORT(_xlfn.UNIQUE(_xlfn._xlws.FILTER(idTable[[Equipment Size]:[Equipment Size]],(idTable[[Asset Category]:[Asset Category]]=$N357)* (idTable[[Sub System Type]:[Sub System Type]]=$O357)*(idTable[[Sub System Class]:[Sub System Class]]=$P357))))),"")</f>
        <v>200</v>
      </c>
      <c r="AK357" s="32">
        <v>400</v>
      </c>
      <c r="AL357" s="32">
        <v>600</v>
      </c>
      <c r="AM357" s="32">
        <v>800</v>
      </c>
      <c r="AN357" s="32">
        <v>1000</v>
      </c>
      <c r="AO357" s="32">
        <v>1200</v>
      </c>
      <c r="AP357" s="32">
        <v>1500</v>
      </c>
      <c r="AQ357" s="32">
        <v>2000</v>
      </c>
      <c r="AR357" s="32">
        <v>2400</v>
      </c>
      <c r="AS357" s="32">
        <v>3000</v>
      </c>
      <c r="AT357" s="32">
        <v>3600</v>
      </c>
      <c r="AU357" s="32">
        <v>4800</v>
      </c>
      <c r="AV357" s="32">
        <v>6000</v>
      </c>
      <c r="AW357" s="32">
        <v>7200</v>
      </c>
      <c r="BG357" s="32"/>
    </row>
    <row r="358" spans="1:59" x14ac:dyDescent="0.3">
      <c r="A358" s="32" t="s">
        <v>210</v>
      </c>
      <c r="B358" s="23" t="s">
        <v>5604</v>
      </c>
      <c r="C358" s="23" t="s">
        <v>81</v>
      </c>
      <c r="D358" s="23" t="s">
        <v>212</v>
      </c>
      <c r="E358" s="23" t="s">
        <v>90</v>
      </c>
      <c r="F358" s="23" t="s">
        <v>91</v>
      </c>
      <c r="G358" s="23" t="s">
        <v>5348</v>
      </c>
      <c r="H358" s="23" t="s">
        <v>5651</v>
      </c>
      <c r="I358" s="23">
        <v>300</v>
      </c>
      <c r="J358" s="23" t="s">
        <v>1109</v>
      </c>
      <c r="K358" s="23">
        <v>0</v>
      </c>
      <c r="L358" s="23">
        <v>5000</v>
      </c>
      <c r="M3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58" s="23" t="s">
        <v>4256</v>
      </c>
      <c r="O358" s="23" t="s">
        <v>1123</v>
      </c>
      <c r="P358" s="23" t="s">
        <v>560</v>
      </c>
      <c r="Q358" s="23">
        <v>400</v>
      </c>
      <c r="R3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8" s="77">
        <v>44986</v>
      </c>
      <c r="U358" s="23">
        <v>1</v>
      </c>
      <c r="V358" s="23" t="s">
        <v>509</v>
      </c>
      <c r="W358" s="23" t="s">
        <v>5817</v>
      </c>
      <c r="Z358" s="10"/>
      <c r="AA358" s="32" t="str" cm="1">
        <f t="array" ref="AA358">IFERROR(TRANSPOSE(_xlfn._xlws.SORT(_xlfn.UNIQUE(_xlfn._xlws.FILTER(idTable[[Sub System Class]:[Sub System Class]],(idTable[[Asset Category]:[Asset Category]]=$N358)* (idTable[[Sub System Type]:[Sub System Type]]=$O358))))),"")</f>
        <v>All</v>
      </c>
      <c r="AJ358" s="32" cm="1">
        <f t="array" ref="AJ358:AW358">IFERROR(TRANSPOSE(_xlfn._xlws.SORT(_xlfn.UNIQUE(_xlfn._xlws.FILTER(idTable[[Equipment Size]:[Equipment Size]],(idTable[[Asset Category]:[Asset Category]]=$N358)* (idTable[[Sub System Type]:[Sub System Type]]=$O358)*(idTable[[Sub System Class]:[Sub System Class]]=$P358))))),"")</f>
        <v>200</v>
      </c>
      <c r="AK358" s="32">
        <v>400</v>
      </c>
      <c r="AL358" s="32">
        <v>600</v>
      </c>
      <c r="AM358" s="32">
        <v>800</v>
      </c>
      <c r="AN358" s="32">
        <v>1000</v>
      </c>
      <c r="AO358" s="32">
        <v>1200</v>
      </c>
      <c r="AP358" s="32">
        <v>1500</v>
      </c>
      <c r="AQ358" s="32">
        <v>2000</v>
      </c>
      <c r="AR358" s="32">
        <v>2400</v>
      </c>
      <c r="AS358" s="32">
        <v>3000</v>
      </c>
      <c r="AT358" s="32">
        <v>3600</v>
      </c>
      <c r="AU358" s="32">
        <v>4800</v>
      </c>
      <c r="AV358" s="32">
        <v>6000</v>
      </c>
      <c r="AW358" s="32">
        <v>7200</v>
      </c>
      <c r="BG358" s="32"/>
    </row>
    <row r="359" spans="1:59" x14ac:dyDescent="0.3">
      <c r="A359" s="32" t="s">
        <v>210</v>
      </c>
      <c r="B359" s="23" t="s">
        <v>5605</v>
      </c>
      <c r="C359" s="23" t="s">
        <v>81</v>
      </c>
      <c r="D359" s="23" t="s">
        <v>212</v>
      </c>
      <c r="E359" s="23" t="s">
        <v>90</v>
      </c>
      <c r="F359" s="23" t="s">
        <v>91</v>
      </c>
      <c r="G359" s="23" t="s">
        <v>5348</v>
      </c>
      <c r="H359" s="23" t="s">
        <v>5652</v>
      </c>
      <c r="I359" s="23">
        <v>300</v>
      </c>
      <c r="J359" s="23" t="s">
        <v>1109</v>
      </c>
      <c r="K359" s="23">
        <v>0</v>
      </c>
      <c r="L359" s="23">
        <v>5000</v>
      </c>
      <c r="M3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59" s="23" t="s">
        <v>4256</v>
      </c>
      <c r="O359" s="23" t="s">
        <v>1123</v>
      </c>
      <c r="P359" s="23" t="s">
        <v>560</v>
      </c>
      <c r="Q359" s="23">
        <v>400</v>
      </c>
      <c r="R3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5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59" s="77">
        <v>44986</v>
      </c>
      <c r="U359" s="23">
        <v>1</v>
      </c>
      <c r="V359" s="23" t="s">
        <v>509</v>
      </c>
      <c r="W359" s="23" t="s">
        <v>5818</v>
      </c>
      <c r="Z359" s="10"/>
      <c r="AA359" s="32" t="str" cm="1">
        <f t="array" ref="AA359">IFERROR(TRANSPOSE(_xlfn._xlws.SORT(_xlfn.UNIQUE(_xlfn._xlws.FILTER(idTable[[Sub System Class]:[Sub System Class]],(idTable[[Asset Category]:[Asset Category]]=$N359)* (idTable[[Sub System Type]:[Sub System Type]]=$O359))))),"")</f>
        <v>All</v>
      </c>
      <c r="AJ359" s="32" cm="1">
        <f t="array" ref="AJ359:AW359">IFERROR(TRANSPOSE(_xlfn._xlws.SORT(_xlfn.UNIQUE(_xlfn._xlws.FILTER(idTable[[Equipment Size]:[Equipment Size]],(idTable[[Asset Category]:[Asset Category]]=$N359)* (idTable[[Sub System Type]:[Sub System Type]]=$O359)*(idTable[[Sub System Class]:[Sub System Class]]=$P359))))),"")</f>
        <v>200</v>
      </c>
      <c r="AK359" s="32">
        <v>400</v>
      </c>
      <c r="AL359" s="32">
        <v>600</v>
      </c>
      <c r="AM359" s="32">
        <v>800</v>
      </c>
      <c r="AN359" s="32">
        <v>1000</v>
      </c>
      <c r="AO359" s="32">
        <v>1200</v>
      </c>
      <c r="AP359" s="32">
        <v>1500</v>
      </c>
      <c r="AQ359" s="32">
        <v>2000</v>
      </c>
      <c r="AR359" s="32">
        <v>2400</v>
      </c>
      <c r="AS359" s="32">
        <v>3000</v>
      </c>
      <c r="AT359" s="32">
        <v>3600</v>
      </c>
      <c r="AU359" s="32">
        <v>4800</v>
      </c>
      <c r="AV359" s="32">
        <v>6000</v>
      </c>
      <c r="AW359" s="32">
        <v>7200</v>
      </c>
      <c r="BG359" s="32"/>
    </row>
    <row r="360" spans="1:59" x14ac:dyDescent="0.3">
      <c r="A360" s="32" t="s">
        <v>210</v>
      </c>
      <c r="B360" s="23" t="s">
        <v>5606</v>
      </c>
      <c r="C360" s="23" t="s">
        <v>81</v>
      </c>
      <c r="D360" s="23" t="s">
        <v>212</v>
      </c>
      <c r="E360" s="23" t="s">
        <v>90</v>
      </c>
      <c r="F360" s="23" t="s">
        <v>91</v>
      </c>
      <c r="G360" s="23" t="s">
        <v>5348</v>
      </c>
      <c r="H360" s="23" t="s">
        <v>5653</v>
      </c>
      <c r="I360" s="23">
        <v>1150</v>
      </c>
      <c r="J360" s="23" t="s">
        <v>1109</v>
      </c>
      <c r="K360" s="23">
        <v>0</v>
      </c>
      <c r="L360" s="23">
        <v>5000</v>
      </c>
      <c r="M3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H-VAV-NO--1200</v>
      </c>
      <c r="N360" s="23" t="s">
        <v>4256</v>
      </c>
      <c r="O360" s="23" t="s">
        <v>1123</v>
      </c>
      <c r="P360" s="23" t="s">
        <v>560</v>
      </c>
      <c r="Q360" s="23">
        <v>1200</v>
      </c>
      <c r="R3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0" s="77">
        <v>44986</v>
      </c>
      <c r="U360" s="23">
        <v>1</v>
      </c>
      <c r="V360" s="23" t="s">
        <v>509</v>
      </c>
      <c r="W360" s="23" t="s">
        <v>5816</v>
      </c>
      <c r="Z360" s="10"/>
      <c r="AA360" s="32" t="str" cm="1">
        <f t="array" ref="AA360">IFERROR(TRANSPOSE(_xlfn._xlws.SORT(_xlfn.UNIQUE(_xlfn._xlws.FILTER(idTable[[Sub System Class]:[Sub System Class]],(idTable[[Asset Category]:[Asset Category]]=$N360)* (idTable[[Sub System Type]:[Sub System Type]]=$O360))))),"")</f>
        <v>All</v>
      </c>
      <c r="AJ360" s="32" cm="1">
        <f t="array" ref="AJ360:AW360">IFERROR(TRANSPOSE(_xlfn._xlws.SORT(_xlfn.UNIQUE(_xlfn._xlws.FILTER(idTable[[Equipment Size]:[Equipment Size]],(idTable[[Asset Category]:[Asset Category]]=$N360)* (idTable[[Sub System Type]:[Sub System Type]]=$O360)*(idTable[[Sub System Class]:[Sub System Class]]=$P360))))),"")</f>
        <v>200</v>
      </c>
      <c r="AK360" s="32">
        <v>400</v>
      </c>
      <c r="AL360" s="32">
        <v>600</v>
      </c>
      <c r="AM360" s="32">
        <v>800</v>
      </c>
      <c r="AN360" s="32">
        <v>1000</v>
      </c>
      <c r="AO360" s="32">
        <v>1200</v>
      </c>
      <c r="AP360" s="32">
        <v>1500</v>
      </c>
      <c r="AQ360" s="32">
        <v>2000</v>
      </c>
      <c r="AR360" s="32">
        <v>2400</v>
      </c>
      <c r="AS360" s="32">
        <v>3000</v>
      </c>
      <c r="AT360" s="32">
        <v>3600</v>
      </c>
      <c r="AU360" s="32">
        <v>4800</v>
      </c>
      <c r="AV360" s="32">
        <v>6000</v>
      </c>
      <c r="AW360" s="32">
        <v>7200</v>
      </c>
      <c r="BG360" s="32"/>
    </row>
    <row r="361" spans="1:59" x14ac:dyDescent="0.3">
      <c r="A361" s="32" t="s">
        <v>210</v>
      </c>
      <c r="B361" s="23" t="s">
        <v>5607</v>
      </c>
      <c r="C361" s="23" t="s">
        <v>81</v>
      </c>
      <c r="D361" s="23" t="s">
        <v>212</v>
      </c>
      <c r="E361" s="23" t="s">
        <v>90</v>
      </c>
      <c r="F361" s="23" t="s">
        <v>91</v>
      </c>
      <c r="G361" s="23" t="s">
        <v>5348</v>
      </c>
      <c r="H361" s="23" t="s">
        <v>5468</v>
      </c>
      <c r="I361" s="23">
        <v>540</v>
      </c>
      <c r="J361" s="23" t="s">
        <v>1109</v>
      </c>
      <c r="K361" s="23">
        <v>0</v>
      </c>
      <c r="L361" s="23">
        <v>5000</v>
      </c>
      <c r="M3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61" s="23" t="s">
        <v>4256</v>
      </c>
      <c r="O361" s="23" t="s">
        <v>1123</v>
      </c>
      <c r="P361" s="23" t="s">
        <v>560</v>
      </c>
      <c r="Q361" s="23">
        <v>600</v>
      </c>
      <c r="R3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1" s="77">
        <v>44986</v>
      </c>
      <c r="U361" s="23">
        <v>1</v>
      </c>
      <c r="V361" s="65"/>
      <c r="W361" s="65"/>
      <c r="Z361" s="10"/>
      <c r="AA361" s="32" t="str" cm="1">
        <f t="array" ref="AA361">IFERROR(TRANSPOSE(_xlfn._xlws.SORT(_xlfn.UNIQUE(_xlfn._xlws.FILTER(idTable[[Sub System Class]:[Sub System Class]],(idTable[[Asset Category]:[Asset Category]]=$N361)* (idTable[[Sub System Type]:[Sub System Type]]=$O361))))),"")</f>
        <v>All</v>
      </c>
      <c r="AJ361" s="32" cm="1">
        <f t="array" ref="AJ361:AW361">IFERROR(TRANSPOSE(_xlfn._xlws.SORT(_xlfn.UNIQUE(_xlfn._xlws.FILTER(idTable[[Equipment Size]:[Equipment Size]],(idTable[[Asset Category]:[Asset Category]]=$N361)* (idTable[[Sub System Type]:[Sub System Type]]=$O361)*(idTable[[Sub System Class]:[Sub System Class]]=$P361))))),"")</f>
        <v>200</v>
      </c>
      <c r="AK361" s="32">
        <v>400</v>
      </c>
      <c r="AL361" s="32">
        <v>600</v>
      </c>
      <c r="AM361" s="32">
        <v>800</v>
      </c>
      <c r="AN361" s="32">
        <v>1000</v>
      </c>
      <c r="AO361" s="32">
        <v>1200</v>
      </c>
      <c r="AP361" s="32">
        <v>1500</v>
      </c>
      <c r="AQ361" s="32">
        <v>2000</v>
      </c>
      <c r="AR361" s="32">
        <v>2400</v>
      </c>
      <c r="AS361" s="32">
        <v>3000</v>
      </c>
      <c r="AT361" s="32">
        <v>3600</v>
      </c>
      <c r="AU361" s="32">
        <v>4800</v>
      </c>
      <c r="AV361" s="32">
        <v>6000</v>
      </c>
      <c r="AW361" s="32">
        <v>7200</v>
      </c>
      <c r="BG361" s="32"/>
    </row>
    <row r="362" spans="1:59" x14ac:dyDescent="0.3">
      <c r="A362" s="32" t="s">
        <v>210</v>
      </c>
      <c r="B362" s="23" t="s">
        <v>5608</v>
      </c>
      <c r="C362" s="23" t="s">
        <v>81</v>
      </c>
      <c r="D362" s="23" t="s">
        <v>212</v>
      </c>
      <c r="E362" s="23" t="s">
        <v>90</v>
      </c>
      <c r="F362" s="23" t="s">
        <v>91</v>
      </c>
      <c r="G362" s="23" t="s">
        <v>5348</v>
      </c>
      <c r="H362" s="23" t="s">
        <v>5654</v>
      </c>
      <c r="I362" s="23">
        <v>400</v>
      </c>
      <c r="J362" s="23" t="s">
        <v>1109</v>
      </c>
      <c r="K362" s="23">
        <v>0</v>
      </c>
      <c r="L362" s="23">
        <v>5000</v>
      </c>
      <c r="M3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62" s="23" t="s">
        <v>4256</v>
      </c>
      <c r="O362" s="23" t="s">
        <v>1123</v>
      </c>
      <c r="P362" s="23" t="s">
        <v>560</v>
      </c>
      <c r="Q362" s="23">
        <v>400</v>
      </c>
      <c r="R3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2" s="77">
        <v>44986</v>
      </c>
      <c r="U362" s="23">
        <v>1</v>
      </c>
      <c r="V362" s="23" t="s">
        <v>5801</v>
      </c>
      <c r="W362" s="23" t="s">
        <v>5802</v>
      </c>
      <c r="Z362" s="10"/>
      <c r="AA362" s="32" t="str" cm="1">
        <f t="array" ref="AA362">IFERROR(TRANSPOSE(_xlfn._xlws.SORT(_xlfn.UNIQUE(_xlfn._xlws.FILTER(idTable[[Sub System Class]:[Sub System Class]],(idTable[[Asset Category]:[Asset Category]]=$N362)* (idTable[[Sub System Type]:[Sub System Type]]=$O362))))),"")</f>
        <v>All</v>
      </c>
      <c r="AJ362" s="32" cm="1">
        <f t="array" ref="AJ362:AW362">IFERROR(TRANSPOSE(_xlfn._xlws.SORT(_xlfn.UNIQUE(_xlfn._xlws.FILTER(idTable[[Equipment Size]:[Equipment Size]],(idTable[[Asset Category]:[Asset Category]]=$N362)* (idTable[[Sub System Type]:[Sub System Type]]=$O362)*(idTable[[Sub System Class]:[Sub System Class]]=$P362))))),"")</f>
        <v>200</v>
      </c>
      <c r="AK362" s="32">
        <v>400</v>
      </c>
      <c r="AL362" s="32">
        <v>600</v>
      </c>
      <c r="AM362" s="32">
        <v>800</v>
      </c>
      <c r="AN362" s="32">
        <v>1000</v>
      </c>
      <c r="AO362" s="32">
        <v>1200</v>
      </c>
      <c r="AP362" s="32">
        <v>1500</v>
      </c>
      <c r="AQ362" s="32">
        <v>2000</v>
      </c>
      <c r="AR362" s="32">
        <v>2400</v>
      </c>
      <c r="AS362" s="32">
        <v>3000</v>
      </c>
      <c r="AT362" s="32">
        <v>3600</v>
      </c>
      <c r="AU362" s="32">
        <v>4800</v>
      </c>
      <c r="AV362" s="32">
        <v>6000</v>
      </c>
      <c r="AW362" s="32">
        <v>7200</v>
      </c>
      <c r="BG362" s="32"/>
    </row>
    <row r="363" spans="1:59" x14ac:dyDescent="0.3">
      <c r="A363" s="32" t="s">
        <v>210</v>
      </c>
      <c r="B363" s="23" t="s">
        <v>458</v>
      </c>
      <c r="C363" s="23" t="s">
        <v>81</v>
      </c>
      <c r="D363" s="23" t="s">
        <v>212</v>
      </c>
      <c r="E363" s="23" t="s">
        <v>90</v>
      </c>
      <c r="F363" s="23" t="s">
        <v>91</v>
      </c>
      <c r="G363" s="23" t="s">
        <v>5348</v>
      </c>
      <c r="H363" s="61"/>
      <c r="I363" s="61">
        <v>700</v>
      </c>
      <c r="J363" s="23" t="s">
        <v>1109</v>
      </c>
      <c r="K363" s="61">
        <v>0</v>
      </c>
      <c r="L363" s="23">
        <v>5000</v>
      </c>
      <c r="M3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63" s="23" t="s">
        <v>4256</v>
      </c>
      <c r="O363" s="23" t="s">
        <v>1123</v>
      </c>
      <c r="P363" s="23" t="s">
        <v>560</v>
      </c>
      <c r="Q363" s="23">
        <v>800</v>
      </c>
      <c r="R3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3" s="77">
        <v>44986</v>
      </c>
      <c r="U363" s="23">
        <v>2</v>
      </c>
      <c r="V363" s="23" t="s">
        <v>436</v>
      </c>
      <c r="W363" s="23" t="s">
        <v>439</v>
      </c>
      <c r="Z363" s="10"/>
      <c r="AA363" s="32" t="str" cm="1">
        <f t="array" ref="AA363">IFERROR(TRANSPOSE(_xlfn._xlws.SORT(_xlfn.UNIQUE(_xlfn._xlws.FILTER(idTable[[Sub System Class]:[Sub System Class]],(idTable[[Asset Category]:[Asset Category]]=$N363)* (idTable[[Sub System Type]:[Sub System Type]]=$O363))))),"")</f>
        <v>All</v>
      </c>
      <c r="AJ363" s="32" cm="1">
        <f t="array" ref="AJ363:AW363">IFERROR(TRANSPOSE(_xlfn._xlws.SORT(_xlfn.UNIQUE(_xlfn._xlws.FILTER(idTable[[Equipment Size]:[Equipment Size]],(idTable[[Asset Category]:[Asset Category]]=$N363)* (idTable[[Sub System Type]:[Sub System Type]]=$O363)*(idTable[[Sub System Class]:[Sub System Class]]=$P363))))),"")</f>
        <v>200</v>
      </c>
      <c r="AK363" s="32">
        <v>400</v>
      </c>
      <c r="AL363" s="32">
        <v>600</v>
      </c>
      <c r="AM363" s="32">
        <v>800</v>
      </c>
      <c r="AN363" s="32">
        <v>1000</v>
      </c>
      <c r="AO363" s="32">
        <v>1200</v>
      </c>
      <c r="AP363" s="32">
        <v>1500</v>
      </c>
      <c r="AQ363" s="32">
        <v>2000</v>
      </c>
      <c r="AR363" s="32">
        <v>2400</v>
      </c>
      <c r="AS363" s="32">
        <v>3000</v>
      </c>
      <c r="AT363" s="32">
        <v>3600</v>
      </c>
      <c r="AU363" s="32">
        <v>4800</v>
      </c>
      <c r="AV363" s="32">
        <v>6000</v>
      </c>
      <c r="AW363" s="32">
        <v>7200</v>
      </c>
      <c r="BG363" s="32"/>
    </row>
    <row r="364" spans="1:59" x14ac:dyDescent="0.3">
      <c r="A364" s="32" t="s">
        <v>210</v>
      </c>
      <c r="B364" s="23" t="s">
        <v>459</v>
      </c>
      <c r="C364" s="23" t="s">
        <v>81</v>
      </c>
      <c r="D364" s="23" t="s">
        <v>212</v>
      </c>
      <c r="E364" s="23" t="s">
        <v>90</v>
      </c>
      <c r="F364" s="23" t="s">
        <v>91</v>
      </c>
      <c r="G364" s="23" t="s">
        <v>5348</v>
      </c>
      <c r="H364" s="61"/>
      <c r="I364" s="61">
        <v>400</v>
      </c>
      <c r="J364" s="23" t="s">
        <v>1109</v>
      </c>
      <c r="K364" s="61">
        <v>0</v>
      </c>
      <c r="L364" s="23">
        <v>5000</v>
      </c>
      <c r="M3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64" s="23" t="s">
        <v>4256</v>
      </c>
      <c r="O364" s="23" t="s">
        <v>1123</v>
      </c>
      <c r="P364" s="23" t="s">
        <v>560</v>
      </c>
      <c r="Q364" s="23">
        <v>400</v>
      </c>
      <c r="R3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4" s="77">
        <v>44986</v>
      </c>
      <c r="U364" s="23">
        <v>2</v>
      </c>
      <c r="V364" s="23" t="s">
        <v>436</v>
      </c>
      <c r="W364" s="23" t="s">
        <v>439</v>
      </c>
      <c r="Z364" s="10"/>
      <c r="AA364" s="32" t="str" cm="1">
        <f t="array" ref="AA364">IFERROR(TRANSPOSE(_xlfn._xlws.SORT(_xlfn.UNIQUE(_xlfn._xlws.FILTER(idTable[[Sub System Class]:[Sub System Class]],(idTable[[Asset Category]:[Asset Category]]=$N364)* (idTable[[Sub System Type]:[Sub System Type]]=$O364))))),"")</f>
        <v>All</v>
      </c>
      <c r="AJ364" s="32" cm="1">
        <f t="array" ref="AJ364:AW364">IFERROR(TRANSPOSE(_xlfn._xlws.SORT(_xlfn.UNIQUE(_xlfn._xlws.FILTER(idTable[[Equipment Size]:[Equipment Size]],(idTable[[Asset Category]:[Asset Category]]=$N364)* (idTable[[Sub System Type]:[Sub System Type]]=$O364)*(idTable[[Sub System Class]:[Sub System Class]]=$P364))))),"")</f>
        <v>200</v>
      </c>
      <c r="AK364" s="32">
        <v>400</v>
      </c>
      <c r="AL364" s="32">
        <v>600</v>
      </c>
      <c r="AM364" s="32">
        <v>800</v>
      </c>
      <c r="AN364" s="32">
        <v>1000</v>
      </c>
      <c r="AO364" s="32">
        <v>1200</v>
      </c>
      <c r="AP364" s="32">
        <v>1500</v>
      </c>
      <c r="AQ364" s="32">
        <v>2000</v>
      </c>
      <c r="AR364" s="32">
        <v>2400</v>
      </c>
      <c r="AS364" s="32">
        <v>3000</v>
      </c>
      <c r="AT364" s="32">
        <v>3600</v>
      </c>
      <c r="AU364" s="32">
        <v>4800</v>
      </c>
      <c r="AV364" s="32">
        <v>6000</v>
      </c>
      <c r="AW364" s="32">
        <v>7200</v>
      </c>
      <c r="BG364" s="32"/>
    </row>
    <row r="365" spans="1:59" x14ac:dyDescent="0.3">
      <c r="A365" s="32" t="s">
        <v>210</v>
      </c>
      <c r="B365" s="23" t="s">
        <v>460</v>
      </c>
      <c r="C365" s="23" t="s">
        <v>81</v>
      </c>
      <c r="D365" s="23" t="s">
        <v>212</v>
      </c>
      <c r="E365" s="23" t="s">
        <v>90</v>
      </c>
      <c r="F365" s="23" t="s">
        <v>91</v>
      </c>
      <c r="G365" s="23" t="s">
        <v>5348</v>
      </c>
      <c r="H365" s="61"/>
      <c r="I365" s="61">
        <v>450</v>
      </c>
      <c r="J365" s="23" t="s">
        <v>1109</v>
      </c>
      <c r="K365" s="61">
        <v>0</v>
      </c>
      <c r="L365" s="23">
        <v>5000</v>
      </c>
      <c r="M3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65" s="23" t="s">
        <v>4256</v>
      </c>
      <c r="O365" s="23" t="s">
        <v>1123</v>
      </c>
      <c r="P365" s="23" t="s">
        <v>560</v>
      </c>
      <c r="Q365" s="23">
        <v>400</v>
      </c>
      <c r="R3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5" s="77">
        <v>44986</v>
      </c>
      <c r="U365" s="23">
        <v>2</v>
      </c>
      <c r="V365" s="23" t="s">
        <v>436</v>
      </c>
      <c r="W365" s="23" t="s">
        <v>461</v>
      </c>
      <c r="Z365" s="10"/>
      <c r="AA365" s="32" t="str" cm="1">
        <f t="array" ref="AA365">IFERROR(TRANSPOSE(_xlfn._xlws.SORT(_xlfn.UNIQUE(_xlfn._xlws.FILTER(idTable[[Sub System Class]:[Sub System Class]],(idTable[[Asset Category]:[Asset Category]]=$N365)* (idTable[[Sub System Type]:[Sub System Type]]=$O365))))),"")</f>
        <v>All</v>
      </c>
      <c r="AJ365" s="32" cm="1">
        <f t="array" ref="AJ365:AW365">IFERROR(TRANSPOSE(_xlfn._xlws.SORT(_xlfn.UNIQUE(_xlfn._xlws.FILTER(idTable[[Equipment Size]:[Equipment Size]],(idTable[[Asset Category]:[Asset Category]]=$N365)* (idTable[[Sub System Type]:[Sub System Type]]=$O365)*(idTable[[Sub System Class]:[Sub System Class]]=$P365))))),"")</f>
        <v>200</v>
      </c>
      <c r="AK365" s="32">
        <v>400</v>
      </c>
      <c r="AL365" s="32">
        <v>600</v>
      </c>
      <c r="AM365" s="32">
        <v>800</v>
      </c>
      <c r="AN365" s="32">
        <v>1000</v>
      </c>
      <c r="AO365" s="32">
        <v>1200</v>
      </c>
      <c r="AP365" s="32">
        <v>1500</v>
      </c>
      <c r="AQ365" s="32">
        <v>2000</v>
      </c>
      <c r="AR365" s="32">
        <v>2400</v>
      </c>
      <c r="AS365" s="32">
        <v>3000</v>
      </c>
      <c r="AT365" s="32">
        <v>3600</v>
      </c>
      <c r="AU365" s="32">
        <v>4800</v>
      </c>
      <c r="AV365" s="32">
        <v>6000</v>
      </c>
      <c r="AW365" s="32">
        <v>7200</v>
      </c>
      <c r="BG365" s="32"/>
    </row>
    <row r="366" spans="1:59" x14ac:dyDescent="0.3">
      <c r="A366" s="32" t="s">
        <v>210</v>
      </c>
      <c r="B366" s="23" t="s">
        <v>462</v>
      </c>
      <c r="C366" s="23" t="s">
        <v>81</v>
      </c>
      <c r="D366" s="23" t="s">
        <v>212</v>
      </c>
      <c r="E366" s="23" t="s">
        <v>90</v>
      </c>
      <c r="F366" s="23" t="s">
        <v>91</v>
      </c>
      <c r="G366" s="23" t="s">
        <v>5348</v>
      </c>
      <c r="H366" s="63" t="s">
        <v>5636</v>
      </c>
      <c r="I366" s="23">
        <v>340</v>
      </c>
      <c r="J366" s="23" t="s">
        <v>1109</v>
      </c>
      <c r="K366" s="61">
        <v>0</v>
      </c>
      <c r="L366" s="23">
        <v>5000</v>
      </c>
      <c r="M36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66" s="23" t="s">
        <v>4256</v>
      </c>
      <c r="O366" s="23" t="s">
        <v>1123</v>
      </c>
      <c r="P366" s="23" t="s">
        <v>560</v>
      </c>
      <c r="Q366" s="23">
        <v>400</v>
      </c>
      <c r="R36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6" s="77">
        <v>44986</v>
      </c>
      <c r="U366" s="23">
        <v>2</v>
      </c>
      <c r="V366" s="23" t="s">
        <v>436</v>
      </c>
      <c r="W366" s="23" t="s">
        <v>463</v>
      </c>
      <c r="Z366" s="10"/>
      <c r="AA366" s="32" t="str" cm="1">
        <f t="array" ref="AA366">IFERROR(TRANSPOSE(_xlfn._xlws.SORT(_xlfn.UNIQUE(_xlfn._xlws.FILTER(idTable[[Sub System Class]:[Sub System Class]],(idTable[[Asset Category]:[Asset Category]]=$N366)* (idTable[[Sub System Type]:[Sub System Type]]=$O366))))),"")</f>
        <v>All</v>
      </c>
      <c r="AJ366" s="32" cm="1">
        <f t="array" ref="AJ366:AW366">IFERROR(TRANSPOSE(_xlfn._xlws.SORT(_xlfn.UNIQUE(_xlfn._xlws.FILTER(idTable[[Equipment Size]:[Equipment Size]],(idTable[[Asset Category]:[Asset Category]]=$N366)* (idTable[[Sub System Type]:[Sub System Type]]=$O366)*(idTable[[Sub System Class]:[Sub System Class]]=$P366))))),"")</f>
        <v>200</v>
      </c>
      <c r="AK366" s="32">
        <v>400</v>
      </c>
      <c r="AL366" s="32">
        <v>600</v>
      </c>
      <c r="AM366" s="32">
        <v>800</v>
      </c>
      <c r="AN366" s="32">
        <v>1000</v>
      </c>
      <c r="AO366" s="32">
        <v>1200</v>
      </c>
      <c r="AP366" s="32">
        <v>1500</v>
      </c>
      <c r="AQ366" s="32">
        <v>2000</v>
      </c>
      <c r="AR366" s="32">
        <v>2400</v>
      </c>
      <c r="AS366" s="32">
        <v>3000</v>
      </c>
      <c r="AT366" s="32">
        <v>3600</v>
      </c>
      <c r="AU366" s="32">
        <v>4800</v>
      </c>
      <c r="AV366" s="32">
        <v>6000</v>
      </c>
      <c r="AW366" s="32">
        <v>7200</v>
      </c>
      <c r="BG366" s="32"/>
    </row>
    <row r="367" spans="1:59" x14ac:dyDescent="0.3">
      <c r="A367" s="32" t="s">
        <v>210</v>
      </c>
      <c r="B367" s="23" t="s">
        <v>464</v>
      </c>
      <c r="C367" s="23" t="s">
        <v>81</v>
      </c>
      <c r="D367" s="23" t="s">
        <v>212</v>
      </c>
      <c r="E367" s="23" t="s">
        <v>90</v>
      </c>
      <c r="F367" s="23" t="s">
        <v>91</v>
      </c>
      <c r="G367" s="23" t="s">
        <v>5348</v>
      </c>
      <c r="H367" s="61"/>
      <c r="I367" s="61">
        <v>500</v>
      </c>
      <c r="J367" s="23" t="s">
        <v>1109</v>
      </c>
      <c r="K367" s="61">
        <v>0</v>
      </c>
      <c r="L367" s="23">
        <v>5000</v>
      </c>
      <c r="M36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67" s="23" t="s">
        <v>4256</v>
      </c>
      <c r="O367" s="23" t="s">
        <v>1123</v>
      </c>
      <c r="P367" s="23" t="s">
        <v>560</v>
      </c>
      <c r="Q367" s="23">
        <v>600</v>
      </c>
      <c r="R36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7" s="77">
        <v>44986</v>
      </c>
      <c r="U367" s="23">
        <v>2</v>
      </c>
      <c r="V367" s="23" t="s">
        <v>436</v>
      </c>
      <c r="W367" s="23" t="s">
        <v>448</v>
      </c>
      <c r="Z367" s="10"/>
      <c r="AA367" s="32" t="str" cm="1">
        <f t="array" ref="AA367">IFERROR(TRANSPOSE(_xlfn._xlws.SORT(_xlfn.UNIQUE(_xlfn._xlws.FILTER(idTable[[Sub System Class]:[Sub System Class]],(idTable[[Asset Category]:[Asset Category]]=$N367)* (idTable[[Sub System Type]:[Sub System Type]]=$O367))))),"")</f>
        <v>All</v>
      </c>
      <c r="AJ367" s="32" cm="1">
        <f t="array" ref="AJ367:AW367">IFERROR(TRANSPOSE(_xlfn._xlws.SORT(_xlfn.UNIQUE(_xlfn._xlws.FILTER(idTable[[Equipment Size]:[Equipment Size]],(idTable[[Asset Category]:[Asset Category]]=$N367)* (idTable[[Sub System Type]:[Sub System Type]]=$O367)*(idTable[[Sub System Class]:[Sub System Class]]=$P367))))),"")</f>
        <v>200</v>
      </c>
      <c r="AK367" s="32">
        <v>400</v>
      </c>
      <c r="AL367" s="32">
        <v>600</v>
      </c>
      <c r="AM367" s="32">
        <v>800</v>
      </c>
      <c r="AN367" s="32">
        <v>1000</v>
      </c>
      <c r="AO367" s="32">
        <v>1200</v>
      </c>
      <c r="AP367" s="32">
        <v>1500</v>
      </c>
      <c r="AQ367" s="32">
        <v>2000</v>
      </c>
      <c r="AR367" s="32">
        <v>2400</v>
      </c>
      <c r="AS367" s="32">
        <v>3000</v>
      </c>
      <c r="AT367" s="32">
        <v>3600</v>
      </c>
      <c r="AU367" s="32">
        <v>4800</v>
      </c>
      <c r="AV367" s="32">
        <v>6000</v>
      </c>
      <c r="AW367" s="32">
        <v>7200</v>
      </c>
      <c r="BG367" s="32"/>
    </row>
    <row r="368" spans="1:59" x14ac:dyDescent="0.3">
      <c r="A368" s="32" t="s">
        <v>210</v>
      </c>
      <c r="B368" s="23" t="s">
        <v>465</v>
      </c>
      <c r="C368" s="23" t="s">
        <v>81</v>
      </c>
      <c r="D368" s="23" t="s">
        <v>212</v>
      </c>
      <c r="E368" s="23" t="s">
        <v>90</v>
      </c>
      <c r="F368" s="23" t="s">
        <v>91</v>
      </c>
      <c r="G368" s="23" t="s">
        <v>5348</v>
      </c>
      <c r="H368" s="63" t="s">
        <v>5947</v>
      </c>
      <c r="I368" s="61">
        <v>495</v>
      </c>
      <c r="J368" s="23" t="s">
        <v>1109</v>
      </c>
      <c r="K368" s="61">
        <f>3*1.34</f>
        <v>4.0200000000000005</v>
      </c>
      <c r="L368" s="23">
        <v>5000</v>
      </c>
      <c r="M36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68" s="23" t="s">
        <v>4256</v>
      </c>
      <c r="O368" s="23" t="s">
        <v>1107</v>
      </c>
      <c r="P368" s="23" t="s">
        <v>560</v>
      </c>
      <c r="Q368" s="23">
        <v>400</v>
      </c>
      <c r="R36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8" s="77">
        <v>44986</v>
      </c>
      <c r="U368" s="23">
        <v>2</v>
      </c>
      <c r="V368" s="23" t="s">
        <v>436</v>
      </c>
      <c r="W368" s="23" t="s">
        <v>466</v>
      </c>
      <c r="Z368" s="10"/>
      <c r="AA368" s="32" t="str" cm="1">
        <f t="array" ref="AA368">IFERROR(TRANSPOSE(_xlfn._xlws.SORT(_xlfn.UNIQUE(_xlfn._xlws.FILTER(idTable[[Sub System Class]:[Sub System Class]],(idTable[[Asset Category]:[Asset Category]]=$N368)* (idTable[[Sub System Type]:[Sub System Type]]=$O368))))),"")</f>
        <v>All</v>
      </c>
      <c r="AJ368" s="32" cm="1">
        <f t="array" ref="AJ368:AW368">IFERROR(TRANSPOSE(_xlfn._xlws.SORT(_xlfn.UNIQUE(_xlfn._xlws.FILTER(idTable[[Equipment Size]:[Equipment Size]],(idTable[[Asset Category]:[Asset Category]]=$N368)* (idTable[[Sub System Type]:[Sub System Type]]=$O368)*(idTable[[Sub System Class]:[Sub System Class]]=$P368))))),"")</f>
        <v>200</v>
      </c>
      <c r="AK368" s="32">
        <v>400</v>
      </c>
      <c r="AL368" s="32">
        <v>600</v>
      </c>
      <c r="AM368" s="32">
        <v>800</v>
      </c>
      <c r="AN368" s="32">
        <v>1000</v>
      </c>
      <c r="AO368" s="32">
        <v>1200</v>
      </c>
      <c r="AP368" s="32">
        <v>1500</v>
      </c>
      <c r="AQ368" s="32">
        <v>2000</v>
      </c>
      <c r="AR368" s="32">
        <v>2400</v>
      </c>
      <c r="AS368" s="32">
        <v>3000</v>
      </c>
      <c r="AT368" s="32">
        <v>3600</v>
      </c>
      <c r="AU368" s="32">
        <v>4800</v>
      </c>
      <c r="AV368" s="32">
        <v>6000</v>
      </c>
      <c r="AW368" s="32">
        <v>7200</v>
      </c>
      <c r="BG368" s="32"/>
    </row>
    <row r="369" spans="1:59" x14ac:dyDescent="0.3">
      <c r="A369" s="32" t="s">
        <v>210</v>
      </c>
      <c r="B369" s="23" t="s">
        <v>467</v>
      </c>
      <c r="C369" s="23" t="s">
        <v>81</v>
      </c>
      <c r="D369" s="23" t="s">
        <v>212</v>
      </c>
      <c r="E369" s="23" t="s">
        <v>90</v>
      </c>
      <c r="F369" s="23" t="s">
        <v>91</v>
      </c>
      <c r="G369" s="23" t="s">
        <v>5348</v>
      </c>
      <c r="H369" s="63" t="s">
        <v>5637</v>
      </c>
      <c r="I369" s="23">
        <v>210</v>
      </c>
      <c r="J369" s="23" t="s">
        <v>1109</v>
      </c>
      <c r="K369" s="61">
        <v>0</v>
      </c>
      <c r="L369" s="23">
        <v>5000</v>
      </c>
      <c r="M36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H-VAV-NO--200</v>
      </c>
      <c r="N369" s="23" t="s">
        <v>4256</v>
      </c>
      <c r="O369" s="23" t="s">
        <v>1123</v>
      </c>
      <c r="P369" s="23" t="s">
        <v>560</v>
      </c>
      <c r="Q369" s="23">
        <v>200</v>
      </c>
      <c r="R36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6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69" s="77">
        <v>44986</v>
      </c>
      <c r="U369" s="23">
        <v>2</v>
      </c>
      <c r="V369" s="23" t="s">
        <v>436</v>
      </c>
      <c r="W369" s="23" t="s">
        <v>5827</v>
      </c>
      <c r="Z369" s="10"/>
      <c r="AA369" s="32" t="str" cm="1">
        <f t="array" ref="AA369">IFERROR(TRANSPOSE(_xlfn._xlws.SORT(_xlfn.UNIQUE(_xlfn._xlws.FILTER(idTable[[Sub System Class]:[Sub System Class]],(idTable[[Asset Category]:[Asset Category]]=$N369)* (idTable[[Sub System Type]:[Sub System Type]]=$O369))))),"")</f>
        <v>All</v>
      </c>
      <c r="AJ369" s="32" cm="1">
        <f t="array" ref="AJ369:AW369">IFERROR(TRANSPOSE(_xlfn._xlws.SORT(_xlfn.UNIQUE(_xlfn._xlws.FILTER(idTable[[Equipment Size]:[Equipment Size]],(idTable[[Asset Category]:[Asset Category]]=$N369)* (idTable[[Sub System Type]:[Sub System Type]]=$O369)*(idTable[[Sub System Class]:[Sub System Class]]=$P369))))),"")</f>
        <v>200</v>
      </c>
      <c r="AK369" s="32">
        <v>400</v>
      </c>
      <c r="AL369" s="32">
        <v>600</v>
      </c>
      <c r="AM369" s="32">
        <v>800</v>
      </c>
      <c r="AN369" s="32">
        <v>1000</v>
      </c>
      <c r="AO369" s="32">
        <v>1200</v>
      </c>
      <c r="AP369" s="32">
        <v>1500</v>
      </c>
      <c r="AQ369" s="32">
        <v>2000</v>
      </c>
      <c r="AR369" s="32">
        <v>2400</v>
      </c>
      <c r="AS369" s="32">
        <v>3000</v>
      </c>
      <c r="AT369" s="32">
        <v>3600</v>
      </c>
      <c r="AU369" s="32">
        <v>4800</v>
      </c>
      <c r="AV369" s="32">
        <v>6000</v>
      </c>
      <c r="AW369" s="32">
        <v>7200</v>
      </c>
      <c r="BG369" s="32"/>
    </row>
    <row r="370" spans="1:59" s="62" customFormat="1" x14ac:dyDescent="0.3">
      <c r="A370" s="32" t="s">
        <v>210</v>
      </c>
      <c r="B370" s="23" t="s">
        <v>468</v>
      </c>
      <c r="C370" s="23" t="s">
        <v>81</v>
      </c>
      <c r="D370" s="23" t="s">
        <v>212</v>
      </c>
      <c r="E370" s="23" t="s">
        <v>90</v>
      </c>
      <c r="F370" s="23" t="s">
        <v>91</v>
      </c>
      <c r="G370" s="23" t="s">
        <v>5348</v>
      </c>
      <c r="H370" s="61" t="s">
        <v>5948</v>
      </c>
      <c r="I370" s="23">
        <v>420</v>
      </c>
      <c r="J370" s="23" t="s">
        <v>1109</v>
      </c>
      <c r="K370" s="23">
        <v>0</v>
      </c>
      <c r="L370" s="23">
        <v>5000</v>
      </c>
      <c r="M37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70" s="23" t="s">
        <v>4256</v>
      </c>
      <c r="O370" s="23" t="s">
        <v>1123</v>
      </c>
      <c r="P370" s="23" t="s">
        <v>560</v>
      </c>
      <c r="Q370" s="23">
        <v>400</v>
      </c>
      <c r="R37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0" s="77">
        <v>44986</v>
      </c>
      <c r="U370" s="23">
        <v>2</v>
      </c>
      <c r="V370" s="65"/>
      <c r="W370" s="65"/>
      <c r="X370" s="10"/>
      <c r="Y370" s="10"/>
      <c r="Z370" s="10"/>
      <c r="AA370" s="32" t="str" cm="1">
        <f t="array" ref="AA370">IFERROR(TRANSPOSE(_xlfn._xlws.SORT(_xlfn.UNIQUE(_xlfn._xlws.FILTER(idTable[[Sub System Class]:[Sub System Class]],(idTable[[Asset Category]:[Asset Category]]=$N370)* (idTable[[Sub System Type]:[Sub System Type]]=$O370))))),"")</f>
        <v>All</v>
      </c>
      <c r="AB370" s="32"/>
      <c r="AC370" s="32"/>
      <c r="AD370" s="32"/>
      <c r="AE370" s="60"/>
      <c r="AF370" s="60"/>
      <c r="AG370" s="60"/>
      <c r="AH370" s="60"/>
      <c r="AI370" s="60"/>
      <c r="AJ370" s="60" cm="1">
        <f t="array" ref="AJ370:AW370">IFERROR(TRANSPOSE(_xlfn._xlws.SORT(_xlfn.UNIQUE(_xlfn._xlws.FILTER(idTable[[Equipment Size]:[Equipment Size]],(idTable[[Asset Category]:[Asset Category]]=$N370)* (idTable[[Sub System Type]:[Sub System Type]]=$O370)*(idTable[[Sub System Class]:[Sub System Class]]=$P370))))),"")</f>
        <v>200</v>
      </c>
      <c r="AK370" s="60">
        <v>400</v>
      </c>
      <c r="AL370" s="60">
        <v>600</v>
      </c>
      <c r="AM370" s="60">
        <v>800</v>
      </c>
      <c r="AN370" s="60">
        <v>1000</v>
      </c>
      <c r="AO370" s="60">
        <v>1200</v>
      </c>
      <c r="AP370" s="60">
        <v>1500</v>
      </c>
      <c r="AQ370" s="60">
        <v>2000</v>
      </c>
      <c r="AR370" s="60">
        <v>2400</v>
      </c>
      <c r="AS370" s="60">
        <v>3000</v>
      </c>
      <c r="AT370" s="60">
        <v>3600</v>
      </c>
      <c r="AU370" s="60">
        <v>4800</v>
      </c>
      <c r="AV370" s="60">
        <v>6000</v>
      </c>
      <c r="AW370" s="60">
        <v>7200</v>
      </c>
      <c r="AX370" s="60"/>
      <c r="AY370" s="60"/>
      <c r="AZ370" s="60"/>
      <c r="BA370" s="60"/>
      <c r="BB370" s="60"/>
      <c r="BC370" s="60"/>
      <c r="BD370" s="60"/>
      <c r="BE370" s="60"/>
      <c r="BF370" s="60"/>
      <c r="BG370" s="60"/>
    </row>
    <row r="371" spans="1:59" s="62" customFormat="1" x14ac:dyDescent="0.3">
      <c r="A371" s="32" t="s">
        <v>210</v>
      </c>
      <c r="B371" s="23" t="s">
        <v>469</v>
      </c>
      <c r="C371" s="23" t="s">
        <v>81</v>
      </c>
      <c r="D371" s="23" t="s">
        <v>212</v>
      </c>
      <c r="E371" s="23" t="s">
        <v>90</v>
      </c>
      <c r="F371" s="23" t="s">
        <v>91</v>
      </c>
      <c r="G371" s="23" t="s">
        <v>5348</v>
      </c>
      <c r="H371" s="61" t="s">
        <v>5948</v>
      </c>
      <c r="I371" s="23">
        <v>400</v>
      </c>
      <c r="J371" s="23" t="s">
        <v>1109</v>
      </c>
      <c r="K371" s="23">
        <v>0</v>
      </c>
      <c r="L371" s="23">
        <v>5000</v>
      </c>
      <c r="M37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71" s="23" t="s">
        <v>4256</v>
      </c>
      <c r="O371" s="23" t="s">
        <v>1123</v>
      </c>
      <c r="P371" s="23" t="s">
        <v>560</v>
      </c>
      <c r="Q371" s="23">
        <v>400</v>
      </c>
      <c r="R37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1" s="77">
        <v>44986</v>
      </c>
      <c r="U371" s="23">
        <v>2</v>
      </c>
      <c r="V371" s="65"/>
      <c r="W371" s="65"/>
      <c r="X371" s="10"/>
      <c r="Y371" s="10"/>
      <c r="Z371" s="10"/>
      <c r="AA371" s="32" t="str" cm="1">
        <f t="array" ref="AA371">IFERROR(TRANSPOSE(_xlfn._xlws.SORT(_xlfn.UNIQUE(_xlfn._xlws.FILTER(idTable[[Sub System Class]:[Sub System Class]],(idTable[[Asset Category]:[Asset Category]]=$N371)* (idTable[[Sub System Type]:[Sub System Type]]=$O371))))),"")</f>
        <v>All</v>
      </c>
      <c r="AB371" s="32"/>
      <c r="AC371" s="32"/>
      <c r="AD371" s="32"/>
      <c r="AE371" s="32"/>
      <c r="AF371" s="32"/>
      <c r="AG371" s="32"/>
      <c r="AH371" s="32"/>
      <c r="AI371" s="32"/>
      <c r="AJ371" s="32" cm="1">
        <f t="array" ref="AJ371:AW371">IFERROR(TRANSPOSE(_xlfn._xlws.SORT(_xlfn.UNIQUE(_xlfn._xlws.FILTER(idTable[[Equipment Size]:[Equipment Size]],(idTable[[Asset Category]:[Asset Category]]=$N371)* (idTable[[Sub System Type]:[Sub System Type]]=$O371)*(idTable[[Sub System Class]:[Sub System Class]]=$P371))))),"")</f>
        <v>200</v>
      </c>
      <c r="AK371" s="32">
        <v>400</v>
      </c>
      <c r="AL371" s="32">
        <v>600</v>
      </c>
      <c r="AM371" s="32">
        <v>800</v>
      </c>
      <c r="AN371" s="32">
        <v>1000</v>
      </c>
      <c r="AO371" s="32">
        <v>1200</v>
      </c>
      <c r="AP371" s="32">
        <v>1500</v>
      </c>
      <c r="AQ371" s="32">
        <v>2000</v>
      </c>
      <c r="AR371" s="32">
        <v>2400</v>
      </c>
      <c r="AS371" s="32">
        <v>3000</v>
      </c>
      <c r="AT371" s="32">
        <v>3600</v>
      </c>
      <c r="AU371" s="32">
        <v>4800</v>
      </c>
      <c r="AV371" s="32">
        <v>6000</v>
      </c>
      <c r="AW371" s="32">
        <v>7200</v>
      </c>
      <c r="AX371" s="32"/>
      <c r="AY371" s="32"/>
      <c r="AZ371" s="32"/>
      <c r="BA371" s="32"/>
      <c r="BB371" s="32"/>
      <c r="BC371" s="32"/>
      <c r="BD371" s="32"/>
      <c r="BE371" s="32"/>
      <c r="BF371" s="60"/>
      <c r="BG371" s="60"/>
    </row>
    <row r="372" spans="1:59" x14ac:dyDescent="0.3">
      <c r="A372" s="32" t="s">
        <v>210</v>
      </c>
      <c r="B372" s="23" t="s">
        <v>5566</v>
      </c>
      <c r="C372" s="23" t="s">
        <v>81</v>
      </c>
      <c r="D372" s="23" t="s">
        <v>212</v>
      </c>
      <c r="E372" s="23" t="s">
        <v>90</v>
      </c>
      <c r="F372" s="23" t="s">
        <v>91</v>
      </c>
      <c r="G372" s="23" t="s">
        <v>5348</v>
      </c>
      <c r="H372" s="23" t="s">
        <v>5609</v>
      </c>
      <c r="I372" s="23">
        <v>845</v>
      </c>
      <c r="J372" s="23" t="s">
        <v>1109</v>
      </c>
      <c r="K372" s="23">
        <v>0</v>
      </c>
      <c r="L372" s="23">
        <v>5000</v>
      </c>
      <c r="M37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72" s="23" t="s">
        <v>4256</v>
      </c>
      <c r="O372" s="23" t="s">
        <v>1123</v>
      </c>
      <c r="P372" s="23" t="s">
        <v>560</v>
      </c>
      <c r="Q372" s="23">
        <v>800</v>
      </c>
      <c r="R37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2" s="77">
        <v>44986</v>
      </c>
      <c r="U372" s="23">
        <v>3</v>
      </c>
      <c r="V372" s="23" t="s">
        <v>433</v>
      </c>
      <c r="W372" s="23" t="s">
        <v>5828</v>
      </c>
      <c r="Z372" s="10"/>
      <c r="AA372" s="32" t="str" cm="1">
        <f t="array" ref="AA372">IFERROR(TRANSPOSE(_xlfn._xlws.SORT(_xlfn.UNIQUE(_xlfn._xlws.FILTER(idTable[[Sub System Class]:[Sub System Class]],(idTable[[Asset Category]:[Asset Category]]=$N372)* (idTable[[Sub System Type]:[Sub System Type]]=$O372))))),"")</f>
        <v>All</v>
      </c>
      <c r="AJ372" s="32" cm="1">
        <f t="array" ref="AJ372:AW372">IFERROR(TRANSPOSE(_xlfn._xlws.SORT(_xlfn.UNIQUE(_xlfn._xlws.FILTER(idTable[[Equipment Size]:[Equipment Size]],(idTable[[Asset Category]:[Asset Category]]=$N372)* (idTable[[Sub System Type]:[Sub System Type]]=$O372)*(idTable[[Sub System Class]:[Sub System Class]]=$P372))))),"")</f>
        <v>200</v>
      </c>
      <c r="AK372" s="32">
        <v>400</v>
      </c>
      <c r="AL372" s="32">
        <v>600</v>
      </c>
      <c r="AM372" s="32">
        <v>800</v>
      </c>
      <c r="AN372" s="32">
        <v>1000</v>
      </c>
      <c r="AO372" s="32">
        <v>1200</v>
      </c>
      <c r="AP372" s="32">
        <v>1500</v>
      </c>
      <c r="AQ372" s="32">
        <v>2000</v>
      </c>
      <c r="AR372" s="32">
        <v>2400</v>
      </c>
      <c r="AS372" s="32">
        <v>3000</v>
      </c>
      <c r="AT372" s="32">
        <v>3600</v>
      </c>
      <c r="AU372" s="32">
        <v>4800</v>
      </c>
      <c r="AV372" s="32">
        <v>6000</v>
      </c>
      <c r="AW372" s="32">
        <v>7200</v>
      </c>
      <c r="BG372" s="32"/>
    </row>
    <row r="373" spans="1:59" x14ac:dyDescent="0.3">
      <c r="A373" s="32" t="s">
        <v>210</v>
      </c>
      <c r="B373" s="23" t="s">
        <v>5567</v>
      </c>
      <c r="C373" s="23" t="s">
        <v>81</v>
      </c>
      <c r="D373" s="23" t="s">
        <v>212</v>
      </c>
      <c r="E373" s="23" t="s">
        <v>90</v>
      </c>
      <c r="F373" s="23" t="s">
        <v>91</v>
      </c>
      <c r="G373" s="23" t="s">
        <v>5348</v>
      </c>
      <c r="H373" s="23" t="s">
        <v>5610</v>
      </c>
      <c r="I373" s="23">
        <v>400</v>
      </c>
      <c r="J373" s="23" t="s">
        <v>1109</v>
      </c>
      <c r="K373" s="23">
        <v>0</v>
      </c>
      <c r="L373" s="23">
        <v>5000</v>
      </c>
      <c r="M3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73" s="23" t="s">
        <v>4256</v>
      </c>
      <c r="O373" s="23" t="s">
        <v>1123</v>
      </c>
      <c r="P373" s="23" t="s">
        <v>560</v>
      </c>
      <c r="Q373" s="23">
        <v>400</v>
      </c>
      <c r="R37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3" s="77">
        <v>44986</v>
      </c>
      <c r="U373" s="23">
        <v>3</v>
      </c>
      <c r="V373" s="23" t="s">
        <v>433</v>
      </c>
      <c r="W373" s="23" t="s">
        <v>5760</v>
      </c>
      <c r="Z373" s="10"/>
      <c r="AA373" s="32" t="str" cm="1">
        <f t="array" ref="AA373">IFERROR(TRANSPOSE(_xlfn._xlws.SORT(_xlfn.UNIQUE(_xlfn._xlws.FILTER(idTable[[Sub System Class]:[Sub System Class]],(idTable[[Asset Category]:[Asset Category]]=$N373)* (idTable[[Sub System Type]:[Sub System Type]]=$O373))))),"")</f>
        <v>All</v>
      </c>
      <c r="AJ373" s="32" cm="1">
        <f t="array" ref="AJ373:AW373">IFERROR(TRANSPOSE(_xlfn._xlws.SORT(_xlfn.UNIQUE(_xlfn._xlws.FILTER(idTable[[Equipment Size]:[Equipment Size]],(idTable[[Asset Category]:[Asset Category]]=$N373)* (idTable[[Sub System Type]:[Sub System Type]]=$O373)*(idTable[[Sub System Class]:[Sub System Class]]=$P373))))),"")</f>
        <v>200</v>
      </c>
      <c r="AK373" s="32">
        <v>400</v>
      </c>
      <c r="AL373" s="32">
        <v>600</v>
      </c>
      <c r="AM373" s="32">
        <v>800</v>
      </c>
      <c r="AN373" s="32">
        <v>1000</v>
      </c>
      <c r="AO373" s="32">
        <v>1200</v>
      </c>
      <c r="AP373" s="32">
        <v>1500</v>
      </c>
      <c r="AQ373" s="32">
        <v>2000</v>
      </c>
      <c r="AR373" s="32">
        <v>2400</v>
      </c>
      <c r="AS373" s="32">
        <v>3000</v>
      </c>
      <c r="AT373" s="32">
        <v>3600</v>
      </c>
      <c r="AU373" s="32">
        <v>4800</v>
      </c>
      <c r="AV373" s="32">
        <v>6000</v>
      </c>
      <c r="AW373" s="32">
        <v>7200</v>
      </c>
      <c r="BG373" s="32"/>
    </row>
    <row r="374" spans="1:59" x14ac:dyDescent="0.3">
      <c r="A374" s="32" t="s">
        <v>210</v>
      </c>
      <c r="B374" s="23" t="s">
        <v>5568</v>
      </c>
      <c r="C374" s="23" t="s">
        <v>81</v>
      </c>
      <c r="D374" s="23" t="s">
        <v>212</v>
      </c>
      <c r="E374" s="23" t="s">
        <v>90</v>
      </c>
      <c r="F374" s="23" t="s">
        <v>91</v>
      </c>
      <c r="G374" s="23" t="s">
        <v>5348</v>
      </c>
      <c r="H374" s="23" t="s">
        <v>5611</v>
      </c>
      <c r="I374" s="23">
        <v>1000</v>
      </c>
      <c r="J374" s="23" t="s">
        <v>1109</v>
      </c>
      <c r="K374" s="23">
        <v>0</v>
      </c>
      <c r="L374" s="23">
        <v>5000</v>
      </c>
      <c r="M3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74" s="23" t="s">
        <v>4256</v>
      </c>
      <c r="O374" s="23" t="s">
        <v>1123</v>
      </c>
      <c r="P374" s="23" t="s">
        <v>560</v>
      </c>
      <c r="Q374" s="23">
        <v>1000</v>
      </c>
      <c r="R3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4" s="77">
        <v>44986</v>
      </c>
      <c r="U374" s="23">
        <v>3</v>
      </c>
      <c r="V374" s="23" t="s">
        <v>433</v>
      </c>
      <c r="W374" s="23" t="s">
        <v>5830</v>
      </c>
      <c r="Z374" s="10"/>
      <c r="AA374" s="32" t="str" cm="1">
        <f t="array" ref="AA374">IFERROR(TRANSPOSE(_xlfn._xlws.SORT(_xlfn.UNIQUE(_xlfn._xlws.FILTER(idTable[[Sub System Class]:[Sub System Class]],(idTable[[Asset Category]:[Asset Category]]=$N374)* (idTable[[Sub System Type]:[Sub System Type]]=$O374))))),"")</f>
        <v>All</v>
      </c>
      <c r="AJ374" s="32" cm="1">
        <f t="array" ref="AJ374:AW374">IFERROR(TRANSPOSE(_xlfn._xlws.SORT(_xlfn.UNIQUE(_xlfn._xlws.FILTER(idTable[[Equipment Size]:[Equipment Size]],(idTable[[Asset Category]:[Asset Category]]=$N374)* (idTable[[Sub System Type]:[Sub System Type]]=$O374)*(idTable[[Sub System Class]:[Sub System Class]]=$P374))))),"")</f>
        <v>200</v>
      </c>
      <c r="AK374" s="32">
        <v>400</v>
      </c>
      <c r="AL374" s="32">
        <v>600</v>
      </c>
      <c r="AM374" s="32">
        <v>800</v>
      </c>
      <c r="AN374" s="32">
        <v>1000</v>
      </c>
      <c r="AO374" s="32">
        <v>1200</v>
      </c>
      <c r="AP374" s="32">
        <v>1500</v>
      </c>
      <c r="AQ374" s="32">
        <v>2000</v>
      </c>
      <c r="AR374" s="32">
        <v>2400</v>
      </c>
      <c r="AS374" s="32">
        <v>3000</v>
      </c>
      <c r="AT374" s="32">
        <v>3600</v>
      </c>
      <c r="AU374" s="32">
        <v>4800</v>
      </c>
      <c r="AV374" s="32">
        <v>6000</v>
      </c>
      <c r="AW374" s="32">
        <v>7200</v>
      </c>
      <c r="BG374" s="32"/>
    </row>
    <row r="375" spans="1:59" x14ac:dyDescent="0.3">
      <c r="A375" s="32" t="s">
        <v>210</v>
      </c>
      <c r="B375" s="23" t="s">
        <v>5569</v>
      </c>
      <c r="C375" s="23" t="s">
        <v>81</v>
      </c>
      <c r="D375" s="23" t="s">
        <v>212</v>
      </c>
      <c r="E375" s="23" t="s">
        <v>90</v>
      </c>
      <c r="F375" s="23" t="s">
        <v>91</v>
      </c>
      <c r="G375" s="23" t="s">
        <v>5348</v>
      </c>
      <c r="H375" s="23" t="s">
        <v>5612</v>
      </c>
      <c r="I375" s="23">
        <v>1000</v>
      </c>
      <c r="J375" s="23" t="s">
        <v>1109</v>
      </c>
      <c r="K375" s="23">
        <v>0</v>
      </c>
      <c r="L375" s="23">
        <v>5000</v>
      </c>
      <c r="M3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75" s="23" t="s">
        <v>4256</v>
      </c>
      <c r="O375" s="23" t="s">
        <v>1123</v>
      </c>
      <c r="P375" s="23" t="s">
        <v>560</v>
      </c>
      <c r="Q375" s="23">
        <v>1000</v>
      </c>
      <c r="R3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5" s="77">
        <v>44986</v>
      </c>
      <c r="U375" s="23">
        <v>3</v>
      </c>
      <c r="V375" s="23" t="s">
        <v>433</v>
      </c>
      <c r="W375" s="23" t="s">
        <v>5830</v>
      </c>
      <c r="Z375" s="10"/>
      <c r="AA375" s="32" t="str" cm="1">
        <f t="array" ref="AA375">IFERROR(TRANSPOSE(_xlfn._xlws.SORT(_xlfn.UNIQUE(_xlfn._xlws.FILTER(idTable[[Sub System Class]:[Sub System Class]],(idTable[[Asset Category]:[Asset Category]]=$N375)* (idTable[[Sub System Type]:[Sub System Type]]=$O375))))),"")</f>
        <v>All</v>
      </c>
      <c r="AJ375" s="32" cm="1">
        <f t="array" ref="AJ375:AW375">IFERROR(TRANSPOSE(_xlfn._xlws.SORT(_xlfn.UNIQUE(_xlfn._xlws.FILTER(idTable[[Equipment Size]:[Equipment Size]],(idTable[[Asset Category]:[Asset Category]]=$N375)* (idTable[[Sub System Type]:[Sub System Type]]=$O375)*(idTable[[Sub System Class]:[Sub System Class]]=$P375))))),"")</f>
        <v>200</v>
      </c>
      <c r="AK375" s="32">
        <v>400</v>
      </c>
      <c r="AL375" s="32">
        <v>600</v>
      </c>
      <c r="AM375" s="32">
        <v>800</v>
      </c>
      <c r="AN375" s="32">
        <v>1000</v>
      </c>
      <c r="AO375" s="32">
        <v>1200</v>
      </c>
      <c r="AP375" s="32">
        <v>1500</v>
      </c>
      <c r="AQ375" s="32">
        <v>2000</v>
      </c>
      <c r="AR375" s="32">
        <v>2400</v>
      </c>
      <c r="AS375" s="32">
        <v>3000</v>
      </c>
      <c r="AT375" s="32">
        <v>3600</v>
      </c>
      <c r="AU375" s="32">
        <v>4800</v>
      </c>
      <c r="AV375" s="32">
        <v>6000</v>
      </c>
      <c r="AW375" s="32">
        <v>7200</v>
      </c>
      <c r="BG375" s="32"/>
    </row>
    <row r="376" spans="1:59" x14ac:dyDescent="0.3">
      <c r="A376" s="32" t="s">
        <v>210</v>
      </c>
      <c r="B376" s="23" t="s">
        <v>5570</v>
      </c>
      <c r="C376" s="23" t="s">
        <v>81</v>
      </c>
      <c r="D376" s="23" t="s">
        <v>212</v>
      </c>
      <c r="E376" s="23" t="s">
        <v>90</v>
      </c>
      <c r="F376" s="23" t="s">
        <v>91</v>
      </c>
      <c r="G376" s="23" t="s">
        <v>5348</v>
      </c>
      <c r="H376" s="23" t="s">
        <v>5613</v>
      </c>
      <c r="I376" s="23">
        <v>420</v>
      </c>
      <c r="J376" s="23" t="s">
        <v>1109</v>
      </c>
      <c r="K376" s="23">
        <v>0</v>
      </c>
      <c r="L376" s="23">
        <v>5000</v>
      </c>
      <c r="M3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76" s="23" t="s">
        <v>4256</v>
      </c>
      <c r="O376" s="23" t="s">
        <v>1123</v>
      </c>
      <c r="P376" s="23" t="s">
        <v>560</v>
      </c>
      <c r="Q376" s="23">
        <v>400</v>
      </c>
      <c r="R37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6" s="77">
        <v>44986</v>
      </c>
      <c r="U376" s="23">
        <v>3</v>
      </c>
      <c r="V376" s="23" t="s">
        <v>433</v>
      </c>
      <c r="W376" s="23" t="s">
        <v>5831</v>
      </c>
      <c r="Z376" s="10"/>
      <c r="AA376" s="32" t="str" cm="1">
        <f t="array" ref="AA376">IFERROR(TRANSPOSE(_xlfn._xlws.SORT(_xlfn.UNIQUE(_xlfn._xlws.FILTER(idTable[[Sub System Class]:[Sub System Class]],(idTable[[Asset Category]:[Asset Category]]=$N376)* (idTable[[Sub System Type]:[Sub System Type]]=$O376))))),"")</f>
        <v>All</v>
      </c>
      <c r="AJ376" s="32" cm="1">
        <f t="array" ref="AJ376:AW376">IFERROR(TRANSPOSE(_xlfn._xlws.SORT(_xlfn.UNIQUE(_xlfn._xlws.FILTER(idTable[[Equipment Size]:[Equipment Size]],(idTable[[Asset Category]:[Asset Category]]=$N376)* (idTable[[Sub System Type]:[Sub System Type]]=$O376)*(idTable[[Sub System Class]:[Sub System Class]]=$P376))))),"")</f>
        <v>200</v>
      </c>
      <c r="AK376" s="32">
        <v>400</v>
      </c>
      <c r="AL376" s="32">
        <v>600</v>
      </c>
      <c r="AM376" s="32">
        <v>800</v>
      </c>
      <c r="AN376" s="32">
        <v>1000</v>
      </c>
      <c r="AO376" s="32">
        <v>1200</v>
      </c>
      <c r="AP376" s="32">
        <v>1500</v>
      </c>
      <c r="AQ376" s="32">
        <v>2000</v>
      </c>
      <c r="AR376" s="32">
        <v>2400</v>
      </c>
      <c r="AS376" s="32">
        <v>3000</v>
      </c>
      <c r="AT376" s="32">
        <v>3600</v>
      </c>
      <c r="AU376" s="32">
        <v>4800</v>
      </c>
      <c r="AV376" s="32">
        <v>6000</v>
      </c>
      <c r="AW376" s="32">
        <v>7200</v>
      </c>
      <c r="BG376" s="32"/>
    </row>
    <row r="377" spans="1:59" x14ac:dyDescent="0.3">
      <c r="A377" s="32" t="s">
        <v>210</v>
      </c>
      <c r="B377" s="23" t="s">
        <v>5571</v>
      </c>
      <c r="C377" s="23" t="s">
        <v>81</v>
      </c>
      <c r="D377" s="23" t="s">
        <v>212</v>
      </c>
      <c r="E377" s="23" t="s">
        <v>90</v>
      </c>
      <c r="F377" s="23" t="s">
        <v>91</v>
      </c>
      <c r="G377" s="23" t="s">
        <v>5348</v>
      </c>
      <c r="H377" s="23" t="s">
        <v>5614</v>
      </c>
      <c r="I377" s="23">
        <v>910</v>
      </c>
      <c r="J377" s="23" t="s">
        <v>1109</v>
      </c>
      <c r="K377" s="23">
        <v>0</v>
      </c>
      <c r="L377" s="23">
        <v>5000</v>
      </c>
      <c r="M3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77" s="23" t="s">
        <v>4256</v>
      </c>
      <c r="O377" s="23" t="s">
        <v>1123</v>
      </c>
      <c r="P377" s="23" t="s">
        <v>560</v>
      </c>
      <c r="Q377" s="23">
        <v>1000</v>
      </c>
      <c r="R3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7" s="77">
        <v>44986</v>
      </c>
      <c r="U377" s="23">
        <v>3</v>
      </c>
      <c r="V377" s="23" t="s">
        <v>433</v>
      </c>
      <c r="W377" s="23" t="s">
        <v>5761</v>
      </c>
      <c r="Z377" s="10"/>
      <c r="AA377" s="32" t="str" cm="1">
        <f t="array" ref="AA377">IFERROR(TRANSPOSE(_xlfn._xlws.SORT(_xlfn.UNIQUE(_xlfn._xlws.FILTER(idTable[[Sub System Class]:[Sub System Class]],(idTable[[Asset Category]:[Asset Category]]=$N377)* (idTable[[Sub System Type]:[Sub System Type]]=$O377))))),"")</f>
        <v>All</v>
      </c>
      <c r="AJ377" s="32" cm="1">
        <f t="array" ref="AJ377:AW377">IFERROR(TRANSPOSE(_xlfn._xlws.SORT(_xlfn.UNIQUE(_xlfn._xlws.FILTER(idTable[[Equipment Size]:[Equipment Size]],(idTable[[Asset Category]:[Asset Category]]=$N377)* (idTable[[Sub System Type]:[Sub System Type]]=$O377)*(idTable[[Sub System Class]:[Sub System Class]]=$P377))))),"")</f>
        <v>200</v>
      </c>
      <c r="AK377" s="32">
        <v>400</v>
      </c>
      <c r="AL377" s="32">
        <v>600</v>
      </c>
      <c r="AM377" s="32">
        <v>800</v>
      </c>
      <c r="AN377" s="32">
        <v>1000</v>
      </c>
      <c r="AO377" s="32">
        <v>1200</v>
      </c>
      <c r="AP377" s="32">
        <v>1500</v>
      </c>
      <c r="AQ377" s="32">
        <v>2000</v>
      </c>
      <c r="AR377" s="32">
        <v>2400</v>
      </c>
      <c r="AS377" s="32">
        <v>3000</v>
      </c>
      <c r="AT377" s="32">
        <v>3600</v>
      </c>
      <c r="AU377" s="32">
        <v>4800</v>
      </c>
      <c r="AV377" s="32">
        <v>6000</v>
      </c>
      <c r="AW377" s="32">
        <v>7200</v>
      </c>
      <c r="BG377" s="32"/>
    </row>
    <row r="378" spans="1:59" x14ac:dyDescent="0.3">
      <c r="A378" s="32" t="s">
        <v>210</v>
      </c>
      <c r="B378" s="23" t="s">
        <v>5572</v>
      </c>
      <c r="C378" s="23" t="s">
        <v>81</v>
      </c>
      <c r="D378" s="23" t="s">
        <v>212</v>
      </c>
      <c r="E378" s="23" t="s">
        <v>90</v>
      </c>
      <c r="F378" s="23" t="s">
        <v>91</v>
      </c>
      <c r="G378" s="23" t="s">
        <v>5348</v>
      </c>
      <c r="H378" s="23" t="s">
        <v>5616</v>
      </c>
      <c r="I378" s="23">
        <v>270</v>
      </c>
      <c r="J378" s="23" t="s">
        <v>1109</v>
      </c>
      <c r="K378" s="23">
        <f>1.34</f>
        <v>1.34</v>
      </c>
      <c r="L378" s="23">
        <v>5000</v>
      </c>
      <c r="M3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378" s="23" t="s">
        <v>4256</v>
      </c>
      <c r="O378" s="23" t="s">
        <v>1107</v>
      </c>
      <c r="P378" s="23" t="s">
        <v>560</v>
      </c>
      <c r="Q378" s="23">
        <v>200</v>
      </c>
      <c r="R3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8" s="77">
        <v>44986</v>
      </c>
      <c r="U378" s="23">
        <v>3</v>
      </c>
      <c r="V378" s="23" t="s">
        <v>433</v>
      </c>
      <c r="W378" s="23" t="s">
        <v>5832</v>
      </c>
      <c r="Z378" s="10"/>
      <c r="AA378" s="32" t="str" cm="1">
        <f t="array" ref="AA378">IFERROR(TRANSPOSE(_xlfn._xlws.SORT(_xlfn.UNIQUE(_xlfn._xlws.FILTER(idTable[[Sub System Class]:[Sub System Class]],(idTable[[Asset Category]:[Asset Category]]=$N378)* (idTable[[Sub System Type]:[Sub System Type]]=$O378))))),"")</f>
        <v>All</v>
      </c>
      <c r="AJ378" s="32" cm="1">
        <f t="array" ref="AJ378:AW378">IFERROR(TRANSPOSE(_xlfn._xlws.SORT(_xlfn.UNIQUE(_xlfn._xlws.FILTER(idTable[[Equipment Size]:[Equipment Size]],(idTable[[Asset Category]:[Asset Category]]=$N378)* (idTable[[Sub System Type]:[Sub System Type]]=$O378)*(idTable[[Sub System Class]:[Sub System Class]]=$P378))))),"")</f>
        <v>200</v>
      </c>
      <c r="AK378" s="32">
        <v>400</v>
      </c>
      <c r="AL378" s="32">
        <v>600</v>
      </c>
      <c r="AM378" s="32">
        <v>800</v>
      </c>
      <c r="AN378" s="32">
        <v>1000</v>
      </c>
      <c r="AO378" s="32">
        <v>1200</v>
      </c>
      <c r="AP378" s="32">
        <v>1500</v>
      </c>
      <c r="AQ378" s="32">
        <v>2000</v>
      </c>
      <c r="AR378" s="32">
        <v>2400</v>
      </c>
      <c r="AS378" s="32">
        <v>3000</v>
      </c>
      <c r="AT378" s="32">
        <v>3600</v>
      </c>
      <c r="AU378" s="32">
        <v>4800</v>
      </c>
      <c r="AV378" s="32">
        <v>6000</v>
      </c>
      <c r="AW378" s="32">
        <v>7200</v>
      </c>
      <c r="BG378" s="32"/>
    </row>
    <row r="379" spans="1:59" x14ac:dyDescent="0.3">
      <c r="A379" s="32" t="s">
        <v>210</v>
      </c>
      <c r="B379" s="23" t="s">
        <v>5573</v>
      </c>
      <c r="C379" s="23" t="s">
        <v>81</v>
      </c>
      <c r="D379" s="23" t="s">
        <v>212</v>
      </c>
      <c r="E379" s="23" t="s">
        <v>90</v>
      </c>
      <c r="F379" s="23" t="s">
        <v>91</v>
      </c>
      <c r="G379" s="23" t="s">
        <v>5348</v>
      </c>
      <c r="H379" s="23" t="s">
        <v>5615</v>
      </c>
      <c r="I379" s="23">
        <v>845</v>
      </c>
      <c r="J379" s="23" t="s">
        <v>1109</v>
      </c>
      <c r="K379" s="23">
        <v>0</v>
      </c>
      <c r="L379" s="23">
        <v>5000</v>
      </c>
      <c r="M3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79" s="23" t="s">
        <v>4256</v>
      </c>
      <c r="O379" s="23" t="s">
        <v>1123</v>
      </c>
      <c r="P379" s="23" t="s">
        <v>560</v>
      </c>
      <c r="Q379" s="23">
        <v>800</v>
      </c>
      <c r="R3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7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79" s="77">
        <v>44986</v>
      </c>
      <c r="U379" s="23">
        <v>3</v>
      </c>
      <c r="V379" s="23" t="s">
        <v>433</v>
      </c>
      <c r="W379" s="23" t="s">
        <v>5833</v>
      </c>
      <c r="Z379" s="10"/>
      <c r="AA379" s="32" t="str" cm="1">
        <f t="array" ref="AA379">IFERROR(TRANSPOSE(_xlfn._xlws.SORT(_xlfn.UNIQUE(_xlfn._xlws.FILTER(idTable[[Sub System Class]:[Sub System Class]],(idTable[[Asset Category]:[Asset Category]]=$N379)* (idTable[[Sub System Type]:[Sub System Type]]=$O379))))),"")</f>
        <v>All</v>
      </c>
      <c r="AJ379" s="32" cm="1">
        <f t="array" ref="AJ379:AW379">IFERROR(TRANSPOSE(_xlfn._xlws.SORT(_xlfn.UNIQUE(_xlfn._xlws.FILTER(idTable[[Equipment Size]:[Equipment Size]],(idTable[[Asset Category]:[Asset Category]]=$N379)* (idTable[[Sub System Type]:[Sub System Type]]=$O379)*(idTable[[Sub System Class]:[Sub System Class]]=$P379))))),"")</f>
        <v>200</v>
      </c>
      <c r="AK379" s="32">
        <v>400</v>
      </c>
      <c r="AL379" s="32">
        <v>600</v>
      </c>
      <c r="AM379" s="32">
        <v>800</v>
      </c>
      <c r="AN379" s="32">
        <v>1000</v>
      </c>
      <c r="AO379" s="32">
        <v>1200</v>
      </c>
      <c r="AP379" s="32">
        <v>1500</v>
      </c>
      <c r="AQ379" s="32">
        <v>2000</v>
      </c>
      <c r="AR379" s="32">
        <v>2400</v>
      </c>
      <c r="AS379" s="32">
        <v>3000</v>
      </c>
      <c r="AT379" s="32">
        <v>3600</v>
      </c>
      <c r="AU379" s="32">
        <v>4800</v>
      </c>
      <c r="AV379" s="32">
        <v>6000</v>
      </c>
      <c r="AW379" s="32">
        <v>7200</v>
      </c>
      <c r="BG379" s="32"/>
    </row>
    <row r="380" spans="1:59" x14ac:dyDescent="0.3">
      <c r="A380" s="32" t="s">
        <v>210</v>
      </c>
      <c r="B380" s="23" t="s">
        <v>5574</v>
      </c>
      <c r="C380" s="23" t="s">
        <v>81</v>
      </c>
      <c r="D380" s="23" t="s">
        <v>212</v>
      </c>
      <c r="E380" s="23" t="s">
        <v>90</v>
      </c>
      <c r="F380" s="23" t="s">
        <v>91</v>
      </c>
      <c r="G380" s="23" t="s">
        <v>5348</v>
      </c>
      <c r="H380" s="23" t="s">
        <v>5617</v>
      </c>
      <c r="I380" s="23">
        <v>835</v>
      </c>
      <c r="J380" s="23" t="s">
        <v>1109</v>
      </c>
      <c r="K380" s="23">
        <v>0</v>
      </c>
      <c r="L380" s="23">
        <v>5000</v>
      </c>
      <c r="M3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80" s="23" t="s">
        <v>4256</v>
      </c>
      <c r="O380" s="23" t="s">
        <v>1123</v>
      </c>
      <c r="P380" s="23" t="s">
        <v>560</v>
      </c>
      <c r="Q380" s="23">
        <v>800</v>
      </c>
      <c r="R3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0" s="77">
        <v>44986</v>
      </c>
      <c r="U380" s="23">
        <v>3</v>
      </c>
      <c r="V380" s="23" t="s">
        <v>433</v>
      </c>
      <c r="W380" s="23" t="s">
        <v>5834</v>
      </c>
      <c r="Z380" s="10"/>
      <c r="AA380" s="32" t="str" cm="1">
        <f t="array" ref="AA380">IFERROR(TRANSPOSE(_xlfn._xlws.SORT(_xlfn.UNIQUE(_xlfn._xlws.FILTER(idTable[[Sub System Class]:[Sub System Class]],(idTable[[Asset Category]:[Asset Category]]=$N380)* (idTable[[Sub System Type]:[Sub System Type]]=$O380))))),"")</f>
        <v>All</v>
      </c>
      <c r="AJ380" s="32" cm="1">
        <f t="array" ref="AJ380:AW380">IFERROR(TRANSPOSE(_xlfn._xlws.SORT(_xlfn.UNIQUE(_xlfn._xlws.FILTER(idTable[[Equipment Size]:[Equipment Size]],(idTable[[Asset Category]:[Asset Category]]=$N380)* (idTable[[Sub System Type]:[Sub System Type]]=$O380)*(idTable[[Sub System Class]:[Sub System Class]]=$P380))))),"")</f>
        <v>200</v>
      </c>
      <c r="AK380" s="32">
        <v>400</v>
      </c>
      <c r="AL380" s="32">
        <v>600</v>
      </c>
      <c r="AM380" s="32">
        <v>800</v>
      </c>
      <c r="AN380" s="32">
        <v>1000</v>
      </c>
      <c r="AO380" s="32">
        <v>1200</v>
      </c>
      <c r="AP380" s="32">
        <v>1500</v>
      </c>
      <c r="AQ380" s="32">
        <v>2000</v>
      </c>
      <c r="AR380" s="32">
        <v>2400</v>
      </c>
      <c r="AS380" s="32">
        <v>3000</v>
      </c>
      <c r="AT380" s="32">
        <v>3600</v>
      </c>
      <c r="AU380" s="32">
        <v>4800</v>
      </c>
      <c r="AV380" s="32">
        <v>6000</v>
      </c>
      <c r="AW380" s="32">
        <v>7200</v>
      </c>
      <c r="BG380" s="32"/>
    </row>
    <row r="381" spans="1:59" x14ac:dyDescent="0.3">
      <c r="A381" s="32" t="s">
        <v>210</v>
      </c>
      <c r="B381" s="23" t="s">
        <v>5575</v>
      </c>
      <c r="C381" s="23" t="s">
        <v>81</v>
      </c>
      <c r="D381" s="23" t="s">
        <v>212</v>
      </c>
      <c r="E381" s="23" t="s">
        <v>90</v>
      </c>
      <c r="F381" s="23" t="s">
        <v>91</v>
      </c>
      <c r="G381" s="23" t="s">
        <v>5348</v>
      </c>
      <c r="H381" s="23" t="s">
        <v>5618</v>
      </c>
      <c r="I381" s="23">
        <v>210</v>
      </c>
      <c r="J381" s="23" t="s">
        <v>1109</v>
      </c>
      <c r="K381" s="23">
        <v>0</v>
      </c>
      <c r="L381" s="23">
        <v>5000</v>
      </c>
      <c r="M3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H-VAV-NO--200</v>
      </c>
      <c r="N381" s="23" t="s">
        <v>4256</v>
      </c>
      <c r="O381" s="23" t="s">
        <v>1123</v>
      </c>
      <c r="P381" s="23" t="s">
        <v>560</v>
      </c>
      <c r="Q381" s="23">
        <v>200</v>
      </c>
      <c r="R3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1" s="77">
        <v>44986</v>
      </c>
      <c r="U381" s="23">
        <v>3</v>
      </c>
      <c r="V381" s="23" t="s">
        <v>475</v>
      </c>
      <c r="W381" s="23" t="s">
        <v>5763</v>
      </c>
      <c r="Z381" s="10"/>
      <c r="AA381" s="32" t="str" cm="1">
        <f t="array" ref="AA381">IFERROR(TRANSPOSE(_xlfn._xlws.SORT(_xlfn.UNIQUE(_xlfn._xlws.FILTER(idTable[[Sub System Class]:[Sub System Class]],(idTable[[Asset Category]:[Asset Category]]=$N381)* (idTable[[Sub System Type]:[Sub System Type]]=$O381))))),"")</f>
        <v>All</v>
      </c>
      <c r="AJ381" s="32" cm="1">
        <f t="array" ref="AJ381:AW381">IFERROR(TRANSPOSE(_xlfn._xlws.SORT(_xlfn.UNIQUE(_xlfn._xlws.FILTER(idTable[[Equipment Size]:[Equipment Size]],(idTable[[Asset Category]:[Asset Category]]=$N381)* (idTable[[Sub System Type]:[Sub System Type]]=$O381)*(idTable[[Sub System Class]:[Sub System Class]]=$P381))))),"")</f>
        <v>200</v>
      </c>
      <c r="AK381" s="32">
        <v>400</v>
      </c>
      <c r="AL381" s="32">
        <v>600</v>
      </c>
      <c r="AM381" s="32">
        <v>800</v>
      </c>
      <c r="AN381" s="32">
        <v>1000</v>
      </c>
      <c r="AO381" s="32">
        <v>1200</v>
      </c>
      <c r="AP381" s="32">
        <v>1500</v>
      </c>
      <c r="AQ381" s="32">
        <v>2000</v>
      </c>
      <c r="AR381" s="32">
        <v>2400</v>
      </c>
      <c r="AS381" s="32">
        <v>3000</v>
      </c>
      <c r="AT381" s="32">
        <v>3600</v>
      </c>
      <c r="AU381" s="32">
        <v>4800</v>
      </c>
      <c r="AV381" s="32">
        <v>6000</v>
      </c>
      <c r="AW381" s="32">
        <v>7200</v>
      </c>
      <c r="BG381" s="32"/>
    </row>
    <row r="382" spans="1:59" x14ac:dyDescent="0.3">
      <c r="A382" s="32" t="s">
        <v>210</v>
      </c>
      <c r="B382" s="23" t="s">
        <v>5576</v>
      </c>
      <c r="C382" s="23" t="s">
        <v>81</v>
      </c>
      <c r="D382" s="23" t="s">
        <v>212</v>
      </c>
      <c r="E382" s="23" t="s">
        <v>90</v>
      </c>
      <c r="F382" s="23" t="s">
        <v>91</v>
      </c>
      <c r="G382" s="23" t="s">
        <v>5348</v>
      </c>
      <c r="H382" s="23" t="s">
        <v>5619</v>
      </c>
      <c r="I382" s="23">
        <v>1010</v>
      </c>
      <c r="J382" s="23" t="s">
        <v>1109</v>
      </c>
      <c r="K382" s="23">
        <f>3*1.34</f>
        <v>4.0200000000000005</v>
      </c>
      <c r="L382" s="23">
        <v>5000</v>
      </c>
      <c r="M38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382" s="23" t="s">
        <v>4256</v>
      </c>
      <c r="O382" s="23" t="s">
        <v>1107</v>
      </c>
      <c r="P382" s="23" t="s">
        <v>560</v>
      </c>
      <c r="Q382" s="23">
        <v>1000</v>
      </c>
      <c r="R38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2" s="77">
        <v>44986</v>
      </c>
      <c r="U382" s="23">
        <v>3</v>
      </c>
      <c r="V382" s="23" t="s">
        <v>475</v>
      </c>
      <c r="W382" s="23" t="s">
        <v>5763</v>
      </c>
      <c r="Z382" s="10"/>
      <c r="AA382" s="32" t="str" cm="1">
        <f t="array" ref="AA382">IFERROR(TRANSPOSE(_xlfn._xlws.SORT(_xlfn.UNIQUE(_xlfn._xlws.FILTER(idTable[[Sub System Class]:[Sub System Class]],(idTable[[Asset Category]:[Asset Category]]=$N382)* (idTable[[Sub System Type]:[Sub System Type]]=$O382))))),"")</f>
        <v>All</v>
      </c>
      <c r="AJ382" s="32" cm="1">
        <f t="array" ref="AJ382:AW382">IFERROR(TRANSPOSE(_xlfn._xlws.SORT(_xlfn.UNIQUE(_xlfn._xlws.FILTER(idTable[[Equipment Size]:[Equipment Size]],(idTable[[Asset Category]:[Asset Category]]=$N382)* (idTable[[Sub System Type]:[Sub System Type]]=$O382)*(idTable[[Sub System Class]:[Sub System Class]]=$P382))))),"")</f>
        <v>200</v>
      </c>
      <c r="AK382" s="32">
        <v>400</v>
      </c>
      <c r="AL382" s="32">
        <v>600</v>
      </c>
      <c r="AM382" s="32">
        <v>800</v>
      </c>
      <c r="AN382" s="32">
        <v>1000</v>
      </c>
      <c r="AO382" s="32">
        <v>1200</v>
      </c>
      <c r="AP382" s="32">
        <v>1500</v>
      </c>
      <c r="AQ382" s="32">
        <v>2000</v>
      </c>
      <c r="AR382" s="32">
        <v>2400</v>
      </c>
      <c r="AS382" s="32">
        <v>3000</v>
      </c>
      <c r="AT382" s="32">
        <v>3600</v>
      </c>
      <c r="AU382" s="32">
        <v>4800</v>
      </c>
      <c r="AV382" s="32">
        <v>6000</v>
      </c>
      <c r="AW382" s="32">
        <v>7200</v>
      </c>
      <c r="BG382" s="32"/>
    </row>
    <row r="383" spans="1:59" x14ac:dyDescent="0.3">
      <c r="A383" s="32" t="s">
        <v>210</v>
      </c>
      <c r="B383" s="23" t="s">
        <v>5577</v>
      </c>
      <c r="C383" s="23" t="s">
        <v>81</v>
      </c>
      <c r="D383" s="23" t="s">
        <v>212</v>
      </c>
      <c r="E383" s="23" t="s">
        <v>90</v>
      </c>
      <c r="F383" s="23" t="s">
        <v>91</v>
      </c>
      <c r="G383" s="23" t="s">
        <v>5348</v>
      </c>
      <c r="H383" s="23" t="s">
        <v>5620</v>
      </c>
      <c r="I383" s="23">
        <v>370</v>
      </c>
      <c r="J383" s="23" t="s">
        <v>1109</v>
      </c>
      <c r="K383" s="23">
        <f>2*1.34</f>
        <v>2.68</v>
      </c>
      <c r="L383" s="23">
        <v>5000</v>
      </c>
      <c r="M38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383" s="23" t="s">
        <v>4256</v>
      </c>
      <c r="O383" s="23" t="s">
        <v>1107</v>
      </c>
      <c r="P383" s="23" t="s">
        <v>560</v>
      </c>
      <c r="Q383" s="23">
        <v>400</v>
      </c>
      <c r="R38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3" s="77">
        <v>44986</v>
      </c>
      <c r="U383" s="23">
        <v>3</v>
      </c>
      <c r="V383" s="23" t="s">
        <v>475</v>
      </c>
      <c r="W383" s="23" t="s">
        <v>5835</v>
      </c>
      <c r="Z383" s="10"/>
      <c r="AA383" s="32" t="str" cm="1">
        <f t="array" ref="AA383">IFERROR(TRANSPOSE(_xlfn._xlws.SORT(_xlfn.UNIQUE(_xlfn._xlws.FILTER(idTable[[Sub System Class]:[Sub System Class]],(idTable[[Asset Category]:[Asset Category]]=$N383)* (idTable[[Sub System Type]:[Sub System Type]]=$O383))))),"")</f>
        <v>All</v>
      </c>
      <c r="AJ383" s="32" cm="1">
        <f t="array" ref="AJ383:AW383">IFERROR(TRANSPOSE(_xlfn._xlws.SORT(_xlfn.UNIQUE(_xlfn._xlws.FILTER(idTable[[Equipment Size]:[Equipment Size]],(idTable[[Asset Category]:[Asset Category]]=$N383)* (idTable[[Sub System Type]:[Sub System Type]]=$O383)*(idTable[[Sub System Class]:[Sub System Class]]=$P383))))),"")</f>
        <v>200</v>
      </c>
      <c r="AK383" s="32">
        <v>400</v>
      </c>
      <c r="AL383" s="32">
        <v>600</v>
      </c>
      <c r="AM383" s="32">
        <v>800</v>
      </c>
      <c r="AN383" s="32">
        <v>1000</v>
      </c>
      <c r="AO383" s="32">
        <v>1200</v>
      </c>
      <c r="AP383" s="32">
        <v>1500</v>
      </c>
      <c r="AQ383" s="32">
        <v>2000</v>
      </c>
      <c r="AR383" s="32">
        <v>2400</v>
      </c>
      <c r="AS383" s="32">
        <v>3000</v>
      </c>
      <c r="AT383" s="32">
        <v>3600</v>
      </c>
      <c r="AU383" s="32">
        <v>4800</v>
      </c>
      <c r="AV383" s="32">
        <v>6000</v>
      </c>
      <c r="AW383" s="32">
        <v>7200</v>
      </c>
      <c r="BG383" s="32"/>
    </row>
    <row r="384" spans="1:59" x14ac:dyDescent="0.3">
      <c r="A384" s="32" t="s">
        <v>210</v>
      </c>
      <c r="B384" s="23" t="s">
        <v>5578</v>
      </c>
      <c r="C384" s="23" t="s">
        <v>81</v>
      </c>
      <c r="D384" s="23" t="s">
        <v>212</v>
      </c>
      <c r="E384" s="23" t="s">
        <v>90</v>
      </c>
      <c r="F384" s="23" t="s">
        <v>91</v>
      </c>
      <c r="G384" s="23" t="s">
        <v>5348</v>
      </c>
      <c r="H384" s="23" t="s">
        <v>5621</v>
      </c>
      <c r="I384" s="23">
        <v>560</v>
      </c>
      <c r="J384" s="23" t="s">
        <v>1109</v>
      </c>
      <c r="K384" s="23">
        <v>0</v>
      </c>
      <c r="L384" s="23">
        <v>5000</v>
      </c>
      <c r="M38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84" s="23" t="s">
        <v>4256</v>
      </c>
      <c r="O384" s="23" t="s">
        <v>1123</v>
      </c>
      <c r="P384" s="23" t="s">
        <v>560</v>
      </c>
      <c r="Q384" s="23">
        <v>600</v>
      </c>
      <c r="R38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4" s="77">
        <v>44986</v>
      </c>
      <c r="U384" s="23">
        <v>3</v>
      </c>
      <c r="V384" s="23" t="s">
        <v>475</v>
      </c>
      <c r="W384" s="23" t="s">
        <v>5836</v>
      </c>
      <c r="Z384" s="10"/>
      <c r="AA384" s="32" t="str" cm="1">
        <f t="array" ref="AA384">IFERROR(TRANSPOSE(_xlfn._xlws.SORT(_xlfn.UNIQUE(_xlfn._xlws.FILTER(idTable[[Sub System Class]:[Sub System Class]],(idTable[[Asset Category]:[Asset Category]]=$N384)* (idTable[[Sub System Type]:[Sub System Type]]=$O384))))),"")</f>
        <v>All</v>
      </c>
      <c r="AJ384" s="32" cm="1">
        <f t="array" ref="AJ384:AW384">IFERROR(TRANSPOSE(_xlfn._xlws.SORT(_xlfn.UNIQUE(_xlfn._xlws.FILTER(idTable[[Equipment Size]:[Equipment Size]],(idTable[[Asset Category]:[Asset Category]]=$N384)* (idTable[[Sub System Type]:[Sub System Type]]=$O384)*(idTable[[Sub System Class]:[Sub System Class]]=$P384))))),"")</f>
        <v>200</v>
      </c>
      <c r="AK384" s="32">
        <v>400</v>
      </c>
      <c r="AL384" s="32">
        <v>600</v>
      </c>
      <c r="AM384" s="32">
        <v>800</v>
      </c>
      <c r="AN384" s="32">
        <v>1000</v>
      </c>
      <c r="AO384" s="32">
        <v>1200</v>
      </c>
      <c r="AP384" s="32">
        <v>1500</v>
      </c>
      <c r="AQ384" s="32">
        <v>2000</v>
      </c>
      <c r="AR384" s="32">
        <v>2400</v>
      </c>
      <c r="AS384" s="32">
        <v>3000</v>
      </c>
      <c r="AT384" s="32">
        <v>3600</v>
      </c>
      <c r="AU384" s="32">
        <v>4800</v>
      </c>
      <c r="AV384" s="32">
        <v>6000</v>
      </c>
      <c r="AW384" s="32">
        <v>7200</v>
      </c>
      <c r="BG384" s="32"/>
    </row>
    <row r="385" spans="1:59" x14ac:dyDescent="0.3">
      <c r="A385" s="32" t="s">
        <v>210</v>
      </c>
      <c r="B385" s="23" t="s">
        <v>5579</v>
      </c>
      <c r="C385" s="23" t="s">
        <v>81</v>
      </c>
      <c r="D385" s="23" t="s">
        <v>212</v>
      </c>
      <c r="E385" s="23" t="s">
        <v>90</v>
      </c>
      <c r="F385" s="23" t="s">
        <v>91</v>
      </c>
      <c r="G385" s="23" t="s">
        <v>5348</v>
      </c>
      <c r="H385" s="23" t="s">
        <v>5622</v>
      </c>
      <c r="I385" s="23">
        <v>880</v>
      </c>
      <c r="J385" s="23" t="s">
        <v>1109</v>
      </c>
      <c r="K385" s="23">
        <v>0</v>
      </c>
      <c r="L385" s="23">
        <v>5000</v>
      </c>
      <c r="M38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85" s="23" t="s">
        <v>4256</v>
      </c>
      <c r="O385" s="23" t="s">
        <v>1123</v>
      </c>
      <c r="P385" s="23" t="s">
        <v>560</v>
      </c>
      <c r="Q385" s="23">
        <v>800</v>
      </c>
      <c r="R38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5" s="77">
        <v>44986</v>
      </c>
      <c r="U385" s="23">
        <v>3</v>
      </c>
      <c r="V385" s="23" t="s">
        <v>475</v>
      </c>
      <c r="W385" s="23" t="s">
        <v>5837</v>
      </c>
      <c r="Z385" s="10"/>
      <c r="AA385" s="32" t="str" cm="1">
        <f t="array" ref="AA385">IFERROR(TRANSPOSE(_xlfn._xlws.SORT(_xlfn.UNIQUE(_xlfn._xlws.FILTER(idTable[[Sub System Class]:[Sub System Class]],(idTable[[Asset Category]:[Asset Category]]=$N385)* (idTable[[Sub System Type]:[Sub System Type]]=$O385))))),"")</f>
        <v>All</v>
      </c>
      <c r="AJ385" s="32" cm="1">
        <f t="array" ref="AJ385:AW385">IFERROR(TRANSPOSE(_xlfn._xlws.SORT(_xlfn.UNIQUE(_xlfn._xlws.FILTER(idTable[[Equipment Size]:[Equipment Size]],(idTable[[Asset Category]:[Asset Category]]=$N385)* (idTable[[Sub System Type]:[Sub System Type]]=$O385)*(idTable[[Sub System Class]:[Sub System Class]]=$P385))))),"")</f>
        <v>200</v>
      </c>
      <c r="AK385" s="32">
        <v>400</v>
      </c>
      <c r="AL385" s="32">
        <v>600</v>
      </c>
      <c r="AM385" s="32">
        <v>800</v>
      </c>
      <c r="AN385" s="32">
        <v>1000</v>
      </c>
      <c r="AO385" s="32">
        <v>1200</v>
      </c>
      <c r="AP385" s="32">
        <v>1500</v>
      </c>
      <c r="AQ385" s="32">
        <v>2000</v>
      </c>
      <c r="AR385" s="32">
        <v>2400</v>
      </c>
      <c r="AS385" s="32">
        <v>3000</v>
      </c>
      <c r="AT385" s="32">
        <v>3600</v>
      </c>
      <c r="AU385" s="32">
        <v>4800</v>
      </c>
      <c r="AV385" s="32">
        <v>6000</v>
      </c>
      <c r="AW385" s="32">
        <v>7200</v>
      </c>
      <c r="BG385" s="32"/>
    </row>
    <row r="386" spans="1:59" x14ac:dyDescent="0.3">
      <c r="A386" s="32" t="s">
        <v>210</v>
      </c>
      <c r="B386" s="23" t="s">
        <v>5580</v>
      </c>
      <c r="C386" s="23" t="s">
        <v>81</v>
      </c>
      <c r="D386" s="23" t="s">
        <v>212</v>
      </c>
      <c r="E386" s="23" t="s">
        <v>90</v>
      </c>
      <c r="F386" s="23" t="s">
        <v>91</v>
      </c>
      <c r="G386" s="23" t="s">
        <v>5348</v>
      </c>
      <c r="H386" s="23" t="s">
        <v>5623</v>
      </c>
      <c r="I386" s="23">
        <v>810</v>
      </c>
      <c r="J386" s="23" t="s">
        <v>1109</v>
      </c>
      <c r="K386" s="23">
        <v>0</v>
      </c>
      <c r="L386" s="23">
        <v>5000</v>
      </c>
      <c r="M38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386" s="23" t="s">
        <v>4256</v>
      </c>
      <c r="O386" s="23" t="s">
        <v>1123</v>
      </c>
      <c r="P386" s="23" t="s">
        <v>560</v>
      </c>
      <c r="Q386" s="23">
        <v>800</v>
      </c>
      <c r="R38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6" s="77">
        <v>44986</v>
      </c>
      <c r="U386" s="23">
        <v>3</v>
      </c>
      <c r="V386" s="23" t="s">
        <v>475</v>
      </c>
      <c r="W386" s="23" t="s">
        <v>5838</v>
      </c>
      <c r="Z386" s="10"/>
      <c r="AA386" s="32" t="str" cm="1">
        <f t="array" ref="AA386">IFERROR(TRANSPOSE(_xlfn._xlws.SORT(_xlfn.UNIQUE(_xlfn._xlws.FILTER(idTable[[Sub System Class]:[Sub System Class]],(idTable[[Asset Category]:[Asset Category]]=$N386)* (idTable[[Sub System Type]:[Sub System Type]]=$O386))))),"")</f>
        <v>All</v>
      </c>
      <c r="AJ386" s="32" cm="1">
        <f t="array" ref="AJ386:AW386">IFERROR(TRANSPOSE(_xlfn._xlws.SORT(_xlfn.UNIQUE(_xlfn._xlws.FILTER(idTable[[Equipment Size]:[Equipment Size]],(idTable[[Asset Category]:[Asset Category]]=$N386)* (idTable[[Sub System Type]:[Sub System Type]]=$O386)*(idTable[[Sub System Class]:[Sub System Class]]=$P386))))),"")</f>
        <v>200</v>
      </c>
      <c r="AK386" s="32">
        <v>400</v>
      </c>
      <c r="AL386" s="32">
        <v>600</v>
      </c>
      <c r="AM386" s="32">
        <v>800</v>
      </c>
      <c r="AN386" s="32">
        <v>1000</v>
      </c>
      <c r="AO386" s="32">
        <v>1200</v>
      </c>
      <c r="AP386" s="32">
        <v>1500</v>
      </c>
      <c r="AQ386" s="32">
        <v>2000</v>
      </c>
      <c r="AR386" s="32">
        <v>2400</v>
      </c>
      <c r="AS386" s="32">
        <v>3000</v>
      </c>
      <c r="AT386" s="32">
        <v>3600</v>
      </c>
      <c r="AU386" s="32">
        <v>4800</v>
      </c>
      <c r="AV386" s="32">
        <v>6000</v>
      </c>
      <c r="AW386" s="32">
        <v>7200</v>
      </c>
      <c r="BG386" s="32"/>
    </row>
    <row r="387" spans="1:59" x14ac:dyDescent="0.3">
      <c r="A387" s="32" t="s">
        <v>210</v>
      </c>
      <c r="B387" s="23" t="s">
        <v>5581</v>
      </c>
      <c r="C387" s="23" t="s">
        <v>81</v>
      </c>
      <c r="D387" s="23" t="s">
        <v>212</v>
      </c>
      <c r="E387" s="23" t="s">
        <v>90</v>
      </c>
      <c r="F387" s="23" t="s">
        <v>91</v>
      </c>
      <c r="G387" s="23" t="s">
        <v>5348</v>
      </c>
      <c r="H387" s="23" t="s">
        <v>5624</v>
      </c>
      <c r="I387" s="23">
        <v>535</v>
      </c>
      <c r="J387" s="23" t="s">
        <v>1109</v>
      </c>
      <c r="K387" s="23">
        <f>3*1.34</f>
        <v>4.0200000000000005</v>
      </c>
      <c r="L387" s="23">
        <v>5000</v>
      </c>
      <c r="M38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387" s="23" t="s">
        <v>4256</v>
      </c>
      <c r="O387" s="23" t="s">
        <v>1107</v>
      </c>
      <c r="P387" s="23" t="s">
        <v>560</v>
      </c>
      <c r="Q387" s="23">
        <v>600</v>
      </c>
      <c r="R38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7" s="77">
        <v>44986</v>
      </c>
      <c r="U387" s="23">
        <v>3</v>
      </c>
      <c r="V387" s="23" t="s">
        <v>475</v>
      </c>
      <c r="W387" s="23" t="s">
        <v>5839</v>
      </c>
      <c r="Z387" s="10"/>
      <c r="AA387" s="32" t="str" cm="1">
        <f t="array" ref="AA387">IFERROR(TRANSPOSE(_xlfn._xlws.SORT(_xlfn.UNIQUE(_xlfn._xlws.FILTER(idTable[[Sub System Class]:[Sub System Class]],(idTable[[Asset Category]:[Asset Category]]=$N387)* (idTable[[Sub System Type]:[Sub System Type]]=$O387))))),"")</f>
        <v>All</v>
      </c>
      <c r="AJ387" s="32" cm="1">
        <f t="array" ref="AJ387:AW387">IFERROR(TRANSPOSE(_xlfn._xlws.SORT(_xlfn.UNIQUE(_xlfn._xlws.FILTER(idTable[[Equipment Size]:[Equipment Size]],(idTable[[Asset Category]:[Asset Category]]=$N387)* (idTable[[Sub System Type]:[Sub System Type]]=$O387)*(idTable[[Sub System Class]:[Sub System Class]]=$P387))))),"")</f>
        <v>200</v>
      </c>
      <c r="AK387" s="32">
        <v>400</v>
      </c>
      <c r="AL387" s="32">
        <v>600</v>
      </c>
      <c r="AM387" s="32">
        <v>800</v>
      </c>
      <c r="AN387" s="32">
        <v>1000</v>
      </c>
      <c r="AO387" s="32">
        <v>1200</v>
      </c>
      <c r="AP387" s="32">
        <v>1500</v>
      </c>
      <c r="AQ387" s="32">
        <v>2000</v>
      </c>
      <c r="AR387" s="32">
        <v>2400</v>
      </c>
      <c r="AS387" s="32">
        <v>3000</v>
      </c>
      <c r="AT387" s="32">
        <v>3600</v>
      </c>
      <c r="AU387" s="32">
        <v>4800</v>
      </c>
      <c r="AV387" s="32">
        <v>6000</v>
      </c>
      <c r="AW387" s="32">
        <v>7200</v>
      </c>
      <c r="BG387" s="32"/>
    </row>
    <row r="388" spans="1:59" x14ac:dyDescent="0.3">
      <c r="A388" s="32" t="s">
        <v>210</v>
      </c>
      <c r="B388" s="23" t="s">
        <v>5582</v>
      </c>
      <c r="C388" s="23" t="s">
        <v>81</v>
      </c>
      <c r="D388" s="23" t="s">
        <v>212</v>
      </c>
      <c r="E388" s="23" t="s">
        <v>90</v>
      </c>
      <c r="F388" s="23" t="s">
        <v>91</v>
      </c>
      <c r="G388" s="23" t="s">
        <v>5348</v>
      </c>
      <c r="H388" s="23" t="s">
        <v>5625</v>
      </c>
      <c r="I388" s="23">
        <v>755</v>
      </c>
      <c r="J388" s="23" t="s">
        <v>1109</v>
      </c>
      <c r="K388" s="23">
        <v>1.34</v>
      </c>
      <c r="L388" s="23">
        <v>5000</v>
      </c>
      <c r="M38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388" s="23" t="s">
        <v>4256</v>
      </c>
      <c r="O388" s="23" t="s">
        <v>1107</v>
      </c>
      <c r="P388" s="23" t="s">
        <v>560</v>
      </c>
      <c r="Q388" s="23">
        <v>800</v>
      </c>
      <c r="R38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8" s="77">
        <v>44986</v>
      </c>
      <c r="U388" s="23">
        <v>3</v>
      </c>
      <c r="V388" s="23" t="s">
        <v>475</v>
      </c>
      <c r="W388" s="23" t="s">
        <v>5870</v>
      </c>
      <c r="Z388" s="10"/>
      <c r="AA388" s="32" t="str" cm="1">
        <f t="array" ref="AA388">IFERROR(TRANSPOSE(_xlfn._xlws.SORT(_xlfn.UNIQUE(_xlfn._xlws.FILTER(idTable[[Sub System Class]:[Sub System Class]],(idTable[[Asset Category]:[Asset Category]]=$N388)* (idTable[[Sub System Type]:[Sub System Type]]=$O388))))),"")</f>
        <v>All</v>
      </c>
      <c r="AJ388" s="32" cm="1">
        <f t="array" ref="AJ388:AW388">IFERROR(TRANSPOSE(_xlfn._xlws.SORT(_xlfn.UNIQUE(_xlfn._xlws.FILTER(idTable[[Equipment Size]:[Equipment Size]],(idTable[[Asset Category]:[Asset Category]]=$N388)* (idTable[[Sub System Type]:[Sub System Type]]=$O388)*(idTable[[Sub System Class]:[Sub System Class]]=$P388))))),"")</f>
        <v>200</v>
      </c>
      <c r="AK388" s="32">
        <v>400</v>
      </c>
      <c r="AL388" s="32">
        <v>600</v>
      </c>
      <c r="AM388" s="32">
        <v>800</v>
      </c>
      <c r="AN388" s="32">
        <v>1000</v>
      </c>
      <c r="AO388" s="32">
        <v>1200</v>
      </c>
      <c r="AP388" s="32">
        <v>1500</v>
      </c>
      <c r="AQ388" s="32">
        <v>2000</v>
      </c>
      <c r="AR388" s="32">
        <v>2400</v>
      </c>
      <c r="AS388" s="32">
        <v>3000</v>
      </c>
      <c r="AT388" s="32">
        <v>3600</v>
      </c>
      <c r="AU388" s="32">
        <v>4800</v>
      </c>
      <c r="AV388" s="32">
        <v>6000</v>
      </c>
      <c r="AW388" s="32">
        <v>7200</v>
      </c>
      <c r="BG388" s="32"/>
    </row>
    <row r="389" spans="1:59" x14ac:dyDescent="0.3">
      <c r="A389" s="32" t="s">
        <v>210</v>
      </c>
      <c r="B389" s="23" t="s">
        <v>5583</v>
      </c>
      <c r="C389" s="23" t="s">
        <v>81</v>
      </c>
      <c r="D389" s="23" t="s">
        <v>212</v>
      </c>
      <c r="E389" s="23" t="s">
        <v>90</v>
      </c>
      <c r="F389" s="23" t="s">
        <v>91</v>
      </c>
      <c r="G389" s="23" t="s">
        <v>5348</v>
      </c>
      <c r="H389" s="23" t="s">
        <v>5626</v>
      </c>
      <c r="I389" s="23">
        <v>265</v>
      </c>
      <c r="J389" s="23" t="s">
        <v>1109</v>
      </c>
      <c r="K389" s="23">
        <v>1.34</v>
      </c>
      <c r="L389" s="23">
        <v>5000</v>
      </c>
      <c r="M38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389" s="23" t="s">
        <v>4256</v>
      </c>
      <c r="O389" s="23" t="s">
        <v>1107</v>
      </c>
      <c r="P389" s="23" t="s">
        <v>560</v>
      </c>
      <c r="Q389" s="23">
        <v>200</v>
      </c>
      <c r="R38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8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89" s="77">
        <v>44986</v>
      </c>
      <c r="U389" s="23">
        <v>3</v>
      </c>
      <c r="V389" s="23" t="s">
        <v>433</v>
      </c>
      <c r="W389" s="23" t="s">
        <v>5829</v>
      </c>
      <c r="Z389" s="10"/>
      <c r="AA389" s="32" t="str" cm="1">
        <f t="array" ref="AA389">IFERROR(TRANSPOSE(_xlfn._xlws.SORT(_xlfn.UNIQUE(_xlfn._xlws.FILTER(idTable[[Sub System Class]:[Sub System Class]],(idTable[[Asset Category]:[Asset Category]]=$N389)* (idTable[[Sub System Type]:[Sub System Type]]=$O389))))),"")</f>
        <v>All</v>
      </c>
      <c r="AJ389" s="32" cm="1">
        <f t="array" ref="AJ389:AW389">IFERROR(TRANSPOSE(_xlfn._xlws.SORT(_xlfn.UNIQUE(_xlfn._xlws.FILTER(idTable[[Equipment Size]:[Equipment Size]],(idTable[[Asset Category]:[Asset Category]]=$N389)* (idTable[[Sub System Type]:[Sub System Type]]=$O389)*(idTable[[Sub System Class]:[Sub System Class]]=$P389))))),"")</f>
        <v>200</v>
      </c>
      <c r="AK389" s="32">
        <v>400</v>
      </c>
      <c r="AL389" s="32">
        <v>600</v>
      </c>
      <c r="AM389" s="32">
        <v>800</v>
      </c>
      <c r="AN389" s="32">
        <v>1000</v>
      </c>
      <c r="AO389" s="32">
        <v>1200</v>
      </c>
      <c r="AP389" s="32">
        <v>1500</v>
      </c>
      <c r="AQ389" s="32">
        <v>2000</v>
      </c>
      <c r="AR389" s="32">
        <v>2400</v>
      </c>
      <c r="AS389" s="32">
        <v>3000</v>
      </c>
      <c r="AT389" s="32">
        <v>3600</v>
      </c>
      <c r="AU389" s="32">
        <v>4800</v>
      </c>
      <c r="AV389" s="32">
        <v>6000</v>
      </c>
      <c r="AW389" s="32">
        <v>7200</v>
      </c>
      <c r="BG389" s="32"/>
    </row>
    <row r="390" spans="1:59" x14ac:dyDescent="0.3">
      <c r="A390" s="32" t="s">
        <v>210</v>
      </c>
      <c r="B390" s="23" t="s">
        <v>5584</v>
      </c>
      <c r="C390" s="23" t="s">
        <v>81</v>
      </c>
      <c r="D390" s="23" t="s">
        <v>212</v>
      </c>
      <c r="E390" s="23" t="s">
        <v>90</v>
      </c>
      <c r="F390" s="23" t="s">
        <v>91</v>
      </c>
      <c r="G390" s="23" t="s">
        <v>5348</v>
      </c>
      <c r="H390" s="23" t="s">
        <v>5627</v>
      </c>
      <c r="I390" s="23">
        <v>545</v>
      </c>
      <c r="J390" s="23" t="s">
        <v>1109</v>
      </c>
      <c r="K390" s="23">
        <v>0</v>
      </c>
      <c r="L390" s="23">
        <v>5000</v>
      </c>
      <c r="M39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90" s="23" t="s">
        <v>4256</v>
      </c>
      <c r="O390" s="23" t="s">
        <v>1123</v>
      </c>
      <c r="P390" s="23" t="s">
        <v>560</v>
      </c>
      <c r="Q390" s="23">
        <v>600</v>
      </c>
      <c r="R39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0" s="77">
        <v>44986</v>
      </c>
      <c r="U390" s="23">
        <v>3</v>
      </c>
      <c r="V390" s="23" t="s">
        <v>433</v>
      </c>
      <c r="W390" s="23" t="s">
        <v>5829</v>
      </c>
      <c r="Z390" s="10"/>
      <c r="AA390" s="32" t="str" cm="1">
        <f t="array" ref="AA390">IFERROR(TRANSPOSE(_xlfn._xlws.SORT(_xlfn.UNIQUE(_xlfn._xlws.FILTER(idTable[[Sub System Class]:[Sub System Class]],(idTable[[Asset Category]:[Asset Category]]=$N390)* (idTable[[Sub System Type]:[Sub System Type]]=$O390))))),"")</f>
        <v>All</v>
      </c>
      <c r="AJ390" s="32" cm="1">
        <f t="array" ref="AJ390:AW390">IFERROR(TRANSPOSE(_xlfn._xlws.SORT(_xlfn.UNIQUE(_xlfn._xlws.FILTER(idTable[[Equipment Size]:[Equipment Size]],(idTable[[Asset Category]:[Asset Category]]=$N390)* (idTable[[Sub System Type]:[Sub System Type]]=$O390)*(idTable[[Sub System Class]:[Sub System Class]]=$P390))))),"")</f>
        <v>200</v>
      </c>
      <c r="AK390" s="32">
        <v>400</v>
      </c>
      <c r="AL390" s="32">
        <v>600</v>
      </c>
      <c r="AM390" s="32">
        <v>800</v>
      </c>
      <c r="AN390" s="32">
        <v>1000</v>
      </c>
      <c r="AO390" s="32">
        <v>1200</v>
      </c>
      <c r="AP390" s="32">
        <v>1500</v>
      </c>
      <c r="AQ390" s="32">
        <v>2000</v>
      </c>
      <c r="AR390" s="32">
        <v>2400</v>
      </c>
      <c r="AS390" s="32">
        <v>3000</v>
      </c>
      <c r="AT390" s="32">
        <v>3600</v>
      </c>
      <c r="AU390" s="32">
        <v>4800</v>
      </c>
      <c r="AV390" s="32">
        <v>6000</v>
      </c>
      <c r="AW390" s="32">
        <v>7200</v>
      </c>
      <c r="BG390" s="32"/>
    </row>
    <row r="391" spans="1:59" x14ac:dyDescent="0.3">
      <c r="A391" s="32" t="s">
        <v>210</v>
      </c>
      <c r="B391" s="23" t="s">
        <v>5585</v>
      </c>
      <c r="C391" s="23" t="s">
        <v>81</v>
      </c>
      <c r="D391" s="23" t="s">
        <v>212</v>
      </c>
      <c r="E391" s="23" t="s">
        <v>90</v>
      </c>
      <c r="F391" s="23" t="s">
        <v>91</v>
      </c>
      <c r="G391" s="23" t="s">
        <v>5348</v>
      </c>
      <c r="H391" s="23" t="s">
        <v>5628</v>
      </c>
      <c r="I391" s="23">
        <v>1200</v>
      </c>
      <c r="J391" s="23" t="s">
        <v>1109</v>
      </c>
      <c r="K391" s="23">
        <f>6*1.34</f>
        <v>8.0400000000000009</v>
      </c>
      <c r="L391" s="23">
        <v>5000</v>
      </c>
      <c r="M39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391" s="23" t="s">
        <v>4256</v>
      </c>
      <c r="O391" s="23" t="s">
        <v>1107</v>
      </c>
      <c r="P391" s="23" t="s">
        <v>560</v>
      </c>
      <c r="Q391" s="23">
        <v>1200</v>
      </c>
      <c r="R39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1" s="77">
        <v>44986</v>
      </c>
      <c r="U391" s="23">
        <v>3</v>
      </c>
      <c r="V391" s="23" t="s">
        <v>475</v>
      </c>
      <c r="W391" s="23" t="s">
        <v>5840</v>
      </c>
      <c r="Z391" s="10"/>
      <c r="AA391" s="32" t="str" cm="1">
        <f t="array" ref="AA391">IFERROR(TRANSPOSE(_xlfn._xlws.SORT(_xlfn.UNIQUE(_xlfn._xlws.FILTER(idTable[[Sub System Class]:[Sub System Class]],(idTable[[Asset Category]:[Asset Category]]=$N391)* (idTable[[Sub System Type]:[Sub System Type]]=$O391))))),"")</f>
        <v>All</v>
      </c>
      <c r="AJ391" s="32" cm="1">
        <f t="array" ref="AJ391:AW391">IFERROR(TRANSPOSE(_xlfn._xlws.SORT(_xlfn.UNIQUE(_xlfn._xlws.FILTER(idTable[[Equipment Size]:[Equipment Size]],(idTable[[Asset Category]:[Asset Category]]=$N391)* (idTable[[Sub System Type]:[Sub System Type]]=$O391)*(idTable[[Sub System Class]:[Sub System Class]]=$P391))))),"")</f>
        <v>200</v>
      </c>
      <c r="AK391" s="32">
        <v>400</v>
      </c>
      <c r="AL391" s="32">
        <v>600</v>
      </c>
      <c r="AM391" s="32">
        <v>800</v>
      </c>
      <c r="AN391" s="32">
        <v>1000</v>
      </c>
      <c r="AO391" s="32">
        <v>1200</v>
      </c>
      <c r="AP391" s="32">
        <v>1500</v>
      </c>
      <c r="AQ391" s="32">
        <v>2000</v>
      </c>
      <c r="AR391" s="32">
        <v>2400</v>
      </c>
      <c r="AS391" s="32">
        <v>3000</v>
      </c>
      <c r="AT391" s="32">
        <v>3600</v>
      </c>
      <c r="AU391" s="32">
        <v>4800</v>
      </c>
      <c r="AV391" s="32">
        <v>6000</v>
      </c>
      <c r="AW391" s="32">
        <v>7200</v>
      </c>
      <c r="BG391" s="32"/>
    </row>
    <row r="392" spans="1:59" x14ac:dyDescent="0.3">
      <c r="A392" s="32" t="s">
        <v>210</v>
      </c>
      <c r="B392" s="23" t="s">
        <v>5586</v>
      </c>
      <c r="C392" s="23" t="s">
        <v>81</v>
      </c>
      <c r="D392" s="23" t="s">
        <v>212</v>
      </c>
      <c r="E392" s="23" t="s">
        <v>90</v>
      </c>
      <c r="F392" s="23" t="s">
        <v>91</v>
      </c>
      <c r="G392" s="23" t="s">
        <v>5348</v>
      </c>
      <c r="H392" s="23" t="s">
        <v>5629</v>
      </c>
      <c r="I392" s="23">
        <v>555</v>
      </c>
      <c r="J392" s="23" t="s">
        <v>1109</v>
      </c>
      <c r="K392" s="23">
        <v>0</v>
      </c>
      <c r="L392" s="23">
        <v>5000</v>
      </c>
      <c r="M39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92" s="23" t="s">
        <v>4256</v>
      </c>
      <c r="O392" s="23" t="s">
        <v>1123</v>
      </c>
      <c r="P392" s="23" t="s">
        <v>560</v>
      </c>
      <c r="Q392" s="23">
        <v>600</v>
      </c>
      <c r="R39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2" s="77">
        <v>44986</v>
      </c>
      <c r="U392" s="23">
        <v>3</v>
      </c>
      <c r="V392" s="23" t="s">
        <v>436</v>
      </c>
      <c r="W392" s="23" t="s">
        <v>5844</v>
      </c>
      <c r="Z392" s="10"/>
      <c r="AA392" s="32" t="str" cm="1">
        <f t="array" ref="AA392">IFERROR(TRANSPOSE(_xlfn._xlws.SORT(_xlfn.UNIQUE(_xlfn._xlws.FILTER(idTable[[Sub System Class]:[Sub System Class]],(idTable[[Asset Category]:[Asset Category]]=$N392)* (idTable[[Sub System Type]:[Sub System Type]]=$O392))))),"")</f>
        <v>All</v>
      </c>
      <c r="AJ392" s="32" cm="1">
        <f t="array" ref="AJ392:AW392">IFERROR(TRANSPOSE(_xlfn._xlws.SORT(_xlfn.UNIQUE(_xlfn._xlws.FILTER(idTable[[Equipment Size]:[Equipment Size]],(idTable[[Asset Category]:[Asset Category]]=$N392)* (idTable[[Sub System Type]:[Sub System Type]]=$O392)*(idTable[[Sub System Class]:[Sub System Class]]=$P392))))),"")</f>
        <v>200</v>
      </c>
      <c r="AK392" s="32">
        <v>400</v>
      </c>
      <c r="AL392" s="32">
        <v>600</v>
      </c>
      <c r="AM392" s="32">
        <v>800</v>
      </c>
      <c r="AN392" s="32">
        <v>1000</v>
      </c>
      <c r="AO392" s="32">
        <v>1200</v>
      </c>
      <c r="AP392" s="32">
        <v>1500</v>
      </c>
      <c r="AQ392" s="32">
        <v>2000</v>
      </c>
      <c r="AR392" s="32">
        <v>2400</v>
      </c>
      <c r="AS392" s="32">
        <v>3000</v>
      </c>
      <c r="AT392" s="32">
        <v>3600</v>
      </c>
      <c r="AU392" s="32">
        <v>4800</v>
      </c>
      <c r="AV392" s="32">
        <v>6000</v>
      </c>
      <c r="AW392" s="32">
        <v>7200</v>
      </c>
      <c r="BG392" s="32"/>
    </row>
    <row r="393" spans="1:59" x14ac:dyDescent="0.3">
      <c r="A393" s="32" t="s">
        <v>210</v>
      </c>
      <c r="B393" s="23" t="s">
        <v>5587</v>
      </c>
      <c r="C393" s="23" t="s">
        <v>81</v>
      </c>
      <c r="D393" s="23" t="s">
        <v>212</v>
      </c>
      <c r="E393" s="23" t="s">
        <v>90</v>
      </c>
      <c r="F393" s="23" t="s">
        <v>91</v>
      </c>
      <c r="G393" s="23" t="s">
        <v>5348</v>
      </c>
      <c r="H393" s="23" t="s">
        <v>5630</v>
      </c>
      <c r="I393" s="23">
        <v>300</v>
      </c>
      <c r="J393" s="23" t="s">
        <v>1109</v>
      </c>
      <c r="K393" s="23">
        <v>0</v>
      </c>
      <c r="L393" s="23">
        <v>5000</v>
      </c>
      <c r="M39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93" s="23" t="s">
        <v>4256</v>
      </c>
      <c r="O393" s="23" t="s">
        <v>1123</v>
      </c>
      <c r="P393" s="23" t="s">
        <v>560</v>
      </c>
      <c r="Q393" s="23">
        <v>400</v>
      </c>
      <c r="R39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3" s="77">
        <v>44986</v>
      </c>
      <c r="U393" s="23">
        <v>3</v>
      </c>
      <c r="V393" s="23" t="s">
        <v>436</v>
      </c>
      <c r="W393" s="23" t="s">
        <v>5844</v>
      </c>
      <c r="Z393" s="10"/>
      <c r="AA393" s="32" t="str" cm="1">
        <f t="array" ref="AA393">IFERROR(TRANSPOSE(_xlfn._xlws.SORT(_xlfn.UNIQUE(_xlfn._xlws.FILTER(idTable[[Sub System Class]:[Sub System Class]],(idTable[[Asset Category]:[Asset Category]]=$N393)* (idTable[[Sub System Type]:[Sub System Type]]=$O393))))),"")</f>
        <v>All</v>
      </c>
      <c r="AJ393" s="32" cm="1">
        <f t="array" ref="AJ393:AW393">IFERROR(TRANSPOSE(_xlfn._xlws.SORT(_xlfn.UNIQUE(_xlfn._xlws.FILTER(idTable[[Equipment Size]:[Equipment Size]],(idTable[[Asset Category]:[Asset Category]]=$N393)* (idTable[[Sub System Type]:[Sub System Type]]=$O393)*(idTable[[Sub System Class]:[Sub System Class]]=$P393))))),"")</f>
        <v>200</v>
      </c>
      <c r="AK393" s="32">
        <v>400</v>
      </c>
      <c r="AL393" s="32">
        <v>600</v>
      </c>
      <c r="AM393" s="32">
        <v>800</v>
      </c>
      <c r="AN393" s="32">
        <v>1000</v>
      </c>
      <c r="AO393" s="32">
        <v>1200</v>
      </c>
      <c r="AP393" s="32">
        <v>1500</v>
      </c>
      <c r="AQ393" s="32">
        <v>2000</v>
      </c>
      <c r="AR393" s="32">
        <v>2400</v>
      </c>
      <c r="AS393" s="32">
        <v>3000</v>
      </c>
      <c r="AT393" s="32">
        <v>3600</v>
      </c>
      <c r="AU393" s="32">
        <v>4800</v>
      </c>
      <c r="AV393" s="32">
        <v>6000</v>
      </c>
      <c r="AW393" s="32">
        <v>7200</v>
      </c>
      <c r="BG393" s="32"/>
    </row>
    <row r="394" spans="1:59" x14ac:dyDescent="0.3">
      <c r="A394" s="32" t="s">
        <v>210</v>
      </c>
      <c r="B394" s="23" t="s">
        <v>5588</v>
      </c>
      <c r="C394" s="23" t="s">
        <v>81</v>
      </c>
      <c r="D394" s="23" t="s">
        <v>212</v>
      </c>
      <c r="E394" s="23" t="s">
        <v>90</v>
      </c>
      <c r="F394" s="23" t="s">
        <v>91</v>
      </c>
      <c r="G394" s="23" t="s">
        <v>5348</v>
      </c>
      <c r="H394" s="23" t="s">
        <v>5631</v>
      </c>
      <c r="I394" s="23">
        <v>1000</v>
      </c>
      <c r="J394" s="23" t="s">
        <v>1109</v>
      </c>
      <c r="K394" s="23">
        <v>0</v>
      </c>
      <c r="L394" s="23">
        <v>5000</v>
      </c>
      <c r="M39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394" s="23" t="s">
        <v>4256</v>
      </c>
      <c r="O394" s="23" t="s">
        <v>1123</v>
      </c>
      <c r="P394" s="23" t="s">
        <v>560</v>
      </c>
      <c r="Q394" s="23">
        <v>1000</v>
      </c>
      <c r="R39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4" s="77">
        <v>44986</v>
      </c>
      <c r="U394" s="23">
        <v>3</v>
      </c>
      <c r="V394" s="23" t="s">
        <v>436</v>
      </c>
      <c r="W394" s="23" t="s">
        <v>5773</v>
      </c>
      <c r="Z394" s="10"/>
      <c r="AA394" s="32" t="str" cm="1">
        <f t="array" ref="AA394">IFERROR(TRANSPOSE(_xlfn._xlws.SORT(_xlfn.UNIQUE(_xlfn._xlws.FILTER(idTable[[Sub System Class]:[Sub System Class]],(idTable[[Asset Category]:[Asset Category]]=$N394)* (idTable[[Sub System Type]:[Sub System Type]]=$O394))))),"")</f>
        <v>All</v>
      </c>
      <c r="AJ394" s="32" cm="1">
        <f t="array" ref="AJ394:AW394">IFERROR(TRANSPOSE(_xlfn._xlws.SORT(_xlfn.UNIQUE(_xlfn._xlws.FILTER(idTable[[Equipment Size]:[Equipment Size]],(idTable[[Asset Category]:[Asset Category]]=$N394)* (idTable[[Sub System Type]:[Sub System Type]]=$O394)*(idTable[[Sub System Class]:[Sub System Class]]=$P394))))),"")</f>
        <v>200</v>
      </c>
      <c r="AK394" s="32">
        <v>400</v>
      </c>
      <c r="AL394" s="32">
        <v>600</v>
      </c>
      <c r="AM394" s="32">
        <v>800</v>
      </c>
      <c r="AN394" s="32">
        <v>1000</v>
      </c>
      <c r="AO394" s="32">
        <v>1200</v>
      </c>
      <c r="AP394" s="32">
        <v>1500</v>
      </c>
      <c r="AQ394" s="32">
        <v>2000</v>
      </c>
      <c r="AR394" s="32">
        <v>2400</v>
      </c>
      <c r="AS394" s="32">
        <v>3000</v>
      </c>
      <c r="AT394" s="32">
        <v>3600</v>
      </c>
      <c r="AU394" s="32">
        <v>4800</v>
      </c>
      <c r="AV394" s="32">
        <v>6000</v>
      </c>
      <c r="AW394" s="32">
        <v>7200</v>
      </c>
      <c r="BG394" s="32"/>
    </row>
    <row r="395" spans="1:59" x14ac:dyDescent="0.3">
      <c r="A395" s="32" t="s">
        <v>210</v>
      </c>
      <c r="B395" s="23" t="s">
        <v>5589</v>
      </c>
      <c r="C395" s="23" t="s">
        <v>81</v>
      </c>
      <c r="D395" s="23" t="s">
        <v>212</v>
      </c>
      <c r="E395" s="23" t="s">
        <v>90</v>
      </c>
      <c r="F395" s="23" t="s">
        <v>91</v>
      </c>
      <c r="G395" s="23" t="s">
        <v>5348</v>
      </c>
      <c r="H395" s="23" t="s">
        <v>5632</v>
      </c>
      <c r="I395" s="23">
        <v>600</v>
      </c>
      <c r="J395" s="23" t="s">
        <v>1109</v>
      </c>
      <c r="K395" s="23">
        <v>0</v>
      </c>
      <c r="L395" s="23">
        <v>5000</v>
      </c>
      <c r="M39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95" s="23" t="s">
        <v>4256</v>
      </c>
      <c r="O395" s="23" t="s">
        <v>1123</v>
      </c>
      <c r="P395" s="23" t="s">
        <v>560</v>
      </c>
      <c r="Q395" s="23">
        <v>600</v>
      </c>
      <c r="R39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5" s="77">
        <v>44986</v>
      </c>
      <c r="U395" s="23">
        <v>3</v>
      </c>
      <c r="V395" s="23" t="s">
        <v>436</v>
      </c>
      <c r="W395" s="23" t="s">
        <v>5842</v>
      </c>
      <c r="Z395" s="10"/>
      <c r="AA395" s="32" t="str" cm="1">
        <f t="array" ref="AA395">IFERROR(TRANSPOSE(_xlfn._xlws.SORT(_xlfn.UNIQUE(_xlfn._xlws.FILTER(idTable[[Sub System Class]:[Sub System Class]],(idTable[[Asset Category]:[Asset Category]]=$N395)* (idTable[[Sub System Type]:[Sub System Type]]=$O395))))),"")</f>
        <v>All</v>
      </c>
      <c r="AJ395" s="32" cm="1">
        <f t="array" ref="AJ395:AW395">IFERROR(TRANSPOSE(_xlfn._xlws.SORT(_xlfn.UNIQUE(_xlfn._xlws.FILTER(idTable[[Equipment Size]:[Equipment Size]],(idTable[[Asset Category]:[Asset Category]]=$N395)* (idTable[[Sub System Type]:[Sub System Type]]=$O395)*(idTable[[Sub System Class]:[Sub System Class]]=$P395))))),"")</f>
        <v>200</v>
      </c>
      <c r="AK395" s="32">
        <v>400</v>
      </c>
      <c r="AL395" s="32">
        <v>600</v>
      </c>
      <c r="AM395" s="32">
        <v>800</v>
      </c>
      <c r="AN395" s="32">
        <v>1000</v>
      </c>
      <c r="AO395" s="32">
        <v>1200</v>
      </c>
      <c r="AP395" s="32">
        <v>1500</v>
      </c>
      <c r="AQ395" s="32">
        <v>2000</v>
      </c>
      <c r="AR395" s="32">
        <v>2400</v>
      </c>
      <c r="AS395" s="32">
        <v>3000</v>
      </c>
      <c r="AT395" s="32">
        <v>3600</v>
      </c>
      <c r="AU395" s="32">
        <v>4800</v>
      </c>
      <c r="AV395" s="32">
        <v>6000</v>
      </c>
      <c r="AW395" s="32">
        <v>7200</v>
      </c>
      <c r="BG395" s="32"/>
    </row>
    <row r="396" spans="1:59" x14ac:dyDescent="0.3">
      <c r="A396" s="32" t="s">
        <v>210</v>
      </c>
      <c r="B396" s="23" t="s">
        <v>5590</v>
      </c>
      <c r="C396" s="23" t="s">
        <v>81</v>
      </c>
      <c r="D396" s="23" t="s">
        <v>212</v>
      </c>
      <c r="E396" s="23" t="s">
        <v>90</v>
      </c>
      <c r="F396" s="23" t="s">
        <v>91</v>
      </c>
      <c r="G396" s="23" t="s">
        <v>5348</v>
      </c>
      <c r="H396" s="23" t="s">
        <v>5633</v>
      </c>
      <c r="I396" s="23">
        <v>600</v>
      </c>
      <c r="J396" s="23" t="s">
        <v>1109</v>
      </c>
      <c r="K396" s="23">
        <v>0</v>
      </c>
      <c r="L396" s="23">
        <v>5000</v>
      </c>
      <c r="M39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96" s="23" t="s">
        <v>4256</v>
      </c>
      <c r="O396" s="23" t="s">
        <v>1123</v>
      </c>
      <c r="P396" s="23" t="s">
        <v>560</v>
      </c>
      <c r="Q396" s="23">
        <v>600</v>
      </c>
      <c r="R39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6" s="77">
        <v>44986</v>
      </c>
      <c r="U396" s="23">
        <v>3</v>
      </c>
      <c r="V396" s="23" t="s">
        <v>436</v>
      </c>
      <c r="W396" s="23" t="s">
        <v>5843</v>
      </c>
      <c r="Z396" s="10"/>
      <c r="AA396" s="32" t="str" cm="1">
        <f t="array" ref="AA396">IFERROR(TRANSPOSE(_xlfn._xlws.SORT(_xlfn.UNIQUE(_xlfn._xlws.FILTER(idTable[[Sub System Class]:[Sub System Class]],(idTable[[Asset Category]:[Asset Category]]=$N396)* (idTable[[Sub System Type]:[Sub System Type]]=$O396))))),"")</f>
        <v>All</v>
      </c>
      <c r="AJ396" s="32" cm="1">
        <f t="array" ref="AJ396:AW396">IFERROR(TRANSPOSE(_xlfn._xlws.SORT(_xlfn.UNIQUE(_xlfn._xlws.FILTER(idTable[[Equipment Size]:[Equipment Size]],(idTable[[Asset Category]:[Asset Category]]=$N396)* (idTable[[Sub System Type]:[Sub System Type]]=$O396)*(idTable[[Sub System Class]:[Sub System Class]]=$P396))))),"")</f>
        <v>200</v>
      </c>
      <c r="AK396" s="32">
        <v>400</v>
      </c>
      <c r="AL396" s="32">
        <v>600</v>
      </c>
      <c r="AM396" s="32">
        <v>800</v>
      </c>
      <c r="AN396" s="32">
        <v>1000</v>
      </c>
      <c r="AO396" s="32">
        <v>1200</v>
      </c>
      <c r="AP396" s="32">
        <v>1500</v>
      </c>
      <c r="AQ396" s="32">
        <v>2000</v>
      </c>
      <c r="AR396" s="32">
        <v>2400</v>
      </c>
      <c r="AS396" s="32">
        <v>3000</v>
      </c>
      <c r="AT396" s="32">
        <v>3600</v>
      </c>
      <c r="AU396" s="32">
        <v>4800</v>
      </c>
      <c r="AV396" s="32">
        <v>6000</v>
      </c>
      <c r="AW396" s="32">
        <v>7200</v>
      </c>
      <c r="BG396" s="32"/>
    </row>
    <row r="397" spans="1:59" x14ac:dyDescent="0.3">
      <c r="A397" s="32" t="s">
        <v>210</v>
      </c>
      <c r="B397" s="23" t="s">
        <v>5591</v>
      </c>
      <c r="C397" s="23" t="s">
        <v>81</v>
      </c>
      <c r="D397" s="23" t="s">
        <v>212</v>
      </c>
      <c r="E397" s="23" t="s">
        <v>90</v>
      </c>
      <c r="F397" s="23" t="s">
        <v>91</v>
      </c>
      <c r="G397" s="23" t="s">
        <v>5348</v>
      </c>
      <c r="H397" s="23" t="s">
        <v>5634</v>
      </c>
      <c r="I397" s="23">
        <v>600</v>
      </c>
      <c r="J397" s="23" t="s">
        <v>1109</v>
      </c>
      <c r="K397" s="23">
        <v>0</v>
      </c>
      <c r="L397" s="23">
        <v>5000</v>
      </c>
      <c r="M39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397" s="23" t="s">
        <v>4256</v>
      </c>
      <c r="O397" s="23" t="s">
        <v>1123</v>
      </c>
      <c r="P397" s="23" t="s">
        <v>560</v>
      </c>
      <c r="Q397" s="23">
        <v>600</v>
      </c>
      <c r="R39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7" s="77">
        <v>44986</v>
      </c>
      <c r="U397" s="23">
        <v>3</v>
      </c>
      <c r="V397" s="23" t="s">
        <v>475</v>
      </c>
      <c r="W397" s="23" t="s">
        <v>5841</v>
      </c>
      <c r="Z397" s="10"/>
      <c r="AA397" s="32" t="str" cm="1">
        <f t="array" ref="AA397">IFERROR(TRANSPOSE(_xlfn._xlws.SORT(_xlfn.UNIQUE(_xlfn._xlws.FILTER(idTable[[Sub System Class]:[Sub System Class]],(idTable[[Asset Category]:[Asset Category]]=$N397)* (idTable[[Sub System Type]:[Sub System Type]]=$O397))))),"")</f>
        <v>All</v>
      </c>
      <c r="AJ397" s="32" cm="1">
        <f t="array" ref="AJ397:AW397">IFERROR(TRANSPOSE(_xlfn._xlws.SORT(_xlfn.UNIQUE(_xlfn._xlws.FILTER(idTable[[Equipment Size]:[Equipment Size]],(idTable[[Asset Category]:[Asset Category]]=$N397)* (idTable[[Sub System Type]:[Sub System Type]]=$O397)*(idTable[[Sub System Class]:[Sub System Class]]=$P397))))),"")</f>
        <v>200</v>
      </c>
      <c r="AK397" s="32">
        <v>400</v>
      </c>
      <c r="AL397" s="32">
        <v>600</v>
      </c>
      <c r="AM397" s="32">
        <v>800</v>
      </c>
      <c r="AN397" s="32">
        <v>1000</v>
      </c>
      <c r="AO397" s="32">
        <v>1200</v>
      </c>
      <c r="AP397" s="32">
        <v>1500</v>
      </c>
      <c r="AQ397" s="32">
        <v>2000</v>
      </c>
      <c r="AR397" s="32">
        <v>2400</v>
      </c>
      <c r="AS397" s="32">
        <v>3000</v>
      </c>
      <c r="AT397" s="32">
        <v>3600</v>
      </c>
      <c r="AU397" s="32">
        <v>4800</v>
      </c>
      <c r="AV397" s="32">
        <v>6000</v>
      </c>
      <c r="AW397" s="32">
        <v>7200</v>
      </c>
      <c r="BG397" s="32"/>
    </row>
    <row r="398" spans="1:59" x14ac:dyDescent="0.3">
      <c r="A398" s="32" t="s">
        <v>210</v>
      </c>
      <c r="B398" s="23" t="s">
        <v>5592</v>
      </c>
      <c r="C398" s="23" t="s">
        <v>81</v>
      </c>
      <c r="D398" s="23" t="s">
        <v>212</v>
      </c>
      <c r="E398" s="23" t="s">
        <v>90</v>
      </c>
      <c r="F398" s="23" t="s">
        <v>91</v>
      </c>
      <c r="G398" s="23" t="s">
        <v>5348</v>
      </c>
      <c r="H398" s="23" t="s">
        <v>5635</v>
      </c>
      <c r="I398" s="23">
        <v>300</v>
      </c>
      <c r="J398" s="23" t="s">
        <v>1109</v>
      </c>
      <c r="K398" s="23">
        <v>0</v>
      </c>
      <c r="L398" s="23">
        <v>5000</v>
      </c>
      <c r="M39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98" s="23" t="s">
        <v>4256</v>
      </c>
      <c r="O398" s="23" t="s">
        <v>1123</v>
      </c>
      <c r="P398" s="23" t="s">
        <v>560</v>
      </c>
      <c r="Q398" s="23">
        <v>400</v>
      </c>
      <c r="R39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8" s="77">
        <v>44986</v>
      </c>
      <c r="U398" s="23">
        <v>3</v>
      </c>
      <c r="V398" s="23" t="s">
        <v>475</v>
      </c>
      <c r="W398" s="23" t="s">
        <v>5841</v>
      </c>
      <c r="Z398" s="10"/>
      <c r="AA398" s="32" t="str" cm="1">
        <f t="array" ref="AA398">IFERROR(TRANSPOSE(_xlfn._xlws.SORT(_xlfn.UNIQUE(_xlfn._xlws.FILTER(idTable[[Sub System Class]:[Sub System Class]],(idTable[[Asset Category]:[Asset Category]]=$N398)* (idTable[[Sub System Type]:[Sub System Type]]=$O398))))),"")</f>
        <v>All</v>
      </c>
      <c r="AJ398" s="32" cm="1">
        <f t="array" ref="AJ398:AW398">IFERROR(TRANSPOSE(_xlfn._xlws.SORT(_xlfn.UNIQUE(_xlfn._xlws.FILTER(idTable[[Equipment Size]:[Equipment Size]],(idTable[[Asset Category]:[Asset Category]]=$N398)* (idTable[[Sub System Type]:[Sub System Type]]=$O398)*(idTable[[Sub System Class]:[Sub System Class]]=$P398))))),"")</f>
        <v>200</v>
      </c>
      <c r="AK398" s="32">
        <v>400</v>
      </c>
      <c r="AL398" s="32">
        <v>600</v>
      </c>
      <c r="AM398" s="32">
        <v>800</v>
      </c>
      <c r="AN398" s="32">
        <v>1000</v>
      </c>
      <c r="AO398" s="32">
        <v>1200</v>
      </c>
      <c r="AP398" s="32">
        <v>1500</v>
      </c>
      <c r="AQ398" s="32">
        <v>2000</v>
      </c>
      <c r="AR398" s="32">
        <v>2400</v>
      </c>
      <c r="AS398" s="32">
        <v>3000</v>
      </c>
      <c r="AT398" s="32">
        <v>3600</v>
      </c>
      <c r="AU398" s="32">
        <v>4800</v>
      </c>
      <c r="AV398" s="32">
        <v>6000</v>
      </c>
      <c r="AW398" s="32">
        <v>7200</v>
      </c>
      <c r="BG398" s="32"/>
    </row>
    <row r="399" spans="1:59" x14ac:dyDescent="0.3">
      <c r="A399" s="32" t="s">
        <v>210</v>
      </c>
      <c r="B399" s="23" t="s">
        <v>5593</v>
      </c>
      <c r="C399" s="23" t="s">
        <v>81</v>
      </c>
      <c r="D399" s="23" t="s">
        <v>212</v>
      </c>
      <c r="E399" s="23" t="s">
        <v>90</v>
      </c>
      <c r="F399" s="23" t="s">
        <v>91</v>
      </c>
      <c r="G399" s="23" t="s">
        <v>5348</v>
      </c>
      <c r="H399" s="61"/>
      <c r="I399" s="61">
        <v>300</v>
      </c>
      <c r="J399" s="23" t="s">
        <v>1109</v>
      </c>
      <c r="K399" s="61">
        <v>0</v>
      </c>
      <c r="L399" s="23">
        <v>5000</v>
      </c>
      <c r="M39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399" s="23" t="s">
        <v>4256</v>
      </c>
      <c r="O399" s="23" t="s">
        <v>1123</v>
      </c>
      <c r="P399" s="23" t="s">
        <v>560</v>
      </c>
      <c r="Q399" s="23">
        <v>400</v>
      </c>
      <c r="R39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39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399" s="77">
        <v>44986</v>
      </c>
      <c r="U399" s="23">
        <v>3</v>
      </c>
      <c r="V399" s="23" t="s">
        <v>475</v>
      </c>
      <c r="W399" s="23" t="s">
        <v>5765</v>
      </c>
      <c r="Z399" s="10"/>
      <c r="AA399" s="32" t="str" cm="1">
        <f t="array" ref="AA399">IFERROR(TRANSPOSE(_xlfn._xlws.SORT(_xlfn.UNIQUE(_xlfn._xlws.FILTER(idTable[[Sub System Class]:[Sub System Class]],(idTable[[Asset Category]:[Asset Category]]=$N399)* (idTable[[Sub System Type]:[Sub System Type]]=$O399))))),"")</f>
        <v>All</v>
      </c>
      <c r="AJ399" s="32" cm="1">
        <f t="array" ref="AJ399:AW399">IFERROR(TRANSPOSE(_xlfn._xlws.SORT(_xlfn.UNIQUE(_xlfn._xlws.FILTER(idTable[[Equipment Size]:[Equipment Size]],(idTable[[Asset Category]:[Asset Category]]=$N399)* (idTable[[Sub System Type]:[Sub System Type]]=$O399)*(idTable[[Sub System Class]:[Sub System Class]]=$P399))))),"")</f>
        <v>200</v>
      </c>
      <c r="AK399" s="32">
        <v>400</v>
      </c>
      <c r="AL399" s="32">
        <v>600</v>
      </c>
      <c r="AM399" s="32">
        <v>800</v>
      </c>
      <c r="AN399" s="32">
        <v>1000</v>
      </c>
      <c r="AO399" s="32">
        <v>1200</v>
      </c>
      <c r="AP399" s="32">
        <v>1500</v>
      </c>
      <c r="AQ399" s="32">
        <v>2000</v>
      </c>
      <c r="AR399" s="32">
        <v>2400</v>
      </c>
      <c r="AS399" s="32">
        <v>3000</v>
      </c>
      <c r="AT399" s="32">
        <v>3600</v>
      </c>
      <c r="AU399" s="32">
        <v>4800</v>
      </c>
      <c r="AV399" s="32">
        <v>6000</v>
      </c>
      <c r="AW399" s="32">
        <v>7200</v>
      </c>
      <c r="BG399" s="32"/>
    </row>
    <row r="400" spans="1:59" x14ac:dyDescent="0.3">
      <c r="A400" s="32" t="s">
        <v>210</v>
      </c>
      <c r="B400" s="23" t="s">
        <v>5507</v>
      </c>
      <c r="C400" s="23" t="s">
        <v>81</v>
      </c>
      <c r="D400" s="23" t="s">
        <v>212</v>
      </c>
      <c r="E400" s="23" t="s">
        <v>90</v>
      </c>
      <c r="F400" s="23" t="s">
        <v>91</v>
      </c>
      <c r="G400" s="23" t="s">
        <v>5348</v>
      </c>
      <c r="H400" s="23" t="s">
        <v>5534</v>
      </c>
      <c r="I400" s="23">
        <v>845</v>
      </c>
      <c r="J400" s="23" t="s">
        <v>1109</v>
      </c>
      <c r="K400" s="23">
        <v>0</v>
      </c>
      <c r="L400" s="23">
        <v>5000</v>
      </c>
      <c r="M40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00" s="23" t="s">
        <v>4256</v>
      </c>
      <c r="O400" s="23" t="s">
        <v>1123</v>
      </c>
      <c r="P400" s="23" t="s">
        <v>560</v>
      </c>
      <c r="Q400" s="23">
        <v>800</v>
      </c>
      <c r="R40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0" s="77">
        <v>44986</v>
      </c>
      <c r="U400" s="23">
        <v>4</v>
      </c>
      <c r="V400" s="23" t="s">
        <v>433</v>
      </c>
      <c r="W400" s="23" t="s">
        <v>5846</v>
      </c>
      <c r="Z400" s="10"/>
      <c r="AA400" s="32" t="str" cm="1">
        <f t="array" ref="AA400">IFERROR(TRANSPOSE(_xlfn._xlws.SORT(_xlfn.UNIQUE(_xlfn._xlws.FILTER(idTable[[Sub System Class]:[Sub System Class]],(idTable[[Asset Category]:[Asset Category]]=$N400)* (idTable[[Sub System Type]:[Sub System Type]]=$O400))))),"")</f>
        <v>All</v>
      </c>
      <c r="AJ400" s="32" cm="1">
        <f t="array" ref="AJ400:AW400">IFERROR(TRANSPOSE(_xlfn._xlws.SORT(_xlfn.UNIQUE(_xlfn._xlws.FILTER(idTable[[Equipment Size]:[Equipment Size]],(idTable[[Asset Category]:[Asset Category]]=$N400)* (idTable[[Sub System Type]:[Sub System Type]]=$O400)*(idTable[[Sub System Class]:[Sub System Class]]=$P400))))),"")</f>
        <v>200</v>
      </c>
      <c r="AK400" s="32">
        <v>400</v>
      </c>
      <c r="AL400" s="32">
        <v>600</v>
      </c>
      <c r="AM400" s="32">
        <v>800</v>
      </c>
      <c r="AN400" s="32">
        <v>1000</v>
      </c>
      <c r="AO400" s="32">
        <v>1200</v>
      </c>
      <c r="AP400" s="32">
        <v>1500</v>
      </c>
      <c r="AQ400" s="32">
        <v>2000</v>
      </c>
      <c r="AR400" s="32">
        <v>2400</v>
      </c>
      <c r="AS400" s="32">
        <v>3000</v>
      </c>
      <c r="AT400" s="32">
        <v>3600</v>
      </c>
      <c r="AU400" s="32">
        <v>4800</v>
      </c>
      <c r="AV400" s="32">
        <v>6000</v>
      </c>
      <c r="AW400" s="32">
        <v>7200</v>
      </c>
      <c r="BG400" s="32"/>
    </row>
    <row r="401" spans="1:59" x14ac:dyDescent="0.3">
      <c r="A401" s="32" t="s">
        <v>210</v>
      </c>
      <c r="B401" s="23" t="s">
        <v>5508</v>
      </c>
      <c r="C401" s="23" t="s">
        <v>81</v>
      </c>
      <c r="D401" s="23" t="s">
        <v>212</v>
      </c>
      <c r="E401" s="23" t="s">
        <v>90</v>
      </c>
      <c r="F401" s="23" t="s">
        <v>91</v>
      </c>
      <c r="G401" s="23" t="s">
        <v>5348</v>
      </c>
      <c r="H401" s="23" t="s">
        <v>5535</v>
      </c>
      <c r="I401" s="23">
        <v>400</v>
      </c>
      <c r="J401" s="23" t="s">
        <v>1109</v>
      </c>
      <c r="K401" s="23">
        <v>0</v>
      </c>
      <c r="L401" s="23">
        <v>5000</v>
      </c>
      <c r="M40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01" s="23" t="s">
        <v>4256</v>
      </c>
      <c r="O401" s="23" t="s">
        <v>1123</v>
      </c>
      <c r="P401" s="23" t="s">
        <v>560</v>
      </c>
      <c r="Q401" s="23">
        <v>400</v>
      </c>
      <c r="R40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1" s="77">
        <v>44986</v>
      </c>
      <c r="U401" s="23">
        <v>4</v>
      </c>
      <c r="V401" s="23" t="s">
        <v>433</v>
      </c>
      <c r="W401" s="23" t="s">
        <v>5774</v>
      </c>
      <c r="Z401" s="10"/>
      <c r="AA401" s="32" t="str" cm="1">
        <f t="array" ref="AA401">IFERROR(TRANSPOSE(_xlfn._xlws.SORT(_xlfn.UNIQUE(_xlfn._xlws.FILTER(idTable[[Sub System Class]:[Sub System Class]],(idTable[[Asset Category]:[Asset Category]]=$N401)* (idTable[[Sub System Type]:[Sub System Type]]=$O401))))),"")</f>
        <v>All</v>
      </c>
      <c r="AJ401" s="32" cm="1">
        <f t="array" ref="AJ401:AW401">IFERROR(TRANSPOSE(_xlfn._xlws.SORT(_xlfn.UNIQUE(_xlfn._xlws.FILTER(idTable[[Equipment Size]:[Equipment Size]],(idTable[[Asset Category]:[Asset Category]]=$N401)* (idTable[[Sub System Type]:[Sub System Type]]=$O401)*(idTable[[Sub System Class]:[Sub System Class]]=$P401))))),"")</f>
        <v>200</v>
      </c>
      <c r="AK401" s="32">
        <v>400</v>
      </c>
      <c r="AL401" s="32">
        <v>600</v>
      </c>
      <c r="AM401" s="32">
        <v>800</v>
      </c>
      <c r="AN401" s="32">
        <v>1000</v>
      </c>
      <c r="AO401" s="32">
        <v>1200</v>
      </c>
      <c r="AP401" s="32">
        <v>1500</v>
      </c>
      <c r="AQ401" s="32">
        <v>2000</v>
      </c>
      <c r="AR401" s="32">
        <v>2400</v>
      </c>
      <c r="AS401" s="32">
        <v>3000</v>
      </c>
      <c r="AT401" s="32">
        <v>3600</v>
      </c>
      <c r="AU401" s="32">
        <v>4800</v>
      </c>
      <c r="AV401" s="32">
        <v>6000</v>
      </c>
      <c r="AW401" s="32">
        <v>7200</v>
      </c>
      <c r="BG401" s="32"/>
    </row>
    <row r="402" spans="1:59" x14ac:dyDescent="0.3">
      <c r="A402" s="32" t="s">
        <v>210</v>
      </c>
      <c r="B402" s="23" t="s">
        <v>5509</v>
      </c>
      <c r="C402" s="23" t="s">
        <v>81</v>
      </c>
      <c r="D402" s="23" t="s">
        <v>212</v>
      </c>
      <c r="E402" s="23" t="s">
        <v>90</v>
      </c>
      <c r="F402" s="23" t="s">
        <v>91</v>
      </c>
      <c r="G402" s="23" t="s">
        <v>5348</v>
      </c>
      <c r="H402" s="23" t="s">
        <v>5536</v>
      </c>
      <c r="I402" s="23">
        <v>300</v>
      </c>
      <c r="J402" s="23" t="s">
        <v>1109</v>
      </c>
      <c r="K402" s="23">
        <v>0</v>
      </c>
      <c r="L402" s="23">
        <v>5000</v>
      </c>
      <c r="M40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02" s="23" t="s">
        <v>4256</v>
      </c>
      <c r="O402" s="23" t="s">
        <v>1123</v>
      </c>
      <c r="P402" s="23" t="s">
        <v>560</v>
      </c>
      <c r="Q402" s="23">
        <v>400</v>
      </c>
      <c r="R40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2" s="77">
        <v>44986</v>
      </c>
      <c r="U402" s="23">
        <v>4</v>
      </c>
      <c r="V402" s="23" t="s">
        <v>433</v>
      </c>
      <c r="W402" s="23" t="s">
        <v>5847</v>
      </c>
      <c r="Z402" s="10"/>
      <c r="AA402" s="32" t="str" cm="1">
        <f t="array" ref="AA402">IFERROR(TRANSPOSE(_xlfn._xlws.SORT(_xlfn.UNIQUE(_xlfn._xlws.FILTER(idTable[[Sub System Class]:[Sub System Class]],(idTable[[Asset Category]:[Asset Category]]=$N402)* (idTable[[Sub System Type]:[Sub System Type]]=$O402))))),"")</f>
        <v>All</v>
      </c>
      <c r="AJ402" s="32" cm="1">
        <f t="array" ref="AJ402:AW402">IFERROR(TRANSPOSE(_xlfn._xlws.SORT(_xlfn.UNIQUE(_xlfn._xlws.FILTER(idTable[[Equipment Size]:[Equipment Size]],(idTable[[Asset Category]:[Asset Category]]=$N402)* (idTable[[Sub System Type]:[Sub System Type]]=$O402)*(idTable[[Sub System Class]:[Sub System Class]]=$P402))))),"")</f>
        <v>200</v>
      </c>
      <c r="AK402" s="32">
        <v>400</v>
      </c>
      <c r="AL402" s="32">
        <v>600</v>
      </c>
      <c r="AM402" s="32">
        <v>800</v>
      </c>
      <c r="AN402" s="32">
        <v>1000</v>
      </c>
      <c r="AO402" s="32">
        <v>1200</v>
      </c>
      <c r="AP402" s="32">
        <v>1500</v>
      </c>
      <c r="AQ402" s="32">
        <v>2000</v>
      </c>
      <c r="AR402" s="32">
        <v>2400</v>
      </c>
      <c r="AS402" s="32">
        <v>3000</v>
      </c>
      <c r="AT402" s="32">
        <v>3600</v>
      </c>
      <c r="AU402" s="32">
        <v>4800</v>
      </c>
      <c r="AV402" s="32">
        <v>6000</v>
      </c>
      <c r="AW402" s="32">
        <v>7200</v>
      </c>
      <c r="BG402" s="32"/>
    </row>
    <row r="403" spans="1:59" x14ac:dyDescent="0.3">
      <c r="A403" s="32" t="s">
        <v>210</v>
      </c>
      <c r="B403" s="23" t="s">
        <v>5510</v>
      </c>
      <c r="C403" s="23" t="s">
        <v>81</v>
      </c>
      <c r="D403" s="23" t="s">
        <v>212</v>
      </c>
      <c r="E403" s="23" t="s">
        <v>90</v>
      </c>
      <c r="F403" s="23" t="s">
        <v>91</v>
      </c>
      <c r="G403" s="23" t="s">
        <v>5348</v>
      </c>
      <c r="H403" s="23" t="s">
        <v>5537</v>
      </c>
      <c r="I403" s="23">
        <v>680</v>
      </c>
      <c r="J403" s="23" t="s">
        <v>1109</v>
      </c>
      <c r="K403" s="23">
        <f>4*1.34</f>
        <v>5.36</v>
      </c>
      <c r="L403" s="23">
        <v>5000</v>
      </c>
      <c r="M40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03" s="23" t="s">
        <v>4256</v>
      </c>
      <c r="O403" s="23" t="s">
        <v>1107</v>
      </c>
      <c r="P403" s="23" t="s">
        <v>560</v>
      </c>
      <c r="Q403" s="23">
        <v>600</v>
      </c>
      <c r="R40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3" s="77">
        <v>44986</v>
      </c>
      <c r="U403" s="23">
        <v>4</v>
      </c>
      <c r="V403" s="23" t="s">
        <v>433</v>
      </c>
      <c r="W403" s="23" t="s">
        <v>5849</v>
      </c>
      <c r="Z403" s="10"/>
      <c r="AA403" s="32" t="str" cm="1">
        <f t="array" ref="AA403">IFERROR(TRANSPOSE(_xlfn._xlws.SORT(_xlfn.UNIQUE(_xlfn._xlws.FILTER(idTable[[Sub System Class]:[Sub System Class]],(idTable[[Asset Category]:[Asset Category]]=$N403)* (idTable[[Sub System Type]:[Sub System Type]]=$O403))))),"")</f>
        <v>All</v>
      </c>
      <c r="AJ403" s="32" cm="1">
        <f t="array" ref="AJ403:AW403">IFERROR(TRANSPOSE(_xlfn._xlws.SORT(_xlfn.UNIQUE(_xlfn._xlws.FILTER(idTable[[Equipment Size]:[Equipment Size]],(idTable[[Asset Category]:[Asset Category]]=$N403)* (idTable[[Sub System Type]:[Sub System Type]]=$O403)*(idTable[[Sub System Class]:[Sub System Class]]=$P403))))),"")</f>
        <v>200</v>
      </c>
      <c r="AK403" s="32">
        <v>400</v>
      </c>
      <c r="AL403" s="32">
        <v>600</v>
      </c>
      <c r="AM403" s="32">
        <v>800</v>
      </c>
      <c r="AN403" s="32">
        <v>1000</v>
      </c>
      <c r="AO403" s="32">
        <v>1200</v>
      </c>
      <c r="AP403" s="32">
        <v>1500</v>
      </c>
      <c r="AQ403" s="32">
        <v>2000</v>
      </c>
      <c r="AR403" s="32">
        <v>2400</v>
      </c>
      <c r="AS403" s="32">
        <v>3000</v>
      </c>
      <c r="AT403" s="32">
        <v>3600</v>
      </c>
      <c r="AU403" s="32">
        <v>4800</v>
      </c>
      <c r="AV403" s="32">
        <v>6000</v>
      </c>
      <c r="AW403" s="32">
        <v>7200</v>
      </c>
      <c r="BG403" s="32"/>
    </row>
    <row r="404" spans="1:59" x14ac:dyDescent="0.3">
      <c r="A404" s="32" t="s">
        <v>210</v>
      </c>
      <c r="B404" s="23" t="s">
        <v>5511</v>
      </c>
      <c r="C404" s="23" t="s">
        <v>81</v>
      </c>
      <c r="D404" s="23" t="s">
        <v>212</v>
      </c>
      <c r="E404" s="23" t="s">
        <v>90</v>
      </c>
      <c r="F404" s="23" t="s">
        <v>91</v>
      </c>
      <c r="G404" s="23" t="s">
        <v>5348</v>
      </c>
      <c r="H404" s="23" t="s">
        <v>5538</v>
      </c>
      <c r="I404" s="23">
        <v>300</v>
      </c>
      <c r="J404" s="23" t="s">
        <v>1109</v>
      </c>
      <c r="K404" s="23">
        <f>2*1.34</f>
        <v>2.68</v>
      </c>
      <c r="L404" s="23">
        <v>5000</v>
      </c>
      <c r="M40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404" s="23" t="s">
        <v>4256</v>
      </c>
      <c r="O404" s="23" t="s">
        <v>1107</v>
      </c>
      <c r="P404" s="23" t="s">
        <v>560</v>
      </c>
      <c r="Q404" s="23">
        <v>400</v>
      </c>
      <c r="R40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4" s="77">
        <v>44986</v>
      </c>
      <c r="U404" s="23">
        <v>4</v>
      </c>
      <c r="V404" s="23" t="s">
        <v>433</v>
      </c>
      <c r="W404" s="23" t="s">
        <v>5848</v>
      </c>
      <c r="Z404" s="10"/>
      <c r="AA404" s="32" t="str" cm="1">
        <f t="array" ref="AA404">IFERROR(TRANSPOSE(_xlfn._xlws.SORT(_xlfn.UNIQUE(_xlfn._xlws.FILTER(idTable[[Sub System Class]:[Sub System Class]],(idTable[[Asset Category]:[Asset Category]]=$N404)* (idTable[[Sub System Type]:[Sub System Type]]=$O404))))),"")</f>
        <v>All</v>
      </c>
      <c r="AJ404" s="32" cm="1">
        <f t="array" ref="AJ404:AW404">IFERROR(TRANSPOSE(_xlfn._xlws.SORT(_xlfn.UNIQUE(_xlfn._xlws.FILTER(idTable[[Equipment Size]:[Equipment Size]],(idTable[[Asset Category]:[Asset Category]]=$N404)* (idTable[[Sub System Type]:[Sub System Type]]=$O404)*(idTable[[Sub System Class]:[Sub System Class]]=$P404))))),"")</f>
        <v>200</v>
      </c>
      <c r="AK404" s="32">
        <v>400</v>
      </c>
      <c r="AL404" s="32">
        <v>600</v>
      </c>
      <c r="AM404" s="32">
        <v>800</v>
      </c>
      <c r="AN404" s="32">
        <v>1000</v>
      </c>
      <c r="AO404" s="32">
        <v>1200</v>
      </c>
      <c r="AP404" s="32">
        <v>1500</v>
      </c>
      <c r="AQ404" s="32">
        <v>2000</v>
      </c>
      <c r="AR404" s="32">
        <v>2400</v>
      </c>
      <c r="AS404" s="32">
        <v>3000</v>
      </c>
      <c r="AT404" s="32">
        <v>3600</v>
      </c>
      <c r="AU404" s="32">
        <v>4800</v>
      </c>
      <c r="AV404" s="32">
        <v>6000</v>
      </c>
      <c r="AW404" s="32">
        <v>7200</v>
      </c>
      <c r="BG404" s="32"/>
    </row>
    <row r="405" spans="1:59" x14ac:dyDescent="0.3">
      <c r="A405" s="32" t="s">
        <v>210</v>
      </c>
      <c r="B405" s="23" t="s">
        <v>5512</v>
      </c>
      <c r="C405" s="23" t="s">
        <v>81</v>
      </c>
      <c r="D405" s="23" t="s">
        <v>212</v>
      </c>
      <c r="E405" s="23" t="s">
        <v>90</v>
      </c>
      <c r="F405" s="23" t="s">
        <v>91</v>
      </c>
      <c r="G405" s="23" t="s">
        <v>5348</v>
      </c>
      <c r="H405" s="23" t="s">
        <v>5539</v>
      </c>
      <c r="I405" s="23">
        <v>420</v>
      </c>
      <c r="J405" s="23" t="s">
        <v>1109</v>
      </c>
      <c r="K405" s="23">
        <v>0</v>
      </c>
      <c r="L405" s="23">
        <v>5000</v>
      </c>
      <c r="M40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05" s="23" t="s">
        <v>4256</v>
      </c>
      <c r="O405" s="23" t="s">
        <v>1123</v>
      </c>
      <c r="P405" s="23" t="s">
        <v>560</v>
      </c>
      <c r="Q405" s="23">
        <v>400</v>
      </c>
      <c r="R40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5" s="77">
        <v>44986</v>
      </c>
      <c r="U405" s="23">
        <v>4</v>
      </c>
      <c r="V405" s="23" t="s">
        <v>433</v>
      </c>
      <c r="W405" s="23" t="s">
        <v>5850</v>
      </c>
      <c r="Z405" s="10"/>
      <c r="AA405" s="32" t="str" cm="1">
        <f t="array" ref="AA405">IFERROR(TRANSPOSE(_xlfn._xlws.SORT(_xlfn.UNIQUE(_xlfn._xlws.FILTER(idTable[[Sub System Class]:[Sub System Class]],(idTable[[Asset Category]:[Asset Category]]=$N405)* (idTable[[Sub System Type]:[Sub System Type]]=$O405))))),"")</f>
        <v>All</v>
      </c>
      <c r="AJ405" s="32" cm="1">
        <f t="array" ref="AJ405:AW405">IFERROR(TRANSPOSE(_xlfn._xlws.SORT(_xlfn.UNIQUE(_xlfn._xlws.FILTER(idTable[[Equipment Size]:[Equipment Size]],(idTable[[Asset Category]:[Asset Category]]=$N405)* (idTable[[Sub System Type]:[Sub System Type]]=$O405)*(idTable[[Sub System Class]:[Sub System Class]]=$P405))))),"")</f>
        <v>200</v>
      </c>
      <c r="AK405" s="32">
        <v>400</v>
      </c>
      <c r="AL405" s="32">
        <v>600</v>
      </c>
      <c r="AM405" s="32">
        <v>800</v>
      </c>
      <c r="AN405" s="32">
        <v>1000</v>
      </c>
      <c r="AO405" s="32">
        <v>1200</v>
      </c>
      <c r="AP405" s="32">
        <v>1500</v>
      </c>
      <c r="AQ405" s="32">
        <v>2000</v>
      </c>
      <c r="AR405" s="32">
        <v>2400</v>
      </c>
      <c r="AS405" s="32">
        <v>3000</v>
      </c>
      <c r="AT405" s="32">
        <v>3600</v>
      </c>
      <c r="AU405" s="32">
        <v>4800</v>
      </c>
      <c r="AV405" s="32">
        <v>6000</v>
      </c>
      <c r="AW405" s="32">
        <v>7200</v>
      </c>
      <c r="BG405" s="32"/>
    </row>
    <row r="406" spans="1:59" x14ac:dyDescent="0.3">
      <c r="A406" s="32" t="s">
        <v>210</v>
      </c>
      <c r="B406" s="23" t="s">
        <v>5513</v>
      </c>
      <c r="C406" s="23" t="s">
        <v>81</v>
      </c>
      <c r="D406" s="23" t="s">
        <v>212</v>
      </c>
      <c r="E406" s="23" t="s">
        <v>90</v>
      </c>
      <c r="F406" s="23" t="s">
        <v>91</v>
      </c>
      <c r="G406" s="23" t="s">
        <v>5348</v>
      </c>
      <c r="H406" s="23" t="s">
        <v>5540</v>
      </c>
      <c r="I406" s="23">
        <v>370</v>
      </c>
      <c r="J406" s="23" t="s">
        <v>1109</v>
      </c>
      <c r="K406" s="23">
        <v>0</v>
      </c>
      <c r="L406" s="23">
        <v>5000</v>
      </c>
      <c r="M40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06" s="23" t="s">
        <v>4256</v>
      </c>
      <c r="O406" s="23" t="s">
        <v>1123</v>
      </c>
      <c r="P406" s="23" t="s">
        <v>560</v>
      </c>
      <c r="Q406" s="23">
        <v>400</v>
      </c>
      <c r="R40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6" s="77">
        <v>44986</v>
      </c>
      <c r="U406" s="23">
        <v>4</v>
      </c>
      <c r="V406" s="23" t="s">
        <v>433</v>
      </c>
      <c r="W406" s="23" t="s">
        <v>5849</v>
      </c>
      <c r="Z406" s="10"/>
      <c r="AA406" s="32" t="str" cm="1">
        <f t="array" ref="AA406">IFERROR(TRANSPOSE(_xlfn._xlws.SORT(_xlfn.UNIQUE(_xlfn._xlws.FILTER(idTable[[Sub System Class]:[Sub System Class]],(idTable[[Asset Category]:[Asset Category]]=$N406)* (idTable[[Sub System Type]:[Sub System Type]]=$O406))))),"")</f>
        <v>All</v>
      </c>
      <c r="AJ406" s="32" cm="1">
        <f t="array" ref="AJ406:AW406">IFERROR(TRANSPOSE(_xlfn._xlws.SORT(_xlfn.UNIQUE(_xlfn._xlws.FILTER(idTable[[Equipment Size]:[Equipment Size]],(idTable[[Asset Category]:[Asset Category]]=$N406)* (idTable[[Sub System Type]:[Sub System Type]]=$O406)*(idTable[[Sub System Class]:[Sub System Class]]=$P406))))),"")</f>
        <v>200</v>
      </c>
      <c r="AK406" s="32">
        <v>400</v>
      </c>
      <c r="AL406" s="32">
        <v>600</v>
      </c>
      <c r="AM406" s="32">
        <v>800</v>
      </c>
      <c r="AN406" s="32">
        <v>1000</v>
      </c>
      <c r="AO406" s="32">
        <v>1200</v>
      </c>
      <c r="AP406" s="32">
        <v>1500</v>
      </c>
      <c r="AQ406" s="32">
        <v>2000</v>
      </c>
      <c r="AR406" s="32">
        <v>2400</v>
      </c>
      <c r="AS406" s="32">
        <v>3000</v>
      </c>
      <c r="AT406" s="32">
        <v>3600</v>
      </c>
      <c r="AU406" s="32">
        <v>4800</v>
      </c>
      <c r="AV406" s="32">
        <v>6000</v>
      </c>
      <c r="AW406" s="32">
        <v>7200</v>
      </c>
      <c r="BG406" s="32"/>
    </row>
    <row r="407" spans="1:59" x14ac:dyDescent="0.3">
      <c r="A407" s="32" t="s">
        <v>210</v>
      </c>
      <c r="B407" s="23" t="s">
        <v>5514</v>
      </c>
      <c r="C407" s="23" t="s">
        <v>81</v>
      </c>
      <c r="D407" s="23" t="s">
        <v>212</v>
      </c>
      <c r="E407" s="23" t="s">
        <v>90</v>
      </c>
      <c r="F407" s="23" t="s">
        <v>91</v>
      </c>
      <c r="G407" s="23" t="s">
        <v>5348</v>
      </c>
      <c r="H407" s="23" t="s">
        <v>5541</v>
      </c>
      <c r="I407" s="23">
        <v>1300</v>
      </c>
      <c r="J407" s="23" t="s">
        <v>1109</v>
      </c>
      <c r="K407" s="23">
        <v>0</v>
      </c>
      <c r="L407" s="23">
        <v>5000</v>
      </c>
      <c r="M40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H-VAV-NO--1200</v>
      </c>
      <c r="N407" s="23" t="s">
        <v>4256</v>
      </c>
      <c r="O407" s="23" t="s">
        <v>1123</v>
      </c>
      <c r="P407" s="23" t="s">
        <v>560</v>
      </c>
      <c r="Q407" s="23">
        <v>1200</v>
      </c>
      <c r="R40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7" s="77">
        <v>44986</v>
      </c>
      <c r="U407" s="23">
        <v>4</v>
      </c>
      <c r="V407" s="23" t="s">
        <v>433</v>
      </c>
      <c r="W407" s="23" t="s">
        <v>5775</v>
      </c>
      <c r="Z407" s="10"/>
      <c r="AA407" s="32" t="str" cm="1">
        <f t="array" ref="AA407">IFERROR(TRANSPOSE(_xlfn._xlws.SORT(_xlfn.UNIQUE(_xlfn._xlws.FILTER(idTable[[Sub System Class]:[Sub System Class]],(idTable[[Asset Category]:[Asset Category]]=$N407)* (idTable[[Sub System Type]:[Sub System Type]]=$O407))))),"")</f>
        <v>All</v>
      </c>
      <c r="AJ407" s="32" cm="1">
        <f t="array" ref="AJ407:AW407">IFERROR(TRANSPOSE(_xlfn._xlws.SORT(_xlfn.UNIQUE(_xlfn._xlws.FILTER(idTable[[Equipment Size]:[Equipment Size]],(idTable[[Asset Category]:[Asset Category]]=$N407)* (idTable[[Sub System Type]:[Sub System Type]]=$O407)*(idTable[[Sub System Class]:[Sub System Class]]=$P407))))),"")</f>
        <v>200</v>
      </c>
      <c r="AK407" s="32">
        <v>400</v>
      </c>
      <c r="AL407" s="32">
        <v>600</v>
      </c>
      <c r="AM407" s="32">
        <v>800</v>
      </c>
      <c r="AN407" s="32">
        <v>1000</v>
      </c>
      <c r="AO407" s="32">
        <v>1200</v>
      </c>
      <c r="AP407" s="32">
        <v>1500</v>
      </c>
      <c r="AQ407" s="32">
        <v>2000</v>
      </c>
      <c r="AR407" s="32">
        <v>2400</v>
      </c>
      <c r="AS407" s="32">
        <v>3000</v>
      </c>
      <c r="AT407" s="32">
        <v>3600</v>
      </c>
      <c r="AU407" s="32">
        <v>4800</v>
      </c>
      <c r="AV407" s="32">
        <v>6000</v>
      </c>
      <c r="AW407" s="32">
        <v>7200</v>
      </c>
      <c r="BG407" s="32"/>
    </row>
    <row r="408" spans="1:59" x14ac:dyDescent="0.3">
      <c r="A408" s="32" t="s">
        <v>210</v>
      </c>
      <c r="B408" s="23" t="s">
        <v>5515</v>
      </c>
      <c r="C408" s="23" t="s">
        <v>81</v>
      </c>
      <c r="D408" s="23" t="s">
        <v>212</v>
      </c>
      <c r="E408" s="23" t="s">
        <v>90</v>
      </c>
      <c r="F408" s="23" t="s">
        <v>91</v>
      </c>
      <c r="G408" s="23" t="s">
        <v>5348</v>
      </c>
      <c r="H408" s="23" t="s">
        <v>5542</v>
      </c>
      <c r="I408" s="23">
        <v>270</v>
      </c>
      <c r="J408" s="23" t="s">
        <v>1109</v>
      </c>
      <c r="K408" s="23">
        <f>2*1.34</f>
        <v>2.68</v>
      </c>
      <c r="L408" s="23">
        <v>5000</v>
      </c>
      <c r="M40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408" s="23" t="s">
        <v>4256</v>
      </c>
      <c r="O408" s="23" t="s">
        <v>1107</v>
      </c>
      <c r="P408" s="23" t="s">
        <v>560</v>
      </c>
      <c r="Q408" s="23">
        <v>200</v>
      </c>
      <c r="R40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8" s="77">
        <v>44986</v>
      </c>
      <c r="U408" s="23">
        <v>4</v>
      </c>
      <c r="V408" s="23" t="s">
        <v>433</v>
      </c>
      <c r="W408" s="23" t="s">
        <v>5851</v>
      </c>
      <c r="Z408" s="10"/>
      <c r="AA408" s="32" t="str" cm="1">
        <f t="array" ref="AA408">IFERROR(TRANSPOSE(_xlfn._xlws.SORT(_xlfn.UNIQUE(_xlfn._xlws.FILTER(idTable[[Sub System Class]:[Sub System Class]],(idTable[[Asset Category]:[Asset Category]]=$N408)* (idTable[[Sub System Type]:[Sub System Type]]=$O408))))),"")</f>
        <v>All</v>
      </c>
      <c r="AJ408" s="32" cm="1">
        <f t="array" ref="AJ408:AW408">IFERROR(TRANSPOSE(_xlfn._xlws.SORT(_xlfn.UNIQUE(_xlfn._xlws.FILTER(idTable[[Equipment Size]:[Equipment Size]],(idTable[[Asset Category]:[Asset Category]]=$N408)* (idTable[[Sub System Type]:[Sub System Type]]=$O408)*(idTable[[Sub System Class]:[Sub System Class]]=$P408))))),"")</f>
        <v>200</v>
      </c>
      <c r="AK408" s="32">
        <v>400</v>
      </c>
      <c r="AL408" s="32">
        <v>600</v>
      </c>
      <c r="AM408" s="32">
        <v>800</v>
      </c>
      <c r="AN408" s="32">
        <v>1000</v>
      </c>
      <c r="AO408" s="32">
        <v>1200</v>
      </c>
      <c r="AP408" s="32">
        <v>1500</v>
      </c>
      <c r="AQ408" s="32">
        <v>2000</v>
      </c>
      <c r="AR408" s="32">
        <v>2400</v>
      </c>
      <c r="AS408" s="32">
        <v>3000</v>
      </c>
      <c r="AT408" s="32">
        <v>3600</v>
      </c>
      <c r="AU408" s="32">
        <v>4800</v>
      </c>
      <c r="AV408" s="32">
        <v>6000</v>
      </c>
      <c r="AW408" s="32">
        <v>7200</v>
      </c>
      <c r="BG408" s="32"/>
    </row>
    <row r="409" spans="1:59" x14ac:dyDescent="0.3">
      <c r="A409" s="32" t="s">
        <v>210</v>
      </c>
      <c r="B409" s="23" t="s">
        <v>5516</v>
      </c>
      <c r="C409" s="23" t="s">
        <v>81</v>
      </c>
      <c r="D409" s="23" t="s">
        <v>212</v>
      </c>
      <c r="E409" s="23" t="s">
        <v>90</v>
      </c>
      <c r="F409" s="23" t="s">
        <v>91</v>
      </c>
      <c r="G409" s="23" t="s">
        <v>5348</v>
      </c>
      <c r="H409" s="23" t="s">
        <v>5554</v>
      </c>
      <c r="I409" s="23">
        <v>845</v>
      </c>
      <c r="J409" s="23" t="s">
        <v>1109</v>
      </c>
      <c r="K409" s="23">
        <v>0</v>
      </c>
      <c r="L409" s="23">
        <v>5000</v>
      </c>
      <c r="M40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09" s="23" t="s">
        <v>4256</v>
      </c>
      <c r="O409" s="23" t="s">
        <v>1123</v>
      </c>
      <c r="P409" s="23" t="s">
        <v>560</v>
      </c>
      <c r="Q409" s="23">
        <v>800</v>
      </c>
      <c r="R40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0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09" s="77">
        <v>44986</v>
      </c>
      <c r="U409" s="23">
        <v>4</v>
      </c>
      <c r="V409" s="23" t="s">
        <v>433</v>
      </c>
      <c r="W409" s="23" t="s">
        <v>5852</v>
      </c>
      <c r="Z409" s="10"/>
      <c r="AA409" s="32" t="str" cm="1">
        <f t="array" ref="AA409">IFERROR(TRANSPOSE(_xlfn._xlws.SORT(_xlfn.UNIQUE(_xlfn._xlws.FILTER(idTable[[Sub System Class]:[Sub System Class]],(idTable[[Asset Category]:[Asset Category]]=$N409)* (idTable[[Sub System Type]:[Sub System Type]]=$O409))))),"")</f>
        <v>All</v>
      </c>
      <c r="AJ409" s="32" cm="1">
        <f t="array" ref="AJ409:AW409">IFERROR(TRANSPOSE(_xlfn._xlws.SORT(_xlfn.UNIQUE(_xlfn._xlws.FILTER(idTable[[Equipment Size]:[Equipment Size]],(idTable[[Asset Category]:[Asset Category]]=$N409)* (idTable[[Sub System Type]:[Sub System Type]]=$O409)*(idTable[[Sub System Class]:[Sub System Class]]=$P409))))),"")</f>
        <v>200</v>
      </c>
      <c r="AK409" s="32">
        <v>400</v>
      </c>
      <c r="AL409" s="32">
        <v>600</v>
      </c>
      <c r="AM409" s="32">
        <v>800</v>
      </c>
      <c r="AN409" s="32">
        <v>1000</v>
      </c>
      <c r="AO409" s="32">
        <v>1200</v>
      </c>
      <c r="AP409" s="32">
        <v>1500</v>
      </c>
      <c r="AQ409" s="32">
        <v>2000</v>
      </c>
      <c r="AR409" s="32">
        <v>2400</v>
      </c>
      <c r="AS409" s="32">
        <v>3000</v>
      </c>
      <c r="AT409" s="32">
        <v>3600</v>
      </c>
      <c r="AU409" s="32">
        <v>4800</v>
      </c>
      <c r="AV409" s="32">
        <v>6000</v>
      </c>
      <c r="AW409" s="32">
        <v>7200</v>
      </c>
      <c r="BG409" s="32"/>
    </row>
    <row r="410" spans="1:59" x14ac:dyDescent="0.3">
      <c r="A410" s="32" t="s">
        <v>210</v>
      </c>
      <c r="B410" s="23" t="s">
        <v>5545</v>
      </c>
      <c r="C410" s="23" t="s">
        <v>81</v>
      </c>
      <c r="D410" s="23" t="s">
        <v>212</v>
      </c>
      <c r="E410" s="23" t="s">
        <v>90</v>
      </c>
      <c r="F410" s="23" t="s">
        <v>91</v>
      </c>
      <c r="G410" s="23" t="s">
        <v>5348</v>
      </c>
      <c r="H410" s="23" t="s">
        <v>5555</v>
      </c>
      <c r="I410" s="23">
        <v>835</v>
      </c>
      <c r="J410" s="23" t="s">
        <v>1109</v>
      </c>
      <c r="K410" s="23">
        <v>0</v>
      </c>
      <c r="L410" s="23">
        <v>5000</v>
      </c>
      <c r="M4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10" s="23" t="s">
        <v>4256</v>
      </c>
      <c r="O410" s="23" t="s">
        <v>1123</v>
      </c>
      <c r="P410" s="23" t="s">
        <v>560</v>
      </c>
      <c r="Q410" s="23">
        <v>800</v>
      </c>
      <c r="R4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0" s="77">
        <v>44986</v>
      </c>
      <c r="U410" s="23">
        <v>4</v>
      </c>
      <c r="V410" s="23" t="s">
        <v>433</v>
      </c>
      <c r="W410" s="23" t="s">
        <v>5853</v>
      </c>
      <c r="Z410" s="10"/>
      <c r="AA410" s="32" t="str" cm="1">
        <f t="array" ref="AA410">IFERROR(TRANSPOSE(_xlfn._xlws.SORT(_xlfn.UNIQUE(_xlfn._xlws.FILTER(idTable[[Sub System Class]:[Sub System Class]],(idTable[[Asset Category]:[Asset Category]]=$N410)* (idTable[[Sub System Type]:[Sub System Type]]=$O410))))),"")</f>
        <v>All</v>
      </c>
      <c r="AJ410" s="32" cm="1">
        <f t="array" ref="AJ410:AW410">IFERROR(TRANSPOSE(_xlfn._xlws.SORT(_xlfn.UNIQUE(_xlfn._xlws.FILTER(idTable[[Equipment Size]:[Equipment Size]],(idTable[[Asset Category]:[Asset Category]]=$N410)* (idTable[[Sub System Type]:[Sub System Type]]=$O410)*(idTable[[Sub System Class]:[Sub System Class]]=$P410))))),"")</f>
        <v>200</v>
      </c>
      <c r="AK410" s="32">
        <v>400</v>
      </c>
      <c r="AL410" s="32">
        <v>600</v>
      </c>
      <c r="AM410" s="32">
        <v>800</v>
      </c>
      <c r="AN410" s="32">
        <v>1000</v>
      </c>
      <c r="AO410" s="32">
        <v>1200</v>
      </c>
      <c r="AP410" s="32">
        <v>1500</v>
      </c>
      <c r="AQ410" s="32">
        <v>2000</v>
      </c>
      <c r="AR410" s="32">
        <v>2400</v>
      </c>
      <c r="AS410" s="32">
        <v>3000</v>
      </c>
      <c r="AT410" s="32">
        <v>3600</v>
      </c>
      <c r="AU410" s="32">
        <v>4800</v>
      </c>
      <c r="AV410" s="32">
        <v>6000</v>
      </c>
      <c r="AW410" s="32">
        <v>7200</v>
      </c>
      <c r="BG410" s="32"/>
    </row>
    <row r="411" spans="1:59" x14ac:dyDescent="0.3">
      <c r="A411" s="32" t="s">
        <v>210</v>
      </c>
      <c r="B411" s="23" t="s">
        <v>5546</v>
      </c>
      <c r="C411" s="23" t="s">
        <v>81</v>
      </c>
      <c r="D411" s="23" t="s">
        <v>212</v>
      </c>
      <c r="E411" s="23" t="s">
        <v>90</v>
      </c>
      <c r="F411" s="23" t="s">
        <v>91</v>
      </c>
      <c r="G411" s="23" t="s">
        <v>5348</v>
      </c>
      <c r="H411" s="23" t="s">
        <v>5556</v>
      </c>
      <c r="I411" s="23">
        <v>380</v>
      </c>
      <c r="J411" s="23" t="s">
        <v>1109</v>
      </c>
      <c r="K411" s="23">
        <v>0</v>
      </c>
      <c r="L411" s="23">
        <v>5000</v>
      </c>
      <c r="M4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11" s="23" t="s">
        <v>4256</v>
      </c>
      <c r="O411" s="23" t="s">
        <v>1123</v>
      </c>
      <c r="P411" s="23" t="s">
        <v>560</v>
      </c>
      <c r="Q411" s="23">
        <v>400</v>
      </c>
      <c r="R4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1" s="77">
        <v>44986</v>
      </c>
      <c r="U411" s="23">
        <v>4</v>
      </c>
      <c r="V411" s="23" t="s">
        <v>475</v>
      </c>
      <c r="W411" s="23" t="s">
        <v>5776</v>
      </c>
      <c r="Z411" s="10"/>
      <c r="AA411" s="32" t="str" cm="1">
        <f t="array" ref="AA411">IFERROR(TRANSPOSE(_xlfn._xlws.SORT(_xlfn.UNIQUE(_xlfn._xlws.FILTER(idTable[[Sub System Class]:[Sub System Class]],(idTable[[Asset Category]:[Asset Category]]=$N411)* (idTable[[Sub System Type]:[Sub System Type]]=$O411))))),"")</f>
        <v>All</v>
      </c>
      <c r="AJ411" s="32" cm="1">
        <f t="array" ref="AJ411:AW411">IFERROR(TRANSPOSE(_xlfn._xlws.SORT(_xlfn.UNIQUE(_xlfn._xlws.FILTER(idTable[[Equipment Size]:[Equipment Size]],(idTable[[Asset Category]:[Asset Category]]=$N411)* (idTable[[Sub System Type]:[Sub System Type]]=$O411)*(idTable[[Sub System Class]:[Sub System Class]]=$P411))))),"")</f>
        <v>200</v>
      </c>
      <c r="AK411" s="32">
        <v>400</v>
      </c>
      <c r="AL411" s="32">
        <v>600</v>
      </c>
      <c r="AM411" s="32">
        <v>800</v>
      </c>
      <c r="AN411" s="32">
        <v>1000</v>
      </c>
      <c r="AO411" s="32">
        <v>1200</v>
      </c>
      <c r="AP411" s="32">
        <v>1500</v>
      </c>
      <c r="AQ411" s="32">
        <v>2000</v>
      </c>
      <c r="AR411" s="32">
        <v>2400</v>
      </c>
      <c r="AS411" s="32">
        <v>3000</v>
      </c>
      <c r="AT411" s="32">
        <v>3600</v>
      </c>
      <c r="AU411" s="32">
        <v>4800</v>
      </c>
      <c r="AV411" s="32">
        <v>6000</v>
      </c>
      <c r="AW411" s="32">
        <v>7200</v>
      </c>
      <c r="BG411" s="32"/>
    </row>
    <row r="412" spans="1:59" x14ac:dyDescent="0.3">
      <c r="A412" s="32" t="s">
        <v>210</v>
      </c>
      <c r="B412" s="23" t="s">
        <v>5547</v>
      </c>
      <c r="C412" s="23" t="s">
        <v>81</v>
      </c>
      <c r="D412" s="23" t="s">
        <v>212</v>
      </c>
      <c r="E412" s="23" t="s">
        <v>90</v>
      </c>
      <c r="F412" s="23" t="s">
        <v>91</v>
      </c>
      <c r="G412" s="23" t="s">
        <v>5348</v>
      </c>
      <c r="H412" s="23" t="s">
        <v>5557</v>
      </c>
      <c r="I412" s="23">
        <v>1010</v>
      </c>
      <c r="J412" s="23" t="s">
        <v>1109</v>
      </c>
      <c r="K412" s="23">
        <f>5*1.34</f>
        <v>6.7</v>
      </c>
      <c r="L412" s="23">
        <v>5000</v>
      </c>
      <c r="M4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412" s="23" t="s">
        <v>4256</v>
      </c>
      <c r="O412" s="23" t="s">
        <v>1107</v>
      </c>
      <c r="P412" s="23" t="s">
        <v>560</v>
      </c>
      <c r="Q412" s="23">
        <v>1000</v>
      </c>
      <c r="R4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2" s="77">
        <v>44986</v>
      </c>
      <c r="U412" s="23">
        <v>4</v>
      </c>
      <c r="V412" s="23" t="s">
        <v>475</v>
      </c>
      <c r="W412" s="23" t="s">
        <v>5776</v>
      </c>
      <c r="Z412" s="10"/>
      <c r="AA412" s="32" t="str" cm="1">
        <f t="array" ref="AA412">IFERROR(TRANSPOSE(_xlfn._xlws.SORT(_xlfn.UNIQUE(_xlfn._xlws.FILTER(idTable[[Sub System Class]:[Sub System Class]],(idTable[[Asset Category]:[Asset Category]]=$N412)* (idTable[[Sub System Type]:[Sub System Type]]=$O412))))),"")</f>
        <v>All</v>
      </c>
      <c r="AJ412" s="32" cm="1">
        <f t="array" ref="AJ412:AW412">IFERROR(TRANSPOSE(_xlfn._xlws.SORT(_xlfn.UNIQUE(_xlfn._xlws.FILTER(idTable[[Equipment Size]:[Equipment Size]],(idTable[[Asset Category]:[Asset Category]]=$N412)* (idTable[[Sub System Type]:[Sub System Type]]=$O412)*(idTable[[Sub System Class]:[Sub System Class]]=$P412))))),"")</f>
        <v>200</v>
      </c>
      <c r="AK412" s="32">
        <v>400</v>
      </c>
      <c r="AL412" s="32">
        <v>600</v>
      </c>
      <c r="AM412" s="32">
        <v>800</v>
      </c>
      <c r="AN412" s="32">
        <v>1000</v>
      </c>
      <c r="AO412" s="32">
        <v>1200</v>
      </c>
      <c r="AP412" s="32">
        <v>1500</v>
      </c>
      <c r="AQ412" s="32">
        <v>2000</v>
      </c>
      <c r="AR412" s="32">
        <v>2400</v>
      </c>
      <c r="AS412" s="32">
        <v>3000</v>
      </c>
      <c r="AT412" s="32">
        <v>3600</v>
      </c>
      <c r="AU412" s="32">
        <v>4800</v>
      </c>
      <c r="AV412" s="32">
        <v>6000</v>
      </c>
      <c r="AW412" s="32">
        <v>7200</v>
      </c>
      <c r="BG412" s="32"/>
    </row>
    <row r="413" spans="1:59" x14ac:dyDescent="0.3">
      <c r="A413" s="32" t="s">
        <v>210</v>
      </c>
      <c r="B413" s="23" t="s">
        <v>5548</v>
      </c>
      <c r="C413" s="23" t="s">
        <v>81</v>
      </c>
      <c r="D413" s="23" t="s">
        <v>212</v>
      </c>
      <c r="E413" s="23" t="s">
        <v>90</v>
      </c>
      <c r="F413" s="23" t="s">
        <v>91</v>
      </c>
      <c r="G413" s="23" t="s">
        <v>5348</v>
      </c>
      <c r="H413" s="23" t="s">
        <v>5558</v>
      </c>
      <c r="I413" s="23">
        <v>2000</v>
      </c>
      <c r="J413" s="23" t="s">
        <v>1109</v>
      </c>
      <c r="K413" s="23">
        <v>1.34</v>
      </c>
      <c r="L413" s="23">
        <v>5000</v>
      </c>
      <c r="M4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13" s="23" t="s">
        <v>4256</v>
      </c>
      <c r="O413" s="23" t="s">
        <v>1107</v>
      </c>
      <c r="P413" s="23" t="s">
        <v>560</v>
      </c>
      <c r="Q413" s="23">
        <v>2000</v>
      </c>
      <c r="R4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3" s="77">
        <v>44986</v>
      </c>
      <c r="U413" s="23">
        <v>4</v>
      </c>
      <c r="V413" s="23" t="s">
        <v>475</v>
      </c>
      <c r="W413" s="23" t="s">
        <v>5856</v>
      </c>
      <c r="Z413" s="10"/>
      <c r="AA413" s="32" t="str" cm="1">
        <f t="array" ref="AA413">IFERROR(TRANSPOSE(_xlfn._xlws.SORT(_xlfn.UNIQUE(_xlfn._xlws.FILTER(idTable[[Sub System Class]:[Sub System Class]],(idTable[[Asset Category]:[Asset Category]]=$N413)* (idTable[[Sub System Type]:[Sub System Type]]=$O413))))),"")</f>
        <v>All</v>
      </c>
      <c r="AJ413" s="32" cm="1">
        <f t="array" ref="AJ413:AW413">IFERROR(TRANSPOSE(_xlfn._xlws.SORT(_xlfn.UNIQUE(_xlfn._xlws.FILTER(idTable[[Equipment Size]:[Equipment Size]],(idTable[[Asset Category]:[Asset Category]]=$N413)* (idTable[[Sub System Type]:[Sub System Type]]=$O413)*(idTable[[Sub System Class]:[Sub System Class]]=$P413))))),"")</f>
        <v>200</v>
      </c>
      <c r="AK413" s="32">
        <v>400</v>
      </c>
      <c r="AL413" s="32">
        <v>600</v>
      </c>
      <c r="AM413" s="32">
        <v>800</v>
      </c>
      <c r="AN413" s="32">
        <v>1000</v>
      </c>
      <c r="AO413" s="32">
        <v>1200</v>
      </c>
      <c r="AP413" s="32">
        <v>1500</v>
      </c>
      <c r="AQ413" s="32">
        <v>2000</v>
      </c>
      <c r="AR413" s="32">
        <v>2400</v>
      </c>
      <c r="AS413" s="32">
        <v>3000</v>
      </c>
      <c r="AT413" s="32">
        <v>3600</v>
      </c>
      <c r="AU413" s="32">
        <v>4800</v>
      </c>
      <c r="AV413" s="32">
        <v>6000</v>
      </c>
      <c r="AW413" s="32">
        <v>7200</v>
      </c>
      <c r="BG413" s="32"/>
    </row>
    <row r="414" spans="1:59" x14ac:dyDescent="0.3">
      <c r="A414" s="32" t="s">
        <v>210</v>
      </c>
      <c r="B414" s="23" t="s">
        <v>5549</v>
      </c>
      <c r="C414" s="23" t="s">
        <v>81</v>
      </c>
      <c r="D414" s="23" t="s">
        <v>212</v>
      </c>
      <c r="E414" s="23" t="s">
        <v>90</v>
      </c>
      <c r="F414" s="23" t="s">
        <v>91</v>
      </c>
      <c r="G414" s="23" t="s">
        <v>5348</v>
      </c>
      <c r="H414" s="23" t="s">
        <v>5559</v>
      </c>
      <c r="I414" s="23">
        <v>820</v>
      </c>
      <c r="J414" s="23" t="s">
        <v>1109</v>
      </c>
      <c r="K414" s="23">
        <v>0</v>
      </c>
      <c r="L414" s="23">
        <v>5000</v>
      </c>
      <c r="M4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14" s="23" t="s">
        <v>4256</v>
      </c>
      <c r="O414" s="23" t="s">
        <v>1123</v>
      </c>
      <c r="P414" s="23" t="s">
        <v>560</v>
      </c>
      <c r="Q414" s="23">
        <v>800</v>
      </c>
      <c r="R4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4" s="77">
        <v>44986</v>
      </c>
      <c r="U414" s="23">
        <v>4</v>
      </c>
      <c r="V414" s="23" t="s">
        <v>475</v>
      </c>
      <c r="W414" s="23" t="s">
        <v>5777</v>
      </c>
      <c r="Z414" s="10"/>
      <c r="AA414" s="32" t="str" cm="1">
        <f t="array" ref="AA414">IFERROR(TRANSPOSE(_xlfn._xlws.SORT(_xlfn.UNIQUE(_xlfn._xlws.FILTER(idTable[[Sub System Class]:[Sub System Class]],(idTable[[Asset Category]:[Asset Category]]=$N414)* (idTable[[Sub System Type]:[Sub System Type]]=$O414))))),"")</f>
        <v>All</v>
      </c>
      <c r="AJ414" s="32" cm="1">
        <f t="array" ref="AJ414:AW414">IFERROR(TRANSPOSE(_xlfn._xlws.SORT(_xlfn.UNIQUE(_xlfn._xlws.FILTER(idTable[[Equipment Size]:[Equipment Size]],(idTable[[Asset Category]:[Asset Category]]=$N414)* (idTable[[Sub System Type]:[Sub System Type]]=$O414)*(idTable[[Sub System Class]:[Sub System Class]]=$P414))))),"")</f>
        <v>200</v>
      </c>
      <c r="AK414" s="32">
        <v>400</v>
      </c>
      <c r="AL414" s="32">
        <v>600</v>
      </c>
      <c r="AM414" s="32">
        <v>800</v>
      </c>
      <c r="AN414" s="32">
        <v>1000</v>
      </c>
      <c r="AO414" s="32">
        <v>1200</v>
      </c>
      <c r="AP414" s="32">
        <v>1500</v>
      </c>
      <c r="AQ414" s="32">
        <v>2000</v>
      </c>
      <c r="AR414" s="32">
        <v>2400</v>
      </c>
      <c r="AS414" s="32">
        <v>3000</v>
      </c>
      <c r="AT414" s="32">
        <v>3600</v>
      </c>
      <c r="AU414" s="32">
        <v>4800</v>
      </c>
      <c r="AV414" s="32">
        <v>6000</v>
      </c>
      <c r="AW414" s="32">
        <v>7200</v>
      </c>
      <c r="BG414" s="32"/>
    </row>
    <row r="415" spans="1:59" x14ac:dyDescent="0.3">
      <c r="A415" s="32" t="s">
        <v>210</v>
      </c>
      <c r="B415" s="23" t="s">
        <v>5550</v>
      </c>
      <c r="C415" s="23" t="s">
        <v>81</v>
      </c>
      <c r="D415" s="23" t="s">
        <v>212</v>
      </c>
      <c r="E415" s="23" t="s">
        <v>90</v>
      </c>
      <c r="F415" s="23" t="s">
        <v>91</v>
      </c>
      <c r="G415" s="23" t="s">
        <v>5348</v>
      </c>
      <c r="H415" s="23" t="s">
        <v>5560</v>
      </c>
      <c r="I415" s="23">
        <v>600</v>
      </c>
      <c r="J415" s="23" t="s">
        <v>1109</v>
      </c>
      <c r="K415" s="23">
        <v>0</v>
      </c>
      <c r="L415" s="23">
        <v>5000</v>
      </c>
      <c r="M4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415" s="23" t="s">
        <v>4256</v>
      </c>
      <c r="O415" s="23" t="s">
        <v>1123</v>
      </c>
      <c r="P415" s="23" t="s">
        <v>560</v>
      </c>
      <c r="Q415" s="23">
        <v>600</v>
      </c>
      <c r="R4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5" s="77">
        <v>44986</v>
      </c>
      <c r="U415" s="23">
        <v>4</v>
      </c>
      <c r="V415" s="23" t="s">
        <v>475</v>
      </c>
      <c r="W415" s="23" t="s">
        <v>5855</v>
      </c>
      <c r="Z415" s="10"/>
      <c r="AA415" s="32" t="str" cm="1">
        <f t="array" ref="AA415">IFERROR(TRANSPOSE(_xlfn._xlws.SORT(_xlfn.UNIQUE(_xlfn._xlws.FILTER(idTable[[Sub System Class]:[Sub System Class]],(idTable[[Asset Category]:[Asset Category]]=$N415)* (idTable[[Sub System Type]:[Sub System Type]]=$O415))))),"")</f>
        <v>All</v>
      </c>
      <c r="AJ415" s="32" cm="1">
        <f t="array" ref="AJ415:AW415">IFERROR(TRANSPOSE(_xlfn._xlws.SORT(_xlfn.UNIQUE(_xlfn._xlws.FILTER(idTable[[Equipment Size]:[Equipment Size]],(idTable[[Asset Category]:[Asset Category]]=$N415)* (idTable[[Sub System Type]:[Sub System Type]]=$O415)*(idTable[[Sub System Class]:[Sub System Class]]=$P415))))),"")</f>
        <v>200</v>
      </c>
      <c r="AK415" s="32">
        <v>400</v>
      </c>
      <c r="AL415" s="32">
        <v>600</v>
      </c>
      <c r="AM415" s="32">
        <v>800</v>
      </c>
      <c r="AN415" s="32">
        <v>1000</v>
      </c>
      <c r="AO415" s="32">
        <v>1200</v>
      </c>
      <c r="AP415" s="32">
        <v>1500</v>
      </c>
      <c r="AQ415" s="32">
        <v>2000</v>
      </c>
      <c r="AR415" s="32">
        <v>2400</v>
      </c>
      <c r="AS415" s="32">
        <v>3000</v>
      </c>
      <c r="AT415" s="32">
        <v>3600</v>
      </c>
      <c r="AU415" s="32">
        <v>4800</v>
      </c>
      <c r="AV415" s="32">
        <v>6000</v>
      </c>
      <c r="AW415" s="32">
        <v>7200</v>
      </c>
      <c r="BG415" s="32"/>
    </row>
    <row r="416" spans="1:59" x14ac:dyDescent="0.3">
      <c r="A416" s="32" t="s">
        <v>210</v>
      </c>
      <c r="B416" s="23" t="s">
        <v>5551</v>
      </c>
      <c r="C416" s="23" t="s">
        <v>81</v>
      </c>
      <c r="D416" s="23" t="s">
        <v>212</v>
      </c>
      <c r="E416" s="23" t="s">
        <v>90</v>
      </c>
      <c r="F416" s="23" t="s">
        <v>91</v>
      </c>
      <c r="G416" s="23" t="s">
        <v>5348</v>
      </c>
      <c r="H416" s="23" t="s">
        <v>5561</v>
      </c>
      <c r="I416" s="23">
        <v>945</v>
      </c>
      <c r="J416" s="23" t="s">
        <v>1109</v>
      </c>
      <c r="K416" s="23">
        <v>0</v>
      </c>
      <c r="L416" s="23">
        <v>5000</v>
      </c>
      <c r="M4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416" s="23" t="s">
        <v>4256</v>
      </c>
      <c r="O416" s="23" t="s">
        <v>1123</v>
      </c>
      <c r="P416" s="23" t="s">
        <v>560</v>
      </c>
      <c r="Q416" s="23">
        <v>1000</v>
      </c>
      <c r="R4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6" s="77">
        <v>44986</v>
      </c>
      <c r="U416" s="23">
        <v>4</v>
      </c>
      <c r="V416" s="23" t="s">
        <v>475</v>
      </c>
      <c r="W416" s="23" t="s">
        <v>5780</v>
      </c>
      <c r="Z416" s="10"/>
      <c r="AA416" s="32" t="str" cm="1">
        <f t="array" ref="AA416">IFERROR(TRANSPOSE(_xlfn._xlws.SORT(_xlfn.UNIQUE(_xlfn._xlws.FILTER(idTable[[Sub System Class]:[Sub System Class]],(idTable[[Asset Category]:[Asset Category]]=$N416)* (idTable[[Sub System Type]:[Sub System Type]]=$O416))))),"")</f>
        <v>All</v>
      </c>
      <c r="AJ416" s="32" cm="1">
        <f t="array" ref="AJ416:AW416">IFERROR(TRANSPOSE(_xlfn._xlws.SORT(_xlfn.UNIQUE(_xlfn._xlws.FILTER(idTable[[Equipment Size]:[Equipment Size]],(idTable[[Asset Category]:[Asset Category]]=$N416)* (idTable[[Sub System Type]:[Sub System Type]]=$O416)*(idTable[[Sub System Class]:[Sub System Class]]=$P416))))),"")</f>
        <v>200</v>
      </c>
      <c r="AK416" s="32">
        <v>400</v>
      </c>
      <c r="AL416" s="32">
        <v>600</v>
      </c>
      <c r="AM416" s="32">
        <v>800</v>
      </c>
      <c r="AN416" s="32">
        <v>1000</v>
      </c>
      <c r="AO416" s="32">
        <v>1200</v>
      </c>
      <c r="AP416" s="32">
        <v>1500</v>
      </c>
      <c r="AQ416" s="32">
        <v>2000</v>
      </c>
      <c r="AR416" s="32">
        <v>2400</v>
      </c>
      <c r="AS416" s="32">
        <v>3000</v>
      </c>
      <c r="AT416" s="32">
        <v>3600</v>
      </c>
      <c r="AU416" s="32">
        <v>4800</v>
      </c>
      <c r="AV416" s="32">
        <v>6000</v>
      </c>
      <c r="AW416" s="32">
        <v>7200</v>
      </c>
      <c r="BG416" s="32"/>
    </row>
    <row r="417" spans="1:59" x14ac:dyDescent="0.3">
      <c r="A417" s="32" t="s">
        <v>210</v>
      </c>
      <c r="B417" s="23" t="s">
        <v>5552</v>
      </c>
      <c r="C417" s="23" t="s">
        <v>81</v>
      </c>
      <c r="D417" s="23" t="s">
        <v>212</v>
      </c>
      <c r="E417" s="23" t="s">
        <v>90</v>
      </c>
      <c r="F417" s="23" t="s">
        <v>91</v>
      </c>
      <c r="G417" s="23" t="s">
        <v>5348</v>
      </c>
      <c r="H417" s="23" t="s">
        <v>5562</v>
      </c>
      <c r="I417" s="23">
        <v>535</v>
      </c>
      <c r="J417" s="23" t="s">
        <v>1109</v>
      </c>
      <c r="K417" s="23">
        <v>1.34</v>
      </c>
      <c r="L417" s="23">
        <v>5000</v>
      </c>
      <c r="M4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17" s="23" t="s">
        <v>4256</v>
      </c>
      <c r="O417" s="23" t="s">
        <v>1107</v>
      </c>
      <c r="P417" s="23" t="s">
        <v>560</v>
      </c>
      <c r="Q417" s="23">
        <v>600</v>
      </c>
      <c r="R4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7" s="77">
        <v>44986</v>
      </c>
      <c r="U417" s="23">
        <v>4</v>
      </c>
      <c r="V417" s="23" t="s">
        <v>475</v>
      </c>
      <c r="W417" s="23" t="s">
        <v>5779</v>
      </c>
      <c r="Z417" s="10"/>
      <c r="AA417" s="32" t="str" cm="1">
        <f t="array" ref="AA417">IFERROR(TRANSPOSE(_xlfn._xlws.SORT(_xlfn.UNIQUE(_xlfn._xlws.FILTER(idTable[[Sub System Class]:[Sub System Class]],(idTable[[Asset Category]:[Asset Category]]=$N417)* (idTable[[Sub System Type]:[Sub System Type]]=$O417))))),"")</f>
        <v>All</v>
      </c>
      <c r="AJ417" s="32" cm="1">
        <f t="array" ref="AJ417:AW417">IFERROR(TRANSPOSE(_xlfn._xlws.SORT(_xlfn.UNIQUE(_xlfn._xlws.FILTER(idTable[[Equipment Size]:[Equipment Size]],(idTable[[Asset Category]:[Asset Category]]=$N417)* (idTable[[Sub System Type]:[Sub System Type]]=$O417)*(idTable[[Sub System Class]:[Sub System Class]]=$P417))))),"")</f>
        <v>200</v>
      </c>
      <c r="AK417" s="32">
        <v>400</v>
      </c>
      <c r="AL417" s="32">
        <v>600</v>
      </c>
      <c r="AM417" s="32">
        <v>800</v>
      </c>
      <c r="AN417" s="32">
        <v>1000</v>
      </c>
      <c r="AO417" s="32">
        <v>1200</v>
      </c>
      <c r="AP417" s="32">
        <v>1500</v>
      </c>
      <c r="AQ417" s="32">
        <v>2000</v>
      </c>
      <c r="AR417" s="32">
        <v>2400</v>
      </c>
      <c r="AS417" s="32">
        <v>3000</v>
      </c>
      <c r="AT417" s="32">
        <v>3600</v>
      </c>
      <c r="AU417" s="32">
        <v>4800</v>
      </c>
      <c r="AV417" s="32">
        <v>6000</v>
      </c>
      <c r="AW417" s="32">
        <v>7200</v>
      </c>
      <c r="BG417" s="32"/>
    </row>
    <row r="418" spans="1:59" x14ac:dyDescent="0.3">
      <c r="A418" s="32" t="s">
        <v>210</v>
      </c>
      <c r="B418" s="23" t="s">
        <v>5553</v>
      </c>
      <c r="C418" s="23" t="s">
        <v>81</v>
      </c>
      <c r="D418" s="23" t="s">
        <v>212</v>
      </c>
      <c r="E418" s="23" t="s">
        <v>90</v>
      </c>
      <c r="F418" s="23" t="s">
        <v>91</v>
      </c>
      <c r="G418" s="23" t="s">
        <v>5348</v>
      </c>
      <c r="H418" s="23" t="s">
        <v>5563</v>
      </c>
      <c r="I418" s="23">
        <v>755</v>
      </c>
      <c r="J418" s="23" t="s">
        <v>1109</v>
      </c>
      <c r="K418" s="23">
        <v>1.34</v>
      </c>
      <c r="L418" s="23">
        <v>5000</v>
      </c>
      <c r="M4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418" s="23" t="s">
        <v>4256</v>
      </c>
      <c r="O418" s="23" t="s">
        <v>1107</v>
      </c>
      <c r="P418" s="23" t="s">
        <v>560</v>
      </c>
      <c r="Q418" s="23">
        <v>800</v>
      </c>
      <c r="R4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8" s="77">
        <v>44986</v>
      </c>
      <c r="U418" s="23">
        <v>4</v>
      </c>
      <c r="V418" s="23" t="s">
        <v>475</v>
      </c>
      <c r="W418" s="23" t="s">
        <v>5857</v>
      </c>
      <c r="Z418" s="10"/>
      <c r="AA418" s="32" t="str" cm="1">
        <f t="array" ref="AA418">IFERROR(TRANSPOSE(_xlfn._xlws.SORT(_xlfn.UNIQUE(_xlfn._xlws.FILTER(idTable[[Sub System Class]:[Sub System Class]],(idTable[[Asset Category]:[Asset Category]]=$N418)* (idTable[[Sub System Type]:[Sub System Type]]=$O418))))),"")</f>
        <v>All</v>
      </c>
      <c r="AJ418" s="32" cm="1">
        <f t="array" ref="AJ418:AW418">IFERROR(TRANSPOSE(_xlfn._xlws.SORT(_xlfn.UNIQUE(_xlfn._xlws.FILTER(idTable[[Equipment Size]:[Equipment Size]],(idTable[[Asset Category]:[Asset Category]]=$N418)* (idTable[[Sub System Type]:[Sub System Type]]=$O418)*(idTable[[Sub System Class]:[Sub System Class]]=$P418))))),"")</f>
        <v>200</v>
      </c>
      <c r="AK418" s="32">
        <v>400</v>
      </c>
      <c r="AL418" s="32">
        <v>600</v>
      </c>
      <c r="AM418" s="32">
        <v>800</v>
      </c>
      <c r="AN418" s="32">
        <v>1000</v>
      </c>
      <c r="AO418" s="32">
        <v>1200</v>
      </c>
      <c r="AP418" s="32">
        <v>1500</v>
      </c>
      <c r="AQ418" s="32">
        <v>2000</v>
      </c>
      <c r="AR418" s="32">
        <v>2400</v>
      </c>
      <c r="AS418" s="32">
        <v>3000</v>
      </c>
      <c r="AT418" s="32">
        <v>3600</v>
      </c>
      <c r="AU418" s="32">
        <v>4800</v>
      </c>
      <c r="AV418" s="32">
        <v>6000</v>
      </c>
      <c r="AW418" s="32">
        <v>7200</v>
      </c>
      <c r="BG418" s="32"/>
    </row>
    <row r="419" spans="1:59" x14ac:dyDescent="0.3">
      <c r="A419" s="32" t="s">
        <v>210</v>
      </c>
      <c r="B419" s="23" t="s">
        <v>5543</v>
      </c>
      <c r="C419" s="23" t="s">
        <v>81</v>
      </c>
      <c r="D419" s="23" t="s">
        <v>212</v>
      </c>
      <c r="E419" s="23" t="s">
        <v>90</v>
      </c>
      <c r="F419" s="23" t="s">
        <v>91</v>
      </c>
      <c r="G419" s="23" t="s">
        <v>5348</v>
      </c>
      <c r="H419" s="23" t="s">
        <v>5564</v>
      </c>
      <c r="I419" s="23">
        <v>265</v>
      </c>
      <c r="J419" s="23" t="s">
        <v>1109</v>
      </c>
      <c r="K419" s="23">
        <v>1.34</v>
      </c>
      <c r="L419" s="23">
        <v>5000</v>
      </c>
      <c r="M4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419" s="23" t="s">
        <v>4256</v>
      </c>
      <c r="O419" s="23" t="s">
        <v>1107</v>
      </c>
      <c r="P419" s="23" t="s">
        <v>560</v>
      </c>
      <c r="Q419" s="23">
        <v>200</v>
      </c>
      <c r="R4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1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19" s="77">
        <v>44986</v>
      </c>
      <c r="U419" s="23">
        <v>4</v>
      </c>
      <c r="V419" s="23" t="s">
        <v>433</v>
      </c>
      <c r="W419" s="23" t="s">
        <v>5845</v>
      </c>
      <c r="Z419" s="10"/>
      <c r="AA419" s="32" t="str" cm="1">
        <f t="array" ref="AA419">IFERROR(TRANSPOSE(_xlfn._xlws.SORT(_xlfn.UNIQUE(_xlfn._xlws.FILTER(idTable[[Sub System Class]:[Sub System Class]],(idTable[[Asset Category]:[Asset Category]]=$N419)* (idTable[[Sub System Type]:[Sub System Type]]=$O419))))),"")</f>
        <v>All</v>
      </c>
      <c r="AJ419" s="32" cm="1">
        <f t="array" ref="AJ419:AW419">IFERROR(TRANSPOSE(_xlfn._xlws.SORT(_xlfn.UNIQUE(_xlfn._xlws.FILTER(idTable[[Equipment Size]:[Equipment Size]],(idTable[[Asset Category]:[Asset Category]]=$N419)* (idTable[[Sub System Type]:[Sub System Type]]=$O419)*(idTable[[Sub System Class]:[Sub System Class]]=$P419))))),"")</f>
        <v>200</v>
      </c>
      <c r="AK419" s="32">
        <v>400</v>
      </c>
      <c r="AL419" s="32">
        <v>600</v>
      </c>
      <c r="AM419" s="32">
        <v>800</v>
      </c>
      <c r="AN419" s="32">
        <v>1000</v>
      </c>
      <c r="AO419" s="32">
        <v>1200</v>
      </c>
      <c r="AP419" s="32">
        <v>1500</v>
      </c>
      <c r="AQ419" s="32">
        <v>2000</v>
      </c>
      <c r="AR419" s="32">
        <v>2400</v>
      </c>
      <c r="AS419" s="32">
        <v>3000</v>
      </c>
      <c r="AT419" s="32">
        <v>3600</v>
      </c>
      <c r="AU419" s="32">
        <v>4800</v>
      </c>
      <c r="AV419" s="32">
        <v>6000</v>
      </c>
      <c r="AW419" s="32">
        <v>7200</v>
      </c>
      <c r="BG419" s="32"/>
    </row>
    <row r="420" spans="1:59" x14ac:dyDescent="0.3">
      <c r="A420" s="32" t="s">
        <v>210</v>
      </c>
      <c r="B420" s="23" t="s">
        <v>5544</v>
      </c>
      <c r="C420" s="23" t="s">
        <v>81</v>
      </c>
      <c r="D420" s="23" t="s">
        <v>212</v>
      </c>
      <c r="E420" s="23" t="s">
        <v>90</v>
      </c>
      <c r="F420" s="23" t="s">
        <v>91</v>
      </c>
      <c r="G420" s="23" t="s">
        <v>5348</v>
      </c>
      <c r="H420" s="23" t="s">
        <v>5565</v>
      </c>
      <c r="I420" s="23">
        <v>420</v>
      </c>
      <c r="J420" s="23" t="s">
        <v>1109</v>
      </c>
      <c r="K420" s="23">
        <v>0</v>
      </c>
      <c r="L420" s="23">
        <v>5000</v>
      </c>
      <c r="M4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20" s="23" t="s">
        <v>4256</v>
      </c>
      <c r="O420" s="23" t="s">
        <v>1123</v>
      </c>
      <c r="P420" s="23" t="s">
        <v>560</v>
      </c>
      <c r="Q420" s="23">
        <v>400</v>
      </c>
      <c r="R4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0" s="77">
        <v>44986</v>
      </c>
      <c r="U420" s="23">
        <v>4</v>
      </c>
      <c r="V420" s="23" t="s">
        <v>433</v>
      </c>
      <c r="W420" s="23" t="s">
        <v>5845</v>
      </c>
      <c r="Z420" s="10"/>
      <c r="AA420" s="32" t="str" cm="1">
        <f t="array" ref="AA420">IFERROR(TRANSPOSE(_xlfn._xlws.SORT(_xlfn.UNIQUE(_xlfn._xlws.FILTER(idTable[[Sub System Class]:[Sub System Class]],(idTable[[Asset Category]:[Asset Category]]=$N420)* (idTable[[Sub System Type]:[Sub System Type]]=$O420))))),"")</f>
        <v>All</v>
      </c>
      <c r="AJ420" s="32" cm="1">
        <f t="array" ref="AJ420:AW420">IFERROR(TRANSPOSE(_xlfn._xlws.SORT(_xlfn.UNIQUE(_xlfn._xlws.FILTER(idTable[[Equipment Size]:[Equipment Size]],(idTable[[Asset Category]:[Asset Category]]=$N420)* (idTable[[Sub System Type]:[Sub System Type]]=$O420)*(idTable[[Sub System Class]:[Sub System Class]]=$P420))))),"")</f>
        <v>200</v>
      </c>
      <c r="AK420" s="32">
        <v>400</v>
      </c>
      <c r="AL420" s="32">
        <v>600</v>
      </c>
      <c r="AM420" s="32">
        <v>800</v>
      </c>
      <c r="AN420" s="32">
        <v>1000</v>
      </c>
      <c r="AO420" s="32">
        <v>1200</v>
      </c>
      <c r="AP420" s="32">
        <v>1500</v>
      </c>
      <c r="AQ420" s="32">
        <v>2000</v>
      </c>
      <c r="AR420" s="32">
        <v>2400</v>
      </c>
      <c r="AS420" s="32">
        <v>3000</v>
      </c>
      <c r="AT420" s="32">
        <v>3600</v>
      </c>
      <c r="AU420" s="32">
        <v>4800</v>
      </c>
      <c r="AV420" s="32">
        <v>6000</v>
      </c>
      <c r="AW420" s="32">
        <v>7200</v>
      </c>
      <c r="BG420" s="32"/>
    </row>
    <row r="421" spans="1:59" x14ac:dyDescent="0.3">
      <c r="A421" s="32" t="s">
        <v>210</v>
      </c>
      <c r="B421" s="23" t="s">
        <v>5517</v>
      </c>
      <c r="C421" s="23" t="s">
        <v>81</v>
      </c>
      <c r="D421" s="23" t="s">
        <v>212</v>
      </c>
      <c r="E421" s="23" t="s">
        <v>90</v>
      </c>
      <c r="F421" s="23" t="s">
        <v>91</v>
      </c>
      <c r="G421" s="23" t="s">
        <v>5348</v>
      </c>
      <c r="H421" s="23" t="s">
        <v>5533</v>
      </c>
      <c r="I421" s="23">
        <v>480</v>
      </c>
      <c r="J421" s="23" t="s">
        <v>1109</v>
      </c>
      <c r="K421" s="23">
        <v>0</v>
      </c>
      <c r="L421" s="23">
        <v>5000</v>
      </c>
      <c r="M4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21" s="23" t="s">
        <v>4256</v>
      </c>
      <c r="O421" s="23" t="s">
        <v>1123</v>
      </c>
      <c r="P421" s="23" t="s">
        <v>560</v>
      </c>
      <c r="Q421" s="23">
        <v>400</v>
      </c>
      <c r="R4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1" s="77">
        <v>44986</v>
      </c>
      <c r="U421" s="23">
        <v>4</v>
      </c>
      <c r="V421" s="23" t="s">
        <v>475</v>
      </c>
      <c r="W421" s="23" t="s">
        <v>5854</v>
      </c>
      <c r="Z421" s="10"/>
      <c r="AA421" s="32" t="str" cm="1">
        <f t="array" ref="AA421">IFERROR(TRANSPOSE(_xlfn._xlws.SORT(_xlfn.UNIQUE(_xlfn._xlws.FILTER(idTable[[Sub System Class]:[Sub System Class]],(idTable[[Asset Category]:[Asset Category]]=$N421)* (idTable[[Sub System Type]:[Sub System Type]]=$O421))))),"")</f>
        <v>All</v>
      </c>
      <c r="AJ421" s="32" cm="1">
        <f t="array" ref="AJ421:AW421">IFERROR(TRANSPOSE(_xlfn._xlws.SORT(_xlfn.UNIQUE(_xlfn._xlws.FILTER(idTable[[Equipment Size]:[Equipment Size]],(idTable[[Asset Category]:[Asset Category]]=$N421)* (idTable[[Sub System Type]:[Sub System Type]]=$O421)*(idTable[[Sub System Class]:[Sub System Class]]=$P421))))),"")</f>
        <v>200</v>
      </c>
      <c r="AK421" s="32">
        <v>400</v>
      </c>
      <c r="AL421" s="32">
        <v>600</v>
      </c>
      <c r="AM421" s="32">
        <v>800</v>
      </c>
      <c r="AN421" s="32">
        <v>1000</v>
      </c>
      <c r="AO421" s="32">
        <v>1200</v>
      </c>
      <c r="AP421" s="32">
        <v>1500</v>
      </c>
      <c r="AQ421" s="32">
        <v>2000</v>
      </c>
      <c r="AR421" s="32">
        <v>2400</v>
      </c>
      <c r="AS421" s="32">
        <v>3000</v>
      </c>
      <c r="AT421" s="32">
        <v>3600</v>
      </c>
      <c r="AU421" s="32">
        <v>4800</v>
      </c>
      <c r="AV421" s="32">
        <v>6000</v>
      </c>
      <c r="AW421" s="32">
        <v>7200</v>
      </c>
      <c r="BG421" s="32"/>
    </row>
    <row r="422" spans="1:59" x14ac:dyDescent="0.3">
      <c r="A422" s="32" t="s">
        <v>210</v>
      </c>
      <c r="B422" s="23" t="s">
        <v>5489</v>
      </c>
      <c r="C422" s="23" t="s">
        <v>81</v>
      </c>
      <c r="D422" s="23" t="s">
        <v>212</v>
      </c>
      <c r="E422" s="23" t="s">
        <v>90</v>
      </c>
      <c r="F422" s="23" t="s">
        <v>91</v>
      </c>
      <c r="G422" s="23" t="s">
        <v>5348</v>
      </c>
      <c r="H422" s="23" t="s">
        <v>5518</v>
      </c>
      <c r="I422" s="23">
        <v>845</v>
      </c>
      <c r="J422" s="23" t="s">
        <v>1109</v>
      </c>
      <c r="K422" s="23">
        <v>0</v>
      </c>
      <c r="L422" s="23">
        <v>5000</v>
      </c>
      <c r="M4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22" s="23" t="s">
        <v>4256</v>
      </c>
      <c r="O422" s="23" t="s">
        <v>1123</v>
      </c>
      <c r="P422" s="23" t="s">
        <v>560</v>
      </c>
      <c r="Q422" s="23">
        <v>800</v>
      </c>
      <c r="R4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2" s="77">
        <v>44986</v>
      </c>
      <c r="U422" s="23">
        <v>5</v>
      </c>
      <c r="V422" s="23" t="s">
        <v>433</v>
      </c>
      <c r="W422" s="23" t="s">
        <v>5858</v>
      </c>
      <c r="Z422" s="10"/>
      <c r="AA422" s="32" t="str" cm="1">
        <f t="array" ref="AA422">IFERROR(TRANSPOSE(_xlfn._xlws.SORT(_xlfn.UNIQUE(_xlfn._xlws.FILTER(idTable[[Sub System Class]:[Sub System Class]],(idTable[[Asset Category]:[Asset Category]]=$N422)* (idTable[[Sub System Type]:[Sub System Type]]=$O422))))),"")</f>
        <v>All</v>
      </c>
      <c r="AJ422" s="32" cm="1">
        <f t="array" ref="AJ422:AW422">IFERROR(TRANSPOSE(_xlfn._xlws.SORT(_xlfn.UNIQUE(_xlfn._xlws.FILTER(idTable[[Equipment Size]:[Equipment Size]],(idTable[[Asset Category]:[Asset Category]]=$N422)* (idTable[[Sub System Type]:[Sub System Type]]=$O422)*(idTable[[Sub System Class]:[Sub System Class]]=$P422))))),"")</f>
        <v>200</v>
      </c>
      <c r="AK422" s="32">
        <v>400</v>
      </c>
      <c r="AL422" s="32">
        <v>600</v>
      </c>
      <c r="AM422" s="32">
        <v>800</v>
      </c>
      <c r="AN422" s="32">
        <v>1000</v>
      </c>
      <c r="AO422" s="32">
        <v>1200</v>
      </c>
      <c r="AP422" s="32">
        <v>1500</v>
      </c>
      <c r="AQ422" s="32">
        <v>2000</v>
      </c>
      <c r="AR422" s="32">
        <v>2400</v>
      </c>
      <c r="AS422" s="32">
        <v>3000</v>
      </c>
      <c r="AT422" s="32">
        <v>3600</v>
      </c>
      <c r="AU422" s="32">
        <v>4800</v>
      </c>
      <c r="AV422" s="32">
        <v>6000</v>
      </c>
      <c r="AW422" s="32">
        <v>7200</v>
      </c>
      <c r="BG422" s="32"/>
    </row>
    <row r="423" spans="1:59" x14ac:dyDescent="0.3">
      <c r="A423" s="32" t="s">
        <v>210</v>
      </c>
      <c r="B423" s="23" t="s">
        <v>5490</v>
      </c>
      <c r="C423" s="23" t="s">
        <v>81</v>
      </c>
      <c r="D423" s="23" t="s">
        <v>212</v>
      </c>
      <c r="E423" s="23" t="s">
        <v>90</v>
      </c>
      <c r="F423" s="23" t="s">
        <v>91</v>
      </c>
      <c r="G423" s="23" t="s">
        <v>5348</v>
      </c>
      <c r="H423" s="23" t="s">
        <v>5519</v>
      </c>
      <c r="I423" s="23">
        <v>400</v>
      </c>
      <c r="J423" s="23" t="s">
        <v>1109</v>
      </c>
      <c r="K423" s="23">
        <v>0</v>
      </c>
      <c r="L423" s="23">
        <v>5000</v>
      </c>
      <c r="M4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23" s="23" t="s">
        <v>4256</v>
      </c>
      <c r="O423" s="23" t="s">
        <v>1123</v>
      </c>
      <c r="P423" s="23" t="s">
        <v>560</v>
      </c>
      <c r="Q423" s="23">
        <v>400</v>
      </c>
      <c r="R4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3" s="77">
        <v>44986</v>
      </c>
      <c r="U423" s="23">
        <v>5</v>
      </c>
      <c r="V423" s="23" t="s">
        <v>433</v>
      </c>
      <c r="W423" s="23" t="s">
        <v>5781</v>
      </c>
      <c r="Z423" s="10"/>
      <c r="AA423" s="32" t="str" cm="1">
        <f t="array" ref="AA423">IFERROR(TRANSPOSE(_xlfn._xlws.SORT(_xlfn.UNIQUE(_xlfn._xlws.FILTER(idTable[[Sub System Class]:[Sub System Class]],(idTable[[Asset Category]:[Asset Category]]=$N423)* (idTable[[Sub System Type]:[Sub System Type]]=$O423))))),"")</f>
        <v>All</v>
      </c>
      <c r="AJ423" s="32" cm="1">
        <f t="array" ref="AJ423:AW423">IFERROR(TRANSPOSE(_xlfn._xlws.SORT(_xlfn.UNIQUE(_xlfn._xlws.FILTER(idTable[[Equipment Size]:[Equipment Size]],(idTable[[Asset Category]:[Asset Category]]=$N423)* (idTable[[Sub System Type]:[Sub System Type]]=$O423)*(idTable[[Sub System Class]:[Sub System Class]]=$P423))))),"")</f>
        <v>200</v>
      </c>
      <c r="AK423" s="32">
        <v>400</v>
      </c>
      <c r="AL423" s="32">
        <v>600</v>
      </c>
      <c r="AM423" s="32">
        <v>800</v>
      </c>
      <c r="AN423" s="32">
        <v>1000</v>
      </c>
      <c r="AO423" s="32">
        <v>1200</v>
      </c>
      <c r="AP423" s="32">
        <v>1500</v>
      </c>
      <c r="AQ423" s="32">
        <v>2000</v>
      </c>
      <c r="AR423" s="32">
        <v>2400</v>
      </c>
      <c r="AS423" s="32">
        <v>3000</v>
      </c>
      <c r="AT423" s="32">
        <v>3600</v>
      </c>
      <c r="AU423" s="32">
        <v>4800</v>
      </c>
      <c r="AV423" s="32">
        <v>6000</v>
      </c>
      <c r="AW423" s="32">
        <v>7200</v>
      </c>
      <c r="BG423" s="32"/>
    </row>
    <row r="424" spans="1:59" x14ac:dyDescent="0.3">
      <c r="A424" s="32" t="s">
        <v>210</v>
      </c>
      <c r="B424" s="23" t="s">
        <v>5491</v>
      </c>
      <c r="C424" s="23" t="s">
        <v>81</v>
      </c>
      <c r="D424" s="23" t="s">
        <v>212</v>
      </c>
      <c r="E424" s="23" t="s">
        <v>90</v>
      </c>
      <c r="F424" s="23" t="s">
        <v>91</v>
      </c>
      <c r="G424" s="23" t="s">
        <v>5348</v>
      </c>
      <c r="H424" s="23" t="s">
        <v>5520</v>
      </c>
      <c r="I424" s="23">
        <v>740</v>
      </c>
      <c r="J424" s="23" t="s">
        <v>1109</v>
      </c>
      <c r="K424" s="23">
        <v>0</v>
      </c>
      <c r="L424" s="23">
        <v>5000</v>
      </c>
      <c r="M4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24" s="23" t="s">
        <v>4256</v>
      </c>
      <c r="O424" s="23" t="s">
        <v>1123</v>
      </c>
      <c r="P424" s="23" t="s">
        <v>560</v>
      </c>
      <c r="Q424" s="23">
        <v>800</v>
      </c>
      <c r="R4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4" s="77">
        <v>44986</v>
      </c>
      <c r="U424" s="23">
        <v>5</v>
      </c>
      <c r="V424" s="23" t="s">
        <v>433</v>
      </c>
      <c r="W424" s="23" t="s">
        <v>5859</v>
      </c>
      <c r="Z424" s="10"/>
      <c r="AA424" s="32" t="str" cm="1">
        <f t="array" ref="AA424">IFERROR(TRANSPOSE(_xlfn._xlws.SORT(_xlfn.UNIQUE(_xlfn._xlws.FILTER(idTable[[Sub System Class]:[Sub System Class]],(idTable[[Asset Category]:[Asset Category]]=$N424)* (idTable[[Sub System Type]:[Sub System Type]]=$O424))))),"")</f>
        <v>All</v>
      </c>
      <c r="AJ424" s="32" cm="1">
        <f t="array" ref="AJ424:AW424">IFERROR(TRANSPOSE(_xlfn._xlws.SORT(_xlfn.UNIQUE(_xlfn._xlws.FILTER(idTable[[Equipment Size]:[Equipment Size]],(idTable[[Asset Category]:[Asset Category]]=$N424)* (idTable[[Sub System Type]:[Sub System Type]]=$O424)*(idTable[[Sub System Class]:[Sub System Class]]=$P424))))),"")</f>
        <v>200</v>
      </c>
      <c r="AK424" s="32">
        <v>400</v>
      </c>
      <c r="AL424" s="32">
        <v>600</v>
      </c>
      <c r="AM424" s="32">
        <v>800</v>
      </c>
      <c r="AN424" s="32">
        <v>1000</v>
      </c>
      <c r="AO424" s="32">
        <v>1200</v>
      </c>
      <c r="AP424" s="32">
        <v>1500</v>
      </c>
      <c r="AQ424" s="32">
        <v>2000</v>
      </c>
      <c r="AR424" s="32">
        <v>2400</v>
      </c>
      <c r="AS424" s="32">
        <v>3000</v>
      </c>
      <c r="AT424" s="32">
        <v>3600</v>
      </c>
      <c r="AU424" s="32">
        <v>4800</v>
      </c>
      <c r="AV424" s="32">
        <v>6000</v>
      </c>
      <c r="AW424" s="32">
        <v>7200</v>
      </c>
      <c r="BG424" s="32"/>
    </row>
    <row r="425" spans="1:59" x14ac:dyDescent="0.3">
      <c r="A425" s="32" t="s">
        <v>210</v>
      </c>
      <c r="B425" s="23" t="s">
        <v>5492</v>
      </c>
      <c r="C425" s="23" t="s">
        <v>81</v>
      </c>
      <c r="D425" s="23" t="s">
        <v>212</v>
      </c>
      <c r="E425" s="23" t="s">
        <v>90</v>
      </c>
      <c r="F425" s="23" t="s">
        <v>91</v>
      </c>
      <c r="G425" s="23" t="s">
        <v>5348</v>
      </c>
      <c r="H425" s="61"/>
      <c r="I425" s="61">
        <v>1050</v>
      </c>
      <c r="J425" s="23" t="s">
        <v>1109</v>
      </c>
      <c r="K425" s="61">
        <v>0</v>
      </c>
      <c r="L425" s="23">
        <v>5000</v>
      </c>
      <c r="M4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425" s="23" t="s">
        <v>4256</v>
      </c>
      <c r="O425" s="23" t="s">
        <v>1123</v>
      </c>
      <c r="P425" s="23" t="s">
        <v>560</v>
      </c>
      <c r="Q425" s="23">
        <v>1000</v>
      </c>
      <c r="R4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5" s="77">
        <v>44986</v>
      </c>
      <c r="U425" s="23">
        <v>5</v>
      </c>
      <c r="V425" s="23" t="s">
        <v>433</v>
      </c>
      <c r="W425" s="23" t="s">
        <v>5859</v>
      </c>
      <c r="Z425" s="10"/>
      <c r="AA425" s="32" t="str" cm="1">
        <f t="array" ref="AA425">IFERROR(TRANSPOSE(_xlfn._xlws.SORT(_xlfn.UNIQUE(_xlfn._xlws.FILTER(idTable[[Sub System Class]:[Sub System Class]],(idTable[[Asset Category]:[Asset Category]]=$N425)* (idTable[[Sub System Type]:[Sub System Type]]=$O425))))),"")</f>
        <v>All</v>
      </c>
      <c r="AJ425" s="32" cm="1">
        <f t="array" ref="AJ425:AW425">IFERROR(TRANSPOSE(_xlfn._xlws.SORT(_xlfn.UNIQUE(_xlfn._xlws.FILTER(idTable[[Equipment Size]:[Equipment Size]],(idTable[[Asset Category]:[Asset Category]]=$N425)* (idTable[[Sub System Type]:[Sub System Type]]=$O425)*(idTable[[Sub System Class]:[Sub System Class]]=$P425))))),"")</f>
        <v>200</v>
      </c>
      <c r="AK425" s="32">
        <v>400</v>
      </c>
      <c r="AL425" s="32">
        <v>600</v>
      </c>
      <c r="AM425" s="32">
        <v>800</v>
      </c>
      <c r="AN425" s="32">
        <v>1000</v>
      </c>
      <c r="AO425" s="32">
        <v>1200</v>
      </c>
      <c r="AP425" s="32">
        <v>1500</v>
      </c>
      <c r="AQ425" s="32">
        <v>2000</v>
      </c>
      <c r="AR425" s="32">
        <v>2400</v>
      </c>
      <c r="AS425" s="32">
        <v>3000</v>
      </c>
      <c r="AT425" s="32">
        <v>3600</v>
      </c>
      <c r="AU425" s="32">
        <v>4800</v>
      </c>
      <c r="AV425" s="32">
        <v>6000</v>
      </c>
      <c r="AW425" s="32">
        <v>7200</v>
      </c>
      <c r="BG425" s="32"/>
    </row>
    <row r="426" spans="1:59" x14ac:dyDescent="0.3">
      <c r="A426" s="32" t="s">
        <v>210</v>
      </c>
      <c r="B426" s="23" t="s">
        <v>5493</v>
      </c>
      <c r="C426" s="23" t="s">
        <v>81</v>
      </c>
      <c r="D426" s="23" t="s">
        <v>212</v>
      </c>
      <c r="E426" s="23" t="s">
        <v>90</v>
      </c>
      <c r="F426" s="23" t="s">
        <v>91</v>
      </c>
      <c r="G426" s="23" t="s">
        <v>5348</v>
      </c>
      <c r="H426" s="61"/>
      <c r="I426" s="61">
        <v>420</v>
      </c>
      <c r="J426" s="23" t="s">
        <v>1109</v>
      </c>
      <c r="K426" s="61">
        <v>0</v>
      </c>
      <c r="L426" s="23">
        <v>5000</v>
      </c>
      <c r="M4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26" s="23" t="s">
        <v>4256</v>
      </c>
      <c r="O426" s="23" t="s">
        <v>1123</v>
      </c>
      <c r="P426" s="23" t="s">
        <v>560</v>
      </c>
      <c r="Q426" s="23">
        <v>400</v>
      </c>
      <c r="R4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6" s="77">
        <v>44986</v>
      </c>
      <c r="U426" s="23">
        <v>5</v>
      </c>
      <c r="V426" s="23" t="s">
        <v>433</v>
      </c>
      <c r="W426" s="23" t="s">
        <v>5860</v>
      </c>
      <c r="Z426" s="10"/>
      <c r="AA426" s="32" t="str" cm="1">
        <f t="array" ref="AA426">IFERROR(TRANSPOSE(_xlfn._xlws.SORT(_xlfn.UNIQUE(_xlfn._xlws.FILTER(idTable[[Sub System Class]:[Sub System Class]],(idTable[[Asset Category]:[Asset Category]]=$N426)* (idTable[[Sub System Type]:[Sub System Type]]=$O426))))),"")</f>
        <v>All</v>
      </c>
      <c r="AJ426" s="32" cm="1">
        <f t="array" ref="AJ426:AW426">IFERROR(TRANSPOSE(_xlfn._xlws.SORT(_xlfn.UNIQUE(_xlfn._xlws.FILTER(idTable[[Equipment Size]:[Equipment Size]],(idTable[[Asset Category]:[Asset Category]]=$N426)* (idTable[[Sub System Type]:[Sub System Type]]=$O426)*(idTable[[Sub System Class]:[Sub System Class]]=$P426))))),"")</f>
        <v>200</v>
      </c>
      <c r="AK426" s="32">
        <v>400</v>
      </c>
      <c r="AL426" s="32">
        <v>600</v>
      </c>
      <c r="AM426" s="32">
        <v>800</v>
      </c>
      <c r="AN426" s="32">
        <v>1000</v>
      </c>
      <c r="AO426" s="32">
        <v>1200</v>
      </c>
      <c r="AP426" s="32">
        <v>1500</v>
      </c>
      <c r="AQ426" s="32">
        <v>2000</v>
      </c>
      <c r="AR426" s="32">
        <v>2400</v>
      </c>
      <c r="AS426" s="32">
        <v>3000</v>
      </c>
      <c r="AT426" s="32">
        <v>3600</v>
      </c>
      <c r="AU426" s="32">
        <v>4800</v>
      </c>
      <c r="AV426" s="32">
        <v>6000</v>
      </c>
      <c r="AW426" s="32">
        <v>7200</v>
      </c>
      <c r="BG426" s="32"/>
    </row>
    <row r="427" spans="1:59" x14ac:dyDescent="0.3">
      <c r="A427" s="32" t="s">
        <v>210</v>
      </c>
      <c r="B427" s="23" t="s">
        <v>5494</v>
      </c>
      <c r="C427" s="23" t="s">
        <v>81</v>
      </c>
      <c r="D427" s="23" t="s">
        <v>212</v>
      </c>
      <c r="E427" s="23" t="s">
        <v>90</v>
      </c>
      <c r="F427" s="23" t="s">
        <v>91</v>
      </c>
      <c r="G427" s="23" t="s">
        <v>5348</v>
      </c>
      <c r="H427" s="23" t="s">
        <v>5521</v>
      </c>
      <c r="I427" s="23">
        <v>1300</v>
      </c>
      <c r="J427" s="23" t="s">
        <v>1109</v>
      </c>
      <c r="K427" s="23">
        <v>0</v>
      </c>
      <c r="L427" s="23">
        <v>5000</v>
      </c>
      <c r="M4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H-VAV-NO--1200</v>
      </c>
      <c r="N427" s="23" t="s">
        <v>4256</v>
      </c>
      <c r="O427" s="23" t="s">
        <v>1123</v>
      </c>
      <c r="P427" s="23" t="s">
        <v>560</v>
      </c>
      <c r="Q427" s="23">
        <v>1200</v>
      </c>
      <c r="R4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7" s="77">
        <v>44986</v>
      </c>
      <c r="U427" s="23">
        <v>5</v>
      </c>
      <c r="V427" s="23" t="s">
        <v>433</v>
      </c>
      <c r="W427" s="23" t="s">
        <v>5782</v>
      </c>
      <c r="Z427" s="10"/>
      <c r="AA427" s="32" t="str" cm="1">
        <f t="array" ref="AA427">IFERROR(TRANSPOSE(_xlfn._xlws.SORT(_xlfn.UNIQUE(_xlfn._xlws.FILTER(idTable[[Sub System Class]:[Sub System Class]],(idTable[[Asset Category]:[Asset Category]]=$N427)* (idTable[[Sub System Type]:[Sub System Type]]=$O427))))),"")</f>
        <v>All</v>
      </c>
      <c r="AJ427" s="32" cm="1">
        <f t="array" ref="AJ427:AW427">IFERROR(TRANSPOSE(_xlfn._xlws.SORT(_xlfn.UNIQUE(_xlfn._xlws.FILTER(idTable[[Equipment Size]:[Equipment Size]],(idTable[[Asset Category]:[Asset Category]]=$N427)* (idTable[[Sub System Type]:[Sub System Type]]=$O427)*(idTable[[Sub System Class]:[Sub System Class]]=$P427))))),"")</f>
        <v>200</v>
      </c>
      <c r="AK427" s="32">
        <v>400</v>
      </c>
      <c r="AL427" s="32">
        <v>600</v>
      </c>
      <c r="AM427" s="32">
        <v>800</v>
      </c>
      <c r="AN427" s="32">
        <v>1000</v>
      </c>
      <c r="AO427" s="32">
        <v>1200</v>
      </c>
      <c r="AP427" s="32">
        <v>1500</v>
      </c>
      <c r="AQ427" s="32">
        <v>2000</v>
      </c>
      <c r="AR427" s="32">
        <v>2400</v>
      </c>
      <c r="AS427" s="32">
        <v>3000</v>
      </c>
      <c r="AT427" s="32">
        <v>3600</v>
      </c>
      <c r="AU427" s="32">
        <v>4800</v>
      </c>
      <c r="AV427" s="32">
        <v>6000</v>
      </c>
      <c r="AW427" s="32">
        <v>7200</v>
      </c>
      <c r="BG427" s="32"/>
    </row>
    <row r="428" spans="1:59" x14ac:dyDescent="0.3">
      <c r="A428" s="32" t="s">
        <v>210</v>
      </c>
      <c r="B428" s="23" t="s">
        <v>5495</v>
      </c>
      <c r="C428" s="23" t="s">
        <v>81</v>
      </c>
      <c r="D428" s="23" t="s">
        <v>212</v>
      </c>
      <c r="E428" s="23" t="s">
        <v>90</v>
      </c>
      <c r="F428" s="23" t="s">
        <v>91</v>
      </c>
      <c r="G428" s="23" t="s">
        <v>5348</v>
      </c>
      <c r="H428" s="23" t="s">
        <v>5522</v>
      </c>
      <c r="I428" s="23">
        <v>270</v>
      </c>
      <c r="J428" s="23" t="s">
        <v>1109</v>
      </c>
      <c r="K428" s="23">
        <v>1.34</v>
      </c>
      <c r="L428" s="23">
        <v>5000</v>
      </c>
      <c r="M4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428" s="23" t="s">
        <v>4256</v>
      </c>
      <c r="O428" s="23" t="s">
        <v>1107</v>
      </c>
      <c r="P428" s="23" t="s">
        <v>560</v>
      </c>
      <c r="Q428" s="23">
        <v>200</v>
      </c>
      <c r="R4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8" s="77">
        <v>44986</v>
      </c>
      <c r="U428" s="23">
        <v>5</v>
      </c>
      <c r="V428" s="23" t="s">
        <v>433</v>
      </c>
      <c r="W428" s="23" t="s">
        <v>5861</v>
      </c>
      <c r="Z428" s="10"/>
      <c r="AA428" s="32" t="str" cm="1">
        <f t="array" ref="AA428">IFERROR(TRANSPOSE(_xlfn._xlws.SORT(_xlfn.UNIQUE(_xlfn._xlws.FILTER(idTable[[Sub System Class]:[Sub System Class]],(idTable[[Asset Category]:[Asset Category]]=$N428)* (idTable[[Sub System Type]:[Sub System Type]]=$O428))))),"")</f>
        <v>All</v>
      </c>
      <c r="AJ428" s="32" cm="1">
        <f t="array" ref="AJ428:AW428">IFERROR(TRANSPOSE(_xlfn._xlws.SORT(_xlfn.UNIQUE(_xlfn._xlws.FILTER(idTable[[Equipment Size]:[Equipment Size]],(idTable[[Asset Category]:[Asset Category]]=$N428)* (idTable[[Sub System Type]:[Sub System Type]]=$O428)*(idTable[[Sub System Class]:[Sub System Class]]=$P428))))),"")</f>
        <v>200</v>
      </c>
      <c r="AK428" s="32">
        <v>400</v>
      </c>
      <c r="AL428" s="32">
        <v>600</v>
      </c>
      <c r="AM428" s="32">
        <v>800</v>
      </c>
      <c r="AN428" s="32">
        <v>1000</v>
      </c>
      <c r="AO428" s="32">
        <v>1200</v>
      </c>
      <c r="AP428" s="32">
        <v>1500</v>
      </c>
      <c r="AQ428" s="32">
        <v>2000</v>
      </c>
      <c r="AR428" s="32">
        <v>2400</v>
      </c>
      <c r="AS428" s="32">
        <v>3000</v>
      </c>
      <c r="AT428" s="32">
        <v>3600</v>
      </c>
      <c r="AU428" s="32">
        <v>4800</v>
      </c>
      <c r="AV428" s="32">
        <v>6000</v>
      </c>
      <c r="AW428" s="32">
        <v>7200</v>
      </c>
      <c r="BG428" s="32"/>
    </row>
    <row r="429" spans="1:59" x14ac:dyDescent="0.3">
      <c r="A429" s="32" t="s">
        <v>210</v>
      </c>
      <c r="B429" s="23" t="s">
        <v>5500</v>
      </c>
      <c r="C429" s="23" t="s">
        <v>81</v>
      </c>
      <c r="D429" s="23" t="s">
        <v>212</v>
      </c>
      <c r="E429" s="23" t="s">
        <v>90</v>
      </c>
      <c r="F429" s="23" t="s">
        <v>91</v>
      </c>
      <c r="G429" s="23" t="s">
        <v>5348</v>
      </c>
      <c r="H429" s="23" t="s">
        <v>5523</v>
      </c>
      <c r="I429" s="23">
        <v>845</v>
      </c>
      <c r="J429" s="23" t="s">
        <v>1109</v>
      </c>
      <c r="K429" s="23">
        <v>0</v>
      </c>
      <c r="L429" s="23">
        <v>5000</v>
      </c>
      <c r="M4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29" s="23" t="s">
        <v>4256</v>
      </c>
      <c r="O429" s="23" t="s">
        <v>1123</v>
      </c>
      <c r="P429" s="23" t="s">
        <v>560</v>
      </c>
      <c r="Q429" s="23">
        <v>800</v>
      </c>
      <c r="R4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2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29" s="77">
        <v>44986</v>
      </c>
      <c r="U429" s="23">
        <v>5</v>
      </c>
      <c r="V429" s="23" t="s">
        <v>433</v>
      </c>
      <c r="W429" s="23" t="s">
        <v>5862</v>
      </c>
      <c r="Z429" s="10"/>
      <c r="AA429" s="32" t="str" cm="1">
        <f t="array" ref="AA429">IFERROR(TRANSPOSE(_xlfn._xlws.SORT(_xlfn.UNIQUE(_xlfn._xlws.FILTER(idTable[[Sub System Class]:[Sub System Class]],(idTable[[Asset Category]:[Asset Category]]=$N429)* (idTable[[Sub System Type]:[Sub System Type]]=$O429))))),"")</f>
        <v>All</v>
      </c>
      <c r="AJ429" s="32" cm="1">
        <f t="array" ref="AJ429:AW429">IFERROR(TRANSPOSE(_xlfn._xlws.SORT(_xlfn.UNIQUE(_xlfn._xlws.FILTER(idTable[[Equipment Size]:[Equipment Size]],(idTable[[Asset Category]:[Asset Category]]=$N429)* (idTable[[Sub System Type]:[Sub System Type]]=$O429)*(idTable[[Sub System Class]:[Sub System Class]]=$P429))))),"")</f>
        <v>200</v>
      </c>
      <c r="AK429" s="32">
        <v>400</v>
      </c>
      <c r="AL429" s="32">
        <v>600</v>
      </c>
      <c r="AM429" s="32">
        <v>800</v>
      </c>
      <c r="AN429" s="32">
        <v>1000</v>
      </c>
      <c r="AO429" s="32">
        <v>1200</v>
      </c>
      <c r="AP429" s="32">
        <v>1500</v>
      </c>
      <c r="AQ429" s="32">
        <v>2000</v>
      </c>
      <c r="AR429" s="32">
        <v>2400</v>
      </c>
      <c r="AS429" s="32">
        <v>3000</v>
      </c>
      <c r="AT429" s="32">
        <v>3600</v>
      </c>
      <c r="AU429" s="32">
        <v>4800</v>
      </c>
      <c r="AV429" s="32">
        <v>6000</v>
      </c>
      <c r="AW429" s="32">
        <v>7200</v>
      </c>
      <c r="BG429" s="32"/>
    </row>
    <row r="430" spans="1:59" x14ac:dyDescent="0.3">
      <c r="A430" s="32" t="s">
        <v>210</v>
      </c>
      <c r="B430" s="23" t="s">
        <v>5501</v>
      </c>
      <c r="C430" s="23" t="s">
        <v>81</v>
      </c>
      <c r="D430" s="23" t="s">
        <v>212</v>
      </c>
      <c r="E430" s="23" t="s">
        <v>90</v>
      </c>
      <c r="F430" s="23" t="s">
        <v>91</v>
      </c>
      <c r="G430" s="23" t="s">
        <v>5348</v>
      </c>
      <c r="H430" s="23" t="s">
        <v>5524</v>
      </c>
      <c r="I430" s="23">
        <v>835</v>
      </c>
      <c r="J430" s="23" t="s">
        <v>1109</v>
      </c>
      <c r="K430" s="23">
        <v>0</v>
      </c>
      <c r="L430" s="23">
        <v>5000</v>
      </c>
      <c r="M4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30" s="23" t="s">
        <v>4256</v>
      </c>
      <c r="O430" s="23" t="s">
        <v>1123</v>
      </c>
      <c r="P430" s="23" t="s">
        <v>560</v>
      </c>
      <c r="Q430" s="23">
        <v>800</v>
      </c>
      <c r="R4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0" s="77">
        <v>44986</v>
      </c>
      <c r="U430" s="23">
        <v>5</v>
      </c>
      <c r="V430" s="23" t="s">
        <v>433</v>
      </c>
      <c r="W430" s="23" t="s">
        <v>5863</v>
      </c>
      <c r="Z430" s="10"/>
      <c r="AA430" s="32" t="str" cm="1">
        <f t="array" ref="AA430">IFERROR(TRANSPOSE(_xlfn._xlws.SORT(_xlfn.UNIQUE(_xlfn._xlws.FILTER(idTable[[Sub System Class]:[Sub System Class]],(idTable[[Asset Category]:[Asset Category]]=$N430)* (idTable[[Sub System Type]:[Sub System Type]]=$O430))))),"")</f>
        <v>All</v>
      </c>
      <c r="AJ430" s="32" cm="1">
        <f t="array" ref="AJ430:AW430">IFERROR(TRANSPOSE(_xlfn._xlws.SORT(_xlfn.UNIQUE(_xlfn._xlws.FILTER(idTable[[Equipment Size]:[Equipment Size]],(idTable[[Asset Category]:[Asset Category]]=$N430)* (idTable[[Sub System Type]:[Sub System Type]]=$O430)*(idTable[[Sub System Class]:[Sub System Class]]=$P430))))),"")</f>
        <v>200</v>
      </c>
      <c r="AK430" s="32">
        <v>400</v>
      </c>
      <c r="AL430" s="32">
        <v>600</v>
      </c>
      <c r="AM430" s="32">
        <v>800</v>
      </c>
      <c r="AN430" s="32">
        <v>1000</v>
      </c>
      <c r="AO430" s="32">
        <v>1200</v>
      </c>
      <c r="AP430" s="32">
        <v>1500</v>
      </c>
      <c r="AQ430" s="32">
        <v>2000</v>
      </c>
      <c r="AR430" s="32">
        <v>2400</v>
      </c>
      <c r="AS430" s="32">
        <v>3000</v>
      </c>
      <c r="AT430" s="32">
        <v>3600</v>
      </c>
      <c r="AU430" s="32">
        <v>4800</v>
      </c>
      <c r="AV430" s="32">
        <v>6000</v>
      </c>
      <c r="AW430" s="32">
        <v>7200</v>
      </c>
      <c r="BG430" s="32"/>
    </row>
    <row r="431" spans="1:59" x14ac:dyDescent="0.3">
      <c r="A431" s="32" t="s">
        <v>210</v>
      </c>
      <c r="B431" s="23" t="s">
        <v>5498</v>
      </c>
      <c r="C431" s="23" t="s">
        <v>81</v>
      </c>
      <c r="D431" s="23" t="s">
        <v>212</v>
      </c>
      <c r="E431" s="23" t="s">
        <v>90</v>
      </c>
      <c r="F431" s="23" t="s">
        <v>91</v>
      </c>
      <c r="G431" s="23" t="s">
        <v>5348</v>
      </c>
      <c r="H431" s="23" t="s">
        <v>5525</v>
      </c>
      <c r="I431" s="23">
        <v>455</v>
      </c>
      <c r="J431" s="23" t="s">
        <v>1109</v>
      </c>
      <c r="K431" s="23">
        <v>0</v>
      </c>
      <c r="L431" s="23">
        <v>5000</v>
      </c>
      <c r="M4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31" s="23" t="s">
        <v>4256</v>
      </c>
      <c r="O431" s="23" t="s">
        <v>1123</v>
      </c>
      <c r="P431" s="23" t="s">
        <v>560</v>
      </c>
      <c r="Q431" s="23">
        <v>400</v>
      </c>
      <c r="R4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1" s="77">
        <v>44986</v>
      </c>
      <c r="U431" s="23">
        <v>5</v>
      </c>
      <c r="V431" s="23" t="s">
        <v>475</v>
      </c>
      <c r="W431" s="23" t="s">
        <v>5783</v>
      </c>
      <c r="Z431" s="10"/>
      <c r="AA431" s="32" t="str" cm="1">
        <f t="array" ref="AA431">IFERROR(TRANSPOSE(_xlfn._xlws.SORT(_xlfn.UNIQUE(_xlfn._xlws.FILTER(idTable[[Sub System Class]:[Sub System Class]],(idTable[[Asset Category]:[Asset Category]]=$N431)* (idTable[[Sub System Type]:[Sub System Type]]=$O431))))),"")</f>
        <v>All</v>
      </c>
      <c r="AJ431" s="32" cm="1">
        <f t="array" ref="AJ431:AW431">IFERROR(TRANSPOSE(_xlfn._xlws.SORT(_xlfn.UNIQUE(_xlfn._xlws.FILTER(idTable[[Equipment Size]:[Equipment Size]],(idTable[[Asset Category]:[Asset Category]]=$N431)* (idTable[[Sub System Type]:[Sub System Type]]=$O431)*(idTable[[Sub System Class]:[Sub System Class]]=$P431))))),"")</f>
        <v>200</v>
      </c>
      <c r="AK431" s="32">
        <v>400</v>
      </c>
      <c r="AL431" s="32">
        <v>600</v>
      </c>
      <c r="AM431" s="32">
        <v>800</v>
      </c>
      <c r="AN431" s="32">
        <v>1000</v>
      </c>
      <c r="AO431" s="32">
        <v>1200</v>
      </c>
      <c r="AP431" s="32">
        <v>1500</v>
      </c>
      <c r="AQ431" s="32">
        <v>2000</v>
      </c>
      <c r="AR431" s="32">
        <v>2400</v>
      </c>
      <c r="AS431" s="32">
        <v>3000</v>
      </c>
      <c r="AT431" s="32">
        <v>3600</v>
      </c>
      <c r="AU431" s="32">
        <v>4800</v>
      </c>
      <c r="AV431" s="32">
        <v>6000</v>
      </c>
      <c r="AW431" s="32">
        <v>7200</v>
      </c>
      <c r="BG431" s="32"/>
    </row>
    <row r="432" spans="1:59" x14ac:dyDescent="0.3">
      <c r="A432" s="32" t="s">
        <v>210</v>
      </c>
      <c r="B432" s="23" t="s">
        <v>5499</v>
      </c>
      <c r="C432" s="23" t="s">
        <v>81</v>
      </c>
      <c r="D432" s="23" t="s">
        <v>212</v>
      </c>
      <c r="E432" s="23" t="s">
        <v>90</v>
      </c>
      <c r="F432" s="23" t="s">
        <v>91</v>
      </c>
      <c r="G432" s="23" t="s">
        <v>5348</v>
      </c>
      <c r="H432" s="23" t="s">
        <v>5944</v>
      </c>
      <c r="I432" s="61">
        <v>1010</v>
      </c>
      <c r="J432" s="23" t="s">
        <v>1109</v>
      </c>
      <c r="K432" s="61">
        <f>5*1.34</f>
        <v>6.7</v>
      </c>
      <c r="L432" s="23">
        <v>5000</v>
      </c>
      <c r="M4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432" s="23" t="s">
        <v>4256</v>
      </c>
      <c r="O432" s="23" t="s">
        <v>1107</v>
      </c>
      <c r="P432" s="23" t="s">
        <v>560</v>
      </c>
      <c r="Q432" s="23">
        <v>1000</v>
      </c>
      <c r="R4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2" s="77">
        <v>44986</v>
      </c>
      <c r="U432" s="23">
        <v>5</v>
      </c>
      <c r="V432" s="23" t="s">
        <v>475</v>
      </c>
      <c r="W432" s="23" t="s">
        <v>5783</v>
      </c>
      <c r="Z432" s="10"/>
      <c r="AA432" s="32" t="str" cm="1">
        <f t="array" ref="AA432">IFERROR(TRANSPOSE(_xlfn._xlws.SORT(_xlfn.UNIQUE(_xlfn._xlws.FILTER(idTable[[Sub System Class]:[Sub System Class]],(idTable[[Asset Category]:[Asset Category]]=$N432)* (idTable[[Sub System Type]:[Sub System Type]]=$O432))))),"")</f>
        <v>All</v>
      </c>
      <c r="AJ432" s="32" cm="1">
        <f t="array" ref="AJ432:AW432">IFERROR(TRANSPOSE(_xlfn._xlws.SORT(_xlfn.UNIQUE(_xlfn._xlws.FILTER(idTable[[Equipment Size]:[Equipment Size]],(idTable[[Asset Category]:[Asset Category]]=$N432)* (idTable[[Sub System Type]:[Sub System Type]]=$O432)*(idTable[[Sub System Class]:[Sub System Class]]=$P432))))),"")</f>
        <v>200</v>
      </c>
      <c r="AK432" s="32">
        <v>400</v>
      </c>
      <c r="AL432" s="32">
        <v>600</v>
      </c>
      <c r="AM432" s="32">
        <v>800</v>
      </c>
      <c r="AN432" s="32">
        <v>1000</v>
      </c>
      <c r="AO432" s="32">
        <v>1200</v>
      </c>
      <c r="AP432" s="32">
        <v>1500</v>
      </c>
      <c r="AQ432" s="32">
        <v>2000</v>
      </c>
      <c r="AR432" s="32">
        <v>2400</v>
      </c>
      <c r="AS432" s="32">
        <v>3000</v>
      </c>
      <c r="AT432" s="32">
        <v>3600</v>
      </c>
      <c r="AU432" s="32">
        <v>4800</v>
      </c>
      <c r="AV432" s="32">
        <v>6000</v>
      </c>
      <c r="AW432" s="32">
        <v>7200</v>
      </c>
      <c r="BG432" s="32"/>
    </row>
    <row r="433" spans="1:59" x14ac:dyDescent="0.3">
      <c r="A433" s="32" t="s">
        <v>210</v>
      </c>
      <c r="B433" s="23" t="s">
        <v>5496</v>
      </c>
      <c r="C433" s="23" t="s">
        <v>81</v>
      </c>
      <c r="D433" s="23" t="s">
        <v>212</v>
      </c>
      <c r="E433" s="23" t="s">
        <v>90</v>
      </c>
      <c r="F433" s="23" t="s">
        <v>91</v>
      </c>
      <c r="G433" s="23" t="s">
        <v>5348</v>
      </c>
      <c r="H433" s="23" t="s">
        <v>5945</v>
      </c>
      <c r="I433" s="61">
        <v>370</v>
      </c>
      <c r="J433" s="23" t="s">
        <v>1109</v>
      </c>
      <c r="K433" s="61">
        <f>2*1.34</f>
        <v>2.68</v>
      </c>
      <c r="L433" s="23">
        <v>5000</v>
      </c>
      <c r="M4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433" s="23" t="s">
        <v>4256</v>
      </c>
      <c r="O433" s="23" t="s">
        <v>1107</v>
      </c>
      <c r="P433" s="23" t="s">
        <v>560</v>
      </c>
      <c r="Q433" s="23">
        <v>400</v>
      </c>
      <c r="R4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3" s="77">
        <v>44986</v>
      </c>
      <c r="U433" s="23">
        <v>5</v>
      </c>
      <c r="V433" s="23" t="s">
        <v>475</v>
      </c>
      <c r="W433" s="23" t="s">
        <v>5869</v>
      </c>
      <c r="Z433" s="10"/>
      <c r="AA433" s="32" t="str" cm="1">
        <f t="array" ref="AA433">IFERROR(TRANSPOSE(_xlfn._xlws.SORT(_xlfn.UNIQUE(_xlfn._xlws.FILTER(idTable[[Sub System Class]:[Sub System Class]],(idTable[[Asset Category]:[Asset Category]]=$N433)* (idTable[[Sub System Type]:[Sub System Type]]=$O433))))),"")</f>
        <v>All</v>
      </c>
      <c r="AJ433" s="32" cm="1">
        <f t="array" ref="AJ433:AW433">IFERROR(TRANSPOSE(_xlfn._xlws.SORT(_xlfn.UNIQUE(_xlfn._xlws.FILTER(idTable[[Equipment Size]:[Equipment Size]],(idTable[[Asset Category]:[Asset Category]]=$N433)* (idTable[[Sub System Type]:[Sub System Type]]=$O433)*(idTable[[Sub System Class]:[Sub System Class]]=$P433))))),"")</f>
        <v>200</v>
      </c>
      <c r="AK433" s="32">
        <v>400</v>
      </c>
      <c r="AL433" s="32">
        <v>600</v>
      </c>
      <c r="AM433" s="32">
        <v>800</v>
      </c>
      <c r="AN433" s="32">
        <v>1000</v>
      </c>
      <c r="AO433" s="32">
        <v>1200</v>
      </c>
      <c r="AP433" s="32">
        <v>1500</v>
      </c>
      <c r="AQ433" s="32">
        <v>2000</v>
      </c>
      <c r="AR433" s="32">
        <v>2400</v>
      </c>
      <c r="AS433" s="32">
        <v>3000</v>
      </c>
      <c r="AT433" s="32">
        <v>3600</v>
      </c>
      <c r="AU433" s="32">
        <v>4800</v>
      </c>
      <c r="AV433" s="32">
        <v>6000</v>
      </c>
      <c r="AW433" s="32">
        <v>7200</v>
      </c>
      <c r="BG433" s="32"/>
    </row>
    <row r="434" spans="1:59" x14ac:dyDescent="0.3">
      <c r="A434" s="32" t="s">
        <v>210</v>
      </c>
      <c r="B434" s="23" t="s">
        <v>5526</v>
      </c>
      <c r="C434" s="23" t="s">
        <v>81</v>
      </c>
      <c r="D434" s="23" t="s">
        <v>212</v>
      </c>
      <c r="E434" s="23" t="s">
        <v>90</v>
      </c>
      <c r="F434" s="23" t="s">
        <v>91</v>
      </c>
      <c r="G434" s="23" t="s">
        <v>5348</v>
      </c>
      <c r="H434" s="23" t="s">
        <v>5528</v>
      </c>
      <c r="I434" s="23">
        <v>810</v>
      </c>
      <c r="J434" s="23" t="s">
        <v>1109</v>
      </c>
      <c r="K434" s="23">
        <v>0</v>
      </c>
      <c r="L434" s="23">
        <v>5000</v>
      </c>
      <c r="M4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34" s="23" t="s">
        <v>4256</v>
      </c>
      <c r="O434" s="23" t="s">
        <v>1123</v>
      </c>
      <c r="P434" s="23" t="s">
        <v>560</v>
      </c>
      <c r="Q434" s="23">
        <v>800</v>
      </c>
      <c r="R4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4" s="77">
        <v>44986</v>
      </c>
      <c r="U434" s="23">
        <v>5</v>
      </c>
      <c r="V434" s="23" t="s">
        <v>475</v>
      </c>
      <c r="W434" s="23" t="s">
        <v>5784</v>
      </c>
      <c r="Z434" s="10"/>
      <c r="AA434" s="32" t="str" cm="1">
        <f t="array" ref="AA434">IFERROR(TRANSPOSE(_xlfn._xlws.SORT(_xlfn.UNIQUE(_xlfn._xlws.FILTER(idTable[[Sub System Class]:[Sub System Class]],(idTable[[Asset Category]:[Asset Category]]=$N434)* (idTable[[Sub System Type]:[Sub System Type]]=$O434))))),"")</f>
        <v>All</v>
      </c>
      <c r="AJ434" s="32" cm="1">
        <f t="array" ref="AJ434:AW434">IFERROR(TRANSPOSE(_xlfn._xlws.SORT(_xlfn.UNIQUE(_xlfn._xlws.FILTER(idTable[[Equipment Size]:[Equipment Size]],(idTable[[Asset Category]:[Asset Category]]=$N434)* (idTable[[Sub System Type]:[Sub System Type]]=$O434)*(idTable[[Sub System Class]:[Sub System Class]]=$P434))))),"")</f>
        <v>200</v>
      </c>
      <c r="AK434" s="32">
        <v>400</v>
      </c>
      <c r="AL434" s="32">
        <v>600</v>
      </c>
      <c r="AM434" s="32">
        <v>800</v>
      </c>
      <c r="AN434" s="32">
        <v>1000</v>
      </c>
      <c r="AO434" s="32">
        <v>1200</v>
      </c>
      <c r="AP434" s="32">
        <v>1500</v>
      </c>
      <c r="AQ434" s="32">
        <v>2000</v>
      </c>
      <c r="AR434" s="32">
        <v>2400</v>
      </c>
      <c r="AS434" s="32">
        <v>3000</v>
      </c>
      <c r="AT434" s="32">
        <v>3600</v>
      </c>
      <c r="AU434" s="32">
        <v>4800</v>
      </c>
      <c r="AV434" s="32">
        <v>6000</v>
      </c>
      <c r="AW434" s="32">
        <v>7200</v>
      </c>
      <c r="BG434" s="32"/>
    </row>
    <row r="435" spans="1:59" x14ac:dyDescent="0.3">
      <c r="A435" s="32" t="s">
        <v>210</v>
      </c>
      <c r="B435" s="23" t="s">
        <v>5527</v>
      </c>
      <c r="C435" s="23" t="s">
        <v>81</v>
      </c>
      <c r="D435" s="23" t="s">
        <v>212</v>
      </c>
      <c r="E435" s="23" t="s">
        <v>90</v>
      </c>
      <c r="F435" s="23" t="s">
        <v>91</v>
      </c>
      <c r="G435" s="23" t="s">
        <v>5348</v>
      </c>
      <c r="H435" s="23" t="s">
        <v>5950</v>
      </c>
      <c r="I435" s="23">
        <v>770</v>
      </c>
      <c r="J435" s="23" t="s">
        <v>1109</v>
      </c>
      <c r="K435" s="23">
        <v>0</v>
      </c>
      <c r="L435" s="23">
        <v>5000</v>
      </c>
      <c r="M4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H-VAV-NO--800</v>
      </c>
      <c r="N435" s="23" t="s">
        <v>4256</v>
      </c>
      <c r="O435" s="23" t="s">
        <v>1123</v>
      </c>
      <c r="P435" s="23" t="s">
        <v>560</v>
      </c>
      <c r="Q435" s="23">
        <v>800</v>
      </c>
      <c r="R4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5" s="77">
        <v>44986</v>
      </c>
      <c r="U435" s="23">
        <v>5</v>
      </c>
      <c r="V435" s="23" t="s">
        <v>433</v>
      </c>
      <c r="W435" s="23" t="s">
        <v>5864</v>
      </c>
      <c r="Z435" s="10"/>
      <c r="AA435" s="32" t="str" cm="1">
        <f t="array" ref="AA435">IFERROR(TRANSPOSE(_xlfn._xlws.SORT(_xlfn.UNIQUE(_xlfn._xlws.FILTER(idTable[[Sub System Class]:[Sub System Class]],(idTable[[Asset Category]:[Asset Category]]=$N435)* (idTable[[Sub System Type]:[Sub System Type]]=$O435))))),"")</f>
        <v>All</v>
      </c>
      <c r="AJ435" s="32" cm="1">
        <f t="array" ref="AJ435:AW435">IFERROR(TRANSPOSE(_xlfn._xlws.SORT(_xlfn.UNIQUE(_xlfn._xlws.FILTER(idTable[[Equipment Size]:[Equipment Size]],(idTable[[Asset Category]:[Asset Category]]=$N435)* (idTable[[Sub System Type]:[Sub System Type]]=$O435)*(idTable[[Sub System Class]:[Sub System Class]]=$P435))))),"")</f>
        <v>200</v>
      </c>
      <c r="AK435" s="32">
        <v>400</v>
      </c>
      <c r="AL435" s="32">
        <v>600</v>
      </c>
      <c r="AM435" s="32">
        <v>800</v>
      </c>
      <c r="AN435" s="32">
        <v>1000</v>
      </c>
      <c r="AO435" s="32">
        <v>1200</v>
      </c>
      <c r="AP435" s="32">
        <v>1500</v>
      </c>
      <c r="AQ435" s="32">
        <v>2000</v>
      </c>
      <c r="AR435" s="32">
        <v>2400</v>
      </c>
      <c r="AS435" s="32">
        <v>3000</v>
      </c>
      <c r="AT435" s="32">
        <v>3600</v>
      </c>
      <c r="AU435" s="32">
        <v>4800</v>
      </c>
      <c r="AV435" s="32">
        <v>6000</v>
      </c>
      <c r="AW435" s="32">
        <v>7200</v>
      </c>
      <c r="BG435" s="32"/>
    </row>
    <row r="436" spans="1:59" x14ac:dyDescent="0.3">
      <c r="A436" s="32" t="s">
        <v>210</v>
      </c>
      <c r="B436" s="23" t="s">
        <v>5497</v>
      </c>
      <c r="C436" s="23" t="s">
        <v>81</v>
      </c>
      <c r="D436" s="23" t="s">
        <v>212</v>
      </c>
      <c r="E436" s="23" t="s">
        <v>90</v>
      </c>
      <c r="F436" s="23" t="s">
        <v>91</v>
      </c>
      <c r="G436" s="23" t="s">
        <v>5348</v>
      </c>
      <c r="H436" s="23" t="s">
        <v>5946</v>
      </c>
      <c r="I436" s="61">
        <v>1080</v>
      </c>
      <c r="J436" s="23" t="s">
        <v>1109</v>
      </c>
      <c r="K436" s="61">
        <v>0</v>
      </c>
      <c r="L436" s="23">
        <v>5000</v>
      </c>
      <c r="M4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H-VAV-NO--1000</v>
      </c>
      <c r="N436" s="23" t="s">
        <v>4256</v>
      </c>
      <c r="O436" s="23" t="s">
        <v>1123</v>
      </c>
      <c r="P436" s="23" t="s">
        <v>560</v>
      </c>
      <c r="Q436" s="23">
        <v>1000</v>
      </c>
      <c r="R4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6" s="77">
        <v>44986</v>
      </c>
      <c r="U436" s="23">
        <v>5</v>
      </c>
      <c r="V436" s="23" t="s">
        <v>475</v>
      </c>
      <c r="W436" s="23" t="s">
        <v>5786</v>
      </c>
      <c r="Z436" s="10"/>
      <c r="AA436" s="32" t="str" cm="1">
        <f t="array" ref="AA436">IFERROR(TRANSPOSE(_xlfn._xlws.SORT(_xlfn.UNIQUE(_xlfn._xlws.FILTER(idTable[[Sub System Class]:[Sub System Class]],(idTable[[Asset Category]:[Asset Category]]=$N436)* (idTable[[Sub System Type]:[Sub System Type]]=$O436))))),"")</f>
        <v>All</v>
      </c>
      <c r="AJ436" s="32" cm="1">
        <f t="array" ref="AJ436:AW436">IFERROR(TRANSPOSE(_xlfn._xlws.SORT(_xlfn.UNIQUE(_xlfn._xlws.FILTER(idTable[[Equipment Size]:[Equipment Size]],(idTable[[Asset Category]:[Asset Category]]=$N436)* (idTable[[Sub System Type]:[Sub System Type]]=$O436)*(idTable[[Sub System Class]:[Sub System Class]]=$P436))))),"")</f>
        <v>200</v>
      </c>
      <c r="AK436" s="32">
        <v>400</v>
      </c>
      <c r="AL436" s="32">
        <v>600</v>
      </c>
      <c r="AM436" s="32">
        <v>800</v>
      </c>
      <c r="AN436" s="32">
        <v>1000</v>
      </c>
      <c r="AO436" s="32">
        <v>1200</v>
      </c>
      <c r="AP436" s="32">
        <v>1500</v>
      </c>
      <c r="AQ436" s="32">
        <v>2000</v>
      </c>
      <c r="AR436" s="32">
        <v>2400</v>
      </c>
      <c r="AS436" s="32">
        <v>3000</v>
      </c>
      <c r="AT436" s="32">
        <v>3600</v>
      </c>
      <c r="AU436" s="32">
        <v>4800</v>
      </c>
      <c r="AV436" s="32">
        <v>6000</v>
      </c>
      <c r="AW436" s="32">
        <v>7200</v>
      </c>
      <c r="BG436" s="32"/>
    </row>
    <row r="437" spans="1:59" x14ac:dyDescent="0.3">
      <c r="A437" s="32" t="s">
        <v>210</v>
      </c>
      <c r="B437" s="23" t="s">
        <v>5502</v>
      </c>
      <c r="C437" s="23" t="s">
        <v>81</v>
      </c>
      <c r="D437" s="23" t="s">
        <v>212</v>
      </c>
      <c r="E437" s="23" t="s">
        <v>90</v>
      </c>
      <c r="F437" s="23" t="s">
        <v>91</v>
      </c>
      <c r="G437" s="23" t="s">
        <v>5348</v>
      </c>
      <c r="H437" s="23" t="s">
        <v>5529</v>
      </c>
      <c r="I437" s="23">
        <v>535</v>
      </c>
      <c r="J437" s="23" t="s">
        <v>1109</v>
      </c>
      <c r="K437" s="23">
        <v>1.34</v>
      </c>
      <c r="L437" s="23">
        <v>5000</v>
      </c>
      <c r="M4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37" s="23" t="s">
        <v>4256</v>
      </c>
      <c r="O437" s="23" t="s">
        <v>1107</v>
      </c>
      <c r="P437" s="23" t="s">
        <v>560</v>
      </c>
      <c r="Q437" s="23">
        <v>600</v>
      </c>
      <c r="R4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7" s="77">
        <v>44986</v>
      </c>
      <c r="U437" s="23">
        <v>5</v>
      </c>
      <c r="V437" s="23" t="s">
        <v>475</v>
      </c>
      <c r="W437" s="23" t="s">
        <v>5867</v>
      </c>
      <c r="Z437" s="10"/>
      <c r="AA437" s="32" t="str" cm="1">
        <f t="array" ref="AA437">IFERROR(TRANSPOSE(_xlfn._xlws.SORT(_xlfn.UNIQUE(_xlfn._xlws.FILTER(idTable[[Sub System Class]:[Sub System Class]],(idTable[[Asset Category]:[Asset Category]]=$N437)* (idTable[[Sub System Type]:[Sub System Type]]=$O437))))),"")</f>
        <v>All</v>
      </c>
      <c r="AJ437" s="32" cm="1">
        <f t="array" ref="AJ437:AW437">IFERROR(TRANSPOSE(_xlfn._xlws.SORT(_xlfn.UNIQUE(_xlfn._xlws.FILTER(idTable[[Equipment Size]:[Equipment Size]],(idTable[[Asset Category]:[Asset Category]]=$N437)* (idTable[[Sub System Type]:[Sub System Type]]=$O437)*(idTable[[Sub System Class]:[Sub System Class]]=$P437))))),"")</f>
        <v>200</v>
      </c>
      <c r="AK437" s="32">
        <v>400</v>
      </c>
      <c r="AL437" s="32">
        <v>600</v>
      </c>
      <c r="AM437" s="32">
        <v>800</v>
      </c>
      <c r="AN437" s="32">
        <v>1000</v>
      </c>
      <c r="AO437" s="32">
        <v>1200</v>
      </c>
      <c r="AP437" s="32">
        <v>1500</v>
      </c>
      <c r="AQ437" s="32">
        <v>2000</v>
      </c>
      <c r="AR437" s="32">
        <v>2400</v>
      </c>
      <c r="AS437" s="32">
        <v>3000</v>
      </c>
      <c r="AT437" s="32">
        <v>3600</v>
      </c>
      <c r="AU437" s="32">
        <v>4800</v>
      </c>
      <c r="AV437" s="32">
        <v>6000</v>
      </c>
      <c r="AW437" s="32">
        <v>7200</v>
      </c>
      <c r="BG437" s="32"/>
    </row>
    <row r="438" spans="1:59" x14ac:dyDescent="0.3">
      <c r="A438" s="32" t="s">
        <v>210</v>
      </c>
      <c r="B438" s="23" t="s">
        <v>5503</v>
      </c>
      <c r="C438" s="23" t="s">
        <v>81</v>
      </c>
      <c r="D438" s="23" t="s">
        <v>212</v>
      </c>
      <c r="E438" s="23" t="s">
        <v>90</v>
      </c>
      <c r="F438" s="23" t="s">
        <v>91</v>
      </c>
      <c r="G438" s="23" t="s">
        <v>5348</v>
      </c>
      <c r="H438" s="23" t="s">
        <v>5530</v>
      </c>
      <c r="I438" s="23">
        <v>755</v>
      </c>
      <c r="J438" s="23" t="s">
        <v>1109</v>
      </c>
      <c r="K438" s="23">
        <v>1.34</v>
      </c>
      <c r="L438" s="23">
        <v>5000</v>
      </c>
      <c r="M4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438" s="23" t="s">
        <v>4256</v>
      </c>
      <c r="O438" s="23" t="s">
        <v>1107</v>
      </c>
      <c r="P438" s="23" t="s">
        <v>560</v>
      </c>
      <c r="Q438" s="23">
        <v>800</v>
      </c>
      <c r="R4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8" s="77">
        <v>44986</v>
      </c>
      <c r="U438" s="23">
        <v>5</v>
      </c>
      <c r="V438" s="23" t="s">
        <v>475</v>
      </c>
      <c r="W438" s="23" t="s">
        <v>5868</v>
      </c>
      <c r="Z438" s="10"/>
      <c r="AA438" s="32" t="str" cm="1">
        <f t="array" ref="AA438">IFERROR(TRANSPOSE(_xlfn._xlws.SORT(_xlfn.UNIQUE(_xlfn._xlws.FILTER(idTable[[Sub System Class]:[Sub System Class]],(idTable[[Asset Category]:[Asset Category]]=$N438)* (idTable[[Sub System Type]:[Sub System Type]]=$O438))))),"")</f>
        <v>All</v>
      </c>
      <c r="AJ438" s="32" cm="1">
        <f t="array" ref="AJ438:AW438">IFERROR(TRANSPOSE(_xlfn._xlws.SORT(_xlfn.UNIQUE(_xlfn._xlws.FILTER(idTable[[Equipment Size]:[Equipment Size]],(idTable[[Asset Category]:[Asset Category]]=$N438)* (idTable[[Sub System Type]:[Sub System Type]]=$O438)*(idTable[[Sub System Class]:[Sub System Class]]=$P438))))),"")</f>
        <v>200</v>
      </c>
      <c r="AK438" s="32">
        <v>400</v>
      </c>
      <c r="AL438" s="32">
        <v>600</v>
      </c>
      <c r="AM438" s="32">
        <v>800</v>
      </c>
      <c r="AN438" s="32">
        <v>1000</v>
      </c>
      <c r="AO438" s="32">
        <v>1200</v>
      </c>
      <c r="AP438" s="32">
        <v>1500</v>
      </c>
      <c r="AQ438" s="32">
        <v>2000</v>
      </c>
      <c r="AR438" s="32">
        <v>2400</v>
      </c>
      <c r="AS438" s="32">
        <v>3000</v>
      </c>
      <c r="AT438" s="32">
        <v>3600</v>
      </c>
      <c r="AU438" s="32">
        <v>4800</v>
      </c>
      <c r="AV438" s="32">
        <v>6000</v>
      </c>
      <c r="AW438" s="32">
        <v>7200</v>
      </c>
      <c r="BG438" s="32"/>
    </row>
    <row r="439" spans="1:59" x14ac:dyDescent="0.3">
      <c r="A439" s="32" t="s">
        <v>210</v>
      </c>
      <c r="B439" s="23" t="s">
        <v>5504</v>
      </c>
      <c r="C439" s="23" t="s">
        <v>81</v>
      </c>
      <c r="D439" s="23" t="s">
        <v>212</v>
      </c>
      <c r="E439" s="23" t="s">
        <v>90</v>
      </c>
      <c r="F439" s="23" t="s">
        <v>91</v>
      </c>
      <c r="G439" s="23" t="s">
        <v>5348</v>
      </c>
      <c r="H439" s="23" t="s">
        <v>5949</v>
      </c>
      <c r="I439" s="61">
        <v>265</v>
      </c>
      <c r="J439" s="23" t="s">
        <v>1109</v>
      </c>
      <c r="K439" s="61">
        <v>1.34</v>
      </c>
      <c r="L439" s="23">
        <v>5000</v>
      </c>
      <c r="M4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439" s="23" t="s">
        <v>4256</v>
      </c>
      <c r="O439" s="23" t="s">
        <v>1107</v>
      </c>
      <c r="P439" s="23" t="s">
        <v>560</v>
      </c>
      <c r="Q439" s="23">
        <v>200</v>
      </c>
      <c r="R4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3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39" s="77">
        <v>44986</v>
      </c>
      <c r="U439" s="23">
        <v>5</v>
      </c>
      <c r="V439" s="23" t="s">
        <v>433</v>
      </c>
      <c r="W439" s="23" t="s">
        <v>5865</v>
      </c>
      <c r="Z439" s="10"/>
      <c r="AA439" s="32" t="str" cm="1">
        <f t="array" ref="AA439">IFERROR(TRANSPOSE(_xlfn._xlws.SORT(_xlfn.UNIQUE(_xlfn._xlws.FILTER(idTable[[Sub System Class]:[Sub System Class]],(idTable[[Asset Category]:[Asset Category]]=$N439)* (idTable[[Sub System Type]:[Sub System Type]]=$O439))))),"")</f>
        <v>All</v>
      </c>
      <c r="AJ439" s="32" cm="1">
        <f t="array" ref="AJ439:AW439">IFERROR(TRANSPOSE(_xlfn._xlws.SORT(_xlfn.UNIQUE(_xlfn._xlws.FILTER(idTable[[Equipment Size]:[Equipment Size]],(idTable[[Asset Category]:[Asset Category]]=$N439)* (idTable[[Sub System Type]:[Sub System Type]]=$O439)*(idTable[[Sub System Class]:[Sub System Class]]=$P439))))),"")</f>
        <v>200</v>
      </c>
      <c r="AK439" s="32">
        <v>400</v>
      </c>
      <c r="AL439" s="32">
        <v>600</v>
      </c>
      <c r="AM439" s="32">
        <v>800</v>
      </c>
      <c r="AN439" s="32">
        <v>1000</v>
      </c>
      <c r="AO439" s="32">
        <v>1200</v>
      </c>
      <c r="AP439" s="32">
        <v>1500</v>
      </c>
      <c r="AQ439" s="32">
        <v>2000</v>
      </c>
      <c r="AR439" s="32">
        <v>2400</v>
      </c>
      <c r="AS439" s="32">
        <v>3000</v>
      </c>
      <c r="AT439" s="32">
        <v>3600</v>
      </c>
      <c r="AU439" s="32">
        <v>4800</v>
      </c>
      <c r="AV439" s="32">
        <v>6000</v>
      </c>
      <c r="AW439" s="32">
        <v>7200</v>
      </c>
      <c r="BG439" s="32"/>
    </row>
    <row r="440" spans="1:59" x14ac:dyDescent="0.3">
      <c r="A440" s="32" t="s">
        <v>210</v>
      </c>
      <c r="B440" s="23" t="s">
        <v>5505</v>
      </c>
      <c r="C440" s="23" t="s">
        <v>81</v>
      </c>
      <c r="D440" s="23" t="s">
        <v>212</v>
      </c>
      <c r="E440" s="23" t="s">
        <v>90</v>
      </c>
      <c r="F440" s="23" t="s">
        <v>91</v>
      </c>
      <c r="G440" s="23" t="s">
        <v>5348</v>
      </c>
      <c r="H440" s="23" t="s">
        <v>5531</v>
      </c>
      <c r="I440" s="23">
        <v>545</v>
      </c>
      <c r="J440" s="23" t="s">
        <v>1109</v>
      </c>
      <c r="K440" s="23">
        <v>0</v>
      </c>
      <c r="L440" s="23">
        <v>5000</v>
      </c>
      <c r="M4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440" s="23" t="s">
        <v>4256</v>
      </c>
      <c r="O440" s="23" t="s">
        <v>1123</v>
      </c>
      <c r="P440" s="23" t="s">
        <v>560</v>
      </c>
      <c r="Q440" s="23">
        <v>600</v>
      </c>
      <c r="R4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0" s="77">
        <v>44986</v>
      </c>
      <c r="U440" s="23">
        <v>5</v>
      </c>
      <c r="V440" s="23" t="s">
        <v>433</v>
      </c>
      <c r="W440" s="23" t="s">
        <v>5865</v>
      </c>
      <c r="Z440" s="10"/>
      <c r="AA440" s="32" t="str" cm="1">
        <f t="array" ref="AA440">IFERROR(TRANSPOSE(_xlfn._xlws.SORT(_xlfn.UNIQUE(_xlfn._xlws.FILTER(idTable[[Sub System Class]:[Sub System Class]],(idTable[[Asset Category]:[Asset Category]]=$N440)* (idTable[[Sub System Type]:[Sub System Type]]=$O440))))),"")</f>
        <v>All</v>
      </c>
      <c r="AJ440" s="32" cm="1">
        <f t="array" ref="AJ440:AW440">IFERROR(TRANSPOSE(_xlfn._xlws.SORT(_xlfn.UNIQUE(_xlfn._xlws.FILTER(idTable[[Equipment Size]:[Equipment Size]],(idTable[[Asset Category]:[Asset Category]]=$N440)* (idTable[[Sub System Type]:[Sub System Type]]=$O440)*(idTable[[Sub System Class]:[Sub System Class]]=$P440))))),"")</f>
        <v>200</v>
      </c>
      <c r="AK440" s="32">
        <v>400</v>
      </c>
      <c r="AL440" s="32">
        <v>600</v>
      </c>
      <c r="AM440" s="32">
        <v>800</v>
      </c>
      <c r="AN440" s="32">
        <v>1000</v>
      </c>
      <c r="AO440" s="32">
        <v>1200</v>
      </c>
      <c r="AP440" s="32">
        <v>1500</v>
      </c>
      <c r="AQ440" s="32">
        <v>2000</v>
      </c>
      <c r="AR440" s="32">
        <v>2400</v>
      </c>
      <c r="AS440" s="32">
        <v>3000</v>
      </c>
      <c r="AT440" s="32">
        <v>3600</v>
      </c>
      <c r="AU440" s="32">
        <v>4800</v>
      </c>
      <c r="AV440" s="32">
        <v>6000</v>
      </c>
      <c r="AW440" s="32">
        <v>7200</v>
      </c>
      <c r="BG440" s="32"/>
    </row>
    <row r="441" spans="1:59" x14ac:dyDescent="0.3">
      <c r="A441" s="32" t="s">
        <v>210</v>
      </c>
      <c r="B441" s="23" t="s">
        <v>5506</v>
      </c>
      <c r="C441" s="23" t="s">
        <v>81</v>
      </c>
      <c r="D441" s="23" t="s">
        <v>212</v>
      </c>
      <c r="E441" s="23" t="s">
        <v>90</v>
      </c>
      <c r="F441" s="23" t="s">
        <v>91</v>
      </c>
      <c r="G441" s="23" t="s">
        <v>5348</v>
      </c>
      <c r="H441" s="23" t="s">
        <v>5532</v>
      </c>
      <c r="I441" s="23">
        <v>480</v>
      </c>
      <c r="J441" s="23" t="s">
        <v>1109</v>
      </c>
      <c r="K441" s="23">
        <v>0</v>
      </c>
      <c r="L441" s="23">
        <v>5000</v>
      </c>
      <c r="M4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H-VAV-NO--400</v>
      </c>
      <c r="N441" s="23" t="s">
        <v>4256</v>
      </c>
      <c r="O441" s="23" t="s">
        <v>1123</v>
      </c>
      <c r="P441" s="23" t="s">
        <v>560</v>
      </c>
      <c r="Q441" s="23">
        <v>400</v>
      </c>
      <c r="R4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1" s="77">
        <v>44986</v>
      </c>
      <c r="U441" s="23">
        <v>5</v>
      </c>
      <c r="V441" s="23" t="s">
        <v>475</v>
      </c>
      <c r="W441" s="23" t="s">
        <v>5785</v>
      </c>
      <c r="Z441" s="10"/>
      <c r="AA441" s="32" t="str" cm="1">
        <f t="array" ref="AA441">IFERROR(TRANSPOSE(_xlfn._xlws.SORT(_xlfn.UNIQUE(_xlfn._xlws.FILTER(idTable[[Sub System Class]:[Sub System Class]],(idTable[[Asset Category]:[Asset Category]]=$N441)* (idTable[[Sub System Type]:[Sub System Type]]=$O441))))),"")</f>
        <v>All</v>
      </c>
      <c r="AJ441" s="32" cm="1">
        <f t="array" ref="AJ441:AW441">IFERROR(TRANSPOSE(_xlfn._xlws.SORT(_xlfn.UNIQUE(_xlfn._xlws.FILTER(idTable[[Equipment Size]:[Equipment Size]],(idTable[[Asset Category]:[Asset Category]]=$N441)* (idTable[[Sub System Type]:[Sub System Type]]=$O441)*(idTable[[Sub System Class]:[Sub System Class]]=$P441))))),"")</f>
        <v>200</v>
      </c>
      <c r="AK441" s="32">
        <v>400</v>
      </c>
      <c r="AL441" s="32">
        <v>600</v>
      </c>
      <c r="AM441" s="32">
        <v>800</v>
      </c>
      <c r="AN441" s="32">
        <v>1000</v>
      </c>
      <c r="AO441" s="32">
        <v>1200</v>
      </c>
      <c r="AP441" s="32">
        <v>1500</v>
      </c>
      <c r="AQ441" s="32">
        <v>2000</v>
      </c>
      <c r="AR441" s="32">
        <v>2400</v>
      </c>
      <c r="AS441" s="32">
        <v>3000</v>
      </c>
      <c r="AT441" s="32">
        <v>3600</v>
      </c>
      <c r="AU441" s="32">
        <v>4800</v>
      </c>
      <c r="AV441" s="32">
        <v>6000</v>
      </c>
      <c r="AW441" s="32">
        <v>7200</v>
      </c>
      <c r="BG441" s="32"/>
    </row>
    <row r="442" spans="1:59" x14ac:dyDescent="0.3">
      <c r="A442" s="32" t="s">
        <v>210</v>
      </c>
      <c r="B442" s="23" t="s">
        <v>5731</v>
      </c>
      <c r="C442" s="23" t="s">
        <v>81</v>
      </c>
      <c r="D442" s="23" t="s">
        <v>212</v>
      </c>
      <c r="E442" s="23" t="s">
        <v>90</v>
      </c>
      <c r="F442" s="23" t="s">
        <v>91</v>
      </c>
      <c r="G442" s="23" t="s">
        <v>5348</v>
      </c>
      <c r="H442" s="23" t="s">
        <v>5951</v>
      </c>
      <c r="I442" s="23">
        <v>600</v>
      </c>
      <c r="J442" s="23" t="s">
        <v>1109</v>
      </c>
      <c r="K442" s="61">
        <v>0</v>
      </c>
      <c r="L442" s="23">
        <v>5000</v>
      </c>
      <c r="M4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H-VAV-NO--600</v>
      </c>
      <c r="N442" s="23" t="s">
        <v>4256</v>
      </c>
      <c r="O442" s="23" t="s">
        <v>1123</v>
      </c>
      <c r="P442" s="23" t="s">
        <v>560</v>
      </c>
      <c r="Q442" s="23">
        <v>600</v>
      </c>
      <c r="R4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2" s="77">
        <v>44986</v>
      </c>
      <c r="U442" s="23">
        <v>5</v>
      </c>
      <c r="V442" s="23" t="s">
        <v>475</v>
      </c>
      <c r="W442" s="23" t="s">
        <v>5866</v>
      </c>
      <c r="Z442" s="10"/>
      <c r="AA442" s="32" t="str" cm="1">
        <f t="array" ref="AA442">IFERROR(TRANSPOSE(_xlfn._xlws.SORT(_xlfn.UNIQUE(_xlfn._xlws.FILTER(idTable[[Sub System Class]:[Sub System Class]],(idTable[[Asset Category]:[Asset Category]]=$N442)* (idTable[[Sub System Type]:[Sub System Type]]=$O442))))),"")</f>
        <v>All</v>
      </c>
      <c r="AJ442" s="32" cm="1">
        <f t="array" ref="AJ442:AW442">IFERROR(TRANSPOSE(_xlfn._xlws.SORT(_xlfn.UNIQUE(_xlfn._xlws.FILTER(idTable[[Equipment Size]:[Equipment Size]],(idTable[[Asset Category]:[Asset Category]]=$N442)* (idTable[[Sub System Type]:[Sub System Type]]=$O442)*(idTable[[Sub System Class]:[Sub System Class]]=$P442))))),"")</f>
        <v>200</v>
      </c>
      <c r="AK442" s="32">
        <v>400</v>
      </c>
      <c r="AL442" s="32">
        <v>600</v>
      </c>
      <c r="AM442" s="32">
        <v>800</v>
      </c>
      <c r="AN442" s="32">
        <v>1000</v>
      </c>
      <c r="AO442" s="32">
        <v>1200</v>
      </c>
      <c r="AP442" s="32">
        <v>1500</v>
      </c>
      <c r="AQ442" s="32">
        <v>2000</v>
      </c>
      <c r="AR442" s="32">
        <v>2400</v>
      </c>
      <c r="AS442" s="32">
        <v>3000</v>
      </c>
      <c r="AT442" s="32">
        <v>3600</v>
      </c>
      <c r="AU442" s="32">
        <v>4800</v>
      </c>
      <c r="AV442" s="32">
        <v>6000</v>
      </c>
      <c r="AW442" s="32">
        <v>7200</v>
      </c>
      <c r="BG442" s="32"/>
    </row>
    <row r="443" spans="1:59" x14ac:dyDescent="0.3">
      <c r="A443" s="32" t="s">
        <v>210</v>
      </c>
      <c r="B443" s="23" t="s">
        <v>5443</v>
      </c>
      <c r="C443" s="23" t="s">
        <v>81</v>
      </c>
      <c r="D443" s="23" t="s">
        <v>212</v>
      </c>
      <c r="E443" s="23" t="s">
        <v>90</v>
      </c>
      <c r="F443" s="23" t="s">
        <v>91</v>
      </c>
      <c r="G443" s="23" t="s">
        <v>5348</v>
      </c>
      <c r="H443" s="23" t="s">
        <v>5442</v>
      </c>
      <c r="I443" s="23">
        <v>2670</v>
      </c>
      <c r="J443" s="23" t="s">
        <v>1109</v>
      </c>
      <c r="K443" s="23">
        <f>1.34*19</f>
        <v>25.46</v>
      </c>
      <c r="L443" s="23">
        <v>5000</v>
      </c>
      <c r="M4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H-VAV-ELE--2400</v>
      </c>
      <c r="N443" s="23" t="s">
        <v>4256</v>
      </c>
      <c r="O443" s="23" t="s">
        <v>1107</v>
      </c>
      <c r="P443" s="23" t="s">
        <v>560</v>
      </c>
      <c r="Q443" s="23">
        <v>2400</v>
      </c>
      <c r="R4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3" s="77">
        <v>44986</v>
      </c>
      <c r="U443" s="23">
        <v>1</v>
      </c>
      <c r="V443" s="23" t="s">
        <v>5795</v>
      </c>
      <c r="W443" s="23" t="s">
        <v>5793</v>
      </c>
      <c r="Z443" s="10"/>
      <c r="AA443" s="32" t="str" cm="1">
        <f t="array" ref="AA443">IFERROR(TRANSPOSE(_xlfn._xlws.SORT(_xlfn.UNIQUE(_xlfn._xlws.FILTER(idTable[[Sub System Class]:[Sub System Class]],(idTable[[Asset Category]:[Asset Category]]=$N443)* (idTable[[Sub System Type]:[Sub System Type]]=$O443))))),"")</f>
        <v>All</v>
      </c>
      <c r="AJ443" s="32" cm="1">
        <f t="array" ref="AJ443:AW443">IFERROR(TRANSPOSE(_xlfn._xlws.SORT(_xlfn.UNIQUE(_xlfn._xlws.FILTER(idTable[[Equipment Size]:[Equipment Size]],(idTable[[Asset Category]:[Asset Category]]=$N443)* (idTable[[Sub System Type]:[Sub System Type]]=$O443)*(idTable[[Sub System Class]:[Sub System Class]]=$P443))))),"")</f>
        <v>200</v>
      </c>
      <c r="AK443" s="32">
        <v>400</v>
      </c>
      <c r="AL443" s="32">
        <v>600</v>
      </c>
      <c r="AM443" s="32">
        <v>800</v>
      </c>
      <c r="AN443" s="32">
        <v>1000</v>
      </c>
      <c r="AO443" s="32">
        <v>1200</v>
      </c>
      <c r="AP443" s="32">
        <v>1500</v>
      </c>
      <c r="AQ443" s="32">
        <v>2000</v>
      </c>
      <c r="AR443" s="32">
        <v>2400</v>
      </c>
      <c r="AS443" s="32">
        <v>3000</v>
      </c>
      <c r="AT443" s="32">
        <v>3600</v>
      </c>
      <c r="AU443" s="32">
        <v>4800</v>
      </c>
      <c r="AV443" s="32">
        <v>6000</v>
      </c>
      <c r="AW443" s="32">
        <v>7200</v>
      </c>
      <c r="BG443" s="32"/>
    </row>
    <row r="444" spans="1:59" x14ac:dyDescent="0.3">
      <c r="A444" s="32" t="s">
        <v>210</v>
      </c>
      <c r="B444" s="23" t="s">
        <v>5444</v>
      </c>
      <c r="C444" s="23" t="s">
        <v>81</v>
      </c>
      <c r="D444" s="23" t="s">
        <v>212</v>
      </c>
      <c r="E444" s="23" t="s">
        <v>90</v>
      </c>
      <c r="F444" s="23" t="s">
        <v>91</v>
      </c>
      <c r="G444" s="23" t="s">
        <v>5348</v>
      </c>
      <c r="H444" s="23" t="s">
        <v>5459</v>
      </c>
      <c r="I444" s="23">
        <v>1250</v>
      </c>
      <c r="J444" s="23" t="s">
        <v>1109</v>
      </c>
      <c r="K444" s="23">
        <f>1.34*4</f>
        <v>5.36</v>
      </c>
      <c r="L444" s="23">
        <v>5000</v>
      </c>
      <c r="M4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444" s="23" t="s">
        <v>4256</v>
      </c>
      <c r="O444" s="23" t="s">
        <v>1107</v>
      </c>
      <c r="P444" s="23" t="s">
        <v>560</v>
      </c>
      <c r="Q444" s="23">
        <v>1200</v>
      </c>
      <c r="R4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4" s="77">
        <v>44986</v>
      </c>
      <c r="U444" s="23">
        <v>1</v>
      </c>
      <c r="V444" s="23" t="s">
        <v>5795</v>
      </c>
      <c r="W444" s="23" t="s">
        <v>5792</v>
      </c>
      <c r="Z444" s="10"/>
      <c r="AA444" s="32" t="str" cm="1">
        <f t="array" ref="AA444">IFERROR(TRANSPOSE(_xlfn._xlws.SORT(_xlfn.UNIQUE(_xlfn._xlws.FILTER(idTable[[Sub System Class]:[Sub System Class]],(idTable[[Asset Category]:[Asset Category]]=$N444)* (idTable[[Sub System Type]:[Sub System Type]]=$O444))))),"")</f>
        <v>All</v>
      </c>
      <c r="AJ444" s="32" cm="1">
        <f t="array" ref="AJ444:AW444">IFERROR(TRANSPOSE(_xlfn._xlws.SORT(_xlfn.UNIQUE(_xlfn._xlws.FILTER(idTable[[Equipment Size]:[Equipment Size]],(idTable[[Asset Category]:[Asset Category]]=$N444)* (idTable[[Sub System Type]:[Sub System Type]]=$O444)*(idTable[[Sub System Class]:[Sub System Class]]=$P444))))),"")</f>
        <v>200</v>
      </c>
      <c r="AK444" s="32">
        <v>400</v>
      </c>
      <c r="AL444" s="32">
        <v>600</v>
      </c>
      <c r="AM444" s="32">
        <v>800</v>
      </c>
      <c r="AN444" s="32">
        <v>1000</v>
      </c>
      <c r="AO444" s="32">
        <v>1200</v>
      </c>
      <c r="AP444" s="32">
        <v>1500</v>
      </c>
      <c r="AQ444" s="32">
        <v>2000</v>
      </c>
      <c r="AR444" s="32">
        <v>2400</v>
      </c>
      <c r="AS444" s="32">
        <v>3000</v>
      </c>
      <c r="AT444" s="32">
        <v>3600</v>
      </c>
      <c r="AU444" s="32">
        <v>4800</v>
      </c>
      <c r="AV444" s="32">
        <v>6000</v>
      </c>
      <c r="AW444" s="32">
        <v>7200</v>
      </c>
      <c r="BG444" s="32"/>
    </row>
    <row r="445" spans="1:59" x14ac:dyDescent="0.3">
      <c r="A445" s="32" t="s">
        <v>210</v>
      </c>
      <c r="B445" s="23" t="s">
        <v>5445</v>
      </c>
      <c r="C445" s="23" t="s">
        <v>81</v>
      </c>
      <c r="D445" s="23" t="s">
        <v>212</v>
      </c>
      <c r="E445" s="23" t="s">
        <v>90</v>
      </c>
      <c r="F445" s="23" t="s">
        <v>91</v>
      </c>
      <c r="G445" s="23" t="s">
        <v>5348</v>
      </c>
      <c r="H445" s="23" t="s">
        <v>5460</v>
      </c>
      <c r="I445" s="23">
        <v>1170</v>
      </c>
      <c r="J445" s="23" t="s">
        <v>1109</v>
      </c>
      <c r="K445" s="23">
        <f>1.34*7</f>
        <v>9.3800000000000008</v>
      </c>
      <c r="L445" s="23">
        <v>5000</v>
      </c>
      <c r="M4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445" s="23" t="s">
        <v>4256</v>
      </c>
      <c r="O445" s="23" t="s">
        <v>1107</v>
      </c>
      <c r="P445" s="23" t="s">
        <v>560</v>
      </c>
      <c r="Q445" s="23">
        <v>1200</v>
      </c>
      <c r="R4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5" s="77">
        <v>44986</v>
      </c>
      <c r="U445" s="23">
        <v>1</v>
      </c>
      <c r="V445" s="23" t="s">
        <v>5749</v>
      </c>
      <c r="W445" s="23" t="s">
        <v>5794</v>
      </c>
      <c r="Z445" s="10"/>
      <c r="AA445" s="32" t="str" cm="1">
        <f t="array" ref="AA445">IFERROR(TRANSPOSE(_xlfn._xlws.SORT(_xlfn.UNIQUE(_xlfn._xlws.FILTER(idTable[[Sub System Class]:[Sub System Class]],(idTable[[Asset Category]:[Asset Category]]=$N445)* (idTable[[Sub System Type]:[Sub System Type]]=$O445))))),"")</f>
        <v>All</v>
      </c>
      <c r="AJ445" s="32" cm="1">
        <f t="array" ref="AJ445:AW445">IFERROR(TRANSPOSE(_xlfn._xlws.SORT(_xlfn.UNIQUE(_xlfn._xlws.FILTER(idTable[[Equipment Size]:[Equipment Size]],(idTable[[Asset Category]:[Asset Category]]=$N445)* (idTable[[Sub System Type]:[Sub System Type]]=$O445)*(idTable[[Sub System Class]:[Sub System Class]]=$P445))))),"")</f>
        <v>200</v>
      </c>
      <c r="AK445" s="32">
        <v>400</v>
      </c>
      <c r="AL445" s="32">
        <v>600</v>
      </c>
      <c r="AM445" s="32">
        <v>800</v>
      </c>
      <c r="AN445" s="32">
        <v>1000</v>
      </c>
      <c r="AO445" s="32">
        <v>1200</v>
      </c>
      <c r="AP445" s="32">
        <v>1500</v>
      </c>
      <c r="AQ445" s="32">
        <v>2000</v>
      </c>
      <c r="AR445" s="32">
        <v>2400</v>
      </c>
      <c r="AS445" s="32">
        <v>3000</v>
      </c>
      <c r="AT445" s="32">
        <v>3600</v>
      </c>
      <c r="AU445" s="32">
        <v>4800</v>
      </c>
      <c r="AV445" s="32">
        <v>6000</v>
      </c>
      <c r="AW445" s="32">
        <v>7200</v>
      </c>
      <c r="BG445" s="32"/>
    </row>
    <row r="446" spans="1:59" x14ac:dyDescent="0.3">
      <c r="A446" s="32" t="s">
        <v>210</v>
      </c>
      <c r="B446" s="23" t="s">
        <v>5446</v>
      </c>
      <c r="C446" s="23" t="s">
        <v>81</v>
      </c>
      <c r="D446" s="23" t="s">
        <v>212</v>
      </c>
      <c r="E446" s="23" t="s">
        <v>90</v>
      </c>
      <c r="F446" s="23" t="s">
        <v>91</v>
      </c>
      <c r="G446" s="23" t="s">
        <v>5348</v>
      </c>
      <c r="H446" s="23" t="s">
        <v>5461</v>
      </c>
      <c r="I446" s="23">
        <v>2180</v>
      </c>
      <c r="J446" s="23" t="s">
        <v>1109</v>
      </c>
      <c r="K446" s="23">
        <f>1.34*9</f>
        <v>12.06</v>
      </c>
      <c r="L446" s="23">
        <v>5000</v>
      </c>
      <c r="M4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46" s="23" t="s">
        <v>4256</v>
      </c>
      <c r="O446" s="23" t="s">
        <v>1107</v>
      </c>
      <c r="P446" s="23" t="s">
        <v>560</v>
      </c>
      <c r="Q446" s="23">
        <v>2000</v>
      </c>
      <c r="R4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6" s="77">
        <v>44986</v>
      </c>
      <c r="U446" s="23">
        <v>1</v>
      </c>
      <c r="V446" s="23" t="s">
        <v>5748</v>
      </c>
      <c r="W446" s="23" t="s">
        <v>5797</v>
      </c>
      <c r="Z446" s="10"/>
      <c r="AA446" s="32" t="str" cm="1">
        <f t="array" ref="AA446">IFERROR(TRANSPOSE(_xlfn._xlws.SORT(_xlfn.UNIQUE(_xlfn._xlws.FILTER(idTable[[Sub System Class]:[Sub System Class]],(idTable[[Asset Category]:[Asset Category]]=$N446)* (idTable[[Sub System Type]:[Sub System Type]]=$O446))))),"")</f>
        <v>All</v>
      </c>
      <c r="AJ446" s="32" cm="1">
        <f t="array" ref="AJ446:AW446">IFERROR(TRANSPOSE(_xlfn._xlws.SORT(_xlfn.UNIQUE(_xlfn._xlws.FILTER(idTable[[Equipment Size]:[Equipment Size]],(idTable[[Asset Category]:[Asset Category]]=$N446)* (idTable[[Sub System Type]:[Sub System Type]]=$O446)*(idTable[[Sub System Class]:[Sub System Class]]=$P446))))),"")</f>
        <v>200</v>
      </c>
      <c r="AK446" s="32">
        <v>400</v>
      </c>
      <c r="AL446" s="32">
        <v>600</v>
      </c>
      <c r="AM446" s="32">
        <v>800</v>
      </c>
      <c r="AN446" s="32">
        <v>1000</v>
      </c>
      <c r="AO446" s="32">
        <v>1200</v>
      </c>
      <c r="AP446" s="32">
        <v>1500</v>
      </c>
      <c r="AQ446" s="32">
        <v>2000</v>
      </c>
      <c r="AR446" s="32">
        <v>2400</v>
      </c>
      <c r="AS446" s="32">
        <v>3000</v>
      </c>
      <c r="AT446" s="32">
        <v>3600</v>
      </c>
      <c r="AU446" s="32">
        <v>4800</v>
      </c>
      <c r="AV446" s="32">
        <v>6000</v>
      </c>
      <c r="AW446" s="32">
        <v>7200</v>
      </c>
      <c r="BG446" s="32"/>
    </row>
    <row r="447" spans="1:59" s="62" customFormat="1" x14ac:dyDescent="0.3">
      <c r="A447" s="60" t="s">
        <v>210</v>
      </c>
      <c r="B447" s="61" t="s">
        <v>5447</v>
      </c>
      <c r="C447" s="61" t="s">
        <v>81</v>
      </c>
      <c r="D447" s="61" t="s">
        <v>212</v>
      </c>
      <c r="E447" s="61" t="s">
        <v>90</v>
      </c>
      <c r="F447" s="23" t="s">
        <v>91</v>
      </c>
      <c r="G447" s="23" t="s">
        <v>5348</v>
      </c>
      <c r="H447" s="23" t="s">
        <v>5952</v>
      </c>
      <c r="I447" s="23">
        <v>1970</v>
      </c>
      <c r="J447" s="23" t="s">
        <v>1109</v>
      </c>
      <c r="K447" s="61">
        <f>1.34*13</f>
        <v>17.420000000000002</v>
      </c>
      <c r="L447" s="23">
        <v>5000</v>
      </c>
      <c r="M4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47" s="23" t="s">
        <v>4256</v>
      </c>
      <c r="O447" s="23" t="s">
        <v>1107</v>
      </c>
      <c r="P447" s="23" t="s">
        <v>560</v>
      </c>
      <c r="Q447" s="23">
        <v>2000</v>
      </c>
      <c r="R4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7" s="77">
        <v>44986</v>
      </c>
      <c r="U447" s="23">
        <v>1</v>
      </c>
      <c r="V447" s="23" t="s">
        <v>5798</v>
      </c>
      <c r="W447" s="23" t="s">
        <v>5796</v>
      </c>
      <c r="X447" s="10"/>
      <c r="Y447" s="10"/>
      <c r="Z447" s="10"/>
      <c r="AA447" s="32" t="str" cm="1">
        <f t="array" ref="AA447">IFERROR(TRANSPOSE(_xlfn._xlws.SORT(_xlfn.UNIQUE(_xlfn._xlws.FILTER(idTable[[Sub System Class]:[Sub System Class]],(idTable[[Asset Category]:[Asset Category]]=$N447)* (idTable[[Sub System Type]:[Sub System Type]]=$O447))))),"")</f>
        <v>All</v>
      </c>
      <c r="AB447" s="32"/>
      <c r="AC447" s="32"/>
      <c r="AD447" s="32"/>
      <c r="AE447" s="32"/>
      <c r="AF447" s="32"/>
      <c r="AG447" s="32"/>
      <c r="AH447" s="32"/>
      <c r="AI447" s="32"/>
      <c r="AJ447" s="32" cm="1">
        <f t="array" ref="AJ447:AW447">IFERROR(TRANSPOSE(_xlfn._xlws.SORT(_xlfn.UNIQUE(_xlfn._xlws.FILTER(idTable[[Equipment Size]:[Equipment Size]],(idTable[[Asset Category]:[Asset Category]]=$N447)* (idTable[[Sub System Type]:[Sub System Type]]=$O447)*(idTable[[Sub System Class]:[Sub System Class]]=$P447))))),"")</f>
        <v>200</v>
      </c>
      <c r="AK447" s="32">
        <v>400</v>
      </c>
      <c r="AL447" s="32">
        <v>600</v>
      </c>
      <c r="AM447" s="32">
        <v>800</v>
      </c>
      <c r="AN447" s="32">
        <v>1000</v>
      </c>
      <c r="AO447" s="32">
        <v>1200</v>
      </c>
      <c r="AP447" s="32">
        <v>1500</v>
      </c>
      <c r="AQ447" s="32">
        <v>2000</v>
      </c>
      <c r="AR447" s="32">
        <v>2400</v>
      </c>
      <c r="AS447" s="32">
        <v>3000</v>
      </c>
      <c r="AT447" s="32">
        <v>3600</v>
      </c>
      <c r="AU447" s="32">
        <v>4800</v>
      </c>
      <c r="AV447" s="32">
        <v>6000</v>
      </c>
      <c r="AW447" s="32">
        <v>7200</v>
      </c>
      <c r="AX447" s="60"/>
      <c r="AY447" s="60"/>
      <c r="AZ447" s="60"/>
      <c r="BA447" s="60"/>
      <c r="BB447" s="60"/>
      <c r="BC447" s="60"/>
      <c r="BD447" s="60"/>
      <c r="BE447" s="60"/>
      <c r="BF447" s="60"/>
      <c r="BG447" s="60"/>
    </row>
    <row r="448" spans="1:59" s="62" customFormat="1" x14ac:dyDescent="0.3">
      <c r="A448" s="60" t="s">
        <v>210</v>
      </c>
      <c r="B448" s="61" t="s">
        <v>5448</v>
      </c>
      <c r="C448" s="61" t="s">
        <v>81</v>
      </c>
      <c r="D448" s="61" t="s">
        <v>212</v>
      </c>
      <c r="E448" s="61" t="s">
        <v>90</v>
      </c>
      <c r="F448" s="23" t="s">
        <v>91</v>
      </c>
      <c r="G448" s="23" t="s">
        <v>5348</v>
      </c>
      <c r="H448" s="23" t="s">
        <v>5954</v>
      </c>
      <c r="I448" s="23">
        <v>2470</v>
      </c>
      <c r="J448" s="23" t="s">
        <v>1109</v>
      </c>
      <c r="K448" s="61">
        <f>1.34*11</f>
        <v>14.74</v>
      </c>
      <c r="L448" s="23">
        <v>5000</v>
      </c>
      <c r="M4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H-VAV-ELE--2400</v>
      </c>
      <c r="N448" s="23" t="s">
        <v>4256</v>
      </c>
      <c r="O448" s="23" t="s">
        <v>1107</v>
      </c>
      <c r="P448" s="23" t="s">
        <v>560</v>
      </c>
      <c r="Q448" s="23">
        <v>2400</v>
      </c>
      <c r="R4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8" s="77">
        <v>44986</v>
      </c>
      <c r="U448" s="23">
        <v>1</v>
      </c>
      <c r="V448" s="23" t="s">
        <v>5798</v>
      </c>
      <c r="W448" s="23" t="s">
        <v>5796</v>
      </c>
      <c r="X448" s="10"/>
      <c r="Y448" s="10"/>
      <c r="Z448" s="10"/>
      <c r="AA448" s="32" t="str" cm="1">
        <f t="array" ref="AA448">IFERROR(TRANSPOSE(_xlfn._xlws.SORT(_xlfn.UNIQUE(_xlfn._xlws.FILTER(idTable[[Sub System Class]:[Sub System Class]],(idTable[[Asset Category]:[Asset Category]]=$N448)* (idTable[[Sub System Type]:[Sub System Type]]=$O448))))),"")</f>
        <v>All</v>
      </c>
      <c r="AB448" s="32"/>
      <c r="AC448" s="32"/>
      <c r="AD448" s="32"/>
      <c r="AE448" s="32"/>
      <c r="AF448" s="32"/>
      <c r="AG448" s="32"/>
      <c r="AH448" s="32"/>
      <c r="AI448" s="32"/>
      <c r="AJ448" s="32" cm="1">
        <f t="array" ref="AJ448:AW448">IFERROR(TRANSPOSE(_xlfn._xlws.SORT(_xlfn.UNIQUE(_xlfn._xlws.FILTER(idTable[[Equipment Size]:[Equipment Size]],(idTable[[Asset Category]:[Asset Category]]=$N448)* (idTable[[Sub System Type]:[Sub System Type]]=$O448)*(idTable[[Sub System Class]:[Sub System Class]]=$P448))))),"")</f>
        <v>200</v>
      </c>
      <c r="AK448" s="32">
        <v>400</v>
      </c>
      <c r="AL448" s="32">
        <v>600</v>
      </c>
      <c r="AM448" s="32">
        <v>800</v>
      </c>
      <c r="AN448" s="32">
        <v>1000</v>
      </c>
      <c r="AO448" s="32">
        <v>1200</v>
      </c>
      <c r="AP448" s="32">
        <v>1500</v>
      </c>
      <c r="AQ448" s="32">
        <v>2000</v>
      </c>
      <c r="AR448" s="32">
        <v>2400</v>
      </c>
      <c r="AS448" s="32">
        <v>3000</v>
      </c>
      <c r="AT448" s="32">
        <v>3600</v>
      </c>
      <c r="AU448" s="32">
        <v>4800</v>
      </c>
      <c r="AV448" s="32">
        <v>6000</v>
      </c>
      <c r="AW448" s="32">
        <v>7200</v>
      </c>
      <c r="AX448" s="60"/>
      <c r="AY448" s="60"/>
      <c r="AZ448" s="60"/>
      <c r="BA448" s="60"/>
      <c r="BB448" s="60"/>
      <c r="BC448" s="60"/>
      <c r="BD448" s="60"/>
      <c r="BE448" s="60"/>
      <c r="BF448" s="60"/>
      <c r="BG448" s="60"/>
    </row>
    <row r="449" spans="1:59" s="62" customFormat="1" x14ac:dyDescent="0.3">
      <c r="A449" s="60" t="s">
        <v>210</v>
      </c>
      <c r="B449" s="61" t="s">
        <v>5449</v>
      </c>
      <c r="C449" s="61" t="s">
        <v>81</v>
      </c>
      <c r="D449" s="61" t="s">
        <v>212</v>
      </c>
      <c r="E449" s="61" t="s">
        <v>90</v>
      </c>
      <c r="F449" s="23" t="s">
        <v>91</v>
      </c>
      <c r="G449" s="23" t="s">
        <v>5348</v>
      </c>
      <c r="H449" s="23" t="s">
        <v>5955</v>
      </c>
      <c r="I449" s="23">
        <v>1990</v>
      </c>
      <c r="J449" s="23" t="s">
        <v>1109</v>
      </c>
      <c r="K449" s="61">
        <f>1.34*8</f>
        <v>10.72</v>
      </c>
      <c r="L449" s="23">
        <v>5000</v>
      </c>
      <c r="M4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49" s="23" t="s">
        <v>4256</v>
      </c>
      <c r="O449" s="23" t="s">
        <v>1107</v>
      </c>
      <c r="P449" s="23" t="s">
        <v>560</v>
      </c>
      <c r="Q449" s="23">
        <v>2000</v>
      </c>
      <c r="R4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4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49" s="77">
        <v>44986</v>
      </c>
      <c r="U449" s="23">
        <v>1</v>
      </c>
      <c r="V449" s="23" t="s">
        <v>5798</v>
      </c>
      <c r="W449" s="23" t="s">
        <v>5796</v>
      </c>
      <c r="X449" s="10"/>
      <c r="Y449" s="10"/>
      <c r="Z449" s="10"/>
      <c r="AA449" s="32" t="str" cm="1">
        <f t="array" ref="AA449">IFERROR(TRANSPOSE(_xlfn._xlws.SORT(_xlfn.UNIQUE(_xlfn._xlws.FILTER(idTable[[Sub System Class]:[Sub System Class]],(idTable[[Asset Category]:[Asset Category]]=$N449)* (idTable[[Sub System Type]:[Sub System Type]]=$O449))))),"")</f>
        <v>All</v>
      </c>
      <c r="AB449" s="32"/>
      <c r="AC449" s="32"/>
      <c r="AD449" s="32"/>
      <c r="AE449" s="32"/>
      <c r="AF449" s="32"/>
      <c r="AG449" s="32"/>
      <c r="AH449" s="32"/>
      <c r="AI449" s="32"/>
      <c r="AJ449" s="32" cm="1">
        <f t="array" ref="AJ449:AW449">IFERROR(TRANSPOSE(_xlfn._xlws.SORT(_xlfn.UNIQUE(_xlfn._xlws.FILTER(idTable[[Equipment Size]:[Equipment Size]],(idTable[[Asset Category]:[Asset Category]]=$N449)* (idTable[[Sub System Type]:[Sub System Type]]=$O449)*(idTable[[Sub System Class]:[Sub System Class]]=$P449))))),"")</f>
        <v>200</v>
      </c>
      <c r="AK449" s="32">
        <v>400</v>
      </c>
      <c r="AL449" s="32">
        <v>600</v>
      </c>
      <c r="AM449" s="32">
        <v>800</v>
      </c>
      <c r="AN449" s="32">
        <v>1000</v>
      </c>
      <c r="AO449" s="32">
        <v>1200</v>
      </c>
      <c r="AP449" s="32">
        <v>1500</v>
      </c>
      <c r="AQ449" s="32">
        <v>2000</v>
      </c>
      <c r="AR449" s="32">
        <v>2400</v>
      </c>
      <c r="AS449" s="32">
        <v>3000</v>
      </c>
      <c r="AT449" s="32">
        <v>3600</v>
      </c>
      <c r="AU449" s="32">
        <v>4800</v>
      </c>
      <c r="AV449" s="32">
        <v>6000</v>
      </c>
      <c r="AW449" s="32">
        <v>7200</v>
      </c>
      <c r="AX449" s="60"/>
      <c r="AY449" s="60"/>
      <c r="AZ449" s="60"/>
      <c r="BA449" s="60"/>
      <c r="BB449" s="60"/>
      <c r="BC449" s="60"/>
      <c r="BD449" s="60"/>
      <c r="BE449" s="60"/>
      <c r="BF449" s="60"/>
      <c r="BG449" s="60"/>
    </row>
    <row r="450" spans="1:59" s="62" customFormat="1" x14ac:dyDescent="0.3">
      <c r="A450" s="60" t="s">
        <v>210</v>
      </c>
      <c r="B450" s="61" t="s">
        <v>5450</v>
      </c>
      <c r="C450" s="61" t="s">
        <v>81</v>
      </c>
      <c r="D450" s="61" t="s">
        <v>212</v>
      </c>
      <c r="E450" s="61" t="s">
        <v>90</v>
      </c>
      <c r="F450" s="23" t="s">
        <v>91</v>
      </c>
      <c r="G450" s="23" t="s">
        <v>5348</v>
      </c>
      <c r="H450" s="23" t="s">
        <v>5953</v>
      </c>
      <c r="I450" s="23">
        <v>1970</v>
      </c>
      <c r="J450" s="23" t="s">
        <v>1109</v>
      </c>
      <c r="K450" s="61">
        <f>1.34*13</f>
        <v>17.420000000000002</v>
      </c>
      <c r="L450" s="23">
        <v>5000</v>
      </c>
      <c r="M4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50" s="23" t="s">
        <v>4256</v>
      </c>
      <c r="O450" s="23" t="s">
        <v>1107</v>
      </c>
      <c r="P450" s="23" t="s">
        <v>560</v>
      </c>
      <c r="Q450" s="23">
        <v>2000</v>
      </c>
      <c r="R4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0" s="77">
        <v>44986</v>
      </c>
      <c r="U450" s="23">
        <v>1</v>
      </c>
      <c r="V450" s="23" t="s">
        <v>5798</v>
      </c>
      <c r="W450" s="23" t="s">
        <v>5796</v>
      </c>
      <c r="X450" s="10"/>
      <c r="Y450" s="10"/>
      <c r="Z450" s="10"/>
      <c r="AA450" s="32" t="str" cm="1">
        <f t="array" ref="AA450">IFERROR(TRANSPOSE(_xlfn._xlws.SORT(_xlfn.UNIQUE(_xlfn._xlws.FILTER(idTable[[Sub System Class]:[Sub System Class]],(idTable[[Asset Category]:[Asset Category]]=$N450)* (idTable[[Sub System Type]:[Sub System Type]]=$O450))))),"")</f>
        <v>All</v>
      </c>
      <c r="AB450" s="32"/>
      <c r="AC450" s="32"/>
      <c r="AD450" s="32"/>
      <c r="AE450" s="32"/>
      <c r="AF450" s="32"/>
      <c r="AG450" s="32"/>
      <c r="AH450" s="32"/>
      <c r="AI450" s="32"/>
      <c r="AJ450" s="32" cm="1">
        <f t="array" ref="AJ450:AW450">IFERROR(TRANSPOSE(_xlfn._xlws.SORT(_xlfn.UNIQUE(_xlfn._xlws.FILTER(idTable[[Equipment Size]:[Equipment Size]],(idTable[[Asset Category]:[Asset Category]]=$N450)* (idTable[[Sub System Type]:[Sub System Type]]=$O450)*(idTable[[Sub System Class]:[Sub System Class]]=$P450))))),"")</f>
        <v>200</v>
      </c>
      <c r="AK450" s="32">
        <v>400</v>
      </c>
      <c r="AL450" s="32">
        <v>600</v>
      </c>
      <c r="AM450" s="32">
        <v>800</v>
      </c>
      <c r="AN450" s="32">
        <v>1000</v>
      </c>
      <c r="AO450" s="32">
        <v>1200</v>
      </c>
      <c r="AP450" s="32">
        <v>1500</v>
      </c>
      <c r="AQ450" s="32">
        <v>2000</v>
      </c>
      <c r="AR450" s="32">
        <v>2400</v>
      </c>
      <c r="AS450" s="32">
        <v>3000</v>
      </c>
      <c r="AT450" s="32">
        <v>3600</v>
      </c>
      <c r="AU450" s="32">
        <v>4800</v>
      </c>
      <c r="AV450" s="32">
        <v>6000</v>
      </c>
      <c r="AW450" s="32">
        <v>7200</v>
      </c>
      <c r="AX450" s="60"/>
      <c r="AY450" s="60"/>
      <c r="AZ450" s="60"/>
      <c r="BA450" s="60"/>
      <c r="BB450" s="60"/>
      <c r="BC450" s="60"/>
      <c r="BD450" s="60"/>
      <c r="BE450" s="60"/>
      <c r="BF450" s="60"/>
      <c r="BG450" s="60"/>
    </row>
    <row r="451" spans="1:59" x14ac:dyDescent="0.3">
      <c r="A451" s="32" t="s">
        <v>210</v>
      </c>
      <c r="B451" s="23" t="s">
        <v>5451</v>
      </c>
      <c r="C451" s="23" t="s">
        <v>81</v>
      </c>
      <c r="D451" s="23" t="s">
        <v>212</v>
      </c>
      <c r="E451" s="23" t="s">
        <v>90</v>
      </c>
      <c r="F451" s="23" t="s">
        <v>91</v>
      </c>
      <c r="G451" s="23" t="s">
        <v>5348</v>
      </c>
      <c r="H451" s="23" t="s">
        <v>5462</v>
      </c>
      <c r="I451" s="23">
        <v>1740</v>
      </c>
      <c r="J451" s="23" t="s">
        <v>1109</v>
      </c>
      <c r="K451" s="23">
        <f>1.34*10</f>
        <v>13.4</v>
      </c>
      <c r="L451" s="23">
        <v>5000</v>
      </c>
      <c r="M4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51" s="23" t="s">
        <v>4256</v>
      </c>
      <c r="O451" s="23" t="s">
        <v>1107</v>
      </c>
      <c r="P451" s="23" t="s">
        <v>560</v>
      </c>
      <c r="Q451" s="23">
        <v>2000</v>
      </c>
      <c r="R4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1" s="77">
        <v>44986</v>
      </c>
      <c r="U451" s="23">
        <v>1</v>
      </c>
      <c r="V451" s="23" t="s">
        <v>5799</v>
      </c>
      <c r="W451" s="23" t="s">
        <v>5800</v>
      </c>
      <c r="Z451" s="10"/>
      <c r="AA451" s="32" t="str" cm="1">
        <f t="array" ref="AA451">IFERROR(TRANSPOSE(_xlfn._xlws.SORT(_xlfn.UNIQUE(_xlfn._xlws.FILTER(idTable[[Sub System Class]:[Sub System Class]],(idTable[[Asset Category]:[Asset Category]]=$N451)* (idTable[[Sub System Type]:[Sub System Type]]=$O451))))),"")</f>
        <v>All</v>
      </c>
      <c r="AJ451" s="32" cm="1">
        <f t="array" ref="AJ451:AW451">IFERROR(TRANSPOSE(_xlfn._xlws.SORT(_xlfn.UNIQUE(_xlfn._xlws.FILTER(idTable[[Equipment Size]:[Equipment Size]],(idTable[[Asset Category]:[Asset Category]]=$N451)* (idTable[[Sub System Type]:[Sub System Type]]=$O451)*(idTable[[Sub System Class]:[Sub System Class]]=$P451))))),"")</f>
        <v>200</v>
      </c>
      <c r="AK451" s="32">
        <v>400</v>
      </c>
      <c r="AL451" s="32">
        <v>600</v>
      </c>
      <c r="AM451" s="32">
        <v>800</v>
      </c>
      <c r="AN451" s="32">
        <v>1000</v>
      </c>
      <c r="AO451" s="32">
        <v>1200</v>
      </c>
      <c r="AP451" s="32">
        <v>1500</v>
      </c>
      <c r="AQ451" s="32">
        <v>2000</v>
      </c>
      <c r="AR451" s="32">
        <v>2400</v>
      </c>
      <c r="AS451" s="32">
        <v>3000</v>
      </c>
      <c r="AT451" s="32">
        <v>3600</v>
      </c>
      <c r="AU451" s="32">
        <v>4800</v>
      </c>
      <c r="AV451" s="32">
        <v>6000</v>
      </c>
      <c r="AW451" s="32">
        <v>7200</v>
      </c>
      <c r="BG451" s="32"/>
    </row>
    <row r="452" spans="1:59" x14ac:dyDescent="0.3">
      <c r="A452" s="32" t="s">
        <v>210</v>
      </c>
      <c r="B452" s="23" t="s">
        <v>5452</v>
      </c>
      <c r="C452" s="23" t="s">
        <v>81</v>
      </c>
      <c r="D452" s="23" t="s">
        <v>212</v>
      </c>
      <c r="E452" s="23" t="s">
        <v>90</v>
      </c>
      <c r="F452" s="23" t="s">
        <v>91</v>
      </c>
      <c r="G452" s="23" t="s">
        <v>5348</v>
      </c>
      <c r="H452" s="23" t="s">
        <v>5463</v>
      </c>
      <c r="I452" s="23">
        <v>1160</v>
      </c>
      <c r="J452" s="23" t="s">
        <v>1109</v>
      </c>
      <c r="K452" s="23">
        <f>1.34*4</f>
        <v>5.36</v>
      </c>
      <c r="L452" s="23">
        <v>5000</v>
      </c>
      <c r="M4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452" s="23" t="s">
        <v>4256</v>
      </c>
      <c r="O452" s="23" t="s">
        <v>1107</v>
      </c>
      <c r="P452" s="23" t="s">
        <v>560</v>
      </c>
      <c r="Q452" s="23">
        <v>1200</v>
      </c>
      <c r="R4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2" s="77">
        <v>44986</v>
      </c>
      <c r="U452" s="23">
        <v>1</v>
      </c>
      <c r="V452" s="23" t="s">
        <v>5801</v>
      </c>
      <c r="W452" s="23" t="s">
        <v>5802</v>
      </c>
      <c r="Z452" s="10"/>
      <c r="AA452" s="32" t="str" cm="1">
        <f t="array" ref="AA452">IFERROR(TRANSPOSE(_xlfn._xlws.SORT(_xlfn.UNIQUE(_xlfn._xlws.FILTER(idTable[[Sub System Class]:[Sub System Class]],(idTable[[Asset Category]:[Asset Category]]=$N452)* (idTable[[Sub System Type]:[Sub System Type]]=$O452))))),"")</f>
        <v>All</v>
      </c>
      <c r="AJ452" s="32" cm="1">
        <f t="array" ref="AJ452:AW452">IFERROR(TRANSPOSE(_xlfn._xlws.SORT(_xlfn.UNIQUE(_xlfn._xlws.FILTER(idTable[[Equipment Size]:[Equipment Size]],(idTable[[Asset Category]:[Asset Category]]=$N452)* (idTable[[Sub System Type]:[Sub System Type]]=$O452)*(idTable[[Sub System Class]:[Sub System Class]]=$P452))))),"")</f>
        <v>200</v>
      </c>
      <c r="AK452" s="32">
        <v>400</v>
      </c>
      <c r="AL452" s="32">
        <v>600</v>
      </c>
      <c r="AM452" s="32">
        <v>800</v>
      </c>
      <c r="AN452" s="32">
        <v>1000</v>
      </c>
      <c r="AO452" s="32">
        <v>1200</v>
      </c>
      <c r="AP452" s="32">
        <v>1500</v>
      </c>
      <c r="AQ452" s="32">
        <v>2000</v>
      </c>
      <c r="AR452" s="32">
        <v>2400</v>
      </c>
      <c r="AS452" s="32">
        <v>3000</v>
      </c>
      <c r="AT452" s="32">
        <v>3600</v>
      </c>
      <c r="AU452" s="32">
        <v>4800</v>
      </c>
      <c r="AV452" s="32">
        <v>6000</v>
      </c>
      <c r="AW452" s="32">
        <v>7200</v>
      </c>
      <c r="BG452" s="32"/>
    </row>
    <row r="453" spans="1:59" x14ac:dyDescent="0.3">
      <c r="A453" s="32" t="s">
        <v>210</v>
      </c>
      <c r="B453" s="23" t="s">
        <v>5453</v>
      </c>
      <c r="C453" s="23" t="s">
        <v>81</v>
      </c>
      <c r="D453" s="23" t="s">
        <v>212</v>
      </c>
      <c r="E453" s="23" t="s">
        <v>90</v>
      </c>
      <c r="F453" s="23" t="s">
        <v>91</v>
      </c>
      <c r="G453" s="23" t="s">
        <v>5348</v>
      </c>
      <c r="H453" s="23" t="s">
        <v>5464</v>
      </c>
      <c r="I453" s="23">
        <v>2020</v>
      </c>
      <c r="J453" s="23" t="s">
        <v>1109</v>
      </c>
      <c r="K453" s="23">
        <f>1.34*11</f>
        <v>14.74</v>
      </c>
      <c r="L453" s="23">
        <v>5000</v>
      </c>
      <c r="M4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53" s="23" t="s">
        <v>4256</v>
      </c>
      <c r="O453" s="23" t="s">
        <v>1107</v>
      </c>
      <c r="P453" s="23" t="s">
        <v>560</v>
      </c>
      <c r="Q453" s="23">
        <v>2000</v>
      </c>
      <c r="R4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3" s="77">
        <v>44986</v>
      </c>
      <c r="U453" s="23">
        <v>1</v>
      </c>
      <c r="V453" s="23" t="s">
        <v>5801</v>
      </c>
      <c r="W453" s="23" t="s">
        <v>5803</v>
      </c>
      <c r="Z453" s="10"/>
      <c r="AA453" s="32" t="str" cm="1">
        <f t="array" ref="AA453">IFERROR(TRANSPOSE(_xlfn._xlws.SORT(_xlfn.UNIQUE(_xlfn._xlws.FILTER(idTable[[Sub System Class]:[Sub System Class]],(idTable[[Asset Category]:[Asset Category]]=$N453)* (idTable[[Sub System Type]:[Sub System Type]]=$O453))))),"")</f>
        <v>All</v>
      </c>
      <c r="AJ453" s="32" cm="1">
        <f t="array" ref="AJ453:AW453">IFERROR(TRANSPOSE(_xlfn._xlws.SORT(_xlfn.UNIQUE(_xlfn._xlws.FILTER(idTable[[Equipment Size]:[Equipment Size]],(idTable[[Asset Category]:[Asset Category]]=$N453)* (idTable[[Sub System Type]:[Sub System Type]]=$O453)*(idTable[[Sub System Class]:[Sub System Class]]=$P453))))),"")</f>
        <v>200</v>
      </c>
      <c r="AK453" s="32">
        <v>400</v>
      </c>
      <c r="AL453" s="32">
        <v>600</v>
      </c>
      <c r="AM453" s="32">
        <v>800</v>
      </c>
      <c r="AN453" s="32">
        <v>1000</v>
      </c>
      <c r="AO453" s="32">
        <v>1200</v>
      </c>
      <c r="AP453" s="32">
        <v>1500</v>
      </c>
      <c r="AQ453" s="32">
        <v>2000</v>
      </c>
      <c r="AR453" s="32">
        <v>2400</v>
      </c>
      <c r="AS453" s="32">
        <v>3000</v>
      </c>
      <c r="AT453" s="32">
        <v>3600</v>
      </c>
      <c r="AU453" s="32">
        <v>4800</v>
      </c>
      <c r="AV453" s="32">
        <v>6000</v>
      </c>
      <c r="AW453" s="32">
        <v>7200</v>
      </c>
      <c r="BG453" s="32"/>
    </row>
    <row r="454" spans="1:59" x14ac:dyDescent="0.3">
      <c r="A454" s="32" t="s">
        <v>210</v>
      </c>
      <c r="B454" s="23" t="s">
        <v>5454</v>
      </c>
      <c r="C454" s="23" t="s">
        <v>81</v>
      </c>
      <c r="D454" s="23" t="s">
        <v>212</v>
      </c>
      <c r="E454" s="23" t="s">
        <v>90</v>
      </c>
      <c r="F454" s="23" t="s">
        <v>91</v>
      </c>
      <c r="G454" s="23" t="s">
        <v>5348</v>
      </c>
      <c r="H454" s="23" t="s">
        <v>5465</v>
      </c>
      <c r="I454" s="23">
        <v>2030</v>
      </c>
      <c r="J454" s="23" t="s">
        <v>1109</v>
      </c>
      <c r="K454" s="23">
        <f>1.34*11</f>
        <v>14.74</v>
      </c>
      <c r="L454" s="23">
        <v>5000</v>
      </c>
      <c r="M4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54" s="23" t="s">
        <v>4256</v>
      </c>
      <c r="O454" s="23" t="s">
        <v>1107</v>
      </c>
      <c r="P454" s="23" t="s">
        <v>560</v>
      </c>
      <c r="Q454" s="23">
        <v>2000</v>
      </c>
      <c r="R4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4" s="77">
        <v>44986</v>
      </c>
      <c r="U454" s="23">
        <v>1</v>
      </c>
      <c r="V454" s="23" t="s">
        <v>5801</v>
      </c>
      <c r="W454" s="23" t="s">
        <v>5803</v>
      </c>
      <c r="Z454" s="10"/>
      <c r="AA454" s="32" t="str" cm="1">
        <f t="array" ref="AA454">IFERROR(TRANSPOSE(_xlfn._xlws.SORT(_xlfn.UNIQUE(_xlfn._xlws.FILTER(idTable[[Sub System Class]:[Sub System Class]],(idTable[[Asset Category]:[Asset Category]]=$N454)* (idTable[[Sub System Type]:[Sub System Type]]=$O454))))),"")</f>
        <v>All</v>
      </c>
      <c r="AJ454" s="32" cm="1">
        <f t="array" ref="AJ454:AW454">IFERROR(TRANSPOSE(_xlfn._xlws.SORT(_xlfn.UNIQUE(_xlfn._xlws.FILTER(idTable[[Equipment Size]:[Equipment Size]],(idTable[[Asset Category]:[Asset Category]]=$N454)* (idTable[[Sub System Type]:[Sub System Type]]=$O454)*(idTable[[Sub System Class]:[Sub System Class]]=$P454))))),"")</f>
        <v>200</v>
      </c>
      <c r="AK454" s="32">
        <v>400</v>
      </c>
      <c r="AL454" s="32">
        <v>600</v>
      </c>
      <c r="AM454" s="32">
        <v>800</v>
      </c>
      <c r="AN454" s="32">
        <v>1000</v>
      </c>
      <c r="AO454" s="32">
        <v>1200</v>
      </c>
      <c r="AP454" s="32">
        <v>1500</v>
      </c>
      <c r="AQ454" s="32">
        <v>2000</v>
      </c>
      <c r="AR454" s="32">
        <v>2400</v>
      </c>
      <c r="AS454" s="32">
        <v>3000</v>
      </c>
      <c r="AT454" s="32">
        <v>3600</v>
      </c>
      <c r="AU454" s="32">
        <v>4800</v>
      </c>
      <c r="AV454" s="32">
        <v>6000</v>
      </c>
      <c r="AW454" s="32">
        <v>7200</v>
      </c>
      <c r="BG454" s="32"/>
    </row>
    <row r="455" spans="1:59" x14ac:dyDescent="0.3">
      <c r="A455" s="32" t="s">
        <v>210</v>
      </c>
      <c r="B455" s="23" t="s">
        <v>5455</v>
      </c>
      <c r="C455" s="23" t="s">
        <v>81</v>
      </c>
      <c r="D455" s="23" t="s">
        <v>212</v>
      </c>
      <c r="E455" s="23" t="s">
        <v>90</v>
      </c>
      <c r="F455" s="23" t="s">
        <v>91</v>
      </c>
      <c r="G455" s="23" t="s">
        <v>5348</v>
      </c>
      <c r="H455" s="23" t="s">
        <v>5466</v>
      </c>
      <c r="I455" s="23">
        <v>500</v>
      </c>
      <c r="J455" s="23" t="s">
        <v>1109</v>
      </c>
      <c r="K455" s="23">
        <f>1.34*2</f>
        <v>2.68</v>
      </c>
      <c r="L455" s="23">
        <v>5000</v>
      </c>
      <c r="M4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55" s="23" t="s">
        <v>4256</v>
      </c>
      <c r="O455" s="23" t="s">
        <v>1107</v>
      </c>
      <c r="P455" s="23" t="s">
        <v>560</v>
      </c>
      <c r="Q455" s="23">
        <v>600</v>
      </c>
      <c r="R4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5" s="77">
        <v>44986</v>
      </c>
      <c r="U455" s="23">
        <v>1</v>
      </c>
      <c r="V455" s="23" t="s">
        <v>5801</v>
      </c>
      <c r="W455" s="23" t="s">
        <v>5805</v>
      </c>
      <c r="Z455" s="10"/>
      <c r="AA455" s="32" t="str" cm="1">
        <f t="array" ref="AA455">IFERROR(TRANSPOSE(_xlfn._xlws.SORT(_xlfn.UNIQUE(_xlfn._xlws.FILTER(idTable[[Sub System Class]:[Sub System Class]],(idTable[[Asset Category]:[Asset Category]]=$N455)* (idTable[[Sub System Type]:[Sub System Type]]=$O455))))),"")</f>
        <v>All</v>
      </c>
      <c r="AJ455" s="32" cm="1">
        <f t="array" ref="AJ455:AW455">IFERROR(TRANSPOSE(_xlfn._xlws.SORT(_xlfn.UNIQUE(_xlfn._xlws.FILTER(idTable[[Equipment Size]:[Equipment Size]],(idTable[[Asset Category]:[Asset Category]]=$N455)* (idTable[[Sub System Type]:[Sub System Type]]=$O455)*(idTable[[Sub System Class]:[Sub System Class]]=$P455))))),"")</f>
        <v>200</v>
      </c>
      <c r="AK455" s="32">
        <v>400</v>
      </c>
      <c r="AL455" s="32">
        <v>600</v>
      </c>
      <c r="AM455" s="32">
        <v>800</v>
      </c>
      <c r="AN455" s="32">
        <v>1000</v>
      </c>
      <c r="AO455" s="32">
        <v>1200</v>
      </c>
      <c r="AP455" s="32">
        <v>1500</v>
      </c>
      <c r="AQ455" s="32">
        <v>2000</v>
      </c>
      <c r="AR455" s="32">
        <v>2400</v>
      </c>
      <c r="AS455" s="32">
        <v>3000</v>
      </c>
      <c r="AT455" s="32">
        <v>3600</v>
      </c>
      <c r="AU455" s="32">
        <v>4800</v>
      </c>
      <c r="AV455" s="32">
        <v>6000</v>
      </c>
      <c r="AW455" s="32">
        <v>7200</v>
      </c>
      <c r="BG455" s="32"/>
    </row>
    <row r="456" spans="1:59" x14ac:dyDescent="0.3">
      <c r="A456" s="32" t="s">
        <v>210</v>
      </c>
      <c r="B456" s="23" t="s">
        <v>5456</v>
      </c>
      <c r="C456" s="23" t="s">
        <v>81</v>
      </c>
      <c r="D456" s="23" t="s">
        <v>212</v>
      </c>
      <c r="E456" s="23" t="s">
        <v>90</v>
      </c>
      <c r="F456" s="23" t="s">
        <v>91</v>
      </c>
      <c r="G456" s="23" t="s">
        <v>5348</v>
      </c>
      <c r="H456" s="23" t="s">
        <v>5467</v>
      </c>
      <c r="I456" s="23">
        <v>1000</v>
      </c>
      <c r="J456" s="23" t="s">
        <v>1109</v>
      </c>
      <c r="K456" s="23">
        <f>1.34*3</f>
        <v>4.0200000000000005</v>
      </c>
      <c r="L456" s="23">
        <v>5000</v>
      </c>
      <c r="M4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456" s="23" t="s">
        <v>4256</v>
      </c>
      <c r="O456" s="23" t="s">
        <v>1107</v>
      </c>
      <c r="P456" s="23" t="s">
        <v>560</v>
      </c>
      <c r="Q456" s="23">
        <v>1000</v>
      </c>
      <c r="R4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6" s="77">
        <v>44986</v>
      </c>
      <c r="U456" s="23">
        <v>1</v>
      </c>
      <c r="V456" s="23" t="s">
        <v>5801</v>
      </c>
      <c r="W456" s="23" t="s">
        <v>5805</v>
      </c>
      <c r="Z456" s="10"/>
      <c r="AA456" s="32" t="str" cm="1">
        <f t="array" ref="AA456">IFERROR(TRANSPOSE(_xlfn._xlws.SORT(_xlfn.UNIQUE(_xlfn._xlws.FILTER(idTable[[Sub System Class]:[Sub System Class]],(idTable[[Asset Category]:[Asset Category]]=$N456)* (idTable[[Sub System Type]:[Sub System Type]]=$O456))))),"")</f>
        <v>All</v>
      </c>
      <c r="AJ456" s="32" cm="1">
        <f t="array" ref="AJ456:AW456">IFERROR(TRANSPOSE(_xlfn._xlws.SORT(_xlfn.UNIQUE(_xlfn._xlws.FILTER(idTable[[Equipment Size]:[Equipment Size]],(idTable[[Asset Category]:[Asset Category]]=$N456)* (idTable[[Sub System Type]:[Sub System Type]]=$O456)*(idTable[[Sub System Class]:[Sub System Class]]=$P456))))),"")</f>
        <v>200</v>
      </c>
      <c r="AK456" s="32">
        <v>400</v>
      </c>
      <c r="AL456" s="32">
        <v>600</v>
      </c>
      <c r="AM456" s="32">
        <v>800</v>
      </c>
      <c r="AN456" s="32">
        <v>1000</v>
      </c>
      <c r="AO456" s="32">
        <v>1200</v>
      </c>
      <c r="AP456" s="32">
        <v>1500</v>
      </c>
      <c r="AQ456" s="32">
        <v>2000</v>
      </c>
      <c r="AR456" s="32">
        <v>2400</v>
      </c>
      <c r="AS456" s="32">
        <v>3000</v>
      </c>
      <c r="AT456" s="32">
        <v>3600</v>
      </c>
      <c r="AU456" s="32">
        <v>4800</v>
      </c>
      <c r="AV456" s="32">
        <v>6000</v>
      </c>
      <c r="AW456" s="32">
        <v>7200</v>
      </c>
      <c r="BG456" s="32"/>
    </row>
    <row r="457" spans="1:59" x14ac:dyDescent="0.3">
      <c r="A457" s="32" t="s">
        <v>210</v>
      </c>
      <c r="B457" s="23" t="s">
        <v>5457</v>
      </c>
      <c r="C457" s="23" t="s">
        <v>81</v>
      </c>
      <c r="D457" s="23" t="s">
        <v>212</v>
      </c>
      <c r="E457" s="23" t="s">
        <v>90</v>
      </c>
      <c r="F457" s="23" t="s">
        <v>91</v>
      </c>
      <c r="G457" s="23" t="s">
        <v>5348</v>
      </c>
      <c r="H457" s="23" t="s">
        <v>5468</v>
      </c>
      <c r="I457" s="23">
        <v>540</v>
      </c>
      <c r="J457" s="23" t="s">
        <v>1109</v>
      </c>
      <c r="K457" s="23">
        <f t="shared" ref="K457:K458" si="16">1.34*3</f>
        <v>4.0200000000000005</v>
      </c>
      <c r="L457" s="23">
        <v>5000</v>
      </c>
      <c r="M4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57" s="23" t="s">
        <v>4256</v>
      </c>
      <c r="O457" s="23" t="s">
        <v>1107</v>
      </c>
      <c r="P457" s="23" t="s">
        <v>560</v>
      </c>
      <c r="Q457" s="23">
        <v>600</v>
      </c>
      <c r="R4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7" s="77">
        <v>44986</v>
      </c>
      <c r="U457" s="23">
        <v>1</v>
      </c>
      <c r="V457" s="23" t="s">
        <v>5801</v>
      </c>
      <c r="W457" s="23" t="s">
        <v>5805</v>
      </c>
      <c r="Z457" s="10"/>
      <c r="AA457" s="32" t="str" cm="1">
        <f t="array" ref="AA457">IFERROR(TRANSPOSE(_xlfn._xlws.SORT(_xlfn.UNIQUE(_xlfn._xlws.FILTER(idTable[[Sub System Class]:[Sub System Class]],(idTable[[Asset Category]:[Asset Category]]=$N457)* (idTable[[Sub System Type]:[Sub System Type]]=$O457))))),"")</f>
        <v>All</v>
      </c>
      <c r="AJ457" s="32" cm="1">
        <f t="array" ref="AJ457:AW457">IFERROR(TRANSPOSE(_xlfn._xlws.SORT(_xlfn.UNIQUE(_xlfn._xlws.FILTER(idTable[[Equipment Size]:[Equipment Size]],(idTable[[Asset Category]:[Asset Category]]=$N457)* (idTable[[Sub System Type]:[Sub System Type]]=$O457)*(idTable[[Sub System Class]:[Sub System Class]]=$P457))))),"")</f>
        <v>200</v>
      </c>
      <c r="AK457" s="32">
        <v>400</v>
      </c>
      <c r="AL457" s="32">
        <v>600</v>
      </c>
      <c r="AM457" s="32">
        <v>800</v>
      </c>
      <c r="AN457" s="32">
        <v>1000</v>
      </c>
      <c r="AO457" s="32">
        <v>1200</v>
      </c>
      <c r="AP457" s="32">
        <v>1500</v>
      </c>
      <c r="AQ457" s="32">
        <v>2000</v>
      </c>
      <c r="AR457" s="32">
        <v>2400</v>
      </c>
      <c r="AS457" s="32">
        <v>3000</v>
      </c>
      <c r="AT457" s="32">
        <v>3600</v>
      </c>
      <c r="AU457" s="32">
        <v>4800</v>
      </c>
      <c r="AV457" s="32">
        <v>6000</v>
      </c>
      <c r="AW457" s="32">
        <v>7200</v>
      </c>
      <c r="BG457" s="32"/>
    </row>
    <row r="458" spans="1:59" x14ac:dyDescent="0.3">
      <c r="A458" s="32" t="s">
        <v>210</v>
      </c>
      <c r="B458" s="23" t="s">
        <v>5458</v>
      </c>
      <c r="C458" s="23" t="s">
        <v>81</v>
      </c>
      <c r="D458" s="23" t="s">
        <v>212</v>
      </c>
      <c r="E458" s="23" t="s">
        <v>90</v>
      </c>
      <c r="F458" s="23" t="s">
        <v>91</v>
      </c>
      <c r="G458" s="23" t="s">
        <v>5348</v>
      </c>
      <c r="H458" s="23" t="s">
        <v>5469</v>
      </c>
      <c r="I458" s="23">
        <v>450</v>
      </c>
      <c r="J458" s="23" t="s">
        <v>1109</v>
      </c>
      <c r="K458" s="23">
        <f t="shared" si="16"/>
        <v>4.0200000000000005</v>
      </c>
      <c r="L458" s="23">
        <v>5000</v>
      </c>
      <c r="M4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458" s="23" t="s">
        <v>4256</v>
      </c>
      <c r="O458" s="23" t="s">
        <v>1107</v>
      </c>
      <c r="P458" s="23" t="s">
        <v>560</v>
      </c>
      <c r="Q458" s="23">
        <v>400</v>
      </c>
      <c r="R4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8" s="77">
        <v>44986</v>
      </c>
      <c r="U458" s="23">
        <v>1</v>
      </c>
      <c r="V458" s="23" t="s">
        <v>5801</v>
      </c>
      <c r="W458" s="23" t="s">
        <v>5826</v>
      </c>
      <c r="Z458" s="10"/>
      <c r="AA458" s="32" t="str" cm="1">
        <f t="array" ref="AA458">IFERROR(TRANSPOSE(_xlfn._xlws.SORT(_xlfn.UNIQUE(_xlfn._xlws.FILTER(idTable[[Sub System Class]:[Sub System Class]],(idTable[[Asset Category]:[Asset Category]]=$N458)* (idTable[[Sub System Type]:[Sub System Type]]=$O458))))),"")</f>
        <v>All</v>
      </c>
      <c r="AJ458" s="32" cm="1">
        <f t="array" ref="AJ458:AW458">IFERROR(TRANSPOSE(_xlfn._xlws.SORT(_xlfn.UNIQUE(_xlfn._xlws.FILTER(idTable[[Equipment Size]:[Equipment Size]],(idTable[[Asset Category]:[Asset Category]]=$N458)* (idTable[[Sub System Type]:[Sub System Type]]=$O458)*(idTable[[Sub System Class]:[Sub System Class]]=$P458))))),"")</f>
        <v>200</v>
      </c>
      <c r="AK458" s="32">
        <v>400</v>
      </c>
      <c r="AL458" s="32">
        <v>600</v>
      </c>
      <c r="AM458" s="32">
        <v>800</v>
      </c>
      <c r="AN458" s="32">
        <v>1000</v>
      </c>
      <c r="AO458" s="32">
        <v>1200</v>
      </c>
      <c r="AP458" s="32">
        <v>1500</v>
      </c>
      <c r="AQ458" s="32">
        <v>2000</v>
      </c>
      <c r="AR458" s="32">
        <v>2400</v>
      </c>
      <c r="AS458" s="32">
        <v>3000</v>
      </c>
      <c r="AT458" s="32">
        <v>3600</v>
      </c>
      <c r="AU458" s="32">
        <v>4800</v>
      </c>
      <c r="AV458" s="32">
        <v>6000</v>
      </c>
      <c r="AW458" s="32">
        <v>7200</v>
      </c>
      <c r="BG458" s="32"/>
    </row>
    <row r="459" spans="1:59" x14ac:dyDescent="0.3">
      <c r="A459" s="32" t="s">
        <v>210</v>
      </c>
      <c r="B459" s="23" t="s">
        <v>470</v>
      </c>
      <c r="C459" s="23" t="s">
        <v>81</v>
      </c>
      <c r="D459" s="23" t="s">
        <v>212</v>
      </c>
      <c r="E459" s="23" t="s">
        <v>90</v>
      </c>
      <c r="F459" s="23" t="s">
        <v>91</v>
      </c>
      <c r="G459" s="23" t="s">
        <v>5348</v>
      </c>
      <c r="H459" s="23" t="s">
        <v>5922</v>
      </c>
      <c r="I459" s="23">
        <v>1890</v>
      </c>
      <c r="J459" s="23" t="s">
        <v>1109</v>
      </c>
      <c r="K459" s="61">
        <f>1.34*11</f>
        <v>14.74</v>
      </c>
      <c r="L459" s="23">
        <v>5000</v>
      </c>
      <c r="M4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59" s="23" t="s">
        <v>4256</v>
      </c>
      <c r="O459" s="23" t="s">
        <v>1107</v>
      </c>
      <c r="P459" s="23" t="s">
        <v>560</v>
      </c>
      <c r="Q459" s="23">
        <v>2000</v>
      </c>
      <c r="R4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5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59" s="77">
        <v>44986</v>
      </c>
      <c r="U459" s="23">
        <v>2</v>
      </c>
      <c r="V459" s="23" t="s">
        <v>433</v>
      </c>
      <c r="W459" s="23" t="s">
        <v>471</v>
      </c>
      <c r="Z459" s="10"/>
      <c r="AA459" s="32" t="str" cm="1">
        <f t="array" ref="AA459">IFERROR(TRANSPOSE(_xlfn._xlws.SORT(_xlfn.UNIQUE(_xlfn._xlws.FILTER(idTable[[Sub System Class]:[Sub System Class]],(idTable[[Asset Category]:[Asset Category]]=$N459)* (idTable[[Sub System Type]:[Sub System Type]]=$O459))))),"")</f>
        <v>All</v>
      </c>
      <c r="AJ459" s="32" cm="1">
        <f t="array" ref="AJ459:AW459">IFERROR(TRANSPOSE(_xlfn._xlws.SORT(_xlfn.UNIQUE(_xlfn._xlws.FILTER(idTable[[Equipment Size]:[Equipment Size]],(idTable[[Asset Category]:[Asset Category]]=$N459)* (idTable[[Sub System Type]:[Sub System Type]]=$O459)*(idTable[[Sub System Class]:[Sub System Class]]=$P459))))),"")</f>
        <v>200</v>
      </c>
      <c r="AK459" s="32">
        <v>400</v>
      </c>
      <c r="AL459" s="32">
        <v>600</v>
      </c>
      <c r="AM459" s="32">
        <v>800</v>
      </c>
      <c r="AN459" s="32">
        <v>1000</v>
      </c>
      <c r="AO459" s="32">
        <v>1200</v>
      </c>
      <c r="AP459" s="32">
        <v>1500</v>
      </c>
      <c r="AQ459" s="32">
        <v>2000</v>
      </c>
      <c r="AR459" s="32">
        <v>2400</v>
      </c>
      <c r="AS459" s="32">
        <v>3000</v>
      </c>
      <c r="AT459" s="32">
        <v>3600</v>
      </c>
      <c r="AU459" s="32">
        <v>4800</v>
      </c>
      <c r="AV459" s="32">
        <v>6000</v>
      </c>
      <c r="AW459" s="32">
        <v>7200</v>
      </c>
      <c r="BG459" s="32"/>
    </row>
    <row r="460" spans="1:59" x14ac:dyDescent="0.3">
      <c r="A460" s="32" t="s">
        <v>210</v>
      </c>
      <c r="B460" s="23" t="s">
        <v>472</v>
      </c>
      <c r="C460" s="23" t="s">
        <v>81</v>
      </c>
      <c r="D460" s="23" t="s">
        <v>212</v>
      </c>
      <c r="E460" s="23" t="s">
        <v>90</v>
      </c>
      <c r="F460" s="23" t="s">
        <v>91</v>
      </c>
      <c r="G460" s="23" t="s">
        <v>5348</v>
      </c>
      <c r="H460" s="23" t="s">
        <v>5923</v>
      </c>
      <c r="I460" s="23">
        <v>2050</v>
      </c>
      <c r="J460" s="23" t="s">
        <v>1109</v>
      </c>
      <c r="K460" s="61">
        <f>1.34*6</f>
        <v>8.0400000000000009</v>
      </c>
      <c r="L460" s="23">
        <v>5000</v>
      </c>
      <c r="M4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0" s="23" t="s">
        <v>4256</v>
      </c>
      <c r="O460" s="23" t="s">
        <v>1107</v>
      </c>
      <c r="P460" s="23" t="s">
        <v>560</v>
      </c>
      <c r="Q460" s="23">
        <v>2000</v>
      </c>
      <c r="R4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0" s="77">
        <v>44986</v>
      </c>
      <c r="U460" s="23">
        <v>2</v>
      </c>
      <c r="V460" s="23" t="s">
        <v>5795</v>
      </c>
      <c r="W460" s="23" t="s">
        <v>471</v>
      </c>
      <c r="Z460" s="10"/>
      <c r="AA460" s="32" t="str" cm="1">
        <f t="array" ref="AA460">IFERROR(TRANSPOSE(_xlfn._xlws.SORT(_xlfn.UNIQUE(_xlfn._xlws.FILTER(idTable[[Sub System Class]:[Sub System Class]],(idTable[[Asset Category]:[Asset Category]]=$N460)* (idTable[[Sub System Type]:[Sub System Type]]=$O460))))),"")</f>
        <v>All</v>
      </c>
      <c r="AJ460" s="32" cm="1">
        <f t="array" ref="AJ460:AW460">IFERROR(TRANSPOSE(_xlfn._xlws.SORT(_xlfn.UNIQUE(_xlfn._xlws.FILTER(idTable[[Equipment Size]:[Equipment Size]],(idTable[[Asset Category]:[Asset Category]]=$N460)* (idTable[[Sub System Type]:[Sub System Type]]=$O460)*(idTable[[Sub System Class]:[Sub System Class]]=$P460))))),"")</f>
        <v>200</v>
      </c>
      <c r="AK460" s="32">
        <v>400</v>
      </c>
      <c r="AL460" s="32">
        <v>600</v>
      </c>
      <c r="AM460" s="32">
        <v>800</v>
      </c>
      <c r="AN460" s="32">
        <v>1000</v>
      </c>
      <c r="AO460" s="32">
        <v>1200</v>
      </c>
      <c r="AP460" s="32">
        <v>1500</v>
      </c>
      <c r="AQ460" s="32">
        <v>2000</v>
      </c>
      <c r="AR460" s="32">
        <v>2400</v>
      </c>
      <c r="AS460" s="32">
        <v>3000</v>
      </c>
      <c r="AT460" s="32">
        <v>3600</v>
      </c>
      <c r="AU460" s="32">
        <v>4800</v>
      </c>
      <c r="AV460" s="32">
        <v>6000</v>
      </c>
      <c r="AW460" s="32">
        <v>7200</v>
      </c>
      <c r="BG460" s="32"/>
    </row>
    <row r="461" spans="1:59" x14ac:dyDescent="0.3">
      <c r="A461" s="32" t="s">
        <v>210</v>
      </c>
      <c r="B461" s="23" t="s">
        <v>473</v>
      </c>
      <c r="C461" s="23" t="s">
        <v>81</v>
      </c>
      <c r="D461" s="23" t="s">
        <v>212</v>
      </c>
      <c r="E461" s="23" t="s">
        <v>90</v>
      </c>
      <c r="F461" s="23" t="s">
        <v>91</v>
      </c>
      <c r="G461" s="23" t="s">
        <v>5348</v>
      </c>
      <c r="H461" s="23" t="s">
        <v>5925</v>
      </c>
      <c r="I461" s="23">
        <v>2050</v>
      </c>
      <c r="J461" s="23" t="s">
        <v>1109</v>
      </c>
      <c r="K461" s="61">
        <f>1.34*10</f>
        <v>13.4</v>
      </c>
      <c r="L461" s="23">
        <v>5000</v>
      </c>
      <c r="M4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1" s="23" t="s">
        <v>4256</v>
      </c>
      <c r="O461" s="23" t="s">
        <v>1107</v>
      </c>
      <c r="P461" s="23" t="s">
        <v>560</v>
      </c>
      <c r="Q461" s="23">
        <v>2000</v>
      </c>
      <c r="R4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1" s="77">
        <v>44986</v>
      </c>
      <c r="U461" s="23">
        <v>2</v>
      </c>
      <c r="V461" s="23" t="s">
        <v>5795</v>
      </c>
      <c r="W461" s="23" t="s">
        <v>471</v>
      </c>
      <c r="Z461" s="10"/>
      <c r="AA461" s="32" t="str" cm="1">
        <f t="array" ref="AA461">IFERROR(TRANSPOSE(_xlfn._xlws.SORT(_xlfn.UNIQUE(_xlfn._xlws.FILTER(idTable[[Sub System Class]:[Sub System Class]],(idTable[[Asset Category]:[Asset Category]]=$N461)* (idTable[[Sub System Type]:[Sub System Type]]=$O461))))),"")</f>
        <v>All</v>
      </c>
      <c r="AJ461" s="32" cm="1">
        <f t="array" ref="AJ461:AW461">IFERROR(TRANSPOSE(_xlfn._xlws.SORT(_xlfn.UNIQUE(_xlfn._xlws.FILTER(idTable[[Equipment Size]:[Equipment Size]],(idTable[[Asset Category]:[Asset Category]]=$N461)* (idTable[[Sub System Type]:[Sub System Type]]=$O461)*(idTable[[Sub System Class]:[Sub System Class]]=$P461))))),"")</f>
        <v>200</v>
      </c>
      <c r="AK461" s="32">
        <v>400</v>
      </c>
      <c r="AL461" s="32">
        <v>600</v>
      </c>
      <c r="AM461" s="32">
        <v>800</v>
      </c>
      <c r="AN461" s="32">
        <v>1000</v>
      </c>
      <c r="AO461" s="32">
        <v>1200</v>
      </c>
      <c r="AP461" s="32">
        <v>1500</v>
      </c>
      <c r="AQ461" s="32">
        <v>2000</v>
      </c>
      <c r="AR461" s="32">
        <v>2400</v>
      </c>
      <c r="AS461" s="32">
        <v>3000</v>
      </c>
      <c r="AT461" s="32">
        <v>3600</v>
      </c>
      <c r="AU461" s="32">
        <v>4800</v>
      </c>
      <c r="AV461" s="32">
        <v>6000</v>
      </c>
      <c r="AW461" s="32">
        <v>7200</v>
      </c>
      <c r="BG461" s="32"/>
    </row>
    <row r="462" spans="1:59" x14ac:dyDescent="0.3">
      <c r="A462" s="32" t="s">
        <v>210</v>
      </c>
      <c r="B462" s="23" t="s">
        <v>474</v>
      </c>
      <c r="C462" s="23" t="s">
        <v>81</v>
      </c>
      <c r="D462" s="23" t="s">
        <v>212</v>
      </c>
      <c r="E462" s="23" t="s">
        <v>90</v>
      </c>
      <c r="F462" s="23" t="s">
        <v>91</v>
      </c>
      <c r="G462" s="23" t="s">
        <v>5348</v>
      </c>
      <c r="H462" s="23" t="s">
        <v>5926</v>
      </c>
      <c r="I462" s="23">
        <v>2050</v>
      </c>
      <c r="J462" s="23" t="s">
        <v>1109</v>
      </c>
      <c r="K462" s="61">
        <f>1.34*10</f>
        <v>13.4</v>
      </c>
      <c r="L462" s="23">
        <v>5000</v>
      </c>
      <c r="M4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2" s="23" t="s">
        <v>4256</v>
      </c>
      <c r="O462" s="23" t="s">
        <v>1107</v>
      </c>
      <c r="P462" s="23" t="s">
        <v>560</v>
      </c>
      <c r="Q462" s="23">
        <v>2000</v>
      </c>
      <c r="R4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2" s="77">
        <v>44986</v>
      </c>
      <c r="U462" s="23">
        <v>2</v>
      </c>
      <c r="V462" s="23" t="s">
        <v>475</v>
      </c>
      <c r="W462" s="23" t="s">
        <v>471</v>
      </c>
      <c r="Z462" s="10"/>
      <c r="AA462" s="32" t="str" cm="1">
        <f t="array" ref="AA462">IFERROR(TRANSPOSE(_xlfn._xlws.SORT(_xlfn.UNIQUE(_xlfn._xlws.FILTER(idTable[[Sub System Class]:[Sub System Class]],(idTable[[Asset Category]:[Asset Category]]=$N462)* (idTable[[Sub System Type]:[Sub System Type]]=$O462))))),"")</f>
        <v>All</v>
      </c>
      <c r="AJ462" s="32" cm="1">
        <f t="array" ref="AJ462:AW462">IFERROR(TRANSPOSE(_xlfn._xlws.SORT(_xlfn.UNIQUE(_xlfn._xlws.FILTER(idTable[[Equipment Size]:[Equipment Size]],(idTable[[Asset Category]:[Asset Category]]=$N462)* (idTable[[Sub System Type]:[Sub System Type]]=$O462)*(idTable[[Sub System Class]:[Sub System Class]]=$P462))))),"")</f>
        <v>200</v>
      </c>
      <c r="AK462" s="32">
        <v>400</v>
      </c>
      <c r="AL462" s="32">
        <v>600</v>
      </c>
      <c r="AM462" s="32">
        <v>800</v>
      </c>
      <c r="AN462" s="32">
        <v>1000</v>
      </c>
      <c r="AO462" s="32">
        <v>1200</v>
      </c>
      <c r="AP462" s="32">
        <v>1500</v>
      </c>
      <c r="AQ462" s="32">
        <v>2000</v>
      </c>
      <c r="AR462" s="32">
        <v>2400</v>
      </c>
      <c r="AS462" s="32">
        <v>3000</v>
      </c>
      <c r="AT462" s="32">
        <v>3600</v>
      </c>
      <c r="AU462" s="32">
        <v>4800</v>
      </c>
      <c r="AV462" s="32">
        <v>6000</v>
      </c>
      <c r="AW462" s="32">
        <v>7200</v>
      </c>
      <c r="BG462" s="32"/>
    </row>
    <row r="463" spans="1:59" x14ac:dyDescent="0.3">
      <c r="A463" s="32" t="s">
        <v>210</v>
      </c>
      <c r="B463" s="23" t="s">
        <v>476</v>
      </c>
      <c r="C463" s="23" t="s">
        <v>81</v>
      </c>
      <c r="D463" s="23" t="s">
        <v>212</v>
      </c>
      <c r="E463" s="23" t="s">
        <v>90</v>
      </c>
      <c r="F463" s="23" t="s">
        <v>91</v>
      </c>
      <c r="G463" s="23" t="s">
        <v>5348</v>
      </c>
      <c r="H463" s="23" t="s">
        <v>5927</v>
      </c>
      <c r="I463" s="23">
        <v>2050</v>
      </c>
      <c r="J463" s="23" t="s">
        <v>1109</v>
      </c>
      <c r="K463" s="61">
        <f>1.34*6</f>
        <v>8.0400000000000009</v>
      </c>
      <c r="L463" s="23">
        <v>5000</v>
      </c>
      <c r="M4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3" s="23" t="s">
        <v>4256</v>
      </c>
      <c r="O463" s="23" t="s">
        <v>1107</v>
      </c>
      <c r="P463" s="23" t="s">
        <v>560</v>
      </c>
      <c r="Q463" s="23">
        <v>2000</v>
      </c>
      <c r="R4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3" s="77">
        <v>44986</v>
      </c>
      <c r="U463" s="23">
        <v>2</v>
      </c>
      <c r="V463" s="23" t="s">
        <v>475</v>
      </c>
      <c r="W463" s="23" t="s">
        <v>471</v>
      </c>
      <c r="Z463" s="10"/>
      <c r="AA463" s="32" t="str" cm="1">
        <f t="array" ref="AA463">IFERROR(TRANSPOSE(_xlfn._xlws.SORT(_xlfn.UNIQUE(_xlfn._xlws.FILTER(idTable[[Sub System Class]:[Sub System Class]],(idTable[[Asset Category]:[Asset Category]]=$N463)* (idTable[[Sub System Type]:[Sub System Type]]=$O463))))),"")</f>
        <v>All</v>
      </c>
      <c r="AJ463" s="32" cm="1">
        <f t="array" ref="AJ463:AW463">IFERROR(TRANSPOSE(_xlfn._xlws.SORT(_xlfn.UNIQUE(_xlfn._xlws.FILTER(idTable[[Equipment Size]:[Equipment Size]],(idTable[[Asset Category]:[Asset Category]]=$N463)* (idTable[[Sub System Type]:[Sub System Type]]=$O463)*(idTable[[Sub System Class]:[Sub System Class]]=$P463))))),"")</f>
        <v>200</v>
      </c>
      <c r="AK463" s="32">
        <v>400</v>
      </c>
      <c r="AL463" s="32">
        <v>600</v>
      </c>
      <c r="AM463" s="32">
        <v>800</v>
      </c>
      <c r="AN463" s="32">
        <v>1000</v>
      </c>
      <c r="AO463" s="32">
        <v>1200</v>
      </c>
      <c r="AP463" s="32">
        <v>1500</v>
      </c>
      <c r="AQ463" s="32">
        <v>2000</v>
      </c>
      <c r="AR463" s="32">
        <v>2400</v>
      </c>
      <c r="AS463" s="32">
        <v>3000</v>
      </c>
      <c r="AT463" s="32">
        <v>3600</v>
      </c>
      <c r="AU463" s="32">
        <v>4800</v>
      </c>
      <c r="AV463" s="32">
        <v>6000</v>
      </c>
      <c r="AW463" s="32">
        <v>7200</v>
      </c>
      <c r="BG463" s="32"/>
    </row>
    <row r="464" spans="1:59" x14ac:dyDescent="0.3">
      <c r="A464" s="32" t="s">
        <v>210</v>
      </c>
      <c r="B464" s="23" t="s">
        <v>477</v>
      </c>
      <c r="C464" s="23" t="s">
        <v>81</v>
      </c>
      <c r="D464" s="23" t="s">
        <v>212</v>
      </c>
      <c r="E464" s="23" t="s">
        <v>90</v>
      </c>
      <c r="F464" s="23" t="s">
        <v>91</v>
      </c>
      <c r="G464" s="23" t="s">
        <v>5348</v>
      </c>
      <c r="H464" s="23" t="s">
        <v>5928</v>
      </c>
      <c r="I464" s="23">
        <v>2050</v>
      </c>
      <c r="J464" s="23" t="s">
        <v>1109</v>
      </c>
      <c r="K464" s="61">
        <f>1.34*6</f>
        <v>8.0400000000000009</v>
      </c>
      <c r="L464" s="23">
        <v>5000</v>
      </c>
      <c r="M4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4" s="23" t="s">
        <v>4256</v>
      </c>
      <c r="O464" s="23" t="s">
        <v>1107</v>
      </c>
      <c r="P464" s="23" t="s">
        <v>560</v>
      </c>
      <c r="Q464" s="23">
        <v>2000</v>
      </c>
      <c r="R4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4" s="77">
        <v>44986</v>
      </c>
      <c r="U464" s="23">
        <v>2</v>
      </c>
      <c r="V464" s="23" t="s">
        <v>475</v>
      </c>
      <c r="W464" s="23" t="s">
        <v>471</v>
      </c>
      <c r="Z464" s="10"/>
      <c r="AA464" s="32" t="str" cm="1">
        <f t="array" ref="AA464">IFERROR(TRANSPOSE(_xlfn._xlws.SORT(_xlfn.UNIQUE(_xlfn._xlws.FILTER(idTable[[Sub System Class]:[Sub System Class]],(idTable[[Asset Category]:[Asset Category]]=$N464)* (idTable[[Sub System Type]:[Sub System Type]]=$O464))))),"")</f>
        <v>All</v>
      </c>
      <c r="AJ464" s="32" cm="1">
        <f t="array" ref="AJ464:AW464">IFERROR(TRANSPOSE(_xlfn._xlws.SORT(_xlfn.UNIQUE(_xlfn._xlws.FILTER(idTable[[Equipment Size]:[Equipment Size]],(idTable[[Asset Category]:[Asset Category]]=$N464)* (idTable[[Sub System Type]:[Sub System Type]]=$O464)*(idTable[[Sub System Class]:[Sub System Class]]=$P464))))),"")</f>
        <v>200</v>
      </c>
      <c r="AK464" s="32">
        <v>400</v>
      </c>
      <c r="AL464" s="32">
        <v>600</v>
      </c>
      <c r="AM464" s="32">
        <v>800</v>
      </c>
      <c r="AN464" s="32">
        <v>1000</v>
      </c>
      <c r="AO464" s="32">
        <v>1200</v>
      </c>
      <c r="AP464" s="32">
        <v>1500</v>
      </c>
      <c r="AQ464" s="32">
        <v>2000</v>
      </c>
      <c r="AR464" s="32">
        <v>2400</v>
      </c>
      <c r="AS464" s="32">
        <v>3000</v>
      </c>
      <c r="AT464" s="32">
        <v>3600</v>
      </c>
      <c r="AU464" s="32">
        <v>4800</v>
      </c>
      <c r="AV464" s="32">
        <v>6000</v>
      </c>
      <c r="AW464" s="32">
        <v>7200</v>
      </c>
      <c r="BG464" s="32"/>
    </row>
    <row r="465" spans="1:59" x14ac:dyDescent="0.3">
      <c r="A465" s="32" t="s">
        <v>210</v>
      </c>
      <c r="B465" s="23" t="s">
        <v>478</v>
      </c>
      <c r="C465" s="23" t="s">
        <v>81</v>
      </c>
      <c r="D465" s="23" t="s">
        <v>212</v>
      </c>
      <c r="E465" s="23" t="s">
        <v>90</v>
      </c>
      <c r="F465" s="23" t="s">
        <v>91</v>
      </c>
      <c r="G465" s="23" t="s">
        <v>5348</v>
      </c>
      <c r="H465" s="23" t="s">
        <v>5924</v>
      </c>
      <c r="I465" s="23">
        <v>2150</v>
      </c>
      <c r="J465" s="23" t="s">
        <v>1109</v>
      </c>
      <c r="K465" s="61">
        <f>1.34*11</f>
        <v>14.74</v>
      </c>
      <c r="L465" s="23">
        <v>5000</v>
      </c>
      <c r="M4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5" s="23" t="s">
        <v>4256</v>
      </c>
      <c r="O465" s="23" t="s">
        <v>1107</v>
      </c>
      <c r="P465" s="23" t="s">
        <v>560</v>
      </c>
      <c r="Q465" s="23">
        <v>2000</v>
      </c>
      <c r="R4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5" s="77">
        <v>44986</v>
      </c>
      <c r="U465" s="23">
        <v>2</v>
      </c>
      <c r="V465" s="23" t="s">
        <v>475</v>
      </c>
      <c r="W465" s="23" t="s">
        <v>471</v>
      </c>
      <c r="Z465" s="10"/>
      <c r="AA465" s="32" t="str" cm="1">
        <f t="array" ref="AA465">IFERROR(TRANSPOSE(_xlfn._xlws.SORT(_xlfn.UNIQUE(_xlfn._xlws.FILTER(idTable[[Sub System Class]:[Sub System Class]],(idTable[[Asset Category]:[Asset Category]]=$N465)* (idTable[[Sub System Type]:[Sub System Type]]=$O465))))),"")</f>
        <v>All</v>
      </c>
      <c r="AJ465" s="32" cm="1">
        <f t="array" ref="AJ465:AW465">IFERROR(TRANSPOSE(_xlfn._xlws.SORT(_xlfn.UNIQUE(_xlfn._xlws.FILTER(idTable[[Equipment Size]:[Equipment Size]],(idTable[[Asset Category]:[Asset Category]]=$N465)* (idTable[[Sub System Type]:[Sub System Type]]=$O465)*(idTable[[Sub System Class]:[Sub System Class]]=$P465))))),"")</f>
        <v>200</v>
      </c>
      <c r="AK465" s="32">
        <v>400</v>
      </c>
      <c r="AL465" s="32">
        <v>600</v>
      </c>
      <c r="AM465" s="32">
        <v>800</v>
      </c>
      <c r="AN465" s="32">
        <v>1000</v>
      </c>
      <c r="AO465" s="32">
        <v>1200</v>
      </c>
      <c r="AP465" s="32">
        <v>1500</v>
      </c>
      <c r="AQ465" s="32">
        <v>2000</v>
      </c>
      <c r="AR465" s="32">
        <v>2400</v>
      </c>
      <c r="AS465" s="32">
        <v>3000</v>
      </c>
      <c r="AT465" s="32">
        <v>3600</v>
      </c>
      <c r="AU465" s="32">
        <v>4800</v>
      </c>
      <c r="AV465" s="32">
        <v>6000</v>
      </c>
      <c r="AW465" s="32">
        <v>7200</v>
      </c>
      <c r="BG465" s="32"/>
    </row>
    <row r="466" spans="1:59" x14ac:dyDescent="0.3">
      <c r="A466" s="32" t="s">
        <v>210</v>
      </c>
      <c r="B466" s="23" t="s">
        <v>479</v>
      </c>
      <c r="C466" s="23" t="s">
        <v>81</v>
      </c>
      <c r="D466" s="23" t="s">
        <v>212</v>
      </c>
      <c r="E466" s="23" t="s">
        <v>90</v>
      </c>
      <c r="F466" s="23" t="s">
        <v>91</v>
      </c>
      <c r="G466" s="23" t="s">
        <v>5348</v>
      </c>
      <c r="H466" s="23" t="s">
        <v>5929</v>
      </c>
      <c r="I466" s="23">
        <v>1880</v>
      </c>
      <c r="J466" s="23" t="s">
        <v>1109</v>
      </c>
      <c r="K466" s="61">
        <f>1.34*5</f>
        <v>6.7</v>
      </c>
      <c r="L466" s="23">
        <v>5000</v>
      </c>
      <c r="M46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6" s="23" t="s">
        <v>4256</v>
      </c>
      <c r="O466" s="23" t="s">
        <v>1107</v>
      </c>
      <c r="P466" s="23" t="s">
        <v>560</v>
      </c>
      <c r="Q466" s="23">
        <v>2000</v>
      </c>
      <c r="R46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6" s="77">
        <v>44986</v>
      </c>
      <c r="U466" s="23">
        <v>2</v>
      </c>
      <c r="V466" s="23" t="s">
        <v>475</v>
      </c>
      <c r="W466" s="23" t="s">
        <v>471</v>
      </c>
      <c r="Z466" s="10"/>
      <c r="AA466" s="32" t="str" cm="1">
        <f t="array" ref="AA466">IFERROR(TRANSPOSE(_xlfn._xlws.SORT(_xlfn.UNIQUE(_xlfn._xlws.FILTER(idTable[[Sub System Class]:[Sub System Class]],(idTable[[Asset Category]:[Asset Category]]=$N466)* (idTable[[Sub System Type]:[Sub System Type]]=$O466))))),"")</f>
        <v>All</v>
      </c>
      <c r="AJ466" s="32" cm="1">
        <f t="array" ref="AJ466:AW466">IFERROR(TRANSPOSE(_xlfn._xlws.SORT(_xlfn.UNIQUE(_xlfn._xlws.FILTER(idTable[[Equipment Size]:[Equipment Size]],(idTable[[Asset Category]:[Asset Category]]=$N466)* (idTable[[Sub System Type]:[Sub System Type]]=$O466)*(idTable[[Sub System Class]:[Sub System Class]]=$P466))))),"")</f>
        <v>200</v>
      </c>
      <c r="AK466" s="32">
        <v>400</v>
      </c>
      <c r="AL466" s="32">
        <v>600</v>
      </c>
      <c r="AM466" s="32">
        <v>800</v>
      </c>
      <c r="AN466" s="32">
        <v>1000</v>
      </c>
      <c r="AO466" s="32">
        <v>1200</v>
      </c>
      <c r="AP466" s="32">
        <v>1500</v>
      </c>
      <c r="AQ466" s="32">
        <v>2000</v>
      </c>
      <c r="AR466" s="32">
        <v>2400</v>
      </c>
      <c r="AS466" s="32">
        <v>3000</v>
      </c>
      <c r="AT466" s="32">
        <v>3600</v>
      </c>
      <c r="AU466" s="32">
        <v>4800</v>
      </c>
      <c r="AV466" s="32">
        <v>6000</v>
      </c>
      <c r="AW466" s="32">
        <v>7200</v>
      </c>
      <c r="BG466" s="32"/>
    </row>
    <row r="467" spans="1:59" x14ac:dyDescent="0.3">
      <c r="A467" s="32" t="s">
        <v>210</v>
      </c>
      <c r="B467" s="23" t="s">
        <v>480</v>
      </c>
      <c r="C467" s="23" t="s">
        <v>81</v>
      </c>
      <c r="D467" s="23" t="s">
        <v>212</v>
      </c>
      <c r="E467" s="23" t="s">
        <v>90</v>
      </c>
      <c r="F467" s="23" t="s">
        <v>91</v>
      </c>
      <c r="G467" s="23" t="s">
        <v>5348</v>
      </c>
      <c r="H467" s="23" t="s">
        <v>5470</v>
      </c>
      <c r="I467" s="23">
        <v>2050</v>
      </c>
      <c r="J467" s="23" t="s">
        <v>1109</v>
      </c>
      <c r="K467" s="61">
        <f>1.34*10</f>
        <v>13.4</v>
      </c>
      <c r="L467" s="23">
        <v>5000</v>
      </c>
      <c r="M46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67" s="23" t="s">
        <v>4256</v>
      </c>
      <c r="O467" s="23" t="s">
        <v>1107</v>
      </c>
      <c r="P467" s="23" t="s">
        <v>560</v>
      </c>
      <c r="Q467" s="23">
        <v>2000</v>
      </c>
      <c r="R46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7" s="77">
        <v>44986</v>
      </c>
      <c r="U467" s="23">
        <v>2</v>
      </c>
      <c r="V467" s="23" t="s">
        <v>475</v>
      </c>
      <c r="W467" s="23" t="s">
        <v>471</v>
      </c>
      <c r="Z467" s="10"/>
      <c r="AA467" s="32" t="str" cm="1">
        <f t="array" ref="AA467">IFERROR(TRANSPOSE(_xlfn._xlws.SORT(_xlfn.UNIQUE(_xlfn._xlws.FILTER(idTable[[Sub System Class]:[Sub System Class]],(idTable[[Asset Category]:[Asset Category]]=$N467)* (idTable[[Sub System Type]:[Sub System Type]]=$O467))))),"")</f>
        <v>All</v>
      </c>
      <c r="AJ467" s="32" cm="1">
        <f t="array" ref="AJ467:AW467">IFERROR(TRANSPOSE(_xlfn._xlws.SORT(_xlfn.UNIQUE(_xlfn._xlws.FILTER(idTable[[Equipment Size]:[Equipment Size]],(idTable[[Asset Category]:[Asset Category]]=$N467)* (idTable[[Sub System Type]:[Sub System Type]]=$O467)*(idTable[[Sub System Class]:[Sub System Class]]=$P467))))),"")</f>
        <v>200</v>
      </c>
      <c r="AK467" s="32">
        <v>400</v>
      </c>
      <c r="AL467" s="32">
        <v>600</v>
      </c>
      <c r="AM467" s="32">
        <v>800</v>
      </c>
      <c r="AN467" s="32">
        <v>1000</v>
      </c>
      <c r="AO467" s="32">
        <v>1200</v>
      </c>
      <c r="AP467" s="32">
        <v>1500</v>
      </c>
      <c r="AQ467" s="32">
        <v>2000</v>
      </c>
      <c r="AR467" s="32">
        <v>2400</v>
      </c>
      <c r="AS467" s="32">
        <v>3000</v>
      </c>
      <c r="AT467" s="32">
        <v>3600</v>
      </c>
      <c r="AU467" s="32">
        <v>4800</v>
      </c>
      <c r="AV467" s="32">
        <v>6000</v>
      </c>
      <c r="AW467" s="32">
        <v>7200</v>
      </c>
      <c r="BG467" s="32"/>
    </row>
    <row r="468" spans="1:59" x14ac:dyDescent="0.3">
      <c r="A468" s="32" t="s">
        <v>210</v>
      </c>
      <c r="B468" s="23" t="s">
        <v>481</v>
      </c>
      <c r="C468" s="23" t="s">
        <v>81</v>
      </c>
      <c r="D468" s="23" t="s">
        <v>212</v>
      </c>
      <c r="E468" s="23" t="s">
        <v>90</v>
      </c>
      <c r="F468" s="23" t="s">
        <v>91</v>
      </c>
      <c r="G468" s="23" t="s">
        <v>5348</v>
      </c>
      <c r="H468" s="23" t="s">
        <v>5930</v>
      </c>
      <c r="I468" s="23">
        <v>1480</v>
      </c>
      <c r="J468" s="23" t="s">
        <v>1109</v>
      </c>
      <c r="K468" s="61">
        <f>1.34*8</f>
        <v>10.72</v>
      </c>
      <c r="L468" s="23">
        <v>5000</v>
      </c>
      <c r="M46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H-VAV-ELE--1500</v>
      </c>
      <c r="N468" s="23" t="s">
        <v>4256</v>
      </c>
      <c r="O468" s="23" t="s">
        <v>1107</v>
      </c>
      <c r="P468" s="23" t="s">
        <v>560</v>
      </c>
      <c r="Q468" s="23">
        <v>1500</v>
      </c>
      <c r="R46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8" s="77">
        <v>44986</v>
      </c>
      <c r="U468" s="23">
        <v>2</v>
      </c>
      <c r="V468" s="23" t="s">
        <v>433</v>
      </c>
      <c r="W468" s="23" t="s">
        <v>482</v>
      </c>
      <c r="Z468" s="10"/>
      <c r="AA468" s="32" t="str" cm="1">
        <f t="array" ref="AA468">IFERROR(TRANSPOSE(_xlfn._xlws.SORT(_xlfn.UNIQUE(_xlfn._xlws.FILTER(idTable[[Sub System Class]:[Sub System Class]],(idTable[[Asset Category]:[Asset Category]]=$N468)* (idTable[[Sub System Type]:[Sub System Type]]=$O468))))),"")</f>
        <v>All</v>
      </c>
      <c r="AJ468" s="32" cm="1">
        <f t="array" ref="AJ468:AW468">IFERROR(TRANSPOSE(_xlfn._xlws.SORT(_xlfn.UNIQUE(_xlfn._xlws.FILTER(idTable[[Equipment Size]:[Equipment Size]],(idTable[[Asset Category]:[Asset Category]]=$N468)* (idTable[[Sub System Type]:[Sub System Type]]=$O468)*(idTable[[Sub System Class]:[Sub System Class]]=$P468))))),"")</f>
        <v>200</v>
      </c>
      <c r="AK468" s="32">
        <v>400</v>
      </c>
      <c r="AL468" s="32">
        <v>600</v>
      </c>
      <c r="AM468" s="32">
        <v>800</v>
      </c>
      <c r="AN468" s="32">
        <v>1000</v>
      </c>
      <c r="AO468" s="32">
        <v>1200</v>
      </c>
      <c r="AP468" s="32">
        <v>1500</v>
      </c>
      <c r="AQ468" s="32">
        <v>2000</v>
      </c>
      <c r="AR468" s="32">
        <v>2400</v>
      </c>
      <c r="AS468" s="32">
        <v>3000</v>
      </c>
      <c r="AT468" s="32">
        <v>3600</v>
      </c>
      <c r="AU468" s="32">
        <v>4800</v>
      </c>
      <c r="AV468" s="32">
        <v>6000</v>
      </c>
      <c r="AW468" s="32">
        <v>7200</v>
      </c>
      <c r="BG468" s="32"/>
    </row>
    <row r="469" spans="1:59" x14ac:dyDescent="0.3">
      <c r="A469" s="32" t="s">
        <v>210</v>
      </c>
      <c r="B469" s="23" t="s">
        <v>483</v>
      </c>
      <c r="C469" s="23" t="s">
        <v>81</v>
      </c>
      <c r="D469" s="23" t="s">
        <v>212</v>
      </c>
      <c r="E469" s="23" t="s">
        <v>90</v>
      </c>
      <c r="F469" s="23" t="s">
        <v>91</v>
      </c>
      <c r="G469" s="23" t="s">
        <v>5348</v>
      </c>
      <c r="H469" s="23" t="s">
        <v>5931</v>
      </c>
      <c r="I469" s="23">
        <v>1500</v>
      </c>
      <c r="J469" s="23" t="s">
        <v>1109</v>
      </c>
      <c r="K469" s="61">
        <f>1.34*8</f>
        <v>10.72</v>
      </c>
      <c r="L469" s="23">
        <v>5000</v>
      </c>
      <c r="M46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H-VAV-ELE--1500</v>
      </c>
      <c r="N469" s="23" t="s">
        <v>4256</v>
      </c>
      <c r="O469" s="23" t="s">
        <v>1107</v>
      </c>
      <c r="P469" s="23" t="s">
        <v>560</v>
      </c>
      <c r="Q469" s="23">
        <v>1500</v>
      </c>
      <c r="R46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6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69" s="77">
        <v>44986</v>
      </c>
      <c r="U469" s="23">
        <v>2</v>
      </c>
      <c r="V469" s="23" t="s">
        <v>433</v>
      </c>
      <c r="W469" s="23" t="s">
        <v>482</v>
      </c>
      <c r="Z469" s="10"/>
      <c r="AA469" s="32" t="str" cm="1">
        <f t="array" ref="AA469">IFERROR(TRANSPOSE(_xlfn._xlws.SORT(_xlfn.UNIQUE(_xlfn._xlws.FILTER(idTable[[Sub System Class]:[Sub System Class]],(idTable[[Asset Category]:[Asset Category]]=$N469)* (idTable[[Sub System Type]:[Sub System Type]]=$O469))))),"")</f>
        <v>All</v>
      </c>
      <c r="AJ469" s="32" cm="1">
        <f t="array" ref="AJ469:AW469">IFERROR(TRANSPOSE(_xlfn._xlws.SORT(_xlfn.UNIQUE(_xlfn._xlws.FILTER(idTable[[Equipment Size]:[Equipment Size]],(idTable[[Asset Category]:[Asset Category]]=$N469)* (idTable[[Sub System Type]:[Sub System Type]]=$O469)*(idTable[[Sub System Class]:[Sub System Class]]=$P469))))),"")</f>
        <v>200</v>
      </c>
      <c r="AK469" s="32">
        <v>400</v>
      </c>
      <c r="AL469" s="32">
        <v>600</v>
      </c>
      <c r="AM469" s="32">
        <v>800</v>
      </c>
      <c r="AN469" s="32">
        <v>1000</v>
      </c>
      <c r="AO469" s="32">
        <v>1200</v>
      </c>
      <c r="AP469" s="32">
        <v>1500</v>
      </c>
      <c r="AQ469" s="32">
        <v>2000</v>
      </c>
      <c r="AR469" s="32">
        <v>2400</v>
      </c>
      <c r="AS469" s="32">
        <v>3000</v>
      </c>
      <c r="AT469" s="32">
        <v>3600</v>
      </c>
      <c r="AU469" s="32">
        <v>4800</v>
      </c>
      <c r="AV469" s="32">
        <v>6000</v>
      </c>
      <c r="AW469" s="32">
        <v>7200</v>
      </c>
      <c r="BG469" s="32"/>
    </row>
    <row r="470" spans="1:59" x14ac:dyDescent="0.3">
      <c r="A470" s="32" t="s">
        <v>210</v>
      </c>
      <c r="B470" s="23" t="s">
        <v>484</v>
      </c>
      <c r="C470" s="23" t="s">
        <v>81</v>
      </c>
      <c r="D470" s="23" t="s">
        <v>212</v>
      </c>
      <c r="E470" s="23" t="s">
        <v>90</v>
      </c>
      <c r="F470" s="23" t="s">
        <v>91</v>
      </c>
      <c r="G470" s="23" t="s">
        <v>5348</v>
      </c>
      <c r="H470" s="23" t="s">
        <v>5471</v>
      </c>
      <c r="I470" s="23">
        <v>915</v>
      </c>
      <c r="J470" s="23" t="s">
        <v>1109</v>
      </c>
      <c r="K470" s="61">
        <f>1.34*5</f>
        <v>6.7</v>
      </c>
      <c r="L470" s="23">
        <v>5000</v>
      </c>
      <c r="M47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470" s="23" t="s">
        <v>4256</v>
      </c>
      <c r="O470" s="23" t="s">
        <v>1107</v>
      </c>
      <c r="P470" s="23" t="s">
        <v>560</v>
      </c>
      <c r="Q470" s="23">
        <v>1000</v>
      </c>
      <c r="R47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0" s="77">
        <v>44986</v>
      </c>
      <c r="U470" s="23">
        <v>2</v>
      </c>
      <c r="V470" s="23" t="s">
        <v>433</v>
      </c>
      <c r="W470" s="23" t="s">
        <v>482</v>
      </c>
      <c r="Z470" s="10"/>
      <c r="AA470" s="32" t="str" cm="1">
        <f t="array" ref="AA470">IFERROR(TRANSPOSE(_xlfn._xlws.SORT(_xlfn.UNIQUE(_xlfn._xlws.FILTER(idTable[[Sub System Class]:[Sub System Class]],(idTable[[Asset Category]:[Asset Category]]=$N470)* (idTable[[Sub System Type]:[Sub System Type]]=$O470))))),"")</f>
        <v>All</v>
      </c>
      <c r="AJ470" s="32" cm="1">
        <f t="array" ref="AJ470:AW470">IFERROR(TRANSPOSE(_xlfn._xlws.SORT(_xlfn.UNIQUE(_xlfn._xlws.FILTER(idTable[[Equipment Size]:[Equipment Size]],(idTable[[Asset Category]:[Asset Category]]=$N470)* (idTable[[Sub System Type]:[Sub System Type]]=$O470)*(idTable[[Sub System Class]:[Sub System Class]]=$P470))))),"")</f>
        <v>200</v>
      </c>
      <c r="AK470" s="32">
        <v>400</v>
      </c>
      <c r="AL470" s="32">
        <v>600</v>
      </c>
      <c r="AM470" s="32">
        <v>800</v>
      </c>
      <c r="AN470" s="32">
        <v>1000</v>
      </c>
      <c r="AO470" s="32">
        <v>1200</v>
      </c>
      <c r="AP470" s="32">
        <v>1500</v>
      </c>
      <c r="AQ470" s="32">
        <v>2000</v>
      </c>
      <c r="AR470" s="32">
        <v>2400</v>
      </c>
      <c r="AS470" s="32">
        <v>3000</v>
      </c>
      <c r="AT470" s="32">
        <v>3600</v>
      </c>
      <c r="AU470" s="32">
        <v>4800</v>
      </c>
      <c r="AV470" s="32">
        <v>6000</v>
      </c>
      <c r="AW470" s="32">
        <v>7200</v>
      </c>
      <c r="BG470" s="32"/>
    </row>
    <row r="471" spans="1:59" x14ac:dyDescent="0.3">
      <c r="A471" s="32" t="s">
        <v>210</v>
      </c>
      <c r="B471" s="23" t="s">
        <v>485</v>
      </c>
      <c r="C471" s="23" t="s">
        <v>81</v>
      </c>
      <c r="D471" s="23" t="s">
        <v>212</v>
      </c>
      <c r="E471" s="23" t="s">
        <v>90</v>
      </c>
      <c r="F471" s="23" t="s">
        <v>91</v>
      </c>
      <c r="G471" s="23" t="s">
        <v>5348</v>
      </c>
      <c r="H471" s="23" t="s">
        <v>5472</v>
      </c>
      <c r="I471" s="23">
        <v>915</v>
      </c>
      <c r="J471" s="23" t="s">
        <v>1109</v>
      </c>
      <c r="K471" s="61">
        <f>1.34*9</f>
        <v>12.06</v>
      </c>
      <c r="L471" s="23">
        <v>5000</v>
      </c>
      <c r="M47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471" s="23" t="s">
        <v>4256</v>
      </c>
      <c r="O471" s="23" t="s">
        <v>1107</v>
      </c>
      <c r="P471" s="23" t="s">
        <v>560</v>
      </c>
      <c r="Q471" s="23">
        <v>1000</v>
      </c>
      <c r="R47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1" s="77">
        <v>44986</v>
      </c>
      <c r="U471" s="23">
        <v>2</v>
      </c>
      <c r="V471" s="23" t="s">
        <v>433</v>
      </c>
      <c r="W471" s="23" t="s">
        <v>482</v>
      </c>
      <c r="Z471" s="10"/>
      <c r="AA471" s="32" t="str" cm="1">
        <f t="array" ref="AA471">IFERROR(TRANSPOSE(_xlfn._xlws.SORT(_xlfn.UNIQUE(_xlfn._xlws.FILTER(idTable[[Sub System Class]:[Sub System Class]],(idTable[[Asset Category]:[Asset Category]]=$N471)* (idTable[[Sub System Type]:[Sub System Type]]=$O471))))),"")</f>
        <v>All</v>
      </c>
      <c r="AJ471" s="32" cm="1">
        <f t="array" ref="AJ471:AW471">IFERROR(TRANSPOSE(_xlfn._xlws.SORT(_xlfn.UNIQUE(_xlfn._xlws.FILTER(idTable[[Equipment Size]:[Equipment Size]],(idTable[[Asset Category]:[Asset Category]]=$N471)* (idTable[[Sub System Type]:[Sub System Type]]=$O471)*(idTable[[Sub System Class]:[Sub System Class]]=$P471))))),"")</f>
        <v>200</v>
      </c>
      <c r="AK471" s="32">
        <v>400</v>
      </c>
      <c r="AL471" s="32">
        <v>600</v>
      </c>
      <c r="AM471" s="32">
        <v>800</v>
      </c>
      <c r="AN471" s="32">
        <v>1000</v>
      </c>
      <c r="AO471" s="32">
        <v>1200</v>
      </c>
      <c r="AP471" s="32">
        <v>1500</v>
      </c>
      <c r="AQ471" s="32">
        <v>2000</v>
      </c>
      <c r="AR471" s="32">
        <v>2400</v>
      </c>
      <c r="AS471" s="32">
        <v>3000</v>
      </c>
      <c r="AT471" s="32">
        <v>3600</v>
      </c>
      <c r="AU471" s="32">
        <v>4800</v>
      </c>
      <c r="AV471" s="32">
        <v>6000</v>
      </c>
      <c r="AW471" s="32">
        <v>7200</v>
      </c>
      <c r="BG471" s="32"/>
    </row>
    <row r="472" spans="1:59" x14ac:dyDescent="0.3">
      <c r="A472" s="32" t="s">
        <v>210</v>
      </c>
      <c r="B472" s="23" t="s">
        <v>486</v>
      </c>
      <c r="C472" s="23" t="s">
        <v>81</v>
      </c>
      <c r="D472" s="23" t="s">
        <v>212</v>
      </c>
      <c r="E472" s="23" t="s">
        <v>90</v>
      </c>
      <c r="F472" s="23" t="s">
        <v>91</v>
      </c>
      <c r="G472" s="23" t="s">
        <v>5348</v>
      </c>
      <c r="H472" s="23" t="s">
        <v>5932</v>
      </c>
      <c r="I472" s="23">
        <v>710</v>
      </c>
      <c r="J472" s="23" t="s">
        <v>1109</v>
      </c>
      <c r="K472" s="61">
        <f t="shared" ref="K472:K497" si="17">1.34*4</f>
        <v>5.36</v>
      </c>
      <c r="L472" s="23">
        <v>5000</v>
      </c>
      <c r="M47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472" s="23" t="s">
        <v>4256</v>
      </c>
      <c r="O472" s="23" t="s">
        <v>1107</v>
      </c>
      <c r="P472" s="23" t="s">
        <v>560</v>
      </c>
      <c r="Q472" s="23">
        <v>800</v>
      </c>
      <c r="R47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2" s="77">
        <v>44986</v>
      </c>
      <c r="U472" s="23">
        <v>2</v>
      </c>
      <c r="V472" s="23" t="s">
        <v>433</v>
      </c>
      <c r="W472" s="23" t="s">
        <v>434</v>
      </c>
      <c r="Z472" s="10"/>
      <c r="AA472" s="32" t="str" cm="1">
        <f t="array" ref="AA472">IFERROR(TRANSPOSE(_xlfn._xlws.SORT(_xlfn.UNIQUE(_xlfn._xlws.FILTER(idTable[[Sub System Class]:[Sub System Class]],(idTable[[Asset Category]:[Asset Category]]=$N472)* (idTable[[Sub System Type]:[Sub System Type]]=$O472))))),"")</f>
        <v>All</v>
      </c>
      <c r="AJ472" s="32" cm="1">
        <f t="array" ref="AJ472:AW472">IFERROR(TRANSPOSE(_xlfn._xlws.SORT(_xlfn.UNIQUE(_xlfn._xlws.FILTER(idTable[[Equipment Size]:[Equipment Size]],(idTable[[Asset Category]:[Asset Category]]=$N472)* (idTable[[Sub System Type]:[Sub System Type]]=$O472)*(idTable[[Sub System Class]:[Sub System Class]]=$P472))))),"")</f>
        <v>200</v>
      </c>
      <c r="AK472" s="32">
        <v>400</v>
      </c>
      <c r="AL472" s="32">
        <v>600</v>
      </c>
      <c r="AM472" s="32">
        <v>800</v>
      </c>
      <c r="AN472" s="32">
        <v>1000</v>
      </c>
      <c r="AO472" s="32">
        <v>1200</v>
      </c>
      <c r="AP472" s="32">
        <v>1500</v>
      </c>
      <c r="AQ472" s="32">
        <v>2000</v>
      </c>
      <c r="AR472" s="32">
        <v>2400</v>
      </c>
      <c r="AS472" s="32">
        <v>3000</v>
      </c>
      <c r="AT472" s="32">
        <v>3600</v>
      </c>
      <c r="AU472" s="32">
        <v>4800</v>
      </c>
      <c r="AV472" s="32">
        <v>6000</v>
      </c>
      <c r="AW472" s="32">
        <v>7200</v>
      </c>
      <c r="BG472" s="32"/>
    </row>
    <row r="473" spans="1:59" x14ac:dyDescent="0.3">
      <c r="A473" s="32" t="s">
        <v>210</v>
      </c>
      <c r="B473" s="23" t="s">
        <v>487</v>
      </c>
      <c r="C473" s="23" t="s">
        <v>81</v>
      </c>
      <c r="D473" s="23" t="s">
        <v>212</v>
      </c>
      <c r="E473" s="23" t="s">
        <v>90</v>
      </c>
      <c r="F473" s="23" t="s">
        <v>91</v>
      </c>
      <c r="G473" s="23" t="s">
        <v>5348</v>
      </c>
      <c r="H473" s="23" t="s">
        <v>5933</v>
      </c>
      <c r="I473" s="23">
        <v>1480</v>
      </c>
      <c r="J473" s="23" t="s">
        <v>1109</v>
      </c>
      <c r="K473" s="61">
        <f>1.34*13</f>
        <v>17.420000000000002</v>
      </c>
      <c r="L473" s="23">
        <v>5000</v>
      </c>
      <c r="M4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H-VAV-ELE--1500</v>
      </c>
      <c r="N473" s="23" t="s">
        <v>4256</v>
      </c>
      <c r="O473" s="23" t="s">
        <v>1107</v>
      </c>
      <c r="P473" s="23" t="s">
        <v>560</v>
      </c>
      <c r="Q473" s="23">
        <v>1500</v>
      </c>
      <c r="R47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3" s="77">
        <v>44986</v>
      </c>
      <c r="U473" s="23">
        <v>2</v>
      </c>
      <c r="V473" s="23" t="s">
        <v>475</v>
      </c>
      <c r="W473" s="23" t="s">
        <v>488</v>
      </c>
      <c r="Z473" s="10"/>
      <c r="AA473" s="32" t="str" cm="1">
        <f t="array" ref="AA473">IFERROR(TRANSPOSE(_xlfn._xlws.SORT(_xlfn.UNIQUE(_xlfn._xlws.FILTER(idTable[[Sub System Class]:[Sub System Class]],(idTable[[Asset Category]:[Asset Category]]=$N473)* (idTable[[Sub System Type]:[Sub System Type]]=$O473))))),"")</f>
        <v>All</v>
      </c>
      <c r="AJ473" s="32" cm="1">
        <f t="array" ref="AJ473:AW473">IFERROR(TRANSPOSE(_xlfn._xlws.SORT(_xlfn.UNIQUE(_xlfn._xlws.FILTER(idTable[[Equipment Size]:[Equipment Size]],(idTable[[Asset Category]:[Asset Category]]=$N473)* (idTable[[Sub System Type]:[Sub System Type]]=$O473)*(idTable[[Sub System Class]:[Sub System Class]]=$P473))))),"")</f>
        <v>200</v>
      </c>
      <c r="AK473" s="32">
        <v>400</v>
      </c>
      <c r="AL473" s="32">
        <v>600</v>
      </c>
      <c r="AM473" s="32">
        <v>800</v>
      </c>
      <c r="AN473" s="32">
        <v>1000</v>
      </c>
      <c r="AO473" s="32">
        <v>1200</v>
      </c>
      <c r="AP473" s="32">
        <v>1500</v>
      </c>
      <c r="AQ473" s="32">
        <v>2000</v>
      </c>
      <c r="AR473" s="32">
        <v>2400</v>
      </c>
      <c r="AS473" s="32">
        <v>3000</v>
      </c>
      <c r="AT473" s="32">
        <v>3600</v>
      </c>
      <c r="AU473" s="32">
        <v>4800</v>
      </c>
      <c r="AV473" s="32">
        <v>6000</v>
      </c>
      <c r="AW473" s="32">
        <v>7200</v>
      </c>
      <c r="BG473" s="32"/>
    </row>
    <row r="474" spans="1:59" x14ac:dyDescent="0.3">
      <c r="A474" s="32" t="s">
        <v>210</v>
      </c>
      <c r="B474" s="23" t="s">
        <v>489</v>
      </c>
      <c r="C474" s="23" t="s">
        <v>81</v>
      </c>
      <c r="D474" s="23" t="s">
        <v>212</v>
      </c>
      <c r="E474" s="23" t="s">
        <v>90</v>
      </c>
      <c r="F474" s="23" t="s">
        <v>91</v>
      </c>
      <c r="G474" s="23" t="s">
        <v>5348</v>
      </c>
      <c r="H474" s="23" t="s">
        <v>5934</v>
      </c>
      <c r="I474" s="23">
        <v>1560</v>
      </c>
      <c r="J474" s="23" t="s">
        <v>1109</v>
      </c>
      <c r="K474" s="61">
        <f>1.34*14</f>
        <v>18.760000000000002</v>
      </c>
      <c r="L474" s="23">
        <v>5000</v>
      </c>
      <c r="M4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H-VAV-ELE--1500</v>
      </c>
      <c r="N474" s="23" t="s">
        <v>4256</v>
      </c>
      <c r="O474" s="23" t="s">
        <v>1107</v>
      </c>
      <c r="P474" s="23" t="s">
        <v>560</v>
      </c>
      <c r="Q474" s="23">
        <v>1500</v>
      </c>
      <c r="R4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4" s="77">
        <v>44986</v>
      </c>
      <c r="U474" s="23">
        <v>2</v>
      </c>
      <c r="V474" s="23" t="s">
        <v>475</v>
      </c>
      <c r="W474" s="23" t="s">
        <v>490</v>
      </c>
      <c r="Z474" s="10"/>
      <c r="AA474" s="32" t="str" cm="1">
        <f t="array" ref="AA474">IFERROR(TRANSPOSE(_xlfn._xlws.SORT(_xlfn.UNIQUE(_xlfn._xlws.FILTER(idTable[[Sub System Class]:[Sub System Class]],(idTable[[Asset Category]:[Asset Category]]=$N474)* (idTable[[Sub System Type]:[Sub System Type]]=$O474))))),"")</f>
        <v>All</v>
      </c>
      <c r="AJ474" s="32" cm="1">
        <f t="array" ref="AJ474:AW474">IFERROR(TRANSPOSE(_xlfn._xlws.SORT(_xlfn.UNIQUE(_xlfn._xlws.FILTER(idTable[[Equipment Size]:[Equipment Size]],(idTable[[Asset Category]:[Asset Category]]=$N474)* (idTable[[Sub System Type]:[Sub System Type]]=$O474)*(idTable[[Sub System Class]:[Sub System Class]]=$P474))))),"")</f>
        <v>200</v>
      </c>
      <c r="AK474" s="32">
        <v>400</v>
      </c>
      <c r="AL474" s="32">
        <v>600</v>
      </c>
      <c r="AM474" s="32">
        <v>800</v>
      </c>
      <c r="AN474" s="32">
        <v>1000</v>
      </c>
      <c r="AO474" s="32">
        <v>1200</v>
      </c>
      <c r="AP474" s="32">
        <v>1500</v>
      </c>
      <c r="AQ474" s="32">
        <v>2000</v>
      </c>
      <c r="AR474" s="32">
        <v>2400</v>
      </c>
      <c r="AS474" s="32">
        <v>3000</v>
      </c>
      <c r="AT474" s="32">
        <v>3600</v>
      </c>
      <c r="AU474" s="32">
        <v>4800</v>
      </c>
      <c r="AV474" s="32">
        <v>6000</v>
      </c>
      <c r="AW474" s="32">
        <v>7200</v>
      </c>
      <c r="BG474" s="32"/>
    </row>
    <row r="475" spans="1:59" x14ac:dyDescent="0.3">
      <c r="A475" s="32" t="s">
        <v>210</v>
      </c>
      <c r="B475" s="23" t="s">
        <v>491</v>
      </c>
      <c r="C475" s="23" t="s">
        <v>81</v>
      </c>
      <c r="D475" s="23" t="s">
        <v>212</v>
      </c>
      <c r="E475" s="23" t="s">
        <v>90</v>
      </c>
      <c r="F475" s="23" t="s">
        <v>91</v>
      </c>
      <c r="G475" s="23" t="s">
        <v>5348</v>
      </c>
      <c r="H475" s="23" t="s">
        <v>5935</v>
      </c>
      <c r="I475" s="23">
        <v>1230</v>
      </c>
      <c r="J475" s="23" t="s">
        <v>1109</v>
      </c>
      <c r="K475" s="61">
        <f>1.34*6</f>
        <v>8.0400000000000009</v>
      </c>
      <c r="L475" s="23">
        <v>5000</v>
      </c>
      <c r="M4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475" s="23" t="s">
        <v>4256</v>
      </c>
      <c r="O475" s="23" t="s">
        <v>1107</v>
      </c>
      <c r="P475" s="23" t="s">
        <v>560</v>
      </c>
      <c r="Q475" s="23">
        <v>1200</v>
      </c>
      <c r="R4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5" s="77">
        <v>44986</v>
      </c>
      <c r="U475" s="23">
        <v>2</v>
      </c>
      <c r="V475" s="23" t="s">
        <v>475</v>
      </c>
      <c r="W475" s="23" t="s">
        <v>492</v>
      </c>
      <c r="Z475" s="10"/>
      <c r="AA475" s="32" t="str" cm="1">
        <f t="array" ref="AA475">IFERROR(TRANSPOSE(_xlfn._xlws.SORT(_xlfn.UNIQUE(_xlfn._xlws.FILTER(idTable[[Sub System Class]:[Sub System Class]],(idTable[[Asset Category]:[Asset Category]]=$N475)* (idTable[[Sub System Type]:[Sub System Type]]=$O475))))),"")</f>
        <v>All</v>
      </c>
      <c r="AJ475" s="32" cm="1">
        <f t="array" ref="AJ475:AW475">IFERROR(TRANSPOSE(_xlfn._xlws.SORT(_xlfn.UNIQUE(_xlfn._xlws.FILTER(idTable[[Equipment Size]:[Equipment Size]],(idTable[[Asset Category]:[Asset Category]]=$N475)* (idTable[[Sub System Type]:[Sub System Type]]=$O475)*(idTable[[Sub System Class]:[Sub System Class]]=$P475))))),"")</f>
        <v>200</v>
      </c>
      <c r="AK475" s="32">
        <v>400</v>
      </c>
      <c r="AL475" s="32">
        <v>600</v>
      </c>
      <c r="AM475" s="32">
        <v>800</v>
      </c>
      <c r="AN475" s="32">
        <v>1000</v>
      </c>
      <c r="AO475" s="32">
        <v>1200</v>
      </c>
      <c r="AP475" s="32">
        <v>1500</v>
      </c>
      <c r="AQ475" s="32">
        <v>2000</v>
      </c>
      <c r="AR475" s="32">
        <v>2400</v>
      </c>
      <c r="AS475" s="32">
        <v>3000</v>
      </c>
      <c r="AT475" s="32">
        <v>3600</v>
      </c>
      <c r="AU475" s="32">
        <v>4800</v>
      </c>
      <c r="AV475" s="32">
        <v>6000</v>
      </c>
      <c r="AW475" s="32">
        <v>7200</v>
      </c>
      <c r="BG475" s="32"/>
    </row>
    <row r="476" spans="1:59" x14ac:dyDescent="0.3">
      <c r="A476" s="32" t="s">
        <v>210</v>
      </c>
      <c r="B476" s="23" t="s">
        <v>493</v>
      </c>
      <c r="C476" s="23" t="s">
        <v>81</v>
      </c>
      <c r="D476" s="23" t="s">
        <v>212</v>
      </c>
      <c r="E476" s="23" t="s">
        <v>90</v>
      </c>
      <c r="F476" s="23" t="s">
        <v>91</v>
      </c>
      <c r="G476" s="23" t="s">
        <v>5348</v>
      </c>
      <c r="H476" s="23" t="s">
        <v>5936</v>
      </c>
      <c r="I476" s="23">
        <v>2130</v>
      </c>
      <c r="J476" s="23" t="s">
        <v>1109</v>
      </c>
      <c r="K476" s="61">
        <f>1.34*14</f>
        <v>18.760000000000002</v>
      </c>
      <c r="L476" s="23">
        <v>5000</v>
      </c>
      <c r="M4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76" s="23" t="s">
        <v>4256</v>
      </c>
      <c r="O476" s="23" t="s">
        <v>1107</v>
      </c>
      <c r="P476" s="23" t="s">
        <v>560</v>
      </c>
      <c r="Q476" s="23">
        <v>2000</v>
      </c>
      <c r="R47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6" s="77">
        <v>44986</v>
      </c>
      <c r="U476" s="23">
        <v>2</v>
      </c>
      <c r="V476" s="23" t="s">
        <v>475</v>
      </c>
      <c r="W476" s="23" t="s">
        <v>494</v>
      </c>
      <c r="Z476" s="10"/>
      <c r="AA476" s="32" t="str" cm="1">
        <f t="array" ref="AA476">IFERROR(TRANSPOSE(_xlfn._xlws.SORT(_xlfn.UNIQUE(_xlfn._xlws.FILTER(idTable[[Sub System Class]:[Sub System Class]],(idTable[[Asset Category]:[Asset Category]]=$N476)* (idTable[[Sub System Type]:[Sub System Type]]=$O476))))),"")</f>
        <v>All</v>
      </c>
      <c r="AJ476" s="32" cm="1">
        <f t="array" ref="AJ476:AW476">IFERROR(TRANSPOSE(_xlfn._xlws.SORT(_xlfn.UNIQUE(_xlfn._xlws.FILTER(idTable[[Equipment Size]:[Equipment Size]],(idTable[[Asset Category]:[Asset Category]]=$N476)* (idTable[[Sub System Type]:[Sub System Type]]=$O476)*(idTable[[Sub System Class]:[Sub System Class]]=$P476))))),"")</f>
        <v>200</v>
      </c>
      <c r="AK476" s="32">
        <v>400</v>
      </c>
      <c r="AL476" s="32">
        <v>600</v>
      </c>
      <c r="AM476" s="32">
        <v>800</v>
      </c>
      <c r="AN476" s="32">
        <v>1000</v>
      </c>
      <c r="AO476" s="32">
        <v>1200</v>
      </c>
      <c r="AP476" s="32">
        <v>1500</v>
      </c>
      <c r="AQ476" s="32">
        <v>2000</v>
      </c>
      <c r="AR476" s="32">
        <v>2400</v>
      </c>
      <c r="AS476" s="32">
        <v>3000</v>
      </c>
      <c r="AT476" s="32">
        <v>3600</v>
      </c>
      <c r="AU476" s="32">
        <v>4800</v>
      </c>
      <c r="AV476" s="32">
        <v>6000</v>
      </c>
      <c r="AW476" s="32">
        <v>7200</v>
      </c>
      <c r="BG476" s="32"/>
    </row>
    <row r="477" spans="1:59" x14ac:dyDescent="0.3">
      <c r="A477" s="32" t="s">
        <v>210</v>
      </c>
      <c r="B477" s="23" t="s">
        <v>495</v>
      </c>
      <c r="C477" s="23" t="s">
        <v>81</v>
      </c>
      <c r="D477" s="23" t="s">
        <v>212</v>
      </c>
      <c r="E477" s="23" t="s">
        <v>90</v>
      </c>
      <c r="F477" s="23" t="s">
        <v>91</v>
      </c>
      <c r="G477" s="23" t="s">
        <v>5348</v>
      </c>
      <c r="H477" s="23" t="s">
        <v>5473</v>
      </c>
      <c r="I477" s="23">
        <v>770</v>
      </c>
      <c r="J477" s="23" t="s">
        <v>1109</v>
      </c>
      <c r="K477" s="61">
        <f>1.34*5</f>
        <v>6.7</v>
      </c>
      <c r="L477" s="23">
        <v>5000</v>
      </c>
      <c r="M4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477" s="23" t="s">
        <v>4256</v>
      </c>
      <c r="O477" s="23" t="s">
        <v>1107</v>
      </c>
      <c r="P477" s="23" t="s">
        <v>560</v>
      </c>
      <c r="Q477" s="23">
        <v>800</v>
      </c>
      <c r="R4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7" s="77">
        <v>44986</v>
      </c>
      <c r="U477" s="23">
        <v>2</v>
      </c>
      <c r="V477" s="23" t="s">
        <v>475</v>
      </c>
      <c r="W477" s="23" t="s">
        <v>496</v>
      </c>
      <c r="Z477" s="10"/>
      <c r="AA477" s="32" t="str" cm="1">
        <f t="array" ref="AA477">IFERROR(TRANSPOSE(_xlfn._xlws.SORT(_xlfn.UNIQUE(_xlfn._xlws.FILTER(idTable[[Sub System Class]:[Sub System Class]],(idTable[[Asset Category]:[Asset Category]]=$N477)* (idTable[[Sub System Type]:[Sub System Type]]=$O477))))),"")</f>
        <v>All</v>
      </c>
      <c r="AJ477" s="32" cm="1">
        <f t="array" ref="AJ477:AW477">IFERROR(TRANSPOSE(_xlfn._xlws.SORT(_xlfn.UNIQUE(_xlfn._xlws.FILTER(idTable[[Equipment Size]:[Equipment Size]],(idTable[[Asset Category]:[Asset Category]]=$N477)* (idTable[[Sub System Type]:[Sub System Type]]=$O477)*(idTable[[Sub System Class]:[Sub System Class]]=$P477))))),"")</f>
        <v>200</v>
      </c>
      <c r="AK477" s="32">
        <v>400</v>
      </c>
      <c r="AL477" s="32">
        <v>600</v>
      </c>
      <c r="AM477" s="32">
        <v>800</v>
      </c>
      <c r="AN477" s="32">
        <v>1000</v>
      </c>
      <c r="AO477" s="32">
        <v>1200</v>
      </c>
      <c r="AP477" s="32">
        <v>1500</v>
      </c>
      <c r="AQ477" s="32">
        <v>2000</v>
      </c>
      <c r="AR477" s="32">
        <v>2400</v>
      </c>
      <c r="AS477" s="32">
        <v>3000</v>
      </c>
      <c r="AT477" s="32">
        <v>3600</v>
      </c>
      <c r="AU477" s="32">
        <v>4800</v>
      </c>
      <c r="AV477" s="32">
        <v>6000</v>
      </c>
      <c r="AW477" s="32">
        <v>7200</v>
      </c>
      <c r="BG477" s="32"/>
    </row>
    <row r="478" spans="1:59" x14ac:dyDescent="0.3">
      <c r="A478" s="32" t="s">
        <v>210</v>
      </c>
      <c r="B478" s="23" t="s">
        <v>497</v>
      </c>
      <c r="C478" s="23" t="s">
        <v>81</v>
      </c>
      <c r="D478" s="23" t="s">
        <v>212</v>
      </c>
      <c r="E478" s="23" t="s">
        <v>90</v>
      </c>
      <c r="F478" s="23" t="s">
        <v>91</v>
      </c>
      <c r="G478" s="23" t="s">
        <v>5348</v>
      </c>
      <c r="H478" s="23" t="s">
        <v>5474</v>
      </c>
      <c r="I478" s="23">
        <v>1020</v>
      </c>
      <c r="J478" s="23" t="s">
        <v>1109</v>
      </c>
      <c r="K478" s="61">
        <f>1.34*7</f>
        <v>9.3800000000000008</v>
      </c>
      <c r="L478" s="23">
        <v>5000</v>
      </c>
      <c r="M4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H-VAV-ELE--1000</v>
      </c>
      <c r="N478" s="23" t="s">
        <v>4256</v>
      </c>
      <c r="O478" s="23" t="s">
        <v>1107</v>
      </c>
      <c r="P478" s="23" t="s">
        <v>560</v>
      </c>
      <c r="Q478" s="23">
        <v>1000</v>
      </c>
      <c r="R4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8" s="77">
        <v>44986</v>
      </c>
      <c r="U478" s="23">
        <v>2</v>
      </c>
      <c r="V478" s="23" t="s">
        <v>475</v>
      </c>
      <c r="W478" s="23" t="s">
        <v>498</v>
      </c>
      <c r="Z478" s="10"/>
      <c r="AA478" s="32" t="str" cm="1">
        <f t="array" ref="AA478">IFERROR(TRANSPOSE(_xlfn._xlws.SORT(_xlfn.UNIQUE(_xlfn._xlws.FILTER(idTable[[Sub System Class]:[Sub System Class]],(idTable[[Asset Category]:[Asset Category]]=$N478)* (idTable[[Sub System Type]:[Sub System Type]]=$O478))))),"")</f>
        <v>All</v>
      </c>
      <c r="AJ478" s="32" cm="1">
        <f t="array" ref="AJ478:AW478">IFERROR(TRANSPOSE(_xlfn._xlws.SORT(_xlfn.UNIQUE(_xlfn._xlws.FILTER(idTable[[Equipment Size]:[Equipment Size]],(idTable[[Asset Category]:[Asset Category]]=$N478)* (idTable[[Sub System Type]:[Sub System Type]]=$O478)*(idTable[[Sub System Class]:[Sub System Class]]=$P478))))),"")</f>
        <v>200</v>
      </c>
      <c r="AK478" s="32">
        <v>400</v>
      </c>
      <c r="AL478" s="32">
        <v>600</v>
      </c>
      <c r="AM478" s="32">
        <v>800</v>
      </c>
      <c r="AN478" s="32">
        <v>1000</v>
      </c>
      <c r="AO478" s="32">
        <v>1200</v>
      </c>
      <c r="AP478" s="32">
        <v>1500</v>
      </c>
      <c r="AQ478" s="32">
        <v>2000</v>
      </c>
      <c r="AR478" s="32">
        <v>2400</v>
      </c>
      <c r="AS478" s="32">
        <v>3000</v>
      </c>
      <c r="AT478" s="32">
        <v>3600</v>
      </c>
      <c r="AU478" s="32">
        <v>4800</v>
      </c>
      <c r="AV478" s="32">
        <v>6000</v>
      </c>
      <c r="AW478" s="32">
        <v>7200</v>
      </c>
      <c r="BG478" s="32"/>
    </row>
    <row r="479" spans="1:59" x14ac:dyDescent="0.3">
      <c r="A479" s="32" t="s">
        <v>210</v>
      </c>
      <c r="B479" s="23" t="s">
        <v>499</v>
      </c>
      <c r="C479" s="23" t="s">
        <v>81</v>
      </c>
      <c r="D479" s="23" t="s">
        <v>212</v>
      </c>
      <c r="E479" s="23" t="s">
        <v>90</v>
      </c>
      <c r="F479" s="23" t="s">
        <v>91</v>
      </c>
      <c r="G479" s="23" t="s">
        <v>5348</v>
      </c>
      <c r="H479" s="23" t="s">
        <v>5939</v>
      </c>
      <c r="I479" s="23">
        <v>620</v>
      </c>
      <c r="J479" s="23" t="s">
        <v>1109</v>
      </c>
      <c r="K479" s="61">
        <f>1.34*5</f>
        <v>6.7</v>
      </c>
      <c r="L479" s="23">
        <v>5000</v>
      </c>
      <c r="M4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79" s="23" t="s">
        <v>4256</v>
      </c>
      <c r="O479" s="23" t="s">
        <v>1107</v>
      </c>
      <c r="P479" s="23" t="s">
        <v>560</v>
      </c>
      <c r="Q479" s="23">
        <v>600</v>
      </c>
      <c r="R4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7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79" s="77">
        <v>44986</v>
      </c>
      <c r="U479" s="23">
        <v>2</v>
      </c>
      <c r="V479" s="23" t="s">
        <v>475</v>
      </c>
      <c r="W479" s="23" t="s">
        <v>500</v>
      </c>
      <c r="Z479" s="10"/>
      <c r="AA479" s="32" t="str" cm="1">
        <f t="array" ref="AA479">IFERROR(TRANSPOSE(_xlfn._xlws.SORT(_xlfn.UNIQUE(_xlfn._xlws.FILTER(idTable[[Sub System Class]:[Sub System Class]],(idTable[[Asset Category]:[Asset Category]]=$N479)* (idTable[[Sub System Type]:[Sub System Type]]=$O479))))),"")</f>
        <v>All</v>
      </c>
      <c r="AJ479" s="32" cm="1">
        <f t="array" ref="AJ479:AW479">IFERROR(TRANSPOSE(_xlfn._xlws.SORT(_xlfn.UNIQUE(_xlfn._xlws.FILTER(idTable[[Equipment Size]:[Equipment Size]],(idTable[[Asset Category]:[Asset Category]]=$N479)* (idTable[[Sub System Type]:[Sub System Type]]=$O479)*(idTable[[Sub System Class]:[Sub System Class]]=$P479))))),"")</f>
        <v>200</v>
      </c>
      <c r="AK479" s="32">
        <v>400</v>
      </c>
      <c r="AL479" s="32">
        <v>600</v>
      </c>
      <c r="AM479" s="32">
        <v>800</v>
      </c>
      <c r="AN479" s="32">
        <v>1000</v>
      </c>
      <c r="AO479" s="32">
        <v>1200</v>
      </c>
      <c r="AP479" s="32">
        <v>1500</v>
      </c>
      <c r="AQ479" s="32">
        <v>2000</v>
      </c>
      <c r="AR479" s="32">
        <v>2400</v>
      </c>
      <c r="AS479" s="32">
        <v>3000</v>
      </c>
      <c r="AT479" s="32">
        <v>3600</v>
      </c>
      <c r="AU479" s="32">
        <v>4800</v>
      </c>
      <c r="AV479" s="32">
        <v>6000</v>
      </c>
      <c r="AW479" s="32">
        <v>7200</v>
      </c>
      <c r="BG479" s="32"/>
    </row>
    <row r="480" spans="1:59" x14ac:dyDescent="0.3">
      <c r="A480" s="32" t="s">
        <v>210</v>
      </c>
      <c r="B480" s="23" t="s">
        <v>501</v>
      </c>
      <c r="C480" s="23" t="s">
        <v>81</v>
      </c>
      <c r="D480" s="23" t="s">
        <v>212</v>
      </c>
      <c r="E480" s="23" t="s">
        <v>90</v>
      </c>
      <c r="F480" s="23" t="s">
        <v>91</v>
      </c>
      <c r="G480" s="23" t="s">
        <v>5348</v>
      </c>
      <c r="H480" s="23" t="s">
        <v>5940</v>
      </c>
      <c r="I480" s="23">
        <v>520</v>
      </c>
      <c r="J480" s="23" t="s">
        <v>1109</v>
      </c>
      <c r="K480" s="61">
        <f>1.34*3</f>
        <v>4.0200000000000005</v>
      </c>
      <c r="L480" s="23">
        <v>5000</v>
      </c>
      <c r="M4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80" s="23" t="s">
        <v>4256</v>
      </c>
      <c r="O480" s="23" t="s">
        <v>1107</v>
      </c>
      <c r="P480" s="23" t="s">
        <v>560</v>
      </c>
      <c r="Q480" s="23">
        <v>600</v>
      </c>
      <c r="R4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0" s="77">
        <v>44986</v>
      </c>
      <c r="U480" s="23">
        <v>2</v>
      </c>
      <c r="V480" s="23" t="s">
        <v>436</v>
      </c>
      <c r="W480" s="23" t="s">
        <v>441</v>
      </c>
      <c r="Z480" s="10"/>
      <c r="AA480" s="32" t="str" cm="1">
        <f t="array" ref="AA480">IFERROR(TRANSPOSE(_xlfn._xlws.SORT(_xlfn.UNIQUE(_xlfn._xlws.FILTER(idTable[[Sub System Class]:[Sub System Class]],(idTable[[Asset Category]:[Asset Category]]=$N480)* (idTable[[Sub System Type]:[Sub System Type]]=$O480))))),"")</f>
        <v>All</v>
      </c>
      <c r="AJ480" s="32" cm="1">
        <f t="array" ref="AJ480:AW480">IFERROR(TRANSPOSE(_xlfn._xlws.SORT(_xlfn.UNIQUE(_xlfn._xlws.FILTER(idTable[[Equipment Size]:[Equipment Size]],(idTable[[Asset Category]:[Asset Category]]=$N480)* (idTable[[Sub System Type]:[Sub System Type]]=$O480)*(idTable[[Sub System Class]:[Sub System Class]]=$P480))))),"")</f>
        <v>200</v>
      </c>
      <c r="AK480" s="32">
        <v>400</v>
      </c>
      <c r="AL480" s="32">
        <v>600</v>
      </c>
      <c r="AM480" s="32">
        <v>800</v>
      </c>
      <c r="AN480" s="32">
        <v>1000</v>
      </c>
      <c r="AO480" s="32">
        <v>1200</v>
      </c>
      <c r="AP480" s="32">
        <v>1500</v>
      </c>
      <c r="AQ480" s="32">
        <v>2000</v>
      </c>
      <c r="AR480" s="32">
        <v>2400</v>
      </c>
      <c r="AS480" s="32">
        <v>3000</v>
      </c>
      <c r="AT480" s="32">
        <v>3600</v>
      </c>
      <c r="AU480" s="32">
        <v>4800</v>
      </c>
      <c r="AV480" s="32">
        <v>6000</v>
      </c>
      <c r="AW480" s="32">
        <v>7200</v>
      </c>
      <c r="BG480" s="32"/>
    </row>
    <row r="481" spans="1:59" x14ac:dyDescent="0.3">
      <c r="A481" s="32" t="s">
        <v>210</v>
      </c>
      <c r="B481" s="23" t="s">
        <v>5476</v>
      </c>
      <c r="C481" s="23" t="s">
        <v>81</v>
      </c>
      <c r="D481" s="23" t="s">
        <v>212</v>
      </c>
      <c r="E481" s="23" t="s">
        <v>90</v>
      </c>
      <c r="F481" s="23" t="s">
        <v>91</v>
      </c>
      <c r="G481" s="23" t="s">
        <v>5348</v>
      </c>
      <c r="H481" s="23" t="s">
        <v>5937</v>
      </c>
      <c r="I481" s="23">
        <v>820</v>
      </c>
      <c r="J481" s="23" t="s">
        <v>1109</v>
      </c>
      <c r="K481" s="61">
        <f>1.34*4</f>
        <v>5.36</v>
      </c>
      <c r="L481" s="23">
        <v>5000</v>
      </c>
      <c r="M4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481" s="23" t="s">
        <v>4256</v>
      </c>
      <c r="O481" s="23" t="s">
        <v>1107</v>
      </c>
      <c r="P481" s="23" t="s">
        <v>560</v>
      </c>
      <c r="Q481" s="23">
        <v>800</v>
      </c>
      <c r="R4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1" s="77">
        <v>44986</v>
      </c>
      <c r="U481" s="23">
        <v>2</v>
      </c>
      <c r="V481" s="23" t="s">
        <v>436</v>
      </c>
      <c r="W481" s="23" t="s">
        <v>441</v>
      </c>
      <c r="Z481" s="10"/>
      <c r="AA481" s="32" t="str" cm="1">
        <f t="array" ref="AA481">IFERROR(TRANSPOSE(_xlfn._xlws.SORT(_xlfn.UNIQUE(_xlfn._xlws.FILTER(idTable[[Sub System Class]:[Sub System Class]],(idTable[[Asset Category]:[Asset Category]]=$N481)* (idTable[[Sub System Type]:[Sub System Type]]=$O481))))),"")</f>
        <v>All</v>
      </c>
      <c r="AJ481" s="32" cm="1">
        <f t="array" ref="AJ481:AW481">IFERROR(TRANSPOSE(_xlfn._xlws.SORT(_xlfn.UNIQUE(_xlfn._xlws.FILTER(idTable[[Equipment Size]:[Equipment Size]],(idTable[[Asset Category]:[Asset Category]]=$N481)* (idTable[[Sub System Type]:[Sub System Type]]=$O481)*(idTable[[Sub System Class]:[Sub System Class]]=$P481))))),"")</f>
        <v>200</v>
      </c>
      <c r="AK481" s="32">
        <v>400</v>
      </c>
      <c r="AL481" s="32">
        <v>600</v>
      </c>
      <c r="AM481" s="32">
        <v>800</v>
      </c>
      <c r="AN481" s="32">
        <v>1000</v>
      </c>
      <c r="AO481" s="32">
        <v>1200</v>
      </c>
      <c r="AP481" s="32">
        <v>1500</v>
      </c>
      <c r="AQ481" s="32">
        <v>2000</v>
      </c>
      <c r="AR481" s="32">
        <v>2400</v>
      </c>
      <c r="AS481" s="32">
        <v>3000</v>
      </c>
      <c r="AT481" s="32">
        <v>3600</v>
      </c>
      <c r="AU481" s="32">
        <v>4800</v>
      </c>
      <c r="AV481" s="32">
        <v>6000</v>
      </c>
      <c r="AW481" s="32">
        <v>7200</v>
      </c>
      <c r="BG481" s="32"/>
    </row>
    <row r="482" spans="1:59" x14ac:dyDescent="0.3">
      <c r="A482" s="32" t="s">
        <v>210</v>
      </c>
      <c r="B482" s="23" t="s">
        <v>502</v>
      </c>
      <c r="C482" s="23" t="s">
        <v>81</v>
      </c>
      <c r="D482" s="23" t="s">
        <v>212</v>
      </c>
      <c r="E482" s="23" t="s">
        <v>90</v>
      </c>
      <c r="F482" s="23" t="s">
        <v>91</v>
      </c>
      <c r="G482" s="23" t="s">
        <v>5348</v>
      </c>
      <c r="H482" s="23" t="s">
        <v>5938</v>
      </c>
      <c r="I482" s="23">
        <v>560</v>
      </c>
      <c r="J482" s="23" t="s">
        <v>1109</v>
      </c>
      <c r="K482" s="61">
        <f>1.34*3</f>
        <v>4.0200000000000005</v>
      </c>
      <c r="L482" s="23">
        <v>5000</v>
      </c>
      <c r="M48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82" s="23" t="s">
        <v>4256</v>
      </c>
      <c r="O482" s="23" t="s">
        <v>1107</v>
      </c>
      <c r="P482" s="23" t="s">
        <v>560</v>
      </c>
      <c r="Q482" s="23">
        <v>600</v>
      </c>
      <c r="R48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2" s="77">
        <v>44986</v>
      </c>
      <c r="U482" s="23">
        <v>2</v>
      </c>
      <c r="V482" s="23" t="s">
        <v>436</v>
      </c>
      <c r="W482" s="23" t="s">
        <v>441</v>
      </c>
      <c r="Z482" s="10"/>
      <c r="AA482" s="32" t="str" cm="1">
        <f t="array" ref="AA482">IFERROR(TRANSPOSE(_xlfn._xlws.SORT(_xlfn.UNIQUE(_xlfn._xlws.FILTER(idTable[[Sub System Class]:[Sub System Class]],(idTable[[Asset Category]:[Asset Category]]=$N482)* (idTable[[Sub System Type]:[Sub System Type]]=$O482))))),"")</f>
        <v>All</v>
      </c>
      <c r="AJ482" s="32" cm="1">
        <f t="array" ref="AJ482:AW482">IFERROR(TRANSPOSE(_xlfn._xlws.SORT(_xlfn.UNIQUE(_xlfn._xlws.FILTER(idTable[[Equipment Size]:[Equipment Size]],(idTable[[Asset Category]:[Asset Category]]=$N482)* (idTable[[Sub System Type]:[Sub System Type]]=$O482)*(idTable[[Sub System Class]:[Sub System Class]]=$P482))))),"")</f>
        <v>200</v>
      </c>
      <c r="AK482" s="32">
        <v>400</v>
      </c>
      <c r="AL482" s="32">
        <v>600</v>
      </c>
      <c r="AM482" s="32">
        <v>800</v>
      </c>
      <c r="AN482" s="32">
        <v>1000</v>
      </c>
      <c r="AO482" s="32">
        <v>1200</v>
      </c>
      <c r="AP482" s="32">
        <v>1500</v>
      </c>
      <c r="AQ482" s="32">
        <v>2000</v>
      </c>
      <c r="AR482" s="32">
        <v>2400</v>
      </c>
      <c r="AS482" s="32">
        <v>3000</v>
      </c>
      <c r="AT482" s="32">
        <v>3600</v>
      </c>
      <c r="AU482" s="32">
        <v>4800</v>
      </c>
      <c r="AV482" s="32">
        <v>6000</v>
      </c>
      <c r="AW482" s="32">
        <v>7200</v>
      </c>
      <c r="BG482" s="32"/>
    </row>
    <row r="483" spans="1:59" x14ac:dyDescent="0.3">
      <c r="A483" s="32" t="s">
        <v>210</v>
      </c>
      <c r="B483" s="23" t="s">
        <v>503</v>
      </c>
      <c r="C483" s="23" t="s">
        <v>81</v>
      </c>
      <c r="D483" s="23" t="s">
        <v>212</v>
      </c>
      <c r="E483" s="23" t="s">
        <v>90</v>
      </c>
      <c r="F483" s="23" t="s">
        <v>91</v>
      </c>
      <c r="G483" s="23" t="s">
        <v>5348</v>
      </c>
      <c r="H483" s="23" t="s">
        <v>5475</v>
      </c>
      <c r="I483" s="23">
        <v>390</v>
      </c>
      <c r="J483" s="23" t="s">
        <v>1109</v>
      </c>
      <c r="K483" s="61">
        <f>1.34*2</f>
        <v>2.68</v>
      </c>
      <c r="L483" s="23">
        <v>5000</v>
      </c>
      <c r="M48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483" s="23" t="s">
        <v>4256</v>
      </c>
      <c r="O483" s="23" t="s">
        <v>1107</v>
      </c>
      <c r="P483" s="23" t="s">
        <v>560</v>
      </c>
      <c r="Q483" s="23">
        <v>400</v>
      </c>
      <c r="R48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3" s="77">
        <v>44986</v>
      </c>
      <c r="U483" s="23">
        <v>2</v>
      </c>
      <c r="V483" s="23" t="s">
        <v>436</v>
      </c>
      <c r="W483" s="23" t="s">
        <v>504</v>
      </c>
      <c r="Z483" s="10"/>
      <c r="AA483" s="32" t="str" cm="1">
        <f t="array" ref="AA483">IFERROR(TRANSPOSE(_xlfn._xlws.SORT(_xlfn.UNIQUE(_xlfn._xlws.FILTER(idTable[[Sub System Class]:[Sub System Class]],(idTable[[Asset Category]:[Asset Category]]=$N483)* (idTable[[Sub System Type]:[Sub System Type]]=$O483))))),"")</f>
        <v>All</v>
      </c>
      <c r="AJ483" s="32" cm="1">
        <f t="array" ref="AJ483:AW483">IFERROR(TRANSPOSE(_xlfn._xlws.SORT(_xlfn.UNIQUE(_xlfn._xlws.FILTER(idTable[[Equipment Size]:[Equipment Size]],(idTable[[Asset Category]:[Asset Category]]=$N483)* (idTable[[Sub System Type]:[Sub System Type]]=$O483)*(idTable[[Sub System Class]:[Sub System Class]]=$P483))))),"")</f>
        <v>200</v>
      </c>
      <c r="AK483" s="32">
        <v>400</v>
      </c>
      <c r="AL483" s="32">
        <v>600</v>
      </c>
      <c r="AM483" s="32">
        <v>800</v>
      </c>
      <c r="AN483" s="32">
        <v>1000</v>
      </c>
      <c r="AO483" s="32">
        <v>1200</v>
      </c>
      <c r="AP483" s="32">
        <v>1500</v>
      </c>
      <c r="AQ483" s="32">
        <v>2000</v>
      </c>
      <c r="AR483" s="32">
        <v>2400</v>
      </c>
      <c r="AS483" s="32">
        <v>3000</v>
      </c>
      <c r="AT483" s="32">
        <v>3600</v>
      </c>
      <c r="AU483" s="32">
        <v>4800</v>
      </c>
      <c r="AV483" s="32">
        <v>6000</v>
      </c>
      <c r="AW483" s="32">
        <v>7200</v>
      </c>
      <c r="BG483" s="32"/>
    </row>
    <row r="484" spans="1:59" x14ac:dyDescent="0.3">
      <c r="A484" s="32" t="s">
        <v>210</v>
      </c>
      <c r="B484" s="23" t="s">
        <v>505</v>
      </c>
      <c r="C484" s="23" t="s">
        <v>81</v>
      </c>
      <c r="D484" s="23" t="s">
        <v>212</v>
      </c>
      <c r="E484" s="23" t="s">
        <v>90</v>
      </c>
      <c r="F484" s="23" t="s">
        <v>91</v>
      </c>
      <c r="G484" s="23" t="s">
        <v>5348</v>
      </c>
      <c r="H484" s="23" t="s">
        <v>5941</v>
      </c>
      <c r="I484" s="23">
        <v>1310</v>
      </c>
      <c r="J484" s="23" t="s">
        <v>1109</v>
      </c>
      <c r="K484" s="61">
        <f>1.34*12</f>
        <v>16.080000000000002</v>
      </c>
      <c r="L484" s="23">
        <v>5000</v>
      </c>
      <c r="M48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484" s="23" t="s">
        <v>4256</v>
      </c>
      <c r="O484" s="23" t="s">
        <v>1107</v>
      </c>
      <c r="P484" s="23" t="s">
        <v>560</v>
      </c>
      <c r="Q484" s="23">
        <v>1200</v>
      </c>
      <c r="R48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4" s="77">
        <v>44986</v>
      </c>
      <c r="U484" s="23">
        <v>2</v>
      </c>
      <c r="V484" s="23" t="s">
        <v>436</v>
      </c>
      <c r="W484" s="23" t="s">
        <v>506</v>
      </c>
      <c r="Z484" s="10"/>
      <c r="AA484" s="32" t="str" cm="1">
        <f t="array" ref="AA484">IFERROR(TRANSPOSE(_xlfn._xlws.SORT(_xlfn.UNIQUE(_xlfn._xlws.FILTER(idTable[[Sub System Class]:[Sub System Class]],(idTable[[Asset Category]:[Asset Category]]=$N484)* (idTable[[Sub System Type]:[Sub System Type]]=$O484))))),"")</f>
        <v>All</v>
      </c>
      <c r="AJ484" s="32" cm="1">
        <f t="array" ref="AJ484:AW484">IFERROR(TRANSPOSE(_xlfn._xlws.SORT(_xlfn.UNIQUE(_xlfn._xlws.FILTER(idTable[[Equipment Size]:[Equipment Size]],(idTable[[Asset Category]:[Asset Category]]=$N484)* (idTable[[Sub System Type]:[Sub System Type]]=$O484)*(idTable[[Sub System Class]:[Sub System Class]]=$P484))))),"")</f>
        <v>200</v>
      </c>
      <c r="AK484" s="32">
        <v>400</v>
      </c>
      <c r="AL484" s="32">
        <v>600</v>
      </c>
      <c r="AM484" s="32">
        <v>800</v>
      </c>
      <c r="AN484" s="32">
        <v>1000</v>
      </c>
      <c r="AO484" s="32">
        <v>1200</v>
      </c>
      <c r="AP484" s="32">
        <v>1500</v>
      </c>
      <c r="AQ484" s="32">
        <v>2000</v>
      </c>
      <c r="AR484" s="32">
        <v>2400</v>
      </c>
      <c r="AS484" s="32">
        <v>3000</v>
      </c>
      <c r="AT484" s="32">
        <v>3600</v>
      </c>
      <c r="AU484" s="32">
        <v>4800</v>
      </c>
      <c r="AV484" s="32">
        <v>6000</v>
      </c>
      <c r="AW484" s="32">
        <v>7200</v>
      </c>
      <c r="BG484" s="32"/>
    </row>
    <row r="485" spans="1:59" x14ac:dyDescent="0.3">
      <c r="A485" s="32" t="s">
        <v>210</v>
      </c>
      <c r="B485" s="23" t="s">
        <v>507</v>
      </c>
      <c r="C485" s="23" t="s">
        <v>81</v>
      </c>
      <c r="D485" s="23" t="s">
        <v>212</v>
      </c>
      <c r="E485" s="23" t="s">
        <v>90</v>
      </c>
      <c r="F485" s="23" t="s">
        <v>91</v>
      </c>
      <c r="G485" s="23" t="s">
        <v>5348</v>
      </c>
      <c r="H485" s="23" t="s">
        <v>5942</v>
      </c>
      <c r="I485" s="23">
        <v>450</v>
      </c>
      <c r="J485" s="23" t="s">
        <v>1109</v>
      </c>
      <c r="K485" s="61">
        <f>1.34*3</f>
        <v>4.0200000000000005</v>
      </c>
      <c r="L485" s="23">
        <v>5000</v>
      </c>
      <c r="M48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485" s="23" t="s">
        <v>4256</v>
      </c>
      <c r="O485" s="23" t="s">
        <v>1107</v>
      </c>
      <c r="P485" s="23" t="s">
        <v>560</v>
      </c>
      <c r="Q485" s="23">
        <v>400</v>
      </c>
      <c r="R48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5" s="77">
        <v>44986</v>
      </c>
      <c r="U485" s="23">
        <v>2</v>
      </c>
      <c r="V485" s="23" t="s">
        <v>475</v>
      </c>
      <c r="W485" s="23" t="s">
        <v>5825</v>
      </c>
      <c r="Z485" s="10"/>
      <c r="AA485" s="32" t="str" cm="1">
        <f t="array" ref="AA485">IFERROR(TRANSPOSE(_xlfn._xlws.SORT(_xlfn.UNIQUE(_xlfn._xlws.FILTER(idTable[[Sub System Class]:[Sub System Class]],(idTable[[Asset Category]:[Asset Category]]=$N485)* (idTable[[Sub System Type]:[Sub System Type]]=$O485))))),"")</f>
        <v>All</v>
      </c>
      <c r="AJ485" s="32" cm="1">
        <f t="array" ref="AJ485:AW485">IFERROR(TRANSPOSE(_xlfn._xlws.SORT(_xlfn.UNIQUE(_xlfn._xlws.FILTER(idTable[[Equipment Size]:[Equipment Size]],(idTable[[Asset Category]:[Asset Category]]=$N485)* (idTable[[Sub System Type]:[Sub System Type]]=$O485)*(idTable[[Sub System Class]:[Sub System Class]]=$P485))))),"")</f>
        <v>200</v>
      </c>
      <c r="AK485" s="32">
        <v>400</v>
      </c>
      <c r="AL485" s="32">
        <v>600</v>
      </c>
      <c r="AM485" s="32">
        <v>800</v>
      </c>
      <c r="AN485" s="32">
        <v>1000</v>
      </c>
      <c r="AO485" s="32">
        <v>1200</v>
      </c>
      <c r="AP485" s="32">
        <v>1500</v>
      </c>
      <c r="AQ485" s="32">
        <v>2000</v>
      </c>
      <c r="AR485" s="32">
        <v>2400</v>
      </c>
      <c r="AS485" s="32">
        <v>3000</v>
      </c>
      <c r="AT485" s="32">
        <v>3600</v>
      </c>
      <c r="AU485" s="32">
        <v>4800</v>
      </c>
      <c r="AV485" s="32">
        <v>6000</v>
      </c>
      <c r="AW485" s="32">
        <v>7200</v>
      </c>
      <c r="BG485" s="32"/>
    </row>
    <row r="486" spans="1:59" x14ac:dyDescent="0.3">
      <c r="A486" s="32" t="s">
        <v>210</v>
      </c>
      <c r="B486" s="23" t="s">
        <v>508</v>
      </c>
      <c r="C486" s="23" t="s">
        <v>81</v>
      </c>
      <c r="D486" s="23" t="s">
        <v>212</v>
      </c>
      <c r="E486" s="23" t="s">
        <v>90</v>
      </c>
      <c r="F486" s="23" t="s">
        <v>91</v>
      </c>
      <c r="G486" s="23" t="s">
        <v>5348</v>
      </c>
      <c r="H486" s="23" t="s">
        <v>5478</v>
      </c>
      <c r="I486" s="23">
        <v>700</v>
      </c>
      <c r="J486" s="23" t="s">
        <v>1109</v>
      </c>
      <c r="K486" s="23">
        <f t="shared" si="17"/>
        <v>5.36</v>
      </c>
      <c r="L486" s="23">
        <v>5000</v>
      </c>
      <c r="M48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H-VAV-ELE--800</v>
      </c>
      <c r="N486" s="23" t="s">
        <v>4256</v>
      </c>
      <c r="O486" s="23" t="s">
        <v>1107</v>
      </c>
      <c r="P486" s="23" t="s">
        <v>560</v>
      </c>
      <c r="Q486" s="23">
        <v>800</v>
      </c>
      <c r="R48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6" s="77">
        <v>44986</v>
      </c>
      <c r="U486" s="23">
        <v>2</v>
      </c>
      <c r="V486" s="23" t="s">
        <v>509</v>
      </c>
      <c r="W486" s="23" t="s">
        <v>5806</v>
      </c>
      <c r="Z486" s="10"/>
      <c r="AA486" s="32" t="str" cm="1">
        <f t="array" ref="AA486">IFERROR(TRANSPOSE(_xlfn._xlws.SORT(_xlfn.UNIQUE(_xlfn._xlws.FILTER(idTable[[Sub System Class]:[Sub System Class]],(idTable[[Asset Category]:[Asset Category]]=$N486)* (idTable[[Sub System Type]:[Sub System Type]]=$O486))))),"")</f>
        <v>All</v>
      </c>
      <c r="AJ486" s="32" cm="1">
        <f t="array" ref="AJ486:AW486">IFERROR(TRANSPOSE(_xlfn._xlws.SORT(_xlfn.UNIQUE(_xlfn._xlws.FILTER(idTable[[Equipment Size]:[Equipment Size]],(idTable[[Asset Category]:[Asset Category]]=$N486)* (idTable[[Sub System Type]:[Sub System Type]]=$O486)*(idTable[[Sub System Class]:[Sub System Class]]=$P486))))),"")</f>
        <v>200</v>
      </c>
      <c r="AK486" s="32">
        <v>400</v>
      </c>
      <c r="AL486" s="32">
        <v>600</v>
      </c>
      <c r="AM486" s="32">
        <v>800</v>
      </c>
      <c r="AN486" s="32">
        <v>1000</v>
      </c>
      <c r="AO486" s="32">
        <v>1200</v>
      </c>
      <c r="AP486" s="32">
        <v>1500</v>
      </c>
      <c r="AQ486" s="32">
        <v>2000</v>
      </c>
      <c r="AR486" s="32">
        <v>2400</v>
      </c>
      <c r="AS486" s="32">
        <v>3000</v>
      </c>
      <c r="AT486" s="32">
        <v>3600</v>
      </c>
      <c r="AU486" s="32">
        <v>4800</v>
      </c>
      <c r="AV486" s="32">
        <v>6000</v>
      </c>
      <c r="AW486" s="32">
        <v>7200</v>
      </c>
      <c r="BG486" s="32"/>
    </row>
    <row r="487" spans="1:59" x14ac:dyDescent="0.3">
      <c r="A487" s="32" t="s">
        <v>210</v>
      </c>
      <c r="B487" s="23" t="s">
        <v>5477</v>
      </c>
      <c r="C487" s="23" t="s">
        <v>81</v>
      </c>
      <c r="D487" s="23" t="s">
        <v>212</v>
      </c>
      <c r="E487" s="23" t="s">
        <v>90</v>
      </c>
      <c r="F487" s="23" t="s">
        <v>91</v>
      </c>
      <c r="G487" s="23" t="s">
        <v>5348</v>
      </c>
      <c r="H487" s="23" t="s">
        <v>5479</v>
      </c>
      <c r="I487" s="23">
        <v>500</v>
      </c>
      <c r="J487" s="23" t="s">
        <v>1109</v>
      </c>
      <c r="K487" s="23">
        <f>1.34*5</f>
        <v>6.7</v>
      </c>
      <c r="L487" s="23">
        <v>5000</v>
      </c>
      <c r="M48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87" s="23" t="s">
        <v>4256</v>
      </c>
      <c r="O487" s="23" t="s">
        <v>1107</v>
      </c>
      <c r="P487" s="23" t="s">
        <v>560</v>
      </c>
      <c r="Q487" s="23">
        <v>600</v>
      </c>
      <c r="R48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7" s="77">
        <v>44986</v>
      </c>
      <c r="U487" s="23">
        <v>2</v>
      </c>
      <c r="V487" s="23" t="s">
        <v>509</v>
      </c>
      <c r="W487" s="23" t="s">
        <v>521</v>
      </c>
      <c r="Z487" s="10"/>
      <c r="AA487" s="32" t="str" cm="1">
        <f t="array" ref="AA487">IFERROR(TRANSPOSE(_xlfn._xlws.SORT(_xlfn.UNIQUE(_xlfn._xlws.FILTER(idTable[[Sub System Class]:[Sub System Class]],(idTable[[Asset Category]:[Asset Category]]=$N487)* (idTable[[Sub System Type]:[Sub System Type]]=$O487))))),"")</f>
        <v>All</v>
      </c>
      <c r="AJ487" s="32" cm="1">
        <f t="array" ref="AJ487:AW487">IFERROR(TRANSPOSE(_xlfn._xlws.SORT(_xlfn.UNIQUE(_xlfn._xlws.FILTER(idTable[[Equipment Size]:[Equipment Size]],(idTable[[Asset Category]:[Asset Category]]=$N487)* (idTable[[Sub System Type]:[Sub System Type]]=$O487)*(idTable[[Sub System Class]:[Sub System Class]]=$P487))))),"")</f>
        <v>200</v>
      </c>
      <c r="AK487" s="32">
        <v>400</v>
      </c>
      <c r="AL487" s="32">
        <v>600</v>
      </c>
      <c r="AM487" s="32">
        <v>800</v>
      </c>
      <c r="AN487" s="32">
        <v>1000</v>
      </c>
      <c r="AO487" s="32">
        <v>1200</v>
      </c>
      <c r="AP487" s="32">
        <v>1500</v>
      </c>
      <c r="AQ487" s="32">
        <v>2000</v>
      </c>
      <c r="AR487" s="32">
        <v>2400</v>
      </c>
      <c r="AS487" s="32">
        <v>3000</v>
      </c>
      <c r="AT487" s="32">
        <v>3600</v>
      </c>
      <c r="AU487" s="32">
        <v>4800</v>
      </c>
      <c r="AV487" s="32">
        <v>6000</v>
      </c>
      <c r="AW487" s="32">
        <v>7200</v>
      </c>
      <c r="BG487" s="32"/>
    </row>
    <row r="488" spans="1:59" x14ac:dyDescent="0.3">
      <c r="A488" s="32" t="s">
        <v>210</v>
      </c>
      <c r="B488" s="23" t="s">
        <v>510</v>
      </c>
      <c r="C488" s="23" t="s">
        <v>81</v>
      </c>
      <c r="D488" s="23" t="s">
        <v>212</v>
      </c>
      <c r="E488" s="23" t="s">
        <v>90</v>
      </c>
      <c r="F488" s="23" t="s">
        <v>91</v>
      </c>
      <c r="G488" s="23" t="s">
        <v>5348</v>
      </c>
      <c r="H488" s="23" t="s">
        <v>5480</v>
      </c>
      <c r="I488" s="23">
        <v>550</v>
      </c>
      <c r="J488" s="23" t="s">
        <v>1109</v>
      </c>
      <c r="K488" s="23">
        <f>1.34*5</f>
        <v>6.7</v>
      </c>
      <c r="L488" s="23">
        <v>5000</v>
      </c>
      <c r="M48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88" s="23" t="s">
        <v>4256</v>
      </c>
      <c r="O488" s="23" t="s">
        <v>1107</v>
      </c>
      <c r="P488" s="23" t="s">
        <v>560</v>
      </c>
      <c r="Q488" s="23">
        <v>600</v>
      </c>
      <c r="R48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8" s="77">
        <v>44986</v>
      </c>
      <c r="U488" s="23">
        <v>2</v>
      </c>
      <c r="V488" s="23" t="s">
        <v>509</v>
      </c>
      <c r="W488" s="23" t="s">
        <v>511</v>
      </c>
      <c r="Z488" s="10"/>
      <c r="AA488" s="32" t="str" cm="1">
        <f t="array" ref="AA488">IFERROR(TRANSPOSE(_xlfn._xlws.SORT(_xlfn.UNIQUE(_xlfn._xlws.FILTER(idTable[[Sub System Class]:[Sub System Class]],(idTable[[Asset Category]:[Asset Category]]=$N488)* (idTable[[Sub System Type]:[Sub System Type]]=$O488))))),"")</f>
        <v>All</v>
      </c>
      <c r="AJ488" s="32" cm="1">
        <f t="array" ref="AJ488:AW488">IFERROR(TRANSPOSE(_xlfn._xlws.SORT(_xlfn.UNIQUE(_xlfn._xlws.FILTER(idTable[[Equipment Size]:[Equipment Size]],(idTable[[Asset Category]:[Asset Category]]=$N488)* (idTable[[Sub System Type]:[Sub System Type]]=$O488)*(idTable[[Sub System Class]:[Sub System Class]]=$P488))))),"")</f>
        <v>200</v>
      </c>
      <c r="AK488" s="32">
        <v>400</v>
      </c>
      <c r="AL488" s="32">
        <v>600</v>
      </c>
      <c r="AM488" s="32">
        <v>800</v>
      </c>
      <c r="AN488" s="32">
        <v>1000</v>
      </c>
      <c r="AO488" s="32">
        <v>1200</v>
      </c>
      <c r="AP488" s="32">
        <v>1500</v>
      </c>
      <c r="AQ488" s="32">
        <v>2000</v>
      </c>
      <c r="AR488" s="32">
        <v>2400</v>
      </c>
      <c r="AS488" s="32">
        <v>3000</v>
      </c>
      <c r="AT488" s="32">
        <v>3600</v>
      </c>
      <c r="AU488" s="32">
        <v>4800</v>
      </c>
      <c r="AV488" s="32">
        <v>6000</v>
      </c>
      <c r="AW488" s="32">
        <v>7200</v>
      </c>
      <c r="BG488" s="32"/>
    </row>
    <row r="489" spans="1:59" x14ac:dyDescent="0.3">
      <c r="A489" s="32" t="s">
        <v>210</v>
      </c>
      <c r="B489" s="23" t="s">
        <v>512</v>
      </c>
      <c r="C489" s="23" t="s">
        <v>81</v>
      </c>
      <c r="D489" s="23" t="s">
        <v>212</v>
      </c>
      <c r="E489" s="23" t="s">
        <v>90</v>
      </c>
      <c r="F489" s="23" t="s">
        <v>91</v>
      </c>
      <c r="G489" s="23" t="s">
        <v>5348</v>
      </c>
      <c r="H489" s="23" t="s">
        <v>5481</v>
      </c>
      <c r="I489" s="23">
        <v>460</v>
      </c>
      <c r="J489" s="23" t="s">
        <v>1109</v>
      </c>
      <c r="K489" s="23">
        <f>1.34*2</f>
        <v>2.68</v>
      </c>
      <c r="L489" s="23">
        <v>5000</v>
      </c>
      <c r="M48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H-VAV-ELE--400</v>
      </c>
      <c r="N489" s="23" t="s">
        <v>4256</v>
      </c>
      <c r="O489" s="23" t="s">
        <v>1107</v>
      </c>
      <c r="P489" s="23" t="s">
        <v>560</v>
      </c>
      <c r="Q489" s="23">
        <v>400</v>
      </c>
      <c r="R48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8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89" s="77">
        <v>44986</v>
      </c>
      <c r="U489" s="23">
        <v>2</v>
      </c>
      <c r="V489" s="23" t="s">
        <v>509</v>
      </c>
      <c r="W489" s="23" t="s">
        <v>514</v>
      </c>
      <c r="Z489" s="10"/>
      <c r="AA489" s="32" t="str" cm="1">
        <f t="array" ref="AA489">IFERROR(TRANSPOSE(_xlfn._xlws.SORT(_xlfn.UNIQUE(_xlfn._xlws.FILTER(idTable[[Sub System Class]:[Sub System Class]],(idTable[[Asset Category]:[Asset Category]]=$N489)* (idTable[[Sub System Type]:[Sub System Type]]=$O489))))),"")</f>
        <v>All</v>
      </c>
      <c r="AJ489" s="32" cm="1">
        <f t="array" ref="AJ489:AW489">IFERROR(TRANSPOSE(_xlfn._xlws.SORT(_xlfn.UNIQUE(_xlfn._xlws.FILTER(idTable[[Equipment Size]:[Equipment Size]],(idTable[[Asset Category]:[Asset Category]]=$N489)* (idTable[[Sub System Type]:[Sub System Type]]=$O489)*(idTable[[Sub System Class]:[Sub System Class]]=$P489))))),"")</f>
        <v>200</v>
      </c>
      <c r="AK489" s="32">
        <v>400</v>
      </c>
      <c r="AL489" s="32">
        <v>600</v>
      </c>
      <c r="AM489" s="32">
        <v>800</v>
      </c>
      <c r="AN489" s="32">
        <v>1000</v>
      </c>
      <c r="AO489" s="32">
        <v>1200</v>
      </c>
      <c r="AP489" s="32">
        <v>1500</v>
      </c>
      <c r="AQ489" s="32">
        <v>2000</v>
      </c>
      <c r="AR489" s="32">
        <v>2400</v>
      </c>
      <c r="AS489" s="32">
        <v>3000</v>
      </c>
      <c r="AT489" s="32">
        <v>3600</v>
      </c>
      <c r="AU489" s="32">
        <v>4800</v>
      </c>
      <c r="AV489" s="32">
        <v>6000</v>
      </c>
      <c r="AW489" s="32">
        <v>7200</v>
      </c>
      <c r="BG489" s="32"/>
    </row>
    <row r="490" spans="1:59" x14ac:dyDescent="0.3">
      <c r="A490" s="32" t="s">
        <v>210</v>
      </c>
      <c r="B490" s="23" t="s">
        <v>513</v>
      </c>
      <c r="C490" s="23" t="s">
        <v>81</v>
      </c>
      <c r="D490" s="23" t="s">
        <v>212</v>
      </c>
      <c r="E490" s="23" t="s">
        <v>90</v>
      </c>
      <c r="F490" s="23" t="s">
        <v>91</v>
      </c>
      <c r="G490" s="23" t="s">
        <v>5348</v>
      </c>
      <c r="H490" s="23" t="s">
        <v>5482</v>
      </c>
      <c r="I490" s="23">
        <v>260</v>
      </c>
      <c r="J490" s="23" t="s">
        <v>1109</v>
      </c>
      <c r="K490" s="23">
        <f>1.34*1</f>
        <v>1.34</v>
      </c>
      <c r="L490" s="23">
        <v>5000</v>
      </c>
      <c r="M49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</v>
      </c>
      <c r="N490" s="23" t="s">
        <v>4256</v>
      </c>
      <c r="O490" s="23" t="s">
        <v>1107</v>
      </c>
      <c r="P490" s="23" t="s">
        <v>560</v>
      </c>
      <c r="Q490" s="23">
        <v>200</v>
      </c>
      <c r="R49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0" s="77">
        <v>44986</v>
      </c>
      <c r="U490" s="23">
        <v>2</v>
      </c>
      <c r="V490" s="23" t="s">
        <v>509</v>
      </c>
      <c r="W490" s="23" t="s">
        <v>514</v>
      </c>
      <c r="Z490" s="10"/>
      <c r="AA490" s="32" t="str" cm="1">
        <f t="array" ref="AA490">IFERROR(TRANSPOSE(_xlfn._xlws.SORT(_xlfn.UNIQUE(_xlfn._xlws.FILTER(idTable[[Sub System Class]:[Sub System Class]],(idTable[[Asset Category]:[Asset Category]]=$N490)* (idTable[[Sub System Type]:[Sub System Type]]=$O490))))),"")</f>
        <v>All</v>
      </c>
      <c r="AJ490" s="32" cm="1">
        <f t="array" ref="AJ490:AW490">IFERROR(TRANSPOSE(_xlfn._xlws.SORT(_xlfn.UNIQUE(_xlfn._xlws.FILTER(idTable[[Equipment Size]:[Equipment Size]],(idTable[[Asset Category]:[Asset Category]]=$N490)* (idTable[[Sub System Type]:[Sub System Type]]=$O490)*(idTable[[Sub System Class]:[Sub System Class]]=$P490))))),"")</f>
        <v>200</v>
      </c>
      <c r="AK490" s="32">
        <v>400</v>
      </c>
      <c r="AL490" s="32">
        <v>600</v>
      </c>
      <c r="AM490" s="32">
        <v>800</v>
      </c>
      <c r="AN490" s="32">
        <v>1000</v>
      </c>
      <c r="AO490" s="32">
        <v>1200</v>
      </c>
      <c r="AP490" s="32">
        <v>1500</v>
      </c>
      <c r="AQ490" s="32">
        <v>2000</v>
      </c>
      <c r="AR490" s="32">
        <v>2400</v>
      </c>
      <c r="AS490" s="32">
        <v>3000</v>
      </c>
      <c r="AT490" s="32">
        <v>3600</v>
      </c>
      <c r="AU490" s="32">
        <v>4800</v>
      </c>
      <c r="AV490" s="32">
        <v>6000</v>
      </c>
      <c r="AW490" s="32">
        <v>7200</v>
      </c>
      <c r="BG490" s="32"/>
    </row>
    <row r="491" spans="1:59" x14ac:dyDescent="0.3">
      <c r="A491" s="32" t="s">
        <v>210</v>
      </c>
      <c r="B491" s="23" t="s">
        <v>515</v>
      </c>
      <c r="C491" s="23" t="s">
        <v>81</v>
      </c>
      <c r="D491" s="23" t="s">
        <v>212</v>
      </c>
      <c r="E491" s="23" t="s">
        <v>90</v>
      </c>
      <c r="F491" s="23" t="s">
        <v>91</v>
      </c>
      <c r="G491" s="23" t="s">
        <v>5348</v>
      </c>
      <c r="H491" s="23" t="s">
        <v>5483</v>
      </c>
      <c r="I491" s="23">
        <v>1260</v>
      </c>
      <c r="J491" s="23" t="s">
        <v>1109</v>
      </c>
      <c r="K491" s="23">
        <f>1.34*5</f>
        <v>6.7</v>
      </c>
      <c r="L491" s="23">
        <v>5000</v>
      </c>
      <c r="M49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491" s="23" t="s">
        <v>4256</v>
      </c>
      <c r="O491" s="23" t="s">
        <v>1107</v>
      </c>
      <c r="P491" s="23" t="s">
        <v>560</v>
      </c>
      <c r="Q491" s="23">
        <v>1200</v>
      </c>
      <c r="R49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1" s="77">
        <v>44986</v>
      </c>
      <c r="U491" s="23">
        <v>2</v>
      </c>
      <c r="V491" s="23" t="s">
        <v>509</v>
      </c>
      <c r="W491" s="23" t="s">
        <v>516</v>
      </c>
      <c r="Z491" s="10"/>
      <c r="AA491" s="32" t="str" cm="1">
        <f t="array" ref="AA491">IFERROR(TRANSPOSE(_xlfn._xlws.SORT(_xlfn.UNIQUE(_xlfn._xlws.FILTER(idTable[[Sub System Class]:[Sub System Class]],(idTable[[Asset Category]:[Asset Category]]=$N491)* (idTable[[Sub System Type]:[Sub System Type]]=$O491))))),"")</f>
        <v>All</v>
      </c>
      <c r="AJ491" s="32" cm="1">
        <f t="array" ref="AJ491:AW491">IFERROR(TRANSPOSE(_xlfn._xlws.SORT(_xlfn.UNIQUE(_xlfn._xlws.FILTER(idTable[[Equipment Size]:[Equipment Size]],(idTable[[Asset Category]:[Asset Category]]=$N491)* (idTable[[Sub System Type]:[Sub System Type]]=$O491)*(idTable[[Sub System Class]:[Sub System Class]]=$P491))))),"")</f>
        <v>200</v>
      </c>
      <c r="AK491" s="32">
        <v>400</v>
      </c>
      <c r="AL491" s="32">
        <v>600</v>
      </c>
      <c r="AM491" s="32">
        <v>800</v>
      </c>
      <c r="AN491" s="32">
        <v>1000</v>
      </c>
      <c r="AO491" s="32">
        <v>1200</v>
      </c>
      <c r="AP491" s="32">
        <v>1500</v>
      </c>
      <c r="AQ491" s="32">
        <v>2000</v>
      </c>
      <c r="AR491" s="32">
        <v>2400</v>
      </c>
      <c r="AS491" s="32">
        <v>3000</v>
      </c>
      <c r="AT491" s="32">
        <v>3600</v>
      </c>
      <c r="AU491" s="32">
        <v>4800</v>
      </c>
      <c r="AV491" s="32">
        <v>6000</v>
      </c>
      <c r="AW491" s="32">
        <v>7200</v>
      </c>
      <c r="BG491" s="32"/>
    </row>
    <row r="492" spans="1:59" x14ac:dyDescent="0.3">
      <c r="A492" s="32" t="s">
        <v>210</v>
      </c>
      <c r="B492" s="23" t="s">
        <v>517</v>
      </c>
      <c r="C492" s="23" t="s">
        <v>81</v>
      </c>
      <c r="D492" s="23" t="s">
        <v>212</v>
      </c>
      <c r="E492" s="23" t="s">
        <v>90</v>
      </c>
      <c r="F492" s="23" t="s">
        <v>91</v>
      </c>
      <c r="G492" s="23" t="s">
        <v>5348</v>
      </c>
      <c r="H492" s="23" t="s">
        <v>5485</v>
      </c>
      <c r="I492" s="23">
        <v>1260</v>
      </c>
      <c r="J492" s="23" t="s">
        <v>1109</v>
      </c>
      <c r="K492" s="23">
        <f>1.34*5</f>
        <v>6.7</v>
      </c>
      <c r="L492" s="23">
        <v>5000</v>
      </c>
      <c r="M49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H-VAV-ELE--1200</v>
      </c>
      <c r="N492" s="23" t="s">
        <v>4256</v>
      </c>
      <c r="O492" s="23" t="s">
        <v>1107</v>
      </c>
      <c r="P492" s="23" t="s">
        <v>560</v>
      </c>
      <c r="Q492" s="23">
        <v>1200</v>
      </c>
      <c r="R49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2" s="77">
        <v>44986</v>
      </c>
      <c r="U492" s="23">
        <v>2</v>
      </c>
      <c r="V492" s="23" t="s">
        <v>509</v>
      </c>
      <c r="W492" s="23" t="s">
        <v>516</v>
      </c>
      <c r="Z492" s="10"/>
      <c r="AA492" s="32" t="str" cm="1">
        <f t="array" ref="AA492">IFERROR(TRANSPOSE(_xlfn._xlws.SORT(_xlfn.UNIQUE(_xlfn._xlws.FILTER(idTable[[Sub System Class]:[Sub System Class]],(idTable[[Asset Category]:[Asset Category]]=$N492)* (idTable[[Sub System Type]:[Sub System Type]]=$O492))))),"")</f>
        <v>All</v>
      </c>
      <c r="AJ492" s="32" cm="1">
        <f t="array" ref="AJ492:AW492">IFERROR(TRANSPOSE(_xlfn._xlws.SORT(_xlfn.UNIQUE(_xlfn._xlws.FILTER(idTable[[Equipment Size]:[Equipment Size]],(idTable[[Asset Category]:[Asset Category]]=$N492)* (idTable[[Sub System Type]:[Sub System Type]]=$O492)*(idTable[[Sub System Class]:[Sub System Class]]=$P492))))),"")</f>
        <v>200</v>
      </c>
      <c r="AK492" s="32">
        <v>400</v>
      </c>
      <c r="AL492" s="32">
        <v>600</v>
      </c>
      <c r="AM492" s="32">
        <v>800</v>
      </c>
      <c r="AN492" s="32">
        <v>1000</v>
      </c>
      <c r="AO492" s="32">
        <v>1200</v>
      </c>
      <c r="AP492" s="32">
        <v>1500</v>
      </c>
      <c r="AQ492" s="32">
        <v>2000</v>
      </c>
      <c r="AR492" s="32">
        <v>2400</v>
      </c>
      <c r="AS492" s="32">
        <v>3000</v>
      </c>
      <c r="AT492" s="32">
        <v>3600</v>
      </c>
      <c r="AU492" s="32">
        <v>4800</v>
      </c>
      <c r="AV492" s="32">
        <v>6000</v>
      </c>
      <c r="AW492" s="32">
        <v>7200</v>
      </c>
      <c r="BG492" s="32"/>
    </row>
    <row r="493" spans="1:59" x14ac:dyDescent="0.3">
      <c r="A493" s="32" t="s">
        <v>210</v>
      </c>
      <c r="B493" s="23" t="s">
        <v>518</v>
      </c>
      <c r="C493" s="23" t="s">
        <v>81</v>
      </c>
      <c r="D493" s="23" t="s">
        <v>212</v>
      </c>
      <c r="E493" s="23" t="s">
        <v>90</v>
      </c>
      <c r="F493" s="23" t="s">
        <v>91</v>
      </c>
      <c r="G493" s="23" t="s">
        <v>5348</v>
      </c>
      <c r="H493" s="23" t="s">
        <v>5484</v>
      </c>
      <c r="I493" s="23">
        <v>1360</v>
      </c>
      <c r="J493" s="23" t="s">
        <v>1109</v>
      </c>
      <c r="K493" s="23">
        <f>1.34*5</f>
        <v>6.7</v>
      </c>
      <c r="L493" s="23">
        <v>5000</v>
      </c>
      <c r="M49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H-VAV-ELE--1500</v>
      </c>
      <c r="N493" s="23" t="s">
        <v>4256</v>
      </c>
      <c r="O493" s="23" t="s">
        <v>1107</v>
      </c>
      <c r="P493" s="23" t="s">
        <v>560</v>
      </c>
      <c r="Q493" s="23">
        <v>1500</v>
      </c>
      <c r="R49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3" s="77">
        <v>44986</v>
      </c>
      <c r="U493" s="23">
        <v>2</v>
      </c>
      <c r="V493" s="23" t="s">
        <v>509</v>
      </c>
      <c r="W493" s="23" t="s">
        <v>516</v>
      </c>
      <c r="Z493" s="10"/>
      <c r="AA493" s="32" t="str" cm="1">
        <f t="array" ref="AA493">IFERROR(TRANSPOSE(_xlfn._xlws.SORT(_xlfn.UNIQUE(_xlfn._xlws.FILTER(idTable[[Sub System Class]:[Sub System Class]],(idTable[[Asset Category]:[Asset Category]]=$N493)* (idTable[[Sub System Type]:[Sub System Type]]=$O493))))),"")</f>
        <v>All</v>
      </c>
      <c r="AJ493" s="32" cm="1">
        <f t="array" ref="AJ493:AW493">IFERROR(TRANSPOSE(_xlfn._xlws.SORT(_xlfn.UNIQUE(_xlfn._xlws.FILTER(idTable[[Equipment Size]:[Equipment Size]],(idTable[[Asset Category]:[Asset Category]]=$N493)* (idTable[[Sub System Type]:[Sub System Type]]=$O493)*(idTable[[Sub System Class]:[Sub System Class]]=$P493))))),"")</f>
        <v>200</v>
      </c>
      <c r="AK493" s="32">
        <v>400</v>
      </c>
      <c r="AL493" s="32">
        <v>600</v>
      </c>
      <c r="AM493" s="32">
        <v>800</v>
      </c>
      <c r="AN493" s="32">
        <v>1000</v>
      </c>
      <c r="AO493" s="32">
        <v>1200</v>
      </c>
      <c r="AP493" s="32">
        <v>1500</v>
      </c>
      <c r="AQ493" s="32">
        <v>2000</v>
      </c>
      <c r="AR493" s="32">
        <v>2400</v>
      </c>
      <c r="AS493" s="32">
        <v>3000</v>
      </c>
      <c r="AT493" s="32">
        <v>3600</v>
      </c>
      <c r="AU493" s="32">
        <v>4800</v>
      </c>
      <c r="AV493" s="32">
        <v>6000</v>
      </c>
      <c r="AW493" s="32">
        <v>7200</v>
      </c>
      <c r="BG493" s="32"/>
    </row>
    <row r="494" spans="1:59" x14ac:dyDescent="0.3">
      <c r="A494" s="32" t="s">
        <v>210</v>
      </c>
      <c r="B494" s="23" t="s">
        <v>519</v>
      </c>
      <c r="C494" s="23" t="s">
        <v>81</v>
      </c>
      <c r="D494" s="23" t="s">
        <v>212</v>
      </c>
      <c r="E494" s="23" t="s">
        <v>90</v>
      </c>
      <c r="F494" s="23" t="s">
        <v>91</v>
      </c>
      <c r="G494" s="23" t="s">
        <v>5348</v>
      </c>
      <c r="H494" s="23" t="s">
        <v>5486</v>
      </c>
      <c r="I494" s="23">
        <v>550</v>
      </c>
      <c r="J494" s="23" t="s">
        <v>1109</v>
      </c>
      <c r="K494" s="23">
        <f>1.34*6</f>
        <v>8.0400000000000009</v>
      </c>
      <c r="L494" s="23">
        <v>5000</v>
      </c>
      <c r="M49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94" s="23" t="s">
        <v>4256</v>
      </c>
      <c r="O494" s="23" t="s">
        <v>1107</v>
      </c>
      <c r="P494" s="23" t="s">
        <v>560</v>
      </c>
      <c r="Q494" s="23">
        <v>600</v>
      </c>
      <c r="R49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4" s="77">
        <v>44986</v>
      </c>
      <c r="U494" s="23">
        <v>2</v>
      </c>
      <c r="V494" s="23" t="s">
        <v>509</v>
      </c>
      <c r="W494" s="23" t="s">
        <v>516</v>
      </c>
      <c r="Z494" s="10"/>
      <c r="AA494" s="32" t="str" cm="1">
        <f t="array" ref="AA494">IFERROR(TRANSPOSE(_xlfn._xlws.SORT(_xlfn.UNIQUE(_xlfn._xlws.FILTER(idTable[[Sub System Class]:[Sub System Class]],(idTable[[Asset Category]:[Asset Category]]=$N494)* (idTable[[Sub System Type]:[Sub System Type]]=$O494))))),"")</f>
        <v>All</v>
      </c>
      <c r="AJ494" s="32" cm="1">
        <f t="array" ref="AJ494:AW494">IFERROR(TRANSPOSE(_xlfn._xlws.SORT(_xlfn.UNIQUE(_xlfn._xlws.FILTER(idTable[[Equipment Size]:[Equipment Size]],(idTable[[Asset Category]:[Asset Category]]=$N494)* (idTable[[Sub System Type]:[Sub System Type]]=$O494)*(idTable[[Sub System Class]:[Sub System Class]]=$P494))))),"")</f>
        <v>200</v>
      </c>
      <c r="AK494" s="32">
        <v>400</v>
      </c>
      <c r="AL494" s="32">
        <v>600</v>
      </c>
      <c r="AM494" s="32">
        <v>800</v>
      </c>
      <c r="AN494" s="32">
        <v>1000</v>
      </c>
      <c r="AO494" s="32">
        <v>1200</v>
      </c>
      <c r="AP494" s="32">
        <v>1500</v>
      </c>
      <c r="AQ494" s="32">
        <v>2000</v>
      </c>
      <c r="AR494" s="32">
        <v>2400</v>
      </c>
      <c r="AS494" s="32">
        <v>3000</v>
      </c>
      <c r="AT494" s="32">
        <v>3600</v>
      </c>
      <c r="AU494" s="32">
        <v>4800</v>
      </c>
      <c r="AV494" s="32">
        <v>6000</v>
      </c>
      <c r="AW494" s="32">
        <v>7200</v>
      </c>
      <c r="BG494" s="32"/>
    </row>
    <row r="495" spans="1:59" x14ac:dyDescent="0.3">
      <c r="A495" s="32" t="s">
        <v>210</v>
      </c>
      <c r="B495" s="23" t="s">
        <v>520</v>
      </c>
      <c r="C495" s="23" t="s">
        <v>81</v>
      </c>
      <c r="D495" s="23" t="s">
        <v>212</v>
      </c>
      <c r="E495" s="23" t="s">
        <v>90</v>
      </c>
      <c r="F495" s="23" t="s">
        <v>91</v>
      </c>
      <c r="G495" s="23" t="s">
        <v>5348</v>
      </c>
      <c r="H495" s="23" t="s">
        <v>5487</v>
      </c>
      <c r="I495" s="23">
        <v>2150</v>
      </c>
      <c r="J495" s="23" t="s">
        <v>1109</v>
      </c>
      <c r="K495" s="23">
        <f>1.34*12</f>
        <v>16.080000000000002</v>
      </c>
      <c r="L495" s="23">
        <v>5000</v>
      </c>
      <c r="M49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H-VAV-ELE--2000</v>
      </c>
      <c r="N495" s="23" t="s">
        <v>4256</v>
      </c>
      <c r="O495" s="23" t="s">
        <v>1107</v>
      </c>
      <c r="P495" s="23" t="s">
        <v>560</v>
      </c>
      <c r="Q495" s="23">
        <v>2000</v>
      </c>
      <c r="R49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5" s="77">
        <v>44986</v>
      </c>
      <c r="U495" s="23">
        <v>2</v>
      </c>
      <c r="V495" s="23" t="s">
        <v>509</v>
      </c>
      <c r="W495" s="23" t="s">
        <v>521</v>
      </c>
      <c r="Z495" s="10"/>
      <c r="AA495" s="32" t="str" cm="1">
        <f t="array" ref="AA495">IFERROR(TRANSPOSE(_xlfn._xlws.SORT(_xlfn.UNIQUE(_xlfn._xlws.FILTER(idTable[[Sub System Class]:[Sub System Class]],(idTable[[Asset Category]:[Asset Category]]=$N495)* (idTable[[Sub System Type]:[Sub System Type]]=$O495))))),"")</f>
        <v>All</v>
      </c>
      <c r="AJ495" s="32" cm="1">
        <f t="array" ref="AJ495:AW495">IFERROR(TRANSPOSE(_xlfn._xlws.SORT(_xlfn.UNIQUE(_xlfn._xlws.FILTER(idTable[[Equipment Size]:[Equipment Size]],(idTable[[Asset Category]:[Asset Category]]=$N495)* (idTable[[Sub System Type]:[Sub System Type]]=$O495)*(idTable[[Sub System Class]:[Sub System Class]]=$P495))))),"")</f>
        <v>200</v>
      </c>
      <c r="AK495" s="32">
        <v>400</v>
      </c>
      <c r="AL495" s="32">
        <v>600</v>
      </c>
      <c r="AM495" s="32">
        <v>800</v>
      </c>
      <c r="AN495" s="32">
        <v>1000</v>
      </c>
      <c r="AO495" s="32">
        <v>1200</v>
      </c>
      <c r="AP495" s="32">
        <v>1500</v>
      </c>
      <c r="AQ495" s="32">
        <v>2000</v>
      </c>
      <c r="AR495" s="32">
        <v>2400</v>
      </c>
      <c r="AS495" s="32">
        <v>3000</v>
      </c>
      <c r="AT495" s="32">
        <v>3600</v>
      </c>
      <c r="AU495" s="32">
        <v>4800</v>
      </c>
      <c r="AV495" s="32">
        <v>6000</v>
      </c>
      <c r="AW495" s="32">
        <v>7200</v>
      </c>
      <c r="BG495" s="32"/>
    </row>
    <row r="496" spans="1:59" x14ac:dyDescent="0.3">
      <c r="A496" s="32" t="s">
        <v>210</v>
      </c>
      <c r="B496" s="23" t="s">
        <v>522</v>
      </c>
      <c r="C496" s="23" t="s">
        <v>81</v>
      </c>
      <c r="D496" s="23" t="s">
        <v>212</v>
      </c>
      <c r="E496" s="23" t="s">
        <v>90</v>
      </c>
      <c r="F496" s="23" t="s">
        <v>91</v>
      </c>
      <c r="G496" s="23" t="s">
        <v>5348</v>
      </c>
      <c r="H496" s="23" t="s">
        <v>5943</v>
      </c>
      <c r="I496" s="23">
        <v>1450</v>
      </c>
      <c r="J496" s="23" t="s">
        <v>1109</v>
      </c>
      <c r="K496" s="61">
        <f>1.34*6</f>
        <v>8.0400000000000009</v>
      </c>
      <c r="L496" s="23">
        <v>5000</v>
      </c>
      <c r="M49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H-VAV-ELE--1500</v>
      </c>
      <c r="N496" s="23" t="s">
        <v>4256</v>
      </c>
      <c r="O496" s="23" t="s">
        <v>1107</v>
      </c>
      <c r="P496" s="23" t="s">
        <v>560</v>
      </c>
      <c r="Q496" s="23">
        <v>1500</v>
      </c>
      <c r="R49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6" s="77">
        <v>44986</v>
      </c>
      <c r="U496" s="23">
        <v>2</v>
      </c>
      <c r="V496" s="23" t="s">
        <v>509</v>
      </c>
      <c r="W496" s="23" t="s">
        <v>511</v>
      </c>
      <c r="Z496" s="10"/>
      <c r="AA496" s="32" t="str" cm="1">
        <f t="array" ref="AA496">IFERROR(TRANSPOSE(_xlfn._xlws.SORT(_xlfn.UNIQUE(_xlfn._xlws.FILTER(idTable[[Sub System Class]:[Sub System Class]],(idTable[[Asset Category]:[Asset Category]]=$N496)* (idTable[[Sub System Type]:[Sub System Type]]=$O496))))),"")</f>
        <v>All</v>
      </c>
      <c r="AJ496" s="32" cm="1">
        <f t="array" ref="AJ496:AW496">IFERROR(TRANSPOSE(_xlfn._xlws.SORT(_xlfn.UNIQUE(_xlfn._xlws.FILTER(idTable[[Equipment Size]:[Equipment Size]],(idTable[[Asset Category]:[Asset Category]]=$N496)* (idTable[[Sub System Type]:[Sub System Type]]=$O496)*(idTable[[Sub System Class]:[Sub System Class]]=$P496))))),"")</f>
        <v>200</v>
      </c>
      <c r="AK496" s="32">
        <v>400</v>
      </c>
      <c r="AL496" s="32">
        <v>600</v>
      </c>
      <c r="AM496" s="32">
        <v>800</v>
      </c>
      <c r="AN496" s="32">
        <v>1000</v>
      </c>
      <c r="AO496" s="32">
        <v>1200</v>
      </c>
      <c r="AP496" s="32">
        <v>1500</v>
      </c>
      <c r="AQ496" s="32">
        <v>2000</v>
      </c>
      <c r="AR496" s="32">
        <v>2400</v>
      </c>
      <c r="AS496" s="32">
        <v>3000</v>
      </c>
      <c r="AT496" s="32">
        <v>3600</v>
      </c>
      <c r="AU496" s="32">
        <v>4800</v>
      </c>
      <c r="AV496" s="32">
        <v>6000</v>
      </c>
      <c r="AW496" s="32">
        <v>7200</v>
      </c>
      <c r="BG496" s="32"/>
    </row>
    <row r="497" spans="1:59" x14ac:dyDescent="0.3">
      <c r="A497" s="32" t="s">
        <v>210</v>
      </c>
      <c r="B497" s="23" t="s">
        <v>523</v>
      </c>
      <c r="C497" s="23" t="s">
        <v>81</v>
      </c>
      <c r="D497" s="23" t="s">
        <v>212</v>
      </c>
      <c r="E497" s="23" t="s">
        <v>90</v>
      </c>
      <c r="F497" s="23" t="s">
        <v>91</v>
      </c>
      <c r="G497" s="23" t="s">
        <v>5348</v>
      </c>
      <c r="H497" s="23" t="s">
        <v>5441</v>
      </c>
      <c r="I497" s="23">
        <v>630</v>
      </c>
      <c r="J497" s="23" t="s">
        <v>1109</v>
      </c>
      <c r="K497" s="23">
        <f t="shared" si="17"/>
        <v>5.36</v>
      </c>
      <c r="L497" s="23">
        <v>5000</v>
      </c>
      <c r="M49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97" s="23" t="s">
        <v>4256</v>
      </c>
      <c r="O497" s="23" t="s">
        <v>1107</v>
      </c>
      <c r="P497" s="23" t="s">
        <v>560</v>
      </c>
      <c r="Q497" s="23">
        <v>600</v>
      </c>
      <c r="R49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7" s="77">
        <v>44986</v>
      </c>
      <c r="U497" s="23">
        <v>2</v>
      </c>
      <c r="V497" s="23" t="s">
        <v>509</v>
      </c>
      <c r="W497" s="23" t="s">
        <v>514</v>
      </c>
      <c r="Z497" s="10"/>
      <c r="AA497" s="32" t="str" cm="1">
        <f t="array" ref="AA497">IFERROR(TRANSPOSE(_xlfn._xlws.SORT(_xlfn.UNIQUE(_xlfn._xlws.FILTER(idTable[[Sub System Class]:[Sub System Class]],(idTable[[Asset Category]:[Asset Category]]=$N497)* (idTable[[Sub System Type]:[Sub System Type]]=$O497))))),"")</f>
        <v>All</v>
      </c>
      <c r="AJ497" s="32" cm="1">
        <f t="array" ref="AJ497:AW497">IFERROR(TRANSPOSE(_xlfn._xlws.SORT(_xlfn.UNIQUE(_xlfn._xlws.FILTER(idTable[[Equipment Size]:[Equipment Size]],(idTable[[Asset Category]:[Asset Category]]=$N497)* (idTable[[Sub System Type]:[Sub System Type]]=$O497)*(idTable[[Sub System Class]:[Sub System Class]]=$P497))))),"")</f>
        <v>200</v>
      </c>
      <c r="AK497" s="32">
        <v>400</v>
      </c>
      <c r="AL497" s="32">
        <v>600</v>
      </c>
      <c r="AM497" s="32">
        <v>800</v>
      </c>
      <c r="AN497" s="32">
        <v>1000</v>
      </c>
      <c r="AO497" s="32">
        <v>1200</v>
      </c>
      <c r="AP497" s="32">
        <v>1500</v>
      </c>
      <c r="AQ497" s="32">
        <v>2000</v>
      </c>
      <c r="AR497" s="32">
        <v>2400</v>
      </c>
      <c r="AS497" s="32">
        <v>3000</v>
      </c>
      <c r="AT497" s="32">
        <v>3600</v>
      </c>
      <c r="AU497" s="32">
        <v>4800</v>
      </c>
      <c r="AV497" s="32">
        <v>6000</v>
      </c>
      <c r="AW497" s="32">
        <v>7200</v>
      </c>
      <c r="BG497" s="32"/>
    </row>
    <row r="498" spans="1:59" x14ac:dyDescent="0.3">
      <c r="A498" s="32" t="s">
        <v>210</v>
      </c>
      <c r="B498" s="23" t="s">
        <v>524</v>
      </c>
      <c r="C498" s="23" t="s">
        <v>81</v>
      </c>
      <c r="D498" s="23" t="s">
        <v>212</v>
      </c>
      <c r="E498" s="23" t="s">
        <v>90</v>
      </c>
      <c r="F498" s="23" t="s">
        <v>91</v>
      </c>
      <c r="G498" s="23" t="s">
        <v>5348</v>
      </c>
      <c r="H498" s="23" t="s">
        <v>5488</v>
      </c>
      <c r="I498" s="23">
        <v>500</v>
      </c>
      <c r="J498" s="23" t="s">
        <v>1109</v>
      </c>
      <c r="K498" s="23">
        <f>1.34*2</f>
        <v>2.68</v>
      </c>
      <c r="L498" s="23">
        <v>5000</v>
      </c>
      <c r="M49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H-VAV-ELE--600</v>
      </c>
      <c r="N498" s="23" t="s">
        <v>4256</v>
      </c>
      <c r="O498" s="23" t="s">
        <v>1107</v>
      </c>
      <c r="P498" s="23" t="s">
        <v>560</v>
      </c>
      <c r="Q498" s="23">
        <v>600</v>
      </c>
      <c r="R49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49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498" s="77">
        <v>44986</v>
      </c>
      <c r="U498" s="23">
        <v>2</v>
      </c>
      <c r="V498" s="23" t="s">
        <v>5749</v>
      </c>
      <c r="W498" s="23" t="s">
        <v>5809</v>
      </c>
      <c r="Z498" s="10"/>
      <c r="AA498" s="32" t="str" cm="1">
        <f t="array" ref="AA498">IFERROR(TRANSPOSE(_xlfn._xlws.SORT(_xlfn.UNIQUE(_xlfn._xlws.FILTER(idTable[[Sub System Class]:[Sub System Class]],(idTable[[Asset Category]:[Asset Category]]=$N498)* (idTable[[Sub System Type]:[Sub System Type]]=$O498))))),"")</f>
        <v>All</v>
      </c>
      <c r="AJ498" s="32" cm="1">
        <f t="array" ref="AJ498:AW498">IFERROR(TRANSPOSE(_xlfn._xlws.SORT(_xlfn.UNIQUE(_xlfn._xlws.FILTER(idTable[[Equipment Size]:[Equipment Size]],(idTable[[Asset Category]:[Asset Category]]=$N498)* (idTable[[Sub System Type]:[Sub System Type]]=$O498)*(idTable[[Sub System Class]:[Sub System Class]]=$P498))))),"")</f>
        <v>200</v>
      </c>
      <c r="AK498" s="32">
        <v>400</v>
      </c>
      <c r="AL498" s="32">
        <v>600</v>
      </c>
      <c r="AM498" s="32">
        <v>800</v>
      </c>
      <c r="AN498" s="32">
        <v>1000</v>
      </c>
      <c r="AO498" s="32">
        <v>1200</v>
      </c>
      <c r="AP498" s="32">
        <v>1500</v>
      </c>
      <c r="AQ498" s="32">
        <v>2000</v>
      </c>
      <c r="AR498" s="32">
        <v>2400</v>
      </c>
      <c r="AS498" s="32">
        <v>3000</v>
      </c>
      <c r="AT498" s="32">
        <v>3600</v>
      </c>
      <c r="AU498" s="32">
        <v>4800</v>
      </c>
      <c r="AV498" s="32">
        <v>6000</v>
      </c>
      <c r="AW498" s="32">
        <v>7200</v>
      </c>
      <c r="BG498" s="32"/>
    </row>
    <row r="499" spans="1:59" s="59" customFormat="1" x14ac:dyDescent="0.3">
      <c r="A499" s="57" t="s">
        <v>5886</v>
      </c>
      <c r="B499" s="58" t="s">
        <v>390</v>
      </c>
      <c r="C499" s="58" t="s">
        <v>81</v>
      </c>
      <c r="D499" s="58" t="s">
        <v>391</v>
      </c>
      <c r="E499" s="58" t="s">
        <v>90</v>
      </c>
      <c r="F499" s="58" t="s">
        <v>91</v>
      </c>
      <c r="G499" s="58"/>
      <c r="H499" s="58"/>
      <c r="I499" s="58"/>
      <c r="J499" s="58"/>
      <c r="K499" s="58"/>
      <c r="L499" s="58">
        <v>2000</v>
      </c>
      <c r="M499" s="58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N499" s="58"/>
      <c r="O499" s="58"/>
      <c r="P499" s="58"/>
      <c r="Q499" s="58"/>
      <c r="R499" s="58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499" s="58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T499" s="77">
        <v>44986</v>
      </c>
      <c r="U499" s="58">
        <v>1</v>
      </c>
      <c r="V499" s="58" t="s">
        <v>92</v>
      </c>
      <c r="W499" s="58" t="s">
        <v>93</v>
      </c>
      <c r="AA499" s="32" t="str" cm="1">
        <f t="array" ref="AA499">IFERROR(TRANSPOSE(_xlfn._xlws.SORT(_xlfn.UNIQUE(_xlfn._xlws.FILTER(idTable[[Sub System Class]:[Sub System Class]],(idTable[[Asset Category]:[Asset Category]]=$N499)* (idTable[[Sub System Type]:[Sub System Type]]=$O499))))),"")</f>
        <v/>
      </c>
      <c r="AB499" s="32"/>
      <c r="AC499" s="32"/>
      <c r="AD499" s="32"/>
      <c r="AE499" s="32"/>
      <c r="AF499" s="32"/>
      <c r="AG499" s="32"/>
      <c r="AH499" s="32"/>
      <c r="AI499" s="32"/>
      <c r="AJ499" s="32" t="str" cm="1">
        <f t="array" ref="AJ499">IFERROR(TRANSPOSE(_xlfn._xlws.SORT(_xlfn.UNIQUE(_xlfn._xlws.FILTER(idTable[[Equipment Size]:[Equipment Size]],(idTable[[Asset Category]:[Asset Category]]=$N499)* (idTable[[Sub System Type]:[Sub System Type]]=$O499)*(idTable[[Sub System Class]:[Sub System Class]]=$P499))))),"")</f>
        <v/>
      </c>
      <c r="AK499" s="32"/>
      <c r="AL499" s="32"/>
      <c r="AM499" s="32"/>
      <c r="AN499" s="32"/>
      <c r="AO499" s="32"/>
      <c r="AP499" s="32"/>
      <c r="AQ499" s="32"/>
      <c r="AR499" s="32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</row>
    <row r="500" spans="1:59" x14ac:dyDescent="0.3">
      <c r="A500" s="32" t="s">
        <v>392</v>
      </c>
      <c r="B500" s="23" t="s">
        <v>393</v>
      </c>
      <c r="C500" s="23" t="s">
        <v>81</v>
      </c>
      <c r="D500" s="23" t="s">
        <v>394</v>
      </c>
      <c r="E500" s="23" t="s">
        <v>90</v>
      </c>
      <c r="F500" s="23" t="s">
        <v>5236</v>
      </c>
      <c r="G500" s="23" t="s">
        <v>5306</v>
      </c>
      <c r="H500" s="23" t="s">
        <v>5307</v>
      </c>
      <c r="I500" s="61">
        <v>16</v>
      </c>
      <c r="J500" s="61" t="s">
        <v>1649</v>
      </c>
      <c r="K500" s="70">
        <f>(460*31*0.85*1.34*1.7)/1000</f>
        <v>27.611638000000003</v>
      </c>
      <c r="L500" s="23">
        <v>6000</v>
      </c>
      <c r="M50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0" s="23" t="s">
        <v>1907</v>
      </c>
      <c r="O500" s="23" t="s">
        <v>1055</v>
      </c>
      <c r="P500" s="23" t="s">
        <v>1859</v>
      </c>
      <c r="Q500" s="23">
        <v>10</v>
      </c>
      <c r="R50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0" s="77">
        <v>44986</v>
      </c>
      <c r="U500" s="23">
        <v>6</v>
      </c>
      <c r="V500" s="23" t="s">
        <v>5903</v>
      </c>
      <c r="W500" s="23" t="s">
        <v>84</v>
      </c>
      <c r="Z500" s="10"/>
      <c r="AA500" s="32" t="str" cm="1">
        <f t="array" ref="AA500:AB500">IFERROR(TRANSPOSE(_xlfn._xlws.SORT(_xlfn.UNIQUE(_xlfn._xlws.FILTER(idTable[[Sub System Class]:[Sub System Class]],(idTable[[Asset Category]:[Asset Category]]=$N500)* (idTable[[Sub System Type]:[Sub System Type]]=$O500))))),"")</f>
        <v>Direct Expansion</v>
      </c>
      <c r="AB500" s="32" t="str">
        <v>Reciprocating</v>
      </c>
      <c r="AJ500" s="32" cm="1">
        <f t="array" ref="AJ500:AN500">IFERROR(TRANSPOSE(_xlfn._xlws.SORT(_xlfn.UNIQUE(_xlfn._xlws.FILTER(idTable[[Equipment Size]:[Equipment Size]],(idTable[[Asset Category]:[Asset Category]]=$N500)* (idTable[[Sub System Type]:[Sub System Type]]=$O500)*(idTable[[Sub System Class]:[Sub System Class]]=$P500))))),"")</f>
        <v>2</v>
      </c>
      <c r="AK500" s="32">
        <v>5</v>
      </c>
      <c r="AL500" s="32">
        <v>10</v>
      </c>
      <c r="AM500" s="32">
        <v>25</v>
      </c>
      <c r="AN500" s="32">
        <v>50</v>
      </c>
      <c r="BG500" s="32"/>
    </row>
    <row r="501" spans="1:59" x14ac:dyDescent="0.3">
      <c r="A501" s="32" t="s">
        <v>392</v>
      </c>
      <c r="B501" s="23" t="s">
        <v>5311</v>
      </c>
      <c r="C501" s="23" t="s">
        <v>81</v>
      </c>
      <c r="D501" s="23" t="s">
        <v>394</v>
      </c>
      <c r="E501" s="23" t="s">
        <v>90</v>
      </c>
      <c r="F501" s="23" t="s">
        <v>5236</v>
      </c>
      <c r="G501" s="23" t="s">
        <v>5259</v>
      </c>
      <c r="H501" s="23" t="s">
        <v>5314</v>
      </c>
      <c r="I501" s="61">
        <v>8</v>
      </c>
      <c r="J501" s="61" t="s">
        <v>1649</v>
      </c>
      <c r="K501" s="70">
        <f>(460*14*0.85*1.34*1.7)/1000</f>
        <v>12.469772000000001</v>
      </c>
      <c r="L501" s="23">
        <v>6000</v>
      </c>
      <c r="M50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1" s="23" t="s">
        <v>1907</v>
      </c>
      <c r="O501" s="23" t="s">
        <v>1055</v>
      </c>
      <c r="P501" s="23" t="s">
        <v>1859</v>
      </c>
      <c r="Q501" s="23">
        <v>10</v>
      </c>
      <c r="R50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1" s="77">
        <v>44986</v>
      </c>
      <c r="U501" s="23">
        <v>6</v>
      </c>
      <c r="V501" s="23" t="s">
        <v>5903</v>
      </c>
      <c r="W501" s="23" t="s">
        <v>84</v>
      </c>
      <c r="Z501" s="10"/>
      <c r="AA501" s="32" t="str" cm="1">
        <f t="array" ref="AA501:AB501">IFERROR(TRANSPOSE(_xlfn._xlws.SORT(_xlfn.UNIQUE(_xlfn._xlws.FILTER(idTable[[Sub System Class]:[Sub System Class]],(idTable[[Asset Category]:[Asset Category]]=$N501)* (idTable[[Sub System Type]:[Sub System Type]]=$O501))))),"")</f>
        <v>Direct Expansion</v>
      </c>
      <c r="AB501" s="32" t="str">
        <v>Reciprocating</v>
      </c>
      <c r="AJ501" s="32" cm="1">
        <f t="array" ref="AJ501:AN501">IFERROR(TRANSPOSE(_xlfn._xlws.SORT(_xlfn.UNIQUE(_xlfn._xlws.FILTER(idTable[[Equipment Size]:[Equipment Size]],(idTable[[Asset Category]:[Asset Category]]=$N501)* (idTable[[Sub System Type]:[Sub System Type]]=$O501)*(idTable[[Sub System Class]:[Sub System Class]]=$P501))))),"")</f>
        <v>2</v>
      </c>
      <c r="AK501" s="32">
        <v>5</v>
      </c>
      <c r="AL501" s="32">
        <v>10</v>
      </c>
      <c r="AM501" s="32">
        <v>25</v>
      </c>
      <c r="AN501" s="32">
        <v>50</v>
      </c>
      <c r="BG501" s="32"/>
    </row>
    <row r="502" spans="1:59" x14ac:dyDescent="0.3">
      <c r="A502" s="32" t="s">
        <v>392</v>
      </c>
      <c r="B502" s="23" t="s">
        <v>5312</v>
      </c>
      <c r="C502" s="23" t="s">
        <v>81</v>
      </c>
      <c r="D502" s="23" t="s">
        <v>394</v>
      </c>
      <c r="E502" s="23" t="s">
        <v>90</v>
      </c>
      <c r="F502" s="23" t="s">
        <v>5236</v>
      </c>
      <c r="G502" s="23" t="s">
        <v>5259</v>
      </c>
      <c r="H502" s="23" t="s">
        <v>5315</v>
      </c>
      <c r="I502" s="61">
        <v>8</v>
      </c>
      <c r="J502" s="61" t="s">
        <v>1649</v>
      </c>
      <c r="K502" s="70">
        <f>(460*14*0.85*1.34*1.7)/1000</f>
        <v>12.469772000000001</v>
      </c>
      <c r="L502" s="23">
        <v>6000</v>
      </c>
      <c r="M50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2" s="23" t="s">
        <v>1907</v>
      </c>
      <c r="O502" s="23" t="s">
        <v>1055</v>
      </c>
      <c r="P502" s="23" t="s">
        <v>1859</v>
      </c>
      <c r="Q502" s="23">
        <v>10</v>
      </c>
      <c r="R50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2" s="77">
        <v>44986</v>
      </c>
      <c r="U502" s="23">
        <v>6</v>
      </c>
      <c r="V502" s="23" t="s">
        <v>5903</v>
      </c>
      <c r="W502" s="23" t="s">
        <v>84</v>
      </c>
      <c r="Z502" s="10"/>
      <c r="AA502" s="32" t="str" cm="1">
        <f t="array" ref="AA502:AB502">IFERROR(TRANSPOSE(_xlfn._xlws.SORT(_xlfn.UNIQUE(_xlfn._xlws.FILTER(idTable[[Sub System Class]:[Sub System Class]],(idTable[[Asset Category]:[Asset Category]]=$N502)* (idTable[[Sub System Type]:[Sub System Type]]=$O502))))),"")</f>
        <v>Direct Expansion</v>
      </c>
      <c r="AB502" s="32" t="str">
        <v>Reciprocating</v>
      </c>
      <c r="AJ502" s="32" cm="1">
        <f t="array" ref="AJ502:AN502">IFERROR(TRANSPOSE(_xlfn._xlws.SORT(_xlfn.UNIQUE(_xlfn._xlws.FILTER(idTable[[Equipment Size]:[Equipment Size]],(idTable[[Asset Category]:[Asset Category]]=$N502)* (idTable[[Sub System Type]:[Sub System Type]]=$O502)*(idTable[[Sub System Class]:[Sub System Class]]=$P502))))),"")</f>
        <v>2</v>
      </c>
      <c r="AK502" s="32">
        <v>5</v>
      </c>
      <c r="AL502" s="32">
        <v>10</v>
      </c>
      <c r="AM502" s="32">
        <v>25</v>
      </c>
      <c r="AN502" s="32">
        <v>50</v>
      </c>
      <c r="BG502" s="32"/>
    </row>
    <row r="503" spans="1:59" x14ac:dyDescent="0.3">
      <c r="A503" s="32" t="s">
        <v>392</v>
      </c>
      <c r="B503" s="23" t="s">
        <v>5313</v>
      </c>
      <c r="C503" s="23" t="s">
        <v>81</v>
      </c>
      <c r="D503" s="23" t="s">
        <v>394</v>
      </c>
      <c r="E503" s="23" t="s">
        <v>90</v>
      </c>
      <c r="F503" s="23" t="s">
        <v>5236</v>
      </c>
      <c r="G503" s="23" t="s">
        <v>5261</v>
      </c>
      <c r="H503" s="23" t="s">
        <v>5316</v>
      </c>
      <c r="I503" s="61">
        <v>6</v>
      </c>
      <c r="J503" s="61" t="s">
        <v>1649</v>
      </c>
      <c r="K503" s="70">
        <f>(460*10*0.85*1.34*1.7)/1000</f>
        <v>8.9069800000000008</v>
      </c>
      <c r="L503" s="23">
        <v>6000</v>
      </c>
      <c r="M50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H-CU-AIR-DX-5</v>
      </c>
      <c r="N503" s="23" t="s">
        <v>1907</v>
      </c>
      <c r="O503" s="23" t="s">
        <v>1055</v>
      </c>
      <c r="P503" s="23" t="s">
        <v>1859</v>
      </c>
      <c r="Q503" s="23">
        <v>5</v>
      </c>
      <c r="R50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3" s="77">
        <v>44986</v>
      </c>
      <c r="U503" s="23">
        <v>6</v>
      </c>
      <c r="V503" s="23" t="s">
        <v>5903</v>
      </c>
      <c r="W503" s="23" t="s">
        <v>84</v>
      </c>
      <c r="Z503" s="10"/>
      <c r="AA503" s="32" t="str" cm="1">
        <f t="array" ref="AA503:AB503">IFERROR(TRANSPOSE(_xlfn._xlws.SORT(_xlfn.UNIQUE(_xlfn._xlws.FILTER(idTable[[Sub System Class]:[Sub System Class]],(idTable[[Asset Category]:[Asset Category]]=$N503)* (idTable[[Sub System Type]:[Sub System Type]]=$O503))))),"")</f>
        <v>Direct Expansion</v>
      </c>
      <c r="AB503" s="32" t="str">
        <v>Reciprocating</v>
      </c>
      <c r="AJ503" s="32" cm="1">
        <f t="array" ref="AJ503:AN503">IFERROR(TRANSPOSE(_xlfn._xlws.SORT(_xlfn.UNIQUE(_xlfn._xlws.FILTER(idTable[[Equipment Size]:[Equipment Size]],(idTable[[Asset Category]:[Asset Category]]=$N503)* (idTable[[Sub System Type]:[Sub System Type]]=$O503)*(idTable[[Sub System Class]:[Sub System Class]]=$P503))))),"")</f>
        <v>2</v>
      </c>
      <c r="AK503" s="32">
        <v>5</v>
      </c>
      <c r="AL503" s="32">
        <v>10</v>
      </c>
      <c r="AM503" s="32">
        <v>25</v>
      </c>
      <c r="AN503" s="32">
        <v>50</v>
      </c>
      <c r="BG503" s="32"/>
    </row>
    <row r="504" spans="1:59" x14ac:dyDescent="0.3">
      <c r="A504" s="32" t="s">
        <v>392</v>
      </c>
      <c r="B504" s="23" t="s">
        <v>395</v>
      </c>
      <c r="C504" s="23" t="s">
        <v>81</v>
      </c>
      <c r="D504" s="23" t="s">
        <v>394</v>
      </c>
      <c r="E504" s="23" t="s">
        <v>90</v>
      </c>
      <c r="F504" s="23" t="s">
        <v>5236</v>
      </c>
      <c r="G504" s="23" t="s">
        <v>5248</v>
      </c>
      <c r="H504" s="23" t="s">
        <v>5323</v>
      </c>
      <c r="I504" s="61">
        <v>10</v>
      </c>
      <c r="J504" s="61" t="s">
        <v>1649</v>
      </c>
      <c r="K504" s="70">
        <f>(460*20*0.85*1.34*1.7)/1000</f>
        <v>17.813960000000002</v>
      </c>
      <c r="L504" s="23">
        <v>6000</v>
      </c>
      <c r="M50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4" s="23" t="s">
        <v>1907</v>
      </c>
      <c r="O504" s="23" t="s">
        <v>1055</v>
      </c>
      <c r="P504" s="23" t="s">
        <v>1859</v>
      </c>
      <c r="Q504" s="23">
        <v>10</v>
      </c>
      <c r="R50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4" s="77">
        <v>44986</v>
      </c>
      <c r="U504" s="23">
        <v>6</v>
      </c>
      <c r="V504" s="23" t="s">
        <v>5903</v>
      </c>
      <c r="W504" s="23" t="s">
        <v>84</v>
      </c>
      <c r="Z504" s="10"/>
      <c r="AA504" s="32" t="str" cm="1">
        <f t="array" ref="AA504:AB504">IFERROR(TRANSPOSE(_xlfn._xlws.SORT(_xlfn.UNIQUE(_xlfn._xlws.FILTER(idTable[[Sub System Class]:[Sub System Class]],(idTable[[Asset Category]:[Asset Category]]=$N504)* (idTable[[Sub System Type]:[Sub System Type]]=$O504))))),"")</f>
        <v>Direct Expansion</v>
      </c>
      <c r="AB504" s="32" t="str">
        <v>Reciprocating</v>
      </c>
      <c r="AJ504" s="32" cm="1">
        <f t="array" ref="AJ504:AN504">IFERROR(TRANSPOSE(_xlfn._xlws.SORT(_xlfn.UNIQUE(_xlfn._xlws.FILTER(idTable[[Equipment Size]:[Equipment Size]],(idTable[[Asset Category]:[Asset Category]]=$N504)* (idTable[[Sub System Type]:[Sub System Type]]=$O504)*(idTable[[Sub System Class]:[Sub System Class]]=$P504))))),"")</f>
        <v>2</v>
      </c>
      <c r="AK504" s="32">
        <v>5</v>
      </c>
      <c r="AL504" s="32">
        <v>10</v>
      </c>
      <c r="AM504" s="32">
        <v>25</v>
      </c>
      <c r="AN504" s="32">
        <v>50</v>
      </c>
      <c r="BG504" s="32"/>
    </row>
    <row r="505" spans="1:59" x14ac:dyDescent="0.3">
      <c r="A505" s="32" t="s">
        <v>392</v>
      </c>
      <c r="B505" s="23" t="s">
        <v>5245</v>
      </c>
      <c r="C505" s="23" t="s">
        <v>81</v>
      </c>
      <c r="D505" s="23" t="s">
        <v>394</v>
      </c>
      <c r="E505" s="23" t="s">
        <v>90</v>
      </c>
      <c r="F505" s="23" t="s">
        <v>5236</v>
      </c>
      <c r="G505" s="23" t="s">
        <v>5246</v>
      </c>
      <c r="H505" s="23" t="s">
        <v>5247</v>
      </c>
      <c r="I505" s="61">
        <v>12</v>
      </c>
      <c r="J505" s="61" t="s">
        <v>1649</v>
      </c>
      <c r="K505" s="70">
        <f>(460*12*0.85*1.34*1.7)/1000</f>
        <v>10.688376</v>
      </c>
      <c r="L505" s="23">
        <v>6000</v>
      </c>
      <c r="M50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5" s="23" t="s">
        <v>1907</v>
      </c>
      <c r="O505" s="23" t="s">
        <v>1055</v>
      </c>
      <c r="P505" s="23" t="s">
        <v>1859</v>
      </c>
      <c r="Q505" s="23">
        <v>10</v>
      </c>
      <c r="R50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5" s="77">
        <v>44986</v>
      </c>
      <c r="U505" s="23">
        <v>6</v>
      </c>
      <c r="V505" s="23" t="s">
        <v>433</v>
      </c>
      <c r="W505" s="23" t="s">
        <v>84</v>
      </c>
      <c r="Z505" s="10"/>
      <c r="AA505" s="32" t="str" cm="1">
        <f t="array" ref="AA505:AB505">IFERROR(TRANSPOSE(_xlfn._xlws.SORT(_xlfn.UNIQUE(_xlfn._xlws.FILTER(idTable[[Sub System Class]:[Sub System Class]],(idTable[[Asset Category]:[Asset Category]]=$N505)* (idTable[[Sub System Type]:[Sub System Type]]=$O505))))),"")</f>
        <v>Direct Expansion</v>
      </c>
      <c r="AB505" s="32" t="str">
        <v>Reciprocating</v>
      </c>
      <c r="AJ505" s="32" cm="1">
        <f t="array" ref="AJ505:AN505">IFERROR(TRANSPOSE(_xlfn._xlws.SORT(_xlfn.UNIQUE(_xlfn._xlws.FILTER(idTable[[Equipment Size]:[Equipment Size]],(idTable[[Asset Category]:[Asset Category]]=$N505)* (idTable[[Sub System Type]:[Sub System Type]]=$O505)*(idTable[[Sub System Class]:[Sub System Class]]=$P505))))),"")</f>
        <v>2</v>
      </c>
      <c r="AK505" s="32">
        <v>5</v>
      </c>
      <c r="AL505" s="32">
        <v>10</v>
      </c>
      <c r="AM505" s="32">
        <v>25</v>
      </c>
      <c r="AN505" s="32">
        <v>50</v>
      </c>
      <c r="BG505" s="32"/>
    </row>
    <row r="506" spans="1:59" x14ac:dyDescent="0.3">
      <c r="A506" s="32" t="s">
        <v>392</v>
      </c>
      <c r="B506" s="23" t="s">
        <v>5243</v>
      </c>
      <c r="C506" s="23" t="s">
        <v>81</v>
      </c>
      <c r="D506" s="23" t="s">
        <v>394</v>
      </c>
      <c r="E506" s="23" t="s">
        <v>90</v>
      </c>
      <c r="F506" s="23" t="s">
        <v>5236</v>
      </c>
      <c r="G506" s="23" t="s">
        <v>5248</v>
      </c>
      <c r="H506" s="23" t="s">
        <v>5250</v>
      </c>
      <c r="I506" s="61">
        <v>10</v>
      </c>
      <c r="J506" s="61" t="s">
        <v>1649</v>
      </c>
      <c r="K506" s="70">
        <f t="shared" ref="K506:K510" si="18">(460*20*0.85*1.34*1.7)/1000</f>
        <v>17.813960000000002</v>
      </c>
      <c r="L506" s="23">
        <v>6000</v>
      </c>
      <c r="M50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6" s="23" t="s">
        <v>1907</v>
      </c>
      <c r="O506" s="23" t="s">
        <v>1055</v>
      </c>
      <c r="P506" s="23" t="s">
        <v>1859</v>
      </c>
      <c r="Q506" s="23">
        <v>10</v>
      </c>
      <c r="R50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6" s="77">
        <v>44986</v>
      </c>
      <c r="U506" s="23">
        <v>6</v>
      </c>
      <c r="V506" s="23" t="s">
        <v>433</v>
      </c>
      <c r="W506" s="23" t="s">
        <v>84</v>
      </c>
      <c r="Z506" s="10"/>
      <c r="AA506" s="32" t="str" cm="1">
        <f t="array" ref="AA506:AB506">IFERROR(TRANSPOSE(_xlfn._xlws.SORT(_xlfn.UNIQUE(_xlfn._xlws.FILTER(idTable[[Sub System Class]:[Sub System Class]],(idTable[[Asset Category]:[Asset Category]]=$N506)* (idTable[[Sub System Type]:[Sub System Type]]=$O506))))),"")</f>
        <v>Direct Expansion</v>
      </c>
      <c r="AB506" s="32" t="str">
        <v>Reciprocating</v>
      </c>
      <c r="AJ506" s="32" cm="1">
        <f t="array" ref="AJ506:AN506">IFERROR(TRANSPOSE(_xlfn._xlws.SORT(_xlfn.UNIQUE(_xlfn._xlws.FILTER(idTable[[Equipment Size]:[Equipment Size]],(idTable[[Asset Category]:[Asset Category]]=$N506)* (idTable[[Sub System Type]:[Sub System Type]]=$O506)*(idTable[[Sub System Class]:[Sub System Class]]=$P506))))),"")</f>
        <v>2</v>
      </c>
      <c r="AK506" s="32">
        <v>5</v>
      </c>
      <c r="AL506" s="32">
        <v>10</v>
      </c>
      <c r="AM506" s="32">
        <v>25</v>
      </c>
      <c r="AN506" s="32">
        <v>50</v>
      </c>
      <c r="BG506" s="32"/>
    </row>
    <row r="507" spans="1:59" x14ac:dyDescent="0.3">
      <c r="A507" s="32" t="s">
        <v>392</v>
      </c>
      <c r="B507" s="23" t="s">
        <v>5244</v>
      </c>
      <c r="C507" s="23" t="s">
        <v>81</v>
      </c>
      <c r="D507" s="23" t="s">
        <v>394</v>
      </c>
      <c r="E507" s="23" t="s">
        <v>90</v>
      </c>
      <c r="F507" s="23" t="s">
        <v>5236</v>
      </c>
      <c r="G507" s="23" t="s">
        <v>5248</v>
      </c>
      <c r="H507" s="23" t="s">
        <v>5249</v>
      </c>
      <c r="I507" s="61">
        <v>10</v>
      </c>
      <c r="J507" s="61" t="s">
        <v>1649</v>
      </c>
      <c r="K507" s="70">
        <f t="shared" si="18"/>
        <v>17.813960000000002</v>
      </c>
      <c r="L507" s="23">
        <v>6000</v>
      </c>
      <c r="M50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7" s="23" t="s">
        <v>1907</v>
      </c>
      <c r="O507" s="23" t="s">
        <v>1055</v>
      </c>
      <c r="P507" s="23" t="s">
        <v>1859</v>
      </c>
      <c r="Q507" s="23">
        <v>10</v>
      </c>
      <c r="R50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7" s="77">
        <v>44986</v>
      </c>
      <c r="U507" s="23">
        <v>6</v>
      </c>
      <c r="V507" s="23" t="s">
        <v>433</v>
      </c>
      <c r="W507" s="23" t="s">
        <v>84</v>
      </c>
      <c r="Z507" s="10"/>
      <c r="AA507" s="32" t="str" cm="1">
        <f t="array" ref="AA507:AB507">IFERROR(TRANSPOSE(_xlfn._xlws.SORT(_xlfn.UNIQUE(_xlfn._xlws.FILTER(idTable[[Sub System Class]:[Sub System Class]],(idTable[[Asset Category]:[Asset Category]]=$N507)* (idTable[[Sub System Type]:[Sub System Type]]=$O507))))),"")</f>
        <v>Direct Expansion</v>
      </c>
      <c r="AB507" s="32" t="str">
        <v>Reciprocating</v>
      </c>
      <c r="AJ507" s="32" cm="1">
        <f t="array" ref="AJ507:AN507">IFERROR(TRANSPOSE(_xlfn._xlws.SORT(_xlfn.UNIQUE(_xlfn._xlws.FILTER(idTable[[Equipment Size]:[Equipment Size]],(idTable[[Asset Category]:[Asset Category]]=$N507)* (idTable[[Sub System Type]:[Sub System Type]]=$O507)*(idTable[[Sub System Class]:[Sub System Class]]=$P507))))),"")</f>
        <v>2</v>
      </c>
      <c r="AK507" s="32">
        <v>5</v>
      </c>
      <c r="AL507" s="32">
        <v>10</v>
      </c>
      <c r="AM507" s="32">
        <v>25</v>
      </c>
      <c r="AN507" s="32">
        <v>50</v>
      </c>
      <c r="BG507" s="32"/>
    </row>
    <row r="508" spans="1:59" x14ac:dyDescent="0.3">
      <c r="A508" s="32" t="s">
        <v>392</v>
      </c>
      <c r="B508" s="23" t="s">
        <v>5288</v>
      </c>
      <c r="C508" s="23" t="s">
        <v>81</v>
      </c>
      <c r="D508" s="23" t="s">
        <v>394</v>
      </c>
      <c r="E508" s="23" t="s">
        <v>90</v>
      </c>
      <c r="F508" s="23" t="s">
        <v>5236</v>
      </c>
      <c r="G508" s="23" t="s">
        <v>5248</v>
      </c>
      <c r="H508" s="23" t="s">
        <v>5291</v>
      </c>
      <c r="I508" s="61">
        <v>10</v>
      </c>
      <c r="J508" s="61" t="s">
        <v>1649</v>
      </c>
      <c r="K508" s="70">
        <f t="shared" si="18"/>
        <v>17.813960000000002</v>
      </c>
      <c r="L508" s="23">
        <v>6000</v>
      </c>
      <c r="M50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8" s="23" t="s">
        <v>1907</v>
      </c>
      <c r="O508" s="23" t="s">
        <v>1055</v>
      </c>
      <c r="P508" s="23" t="s">
        <v>1859</v>
      </c>
      <c r="Q508" s="23">
        <v>10</v>
      </c>
      <c r="R50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8" s="77">
        <v>44986</v>
      </c>
      <c r="U508" s="23">
        <v>6</v>
      </c>
      <c r="V508" s="23" t="s">
        <v>433</v>
      </c>
      <c r="W508" s="23" t="s">
        <v>84</v>
      </c>
      <c r="Z508" s="10"/>
      <c r="AA508" s="32" t="str" cm="1">
        <f t="array" ref="AA508:AB508">IFERROR(TRANSPOSE(_xlfn._xlws.SORT(_xlfn.UNIQUE(_xlfn._xlws.FILTER(idTable[[Sub System Class]:[Sub System Class]],(idTable[[Asset Category]:[Asset Category]]=$N508)* (idTable[[Sub System Type]:[Sub System Type]]=$O508))))),"")</f>
        <v>Direct Expansion</v>
      </c>
      <c r="AB508" s="32" t="str">
        <v>Reciprocating</v>
      </c>
      <c r="AJ508" s="32" cm="1">
        <f t="array" ref="AJ508:AN508">IFERROR(TRANSPOSE(_xlfn._xlws.SORT(_xlfn.UNIQUE(_xlfn._xlws.FILTER(idTable[[Equipment Size]:[Equipment Size]],(idTable[[Asset Category]:[Asset Category]]=$N508)* (idTable[[Sub System Type]:[Sub System Type]]=$O508)*(idTable[[Sub System Class]:[Sub System Class]]=$P508))))),"")</f>
        <v>2</v>
      </c>
      <c r="AK508" s="32">
        <v>5</v>
      </c>
      <c r="AL508" s="32">
        <v>10</v>
      </c>
      <c r="AM508" s="32">
        <v>25</v>
      </c>
      <c r="AN508" s="32">
        <v>50</v>
      </c>
      <c r="BG508" s="32"/>
    </row>
    <row r="509" spans="1:59" x14ac:dyDescent="0.3">
      <c r="A509" s="32" t="s">
        <v>392</v>
      </c>
      <c r="B509" s="23" t="s">
        <v>5289</v>
      </c>
      <c r="C509" s="23" t="s">
        <v>81</v>
      </c>
      <c r="D509" s="23" t="s">
        <v>394</v>
      </c>
      <c r="E509" s="23" t="s">
        <v>90</v>
      </c>
      <c r="F509" s="23" t="s">
        <v>5236</v>
      </c>
      <c r="G509" s="23" t="s">
        <v>5248</v>
      </c>
      <c r="H509" s="23" t="s">
        <v>5290</v>
      </c>
      <c r="I509" s="61">
        <v>10</v>
      </c>
      <c r="J509" s="61" t="s">
        <v>1649</v>
      </c>
      <c r="K509" s="70">
        <f t="shared" si="18"/>
        <v>17.813960000000002</v>
      </c>
      <c r="L509" s="23">
        <v>6000</v>
      </c>
      <c r="M50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09" s="23" t="s">
        <v>1907</v>
      </c>
      <c r="O509" s="23" t="s">
        <v>1055</v>
      </c>
      <c r="P509" s="23" t="s">
        <v>1859</v>
      </c>
      <c r="Q509" s="23">
        <v>10</v>
      </c>
      <c r="R50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0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09" s="77">
        <v>44986</v>
      </c>
      <c r="U509" s="23">
        <v>6</v>
      </c>
      <c r="V509" s="23" t="s">
        <v>433</v>
      </c>
      <c r="W509" s="23" t="s">
        <v>84</v>
      </c>
      <c r="Z509" s="10"/>
      <c r="AA509" s="32" t="str" cm="1">
        <f t="array" ref="AA509:AB509">IFERROR(TRANSPOSE(_xlfn._xlws.SORT(_xlfn.UNIQUE(_xlfn._xlws.FILTER(idTable[[Sub System Class]:[Sub System Class]],(idTable[[Asset Category]:[Asset Category]]=$N509)* (idTable[[Sub System Type]:[Sub System Type]]=$O509))))),"")</f>
        <v>Direct Expansion</v>
      </c>
      <c r="AB509" s="32" t="str">
        <v>Reciprocating</v>
      </c>
      <c r="AJ509" s="32" cm="1">
        <f t="array" ref="AJ509:AN509">IFERROR(TRANSPOSE(_xlfn._xlws.SORT(_xlfn.UNIQUE(_xlfn._xlws.FILTER(idTable[[Equipment Size]:[Equipment Size]],(idTable[[Asset Category]:[Asset Category]]=$N509)* (idTable[[Sub System Type]:[Sub System Type]]=$O509)*(idTable[[Sub System Class]:[Sub System Class]]=$P509))))),"")</f>
        <v>2</v>
      </c>
      <c r="AK509" s="32">
        <v>5</v>
      </c>
      <c r="AL509" s="32">
        <v>10</v>
      </c>
      <c r="AM509" s="32">
        <v>25</v>
      </c>
      <c r="AN509" s="32">
        <v>50</v>
      </c>
      <c r="BG509" s="32"/>
    </row>
    <row r="510" spans="1:59" x14ac:dyDescent="0.3">
      <c r="A510" s="32" t="s">
        <v>392</v>
      </c>
      <c r="B510" s="23" t="s">
        <v>5255</v>
      </c>
      <c r="C510" s="23" t="s">
        <v>81</v>
      </c>
      <c r="D510" s="23" t="s">
        <v>394</v>
      </c>
      <c r="E510" s="23" t="s">
        <v>90</v>
      </c>
      <c r="F510" s="23" t="s">
        <v>5236</v>
      </c>
      <c r="G510" s="23" t="s">
        <v>5248</v>
      </c>
      <c r="H510" s="23" t="s">
        <v>5257</v>
      </c>
      <c r="I510" s="61">
        <v>10</v>
      </c>
      <c r="J510" s="61" t="s">
        <v>1649</v>
      </c>
      <c r="K510" s="70">
        <f t="shared" si="18"/>
        <v>17.813960000000002</v>
      </c>
      <c r="L510" s="23">
        <v>6000</v>
      </c>
      <c r="M5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10" s="23" t="s">
        <v>1907</v>
      </c>
      <c r="O510" s="23" t="s">
        <v>1055</v>
      </c>
      <c r="P510" s="23" t="s">
        <v>1859</v>
      </c>
      <c r="Q510" s="23">
        <v>10</v>
      </c>
      <c r="R5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0" s="77">
        <v>44986</v>
      </c>
      <c r="U510" s="23">
        <v>6</v>
      </c>
      <c r="V510" s="23" t="s">
        <v>475</v>
      </c>
      <c r="W510" s="23" t="s">
        <v>84</v>
      </c>
      <c r="Z510" s="10"/>
      <c r="AA510" s="32" t="str" cm="1">
        <f t="array" ref="AA510:AB510">IFERROR(TRANSPOSE(_xlfn._xlws.SORT(_xlfn.UNIQUE(_xlfn._xlws.FILTER(idTable[[Sub System Class]:[Sub System Class]],(idTable[[Asset Category]:[Asset Category]]=$N510)* (idTable[[Sub System Type]:[Sub System Type]]=$O510))))),"")</f>
        <v>Direct Expansion</v>
      </c>
      <c r="AB510" s="32" t="str">
        <v>Reciprocating</v>
      </c>
      <c r="AJ510" s="32" cm="1">
        <f t="array" ref="AJ510:AN510">IFERROR(TRANSPOSE(_xlfn._xlws.SORT(_xlfn.UNIQUE(_xlfn._xlws.FILTER(idTable[[Equipment Size]:[Equipment Size]],(idTable[[Asset Category]:[Asset Category]]=$N510)* (idTable[[Sub System Type]:[Sub System Type]]=$O510)*(idTable[[Sub System Class]:[Sub System Class]]=$P510))))),"")</f>
        <v>2</v>
      </c>
      <c r="AK510" s="32">
        <v>5</v>
      </c>
      <c r="AL510" s="32">
        <v>10</v>
      </c>
      <c r="AM510" s="32">
        <v>25</v>
      </c>
      <c r="AN510" s="32">
        <v>50</v>
      </c>
      <c r="BG510" s="32"/>
    </row>
    <row r="511" spans="1:59" x14ac:dyDescent="0.3">
      <c r="A511" s="32" t="s">
        <v>392</v>
      </c>
      <c r="B511" s="23" t="s">
        <v>5256</v>
      </c>
      <c r="C511" s="23" t="s">
        <v>81</v>
      </c>
      <c r="D511" s="23" t="s">
        <v>394</v>
      </c>
      <c r="E511" s="23" t="s">
        <v>90</v>
      </c>
      <c r="F511" s="23" t="s">
        <v>5236</v>
      </c>
      <c r="G511" s="23" t="s">
        <v>5259</v>
      </c>
      <c r="H511" s="23" t="s">
        <v>5260</v>
      </c>
      <c r="I511" s="61">
        <v>8</v>
      </c>
      <c r="J511" s="61" t="s">
        <v>1649</v>
      </c>
      <c r="K511" s="70">
        <f>(460*14*0.85*1.34*1.7)/1000</f>
        <v>12.469772000000001</v>
      </c>
      <c r="L511" s="23">
        <v>6000</v>
      </c>
      <c r="M5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H-CU-AIR-DX-10</v>
      </c>
      <c r="N511" s="23" t="s">
        <v>1907</v>
      </c>
      <c r="O511" s="23" t="s">
        <v>1055</v>
      </c>
      <c r="P511" s="23" t="s">
        <v>1859</v>
      </c>
      <c r="Q511" s="23">
        <v>10</v>
      </c>
      <c r="R5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1" s="77">
        <v>44986</v>
      </c>
      <c r="U511" s="23">
        <v>6</v>
      </c>
      <c r="V511" s="23" t="s">
        <v>475</v>
      </c>
      <c r="W511" s="23" t="s">
        <v>84</v>
      </c>
      <c r="Z511" s="10"/>
      <c r="AA511" s="32" t="str" cm="1">
        <f t="array" ref="AA511:AB511">IFERROR(TRANSPOSE(_xlfn._xlws.SORT(_xlfn.UNIQUE(_xlfn._xlws.FILTER(idTable[[Sub System Class]:[Sub System Class]],(idTable[[Asset Category]:[Asset Category]]=$N511)* (idTable[[Sub System Type]:[Sub System Type]]=$O511))))),"")</f>
        <v>Direct Expansion</v>
      </c>
      <c r="AB511" s="32" t="str">
        <v>Reciprocating</v>
      </c>
      <c r="AJ511" s="32" cm="1">
        <f t="array" ref="AJ511:AN511">IFERROR(TRANSPOSE(_xlfn._xlws.SORT(_xlfn.UNIQUE(_xlfn._xlws.FILTER(idTable[[Equipment Size]:[Equipment Size]],(idTable[[Asset Category]:[Asset Category]]=$N511)* (idTable[[Sub System Type]:[Sub System Type]]=$O511)*(idTable[[Sub System Class]:[Sub System Class]]=$P511))))),"")</f>
        <v>2</v>
      </c>
      <c r="AK511" s="32">
        <v>5</v>
      </c>
      <c r="AL511" s="32">
        <v>10</v>
      </c>
      <c r="AM511" s="32">
        <v>25</v>
      </c>
      <c r="AN511" s="32">
        <v>50</v>
      </c>
      <c r="BG511" s="32"/>
    </row>
    <row r="512" spans="1:59" x14ac:dyDescent="0.3">
      <c r="A512" s="32" t="s">
        <v>392</v>
      </c>
      <c r="B512" s="23" t="s">
        <v>5258</v>
      </c>
      <c r="C512" s="23" t="s">
        <v>81</v>
      </c>
      <c r="D512" s="23" t="s">
        <v>394</v>
      </c>
      <c r="E512" s="23" t="s">
        <v>90</v>
      </c>
      <c r="F512" s="23" t="s">
        <v>5236</v>
      </c>
      <c r="G512" s="23" t="s">
        <v>5261</v>
      </c>
      <c r="H512" s="23" t="s">
        <v>5262</v>
      </c>
      <c r="I512" s="61">
        <v>6</v>
      </c>
      <c r="J512" s="61" t="s">
        <v>1649</v>
      </c>
      <c r="K512" s="70">
        <f>(460*10*0.85*1.34*1.7)/1000</f>
        <v>8.9069800000000008</v>
      </c>
      <c r="L512" s="23">
        <v>6000</v>
      </c>
      <c r="M5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H-CU-AIR-DX-5</v>
      </c>
      <c r="N512" s="23" t="s">
        <v>1907</v>
      </c>
      <c r="O512" s="23" t="s">
        <v>1055</v>
      </c>
      <c r="P512" s="23" t="s">
        <v>1859</v>
      </c>
      <c r="Q512" s="23">
        <v>5</v>
      </c>
      <c r="R5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2" s="77">
        <v>44986</v>
      </c>
      <c r="U512" s="23">
        <v>6</v>
      </c>
      <c r="V512" s="23" t="s">
        <v>475</v>
      </c>
      <c r="W512" s="23" t="s">
        <v>84</v>
      </c>
      <c r="Z512" s="10"/>
      <c r="AA512" s="32" t="str" cm="1">
        <f t="array" ref="AA512:AB512">IFERROR(TRANSPOSE(_xlfn._xlws.SORT(_xlfn.UNIQUE(_xlfn._xlws.FILTER(idTable[[Sub System Class]:[Sub System Class]],(idTable[[Asset Category]:[Asset Category]]=$N512)* (idTable[[Sub System Type]:[Sub System Type]]=$O512))))),"")</f>
        <v>Direct Expansion</v>
      </c>
      <c r="AB512" s="32" t="str">
        <v>Reciprocating</v>
      </c>
      <c r="AJ512" s="32" cm="1">
        <f t="array" ref="AJ512:AN512">IFERROR(TRANSPOSE(_xlfn._xlws.SORT(_xlfn.UNIQUE(_xlfn._xlws.FILTER(idTable[[Equipment Size]:[Equipment Size]],(idTable[[Asset Category]:[Asset Category]]=$N512)* (idTable[[Sub System Type]:[Sub System Type]]=$O512)*(idTable[[Sub System Class]:[Sub System Class]]=$P512))))),"")</f>
        <v>2</v>
      </c>
      <c r="AK512" s="32">
        <v>5</v>
      </c>
      <c r="AL512" s="32">
        <v>10</v>
      </c>
      <c r="AM512" s="32">
        <v>25</v>
      </c>
      <c r="AN512" s="32">
        <v>50</v>
      </c>
      <c r="BG512" s="32"/>
    </row>
    <row r="513" spans="1:59" x14ac:dyDescent="0.3">
      <c r="A513" s="32" t="s">
        <v>392</v>
      </c>
      <c r="B513" s="23" t="s">
        <v>5210</v>
      </c>
      <c r="C513" s="23" t="s">
        <v>81</v>
      </c>
      <c r="D513" s="23" t="s">
        <v>394</v>
      </c>
      <c r="E513" s="23" t="s">
        <v>90</v>
      </c>
      <c r="F513" s="23" t="s">
        <v>5236</v>
      </c>
      <c r="G513" s="23" t="s">
        <v>5285</v>
      </c>
      <c r="H513" s="23" t="s">
        <v>5286</v>
      </c>
      <c r="I513" s="61">
        <v>3</v>
      </c>
      <c r="J513" s="61" t="s">
        <v>1649</v>
      </c>
      <c r="K513" s="70">
        <f>(208*25*0.85*1.34)/1000</f>
        <v>5.9228000000000005</v>
      </c>
      <c r="L513" s="23">
        <v>6000</v>
      </c>
      <c r="M5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H-CU-AIR-DX-2</v>
      </c>
      <c r="N513" s="23" t="s">
        <v>1907</v>
      </c>
      <c r="O513" s="23" t="s">
        <v>1055</v>
      </c>
      <c r="P513" s="23" t="s">
        <v>1859</v>
      </c>
      <c r="Q513" s="23">
        <v>2</v>
      </c>
      <c r="R5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3" s="77">
        <v>44986</v>
      </c>
      <c r="U513" s="23">
        <v>4</v>
      </c>
      <c r="V513" s="23" t="s">
        <v>436</v>
      </c>
      <c r="W513" s="23" t="s">
        <v>84</v>
      </c>
      <c r="Z513" s="10"/>
      <c r="AA513" s="32" t="str" cm="1">
        <f t="array" ref="AA513:AB513">IFERROR(TRANSPOSE(_xlfn._xlws.SORT(_xlfn.UNIQUE(_xlfn._xlws.FILTER(idTable[[Sub System Class]:[Sub System Class]],(idTable[[Asset Category]:[Asset Category]]=$N513)* (idTable[[Sub System Type]:[Sub System Type]]=$O513))))),"")</f>
        <v>Direct Expansion</v>
      </c>
      <c r="AB513" s="32" t="str">
        <v>Reciprocating</v>
      </c>
      <c r="AJ513" s="32" cm="1">
        <f t="array" ref="AJ513:AN513">IFERROR(TRANSPOSE(_xlfn._xlws.SORT(_xlfn.UNIQUE(_xlfn._xlws.FILTER(idTable[[Equipment Size]:[Equipment Size]],(idTable[[Asset Category]:[Asset Category]]=$N513)* (idTable[[Sub System Type]:[Sub System Type]]=$O513)*(idTable[[Sub System Class]:[Sub System Class]]=$P513))))),"")</f>
        <v>2</v>
      </c>
      <c r="AK513" s="32">
        <v>5</v>
      </c>
      <c r="AL513" s="32">
        <v>10</v>
      </c>
      <c r="AM513" s="32">
        <v>25</v>
      </c>
      <c r="AN513" s="32">
        <v>50</v>
      </c>
      <c r="BG513" s="32"/>
    </row>
    <row r="514" spans="1:59" x14ac:dyDescent="0.3">
      <c r="A514" s="32" t="s">
        <v>392</v>
      </c>
      <c r="B514" s="23" t="s">
        <v>5211</v>
      </c>
      <c r="C514" s="23" t="s">
        <v>81</v>
      </c>
      <c r="D514" s="23" t="s">
        <v>394</v>
      </c>
      <c r="E514" s="23" t="s">
        <v>90</v>
      </c>
      <c r="F514" s="23" t="s">
        <v>5236</v>
      </c>
      <c r="G514" s="23" t="s">
        <v>5239</v>
      </c>
      <c r="H514" s="23" t="s">
        <v>5240</v>
      </c>
      <c r="I514" s="61">
        <v>3.5</v>
      </c>
      <c r="J514" s="61" t="s">
        <v>1649</v>
      </c>
      <c r="K514" s="70">
        <f>(208*25*0.85*1.34)/1000</f>
        <v>5.9228000000000005</v>
      </c>
      <c r="L514" s="23">
        <v>6000</v>
      </c>
      <c r="M5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H-CU-AIR-DX-5</v>
      </c>
      <c r="N514" s="23" t="s">
        <v>1907</v>
      </c>
      <c r="O514" s="23" t="s">
        <v>1055</v>
      </c>
      <c r="P514" s="23" t="s">
        <v>1859</v>
      </c>
      <c r="Q514" s="23">
        <v>5</v>
      </c>
      <c r="R5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4" s="77">
        <v>44986</v>
      </c>
      <c r="U514" s="23">
        <v>6</v>
      </c>
      <c r="V514" s="23" t="s">
        <v>433</v>
      </c>
      <c r="W514" s="23" t="s">
        <v>84</v>
      </c>
      <c r="Z514" s="10"/>
      <c r="AA514" s="32" t="str" cm="1">
        <f t="array" ref="AA514:AB514">IFERROR(TRANSPOSE(_xlfn._xlws.SORT(_xlfn.UNIQUE(_xlfn._xlws.FILTER(idTable[[Sub System Class]:[Sub System Class]],(idTable[[Asset Category]:[Asset Category]]=$N514)* (idTable[[Sub System Type]:[Sub System Type]]=$O514))))),"")</f>
        <v>Direct Expansion</v>
      </c>
      <c r="AB514" s="32" t="str">
        <v>Reciprocating</v>
      </c>
      <c r="AJ514" s="32" cm="1">
        <f t="array" ref="AJ514:AN514">IFERROR(TRANSPOSE(_xlfn._xlws.SORT(_xlfn.UNIQUE(_xlfn._xlws.FILTER(idTable[[Equipment Size]:[Equipment Size]],(idTable[[Asset Category]:[Asset Category]]=$N514)* (idTable[[Sub System Type]:[Sub System Type]]=$O514)*(idTable[[Sub System Class]:[Sub System Class]]=$P514))))),"")</f>
        <v>2</v>
      </c>
      <c r="AK514" s="32">
        <v>5</v>
      </c>
      <c r="AL514" s="32">
        <v>10</v>
      </c>
      <c r="AM514" s="32">
        <v>25</v>
      </c>
      <c r="AN514" s="32">
        <v>50</v>
      </c>
      <c r="BG514" s="32"/>
    </row>
    <row r="515" spans="1:59" x14ac:dyDescent="0.3">
      <c r="A515" s="32" t="s">
        <v>392</v>
      </c>
      <c r="B515" s="23" t="s">
        <v>5212</v>
      </c>
      <c r="C515" s="23" t="s">
        <v>81</v>
      </c>
      <c r="D515" s="23" t="s">
        <v>394</v>
      </c>
      <c r="E515" s="23" t="s">
        <v>90</v>
      </c>
      <c r="F515" s="23" t="s">
        <v>5236</v>
      </c>
      <c r="G515" s="23" t="s">
        <v>5269</v>
      </c>
      <c r="H515" s="67" t="s">
        <v>5268</v>
      </c>
      <c r="I515" s="61">
        <v>18</v>
      </c>
      <c r="J515" s="61" t="s">
        <v>1649</v>
      </c>
      <c r="K515" s="70">
        <f>(460*34*0.85*1.34*1.7)/1000</f>
        <v>30.283732000000004</v>
      </c>
      <c r="L515" s="23">
        <v>6000</v>
      </c>
      <c r="M5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H-CU-AIR-DX-25</v>
      </c>
      <c r="N515" s="23" t="s">
        <v>1907</v>
      </c>
      <c r="O515" s="23" t="s">
        <v>1055</v>
      </c>
      <c r="P515" s="23" t="s">
        <v>1859</v>
      </c>
      <c r="Q515" s="23">
        <v>25</v>
      </c>
      <c r="R5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5" s="77">
        <v>44986</v>
      </c>
      <c r="U515" s="23">
        <v>6</v>
      </c>
      <c r="V515" s="23" t="s">
        <v>433</v>
      </c>
      <c r="W515" s="23" t="s">
        <v>84</v>
      </c>
      <c r="Z515" s="10"/>
      <c r="AA515" s="32" t="str" cm="1">
        <f t="array" ref="AA515:AB515">IFERROR(TRANSPOSE(_xlfn._xlws.SORT(_xlfn.UNIQUE(_xlfn._xlws.FILTER(idTable[[Sub System Class]:[Sub System Class]],(idTable[[Asset Category]:[Asset Category]]=$N515)* (idTable[[Sub System Type]:[Sub System Type]]=$O515))))),"")</f>
        <v>Direct Expansion</v>
      </c>
      <c r="AB515" s="32" t="str">
        <v>Reciprocating</v>
      </c>
      <c r="AJ515" s="32" cm="1">
        <f t="array" ref="AJ515:AN515">IFERROR(TRANSPOSE(_xlfn._xlws.SORT(_xlfn.UNIQUE(_xlfn._xlws.FILTER(idTable[[Equipment Size]:[Equipment Size]],(idTable[[Asset Category]:[Asset Category]]=$N515)* (idTable[[Sub System Type]:[Sub System Type]]=$O515)*(idTable[[Sub System Class]:[Sub System Class]]=$P515))))),"")</f>
        <v>2</v>
      </c>
      <c r="AK515" s="32">
        <v>5</v>
      </c>
      <c r="AL515" s="32">
        <v>10</v>
      </c>
      <c r="AM515" s="32">
        <v>25</v>
      </c>
      <c r="AN515" s="32">
        <v>50</v>
      </c>
      <c r="BG515" s="32"/>
    </row>
    <row r="516" spans="1:59" x14ac:dyDescent="0.3">
      <c r="A516" s="32" t="s">
        <v>392</v>
      </c>
      <c r="B516" s="23" t="s">
        <v>5213</v>
      </c>
      <c r="C516" s="23" t="s">
        <v>81</v>
      </c>
      <c r="D516" s="23" t="s">
        <v>394</v>
      </c>
      <c r="E516" s="23" t="s">
        <v>90</v>
      </c>
      <c r="F516" s="23" t="s">
        <v>5236</v>
      </c>
      <c r="G516" s="23" t="s">
        <v>5272</v>
      </c>
      <c r="H516" s="23" t="s">
        <v>5273</v>
      </c>
      <c r="I516" s="61">
        <v>2</v>
      </c>
      <c r="J516" s="61" t="s">
        <v>1649</v>
      </c>
      <c r="K516" s="70">
        <f>(208*19*0.85*1.34)/1000</f>
        <v>4.501328</v>
      </c>
      <c r="L516" s="23">
        <v>6000</v>
      </c>
      <c r="M5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H-CU-AIR-DX-2</v>
      </c>
      <c r="N516" s="23" t="s">
        <v>1907</v>
      </c>
      <c r="O516" s="23" t="s">
        <v>1055</v>
      </c>
      <c r="P516" s="23" t="s">
        <v>1859</v>
      </c>
      <c r="Q516" s="23">
        <v>2</v>
      </c>
      <c r="R5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6" s="77">
        <v>44986</v>
      </c>
      <c r="U516" s="23">
        <v>6</v>
      </c>
      <c r="V516" s="23" t="s">
        <v>433</v>
      </c>
      <c r="W516" s="23" t="s">
        <v>84</v>
      </c>
      <c r="Z516" s="10"/>
      <c r="AA516" s="32" t="str" cm="1">
        <f t="array" ref="AA516:AB516">IFERROR(TRANSPOSE(_xlfn._xlws.SORT(_xlfn.UNIQUE(_xlfn._xlws.FILTER(idTable[[Sub System Class]:[Sub System Class]],(idTable[[Asset Category]:[Asset Category]]=$N516)* (idTable[[Sub System Type]:[Sub System Type]]=$O516))))),"")</f>
        <v>Direct Expansion</v>
      </c>
      <c r="AB516" s="32" t="str">
        <v>Reciprocating</v>
      </c>
      <c r="AJ516" s="32" cm="1">
        <f t="array" ref="AJ516:AN516">IFERROR(TRANSPOSE(_xlfn._xlws.SORT(_xlfn.UNIQUE(_xlfn._xlws.FILTER(idTable[[Equipment Size]:[Equipment Size]],(idTable[[Asset Category]:[Asset Category]]=$N516)* (idTable[[Sub System Type]:[Sub System Type]]=$O516)*(idTable[[Sub System Class]:[Sub System Class]]=$P516))))),"")</f>
        <v>2</v>
      </c>
      <c r="AK516" s="32">
        <v>5</v>
      </c>
      <c r="AL516" s="32">
        <v>10</v>
      </c>
      <c r="AM516" s="32">
        <v>25</v>
      </c>
      <c r="AN516" s="32">
        <v>50</v>
      </c>
      <c r="BG516" s="32"/>
    </row>
    <row r="517" spans="1:59" x14ac:dyDescent="0.3">
      <c r="A517" s="32" t="s">
        <v>392</v>
      </c>
      <c r="B517" s="23" t="s">
        <v>5214</v>
      </c>
      <c r="C517" s="23" t="s">
        <v>81</v>
      </c>
      <c r="D517" s="23" t="s">
        <v>394</v>
      </c>
      <c r="E517" s="23" t="s">
        <v>90</v>
      </c>
      <c r="F517" s="23" t="s">
        <v>5236</v>
      </c>
      <c r="G517" s="23" t="s">
        <v>5298</v>
      </c>
      <c r="H517" s="23" t="s">
        <v>5299</v>
      </c>
      <c r="I517" s="61">
        <v>5</v>
      </c>
      <c r="J517" s="61" t="s">
        <v>1649</v>
      </c>
      <c r="K517" s="70">
        <f>(460*10*0.85*1.34*1.7)/1000</f>
        <v>8.9069800000000008</v>
      </c>
      <c r="L517" s="23">
        <v>6000</v>
      </c>
      <c r="M5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H-CU-AIR-DX-5</v>
      </c>
      <c r="N517" s="23" t="s">
        <v>1907</v>
      </c>
      <c r="O517" s="23" t="s">
        <v>1055</v>
      </c>
      <c r="P517" s="23" t="s">
        <v>1859</v>
      </c>
      <c r="Q517" s="23">
        <v>5</v>
      </c>
      <c r="R5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7" s="77">
        <v>44986</v>
      </c>
      <c r="U517" s="23">
        <v>4</v>
      </c>
      <c r="V517" s="23" t="s">
        <v>509</v>
      </c>
      <c r="W517" s="23" t="s">
        <v>84</v>
      </c>
      <c r="Z517" s="10"/>
      <c r="AA517" s="32" t="str" cm="1">
        <f t="array" ref="AA517:AB517">IFERROR(TRANSPOSE(_xlfn._xlws.SORT(_xlfn.UNIQUE(_xlfn._xlws.FILTER(idTable[[Sub System Class]:[Sub System Class]],(idTable[[Asset Category]:[Asset Category]]=$N517)* (idTable[[Sub System Type]:[Sub System Type]]=$O517))))),"")</f>
        <v>Direct Expansion</v>
      </c>
      <c r="AB517" s="32" t="str">
        <v>Reciprocating</v>
      </c>
      <c r="AJ517" s="32" cm="1">
        <f t="array" ref="AJ517:AN517">IFERROR(TRANSPOSE(_xlfn._xlws.SORT(_xlfn.UNIQUE(_xlfn._xlws.FILTER(idTable[[Equipment Size]:[Equipment Size]],(idTable[[Asset Category]:[Asset Category]]=$N517)* (idTable[[Sub System Type]:[Sub System Type]]=$O517)*(idTable[[Sub System Class]:[Sub System Class]]=$P517))))),"")</f>
        <v>2</v>
      </c>
      <c r="AK517" s="32">
        <v>5</v>
      </c>
      <c r="AL517" s="32">
        <v>10</v>
      </c>
      <c r="AM517" s="32">
        <v>25</v>
      </c>
      <c r="AN517" s="32">
        <v>50</v>
      </c>
      <c r="BG517" s="32"/>
    </row>
    <row r="518" spans="1:59" x14ac:dyDescent="0.3">
      <c r="A518" s="32" t="s">
        <v>392</v>
      </c>
      <c r="B518" s="23" t="s">
        <v>5278</v>
      </c>
      <c r="C518" s="23" t="s">
        <v>81</v>
      </c>
      <c r="D518" s="23" t="s">
        <v>394</v>
      </c>
      <c r="E518" s="23" t="s">
        <v>90</v>
      </c>
      <c r="F518" s="23" t="s">
        <v>5236</v>
      </c>
      <c r="G518" s="23" t="s">
        <v>5261</v>
      </c>
      <c r="H518" s="61"/>
      <c r="I518" s="61">
        <v>6</v>
      </c>
      <c r="J518" s="61" t="s">
        <v>1649</v>
      </c>
      <c r="K518" s="70">
        <f>(460*10*0.85*1.34*1.7)/1000</f>
        <v>8.9069800000000008</v>
      </c>
      <c r="L518" s="23">
        <v>6000</v>
      </c>
      <c r="M5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H-CU-AIR-DX-5</v>
      </c>
      <c r="N518" s="23" t="s">
        <v>1907</v>
      </c>
      <c r="O518" s="23" t="s">
        <v>1055</v>
      </c>
      <c r="P518" s="23" t="s">
        <v>1859</v>
      </c>
      <c r="Q518" s="23">
        <v>5</v>
      </c>
      <c r="R5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1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18" s="77">
        <v>44986</v>
      </c>
      <c r="U518" s="23">
        <v>1</v>
      </c>
      <c r="V518" s="23" t="s">
        <v>433</v>
      </c>
      <c r="W518" s="23" t="s">
        <v>5871</v>
      </c>
      <c r="Z518" s="10"/>
      <c r="AA518" s="32" t="str" cm="1">
        <f t="array" ref="AA518:AB518">IFERROR(TRANSPOSE(_xlfn._xlws.SORT(_xlfn.UNIQUE(_xlfn._xlws.FILTER(idTable[[Sub System Class]:[Sub System Class]],(idTable[[Asset Category]:[Asset Category]]=$N518)* (idTable[[Sub System Type]:[Sub System Type]]=$O518))))),"")</f>
        <v>Direct Expansion</v>
      </c>
      <c r="AB518" s="32" t="str">
        <v>Reciprocating</v>
      </c>
      <c r="AJ518" s="32" cm="1">
        <f t="array" ref="AJ518:AN518">IFERROR(TRANSPOSE(_xlfn._xlws.SORT(_xlfn.UNIQUE(_xlfn._xlws.FILTER(idTable[[Equipment Size]:[Equipment Size]],(idTable[[Asset Category]:[Asset Category]]=$N518)* (idTable[[Sub System Type]:[Sub System Type]]=$O518)*(idTable[[Sub System Class]:[Sub System Class]]=$P518))))),"")</f>
        <v>2</v>
      </c>
      <c r="AK518" s="32">
        <v>5</v>
      </c>
      <c r="AL518" s="32">
        <v>10</v>
      </c>
      <c r="AM518" s="32">
        <v>25</v>
      </c>
      <c r="AN518" s="32">
        <v>50</v>
      </c>
      <c r="BG518" s="32"/>
    </row>
    <row r="519" spans="1:59" x14ac:dyDescent="0.3">
      <c r="A519" s="32" t="s">
        <v>396</v>
      </c>
      <c r="B519" s="23" t="s">
        <v>397</v>
      </c>
      <c r="C519" s="23" t="s">
        <v>81</v>
      </c>
      <c r="D519" s="23" t="s">
        <v>398</v>
      </c>
      <c r="E519" s="23" t="s">
        <v>90</v>
      </c>
      <c r="F519" s="23" t="s">
        <v>5236</v>
      </c>
      <c r="G519" s="23" t="s">
        <v>5279</v>
      </c>
      <c r="H519" s="23" t="s">
        <v>5320</v>
      </c>
      <c r="I519" s="61">
        <v>3</v>
      </c>
      <c r="J519" s="61" t="s">
        <v>1649</v>
      </c>
      <c r="K519" s="70">
        <f t="shared" ref="K519" si="19">(208*1.22*0.9)*1.34/1000</f>
        <v>0.30603456000000001</v>
      </c>
      <c r="L519" s="23">
        <v>6000</v>
      </c>
      <c r="M5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19" s="23" t="s">
        <v>2530</v>
      </c>
      <c r="O519" s="23" t="s">
        <v>1859</v>
      </c>
      <c r="P519" s="23" t="s">
        <v>1891</v>
      </c>
      <c r="Q519" s="23">
        <v>1000</v>
      </c>
      <c r="R5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1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19" s="77">
        <v>44986</v>
      </c>
      <c r="U519" s="23">
        <v>1</v>
      </c>
      <c r="V519" s="23" t="s">
        <v>92</v>
      </c>
      <c r="W519" s="23" t="s">
        <v>399</v>
      </c>
      <c r="Z519" s="10"/>
      <c r="AA519" s="32" t="str" cm="1">
        <f t="array" ref="AA519:AB519">IFERROR(TRANSPOSE(_xlfn._xlws.SORT(_xlfn.UNIQUE(_xlfn._xlws.FILTER(idTable[[Sub System Class]:[Sub System Class]],(idTable[[Asset Category]:[Asset Category]]=$N519)* (idTable[[Sub System Type]:[Sub System Type]]=$O519))))),"")</f>
        <v>Ceiling Mounted</v>
      </c>
      <c r="AB519" s="32" t="str">
        <v>Floor Mounted</v>
      </c>
      <c r="AJ519" s="32" cm="1">
        <f t="array" ref="AJ519:AK519">IFERROR(TRANSPOSE(_xlfn._xlws.SORT(_xlfn.UNIQUE(_xlfn._xlws.FILTER(idTable[[Equipment Size]:[Equipment Size]],(idTable[[Asset Category]:[Asset Category]]=$N519)* (idTable[[Sub System Type]:[Sub System Type]]=$O519)*(idTable[[Sub System Class]:[Sub System Class]]=$P519))))),"")</f>
        <v>1000</v>
      </c>
      <c r="AK519" s="32">
        <v>2000</v>
      </c>
      <c r="BG519" s="32"/>
    </row>
    <row r="520" spans="1:59" x14ac:dyDescent="0.3">
      <c r="A520" s="32" t="s">
        <v>396</v>
      </c>
      <c r="B520" s="23" t="s">
        <v>400</v>
      </c>
      <c r="C520" s="23" t="s">
        <v>81</v>
      </c>
      <c r="D520" s="23" t="s">
        <v>398</v>
      </c>
      <c r="E520" s="23" t="s">
        <v>90</v>
      </c>
      <c r="F520" s="23" t="s">
        <v>5236</v>
      </c>
      <c r="G520" s="23" t="s">
        <v>5251</v>
      </c>
      <c r="H520" s="23" t="s">
        <v>5308</v>
      </c>
      <c r="I520" s="61">
        <v>8</v>
      </c>
      <c r="J520" s="61" t="s">
        <v>1649</v>
      </c>
      <c r="K520" s="70">
        <f>(208*8.2*0.9)*1.34/1000</f>
        <v>2.0569536000000004</v>
      </c>
      <c r="L520" s="23">
        <v>6000</v>
      </c>
      <c r="M5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20" s="23" t="s">
        <v>2530</v>
      </c>
      <c r="O520" s="23" t="s">
        <v>1859</v>
      </c>
      <c r="P520" s="23" t="s">
        <v>1891</v>
      </c>
      <c r="Q520" s="23">
        <v>2000</v>
      </c>
      <c r="R5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0" s="77">
        <v>44986</v>
      </c>
      <c r="U520" s="23">
        <v>1</v>
      </c>
      <c r="V520" s="23" t="s">
        <v>92</v>
      </c>
      <c r="W520" s="23" t="s">
        <v>401</v>
      </c>
      <c r="Z520" s="10"/>
      <c r="AA520" s="32" t="str" cm="1">
        <f t="array" ref="AA520:AB520">IFERROR(TRANSPOSE(_xlfn._xlws.SORT(_xlfn.UNIQUE(_xlfn._xlws.FILTER(idTable[[Sub System Class]:[Sub System Class]],(idTable[[Asset Category]:[Asset Category]]=$N520)* (idTable[[Sub System Type]:[Sub System Type]]=$O520))))),"")</f>
        <v>Ceiling Mounted</v>
      </c>
      <c r="AB520" s="32" t="str">
        <v>Floor Mounted</v>
      </c>
      <c r="AJ520" s="32" cm="1">
        <f t="array" ref="AJ520:AK520">IFERROR(TRANSPOSE(_xlfn._xlws.SORT(_xlfn.UNIQUE(_xlfn._xlws.FILTER(idTable[[Equipment Size]:[Equipment Size]],(idTable[[Asset Category]:[Asset Category]]=$N520)* (idTable[[Sub System Type]:[Sub System Type]]=$O520)*(idTable[[Sub System Class]:[Sub System Class]]=$P520))))),"")</f>
        <v>1000</v>
      </c>
      <c r="AK520" s="32">
        <v>2000</v>
      </c>
      <c r="BG520" s="32"/>
    </row>
    <row r="521" spans="1:59" x14ac:dyDescent="0.3">
      <c r="A521" s="32" t="s">
        <v>396</v>
      </c>
      <c r="B521" s="23" t="s">
        <v>402</v>
      </c>
      <c r="C521" s="23" t="s">
        <v>81</v>
      </c>
      <c r="D521" s="23" t="s">
        <v>398</v>
      </c>
      <c r="E521" s="23" t="s">
        <v>90</v>
      </c>
      <c r="F521" s="23" t="s">
        <v>5236</v>
      </c>
      <c r="G521" s="23" t="s">
        <v>5251</v>
      </c>
      <c r="H521" s="23" t="s">
        <v>5309</v>
      </c>
      <c r="I521" s="61">
        <v>8</v>
      </c>
      <c r="J521" s="61" t="s">
        <v>1649</v>
      </c>
      <c r="K521" s="70">
        <f>(208*8.2*0.9)*1.34/1000</f>
        <v>2.0569536000000004</v>
      </c>
      <c r="L521" s="23">
        <v>6000</v>
      </c>
      <c r="M5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21" s="23" t="s">
        <v>2530</v>
      </c>
      <c r="O521" s="23" t="s">
        <v>1859</v>
      </c>
      <c r="P521" s="23" t="s">
        <v>1891</v>
      </c>
      <c r="Q521" s="23">
        <v>2000</v>
      </c>
      <c r="R5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1" s="77">
        <v>44986</v>
      </c>
      <c r="U521" s="23">
        <v>1</v>
      </c>
      <c r="V521" s="23" t="s">
        <v>92</v>
      </c>
      <c r="W521" s="23" t="s">
        <v>401</v>
      </c>
      <c r="Z521" s="10"/>
      <c r="AA521" s="32" t="str" cm="1">
        <f t="array" ref="AA521:AB521">IFERROR(TRANSPOSE(_xlfn._xlws.SORT(_xlfn.UNIQUE(_xlfn._xlws.FILTER(idTable[[Sub System Class]:[Sub System Class]],(idTable[[Asset Category]:[Asset Category]]=$N521)* (idTable[[Sub System Type]:[Sub System Type]]=$O521))))),"")</f>
        <v>Ceiling Mounted</v>
      </c>
      <c r="AB521" s="32" t="str">
        <v>Floor Mounted</v>
      </c>
      <c r="AJ521" s="32" cm="1">
        <f t="array" ref="AJ521:AK521">IFERROR(TRANSPOSE(_xlfn._xlws.SORT(_xlfn.UNIQUE(_xlfn._xlws.FILTER(idTable[[Equipment Size]:[Equipment Size]],(idTable[[Asset Category]:[Asset Category]]=$N521)* (idTable[[Sub System Type]:[Sub System Type]]=$O521)*(idTable[[Sub System Class]:[Sub System Class]]=$P521))))),"")</f>
        <v>1000</v>
      </c>
      <c r="AK521" s="32">
        <v>2000</v>
      </c>
      <c r="BG521" s="32"/>
    </row>
    <row r="522" spans="1:59" x14ac:dyDescent="0.3">
      <c r="A522" s="32" t="s">
        <v>396</v>
      </c>
      <c r="B522" s="23" t="s">
        <v>403</v>
      </c>
      <c r="C522" s="23" t="s">
        <v>81</v>
      </c>
      <c r="D522" s="23" t="s">
        <v>398</v>
      </c>
      <c r="E522" s="23" t="s">
        <v>90</v>
      </c>
      <c r="F522" s="23" t="s">
        <v>5236</v>
      </c>
      <c r="G522" s="23" t="s">
        <v>5266</v>
      </c>
      <c r="H522" s="23" t="s">
        <v>5310</v>
      </c>
      <c r="I522" s="61">
        <v>2.5</v>
      </c>
      <c r="J522" s="61" t="s">
        <v>1649</v>
      </c>
      <c r="K522" s="70">
        <f>(208*0.6*0.9)*1.34/1000</f>
        <v>0.1505088</v>
      </c>
      <c r="L522" s="23">
        <v>6000</v>
      </c>
      <c r="M5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2" s="23" t="s">
        <v>2530</v>
      </c>
      <c r="O522" s="23" t="s">
        <v>1859</v>
      </c>
      <c r="P522" s="23" t="s">
        <v>1891</v>
      </c>
      <c r="Q522" s="23">
        <v>1000</v>
      </c>
      <c r="R5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2" s="77">
        <v>44986</v>
      </c>
      <c r="U522" s="23">
        <v>1</v>
      </c>
      <c r="V522" s="23" t="s">
        <v>83</v>
      </c>
      <c r="W522" s="23" t="s">
        <v>404</v>
      </c>
      <c r="Z522" s="10"/>
      <c r="AA522" s="32" t="str" cm="1">
        <f t="array" ref="AA522:AB522">IFERROR(TRANSPOSE(_xlfn._xlws.SORT(_xlfn.UNIQUE(_xlfn._xlws.FILTER(idTable[[Sub System Class]:[Sub System Class]],(idTable[[Asset Category]:[Asset Category]]=$N522)* (idTable[[Sub System Type]:[Sub System Type]]=$O522))))),"")</f>
        <v>Ceiling Mounted</v>
      </c>
      <c r="AB522" s="32" t="str">
        <v>Floor Mounted</v>
      </c>
      <c r="AJ522" s="32" cm="1">
        <f t="array" ref="AJ522:AK522">IFERROR(TRANSPOSE(_xlfn._xlws.SORT(_xlfn.UNIQUE(_xlfn._xlws.FILTER(idTable[[Equipment Size]:[Equipment Size]],(idTable[[Asset Category]:[Asset Category]]=$N522)* (idTable[[Sub System Type]:[Sub System Type]]=$O522)*(idTable[[Sub System Class]:[Sub System Class]]=$P522))))),"")</f>
        <v>1000</v>
      </c>
      <c r="AK522" s="32">
        <v>2000</v>
      </c>
      <c r="BG522" s="32"/>
    </row>
    <row r="523" spans="1:59" x14ac:dyDescent="0.3">
      <c r="A523" s="32" t="s">
        <v>396</v>
      </c>
      <c r="B523" s="23" t="s">
        <v>405</v>
      </c>
      <c r="C523" s="23" t="s">
        <v>81</v>
      </c>
      <c r="D523" s="23" t="s">
        <v>398</v>
      </c>
      <c r="E523" s="23" t="s">
        <v>90</v>
      </c>
      <c r="F523" s="23" t="s">
        <v>5236</v>
      </c>
      <c r="G523" s="23" t="s">
        <v>5266</v>
      </c>
      <c r="H523" s="23" t="s">
        <v>5317</v>
      </c>
      <c r="I523" s="61">
        <v>2.5</v>
      </c>
      <c r="J523" s="61" t="s">
        <v>1649</v>
      </c>
      <c r="K523" s="70">
        <f>(208*0.6*0.9)*1.34/1000</f>
        <v>0.1505088</v>
      </c>
      <c r="L523" s="23">
        <v>6000</v>
      </c>
      <c r="M5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3" s="23" t="s">
        <v>2530</v>
      </c>
      <c r="O523" s="23" t="s">
        <v>1859</v>
      </c>
      <c r="P523" s="23" t="s">
        <v>1891</v>
      </c>
      <c r="Q523" s="23">
        <v>1000</v>
      </c>
      <c r="R5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3" s="77">
        <v>44986</v>
      </c>
      <c r="U523" s="23">
        <v>1</v>
      </c>
      <c r="V523" s="23" t="s">
        <v>83</v>
      </c>
      <c r="W523" s="23" t="s">
        <v>105</v>
      </c>
      <c r="Z523" s="10"/>
      <c r="AA523" s="32" t="str" cm="1">
        <f t="array" ref="AA523:AB523">IFERROR(TRANSPOSE(_xlfn._xlws.SORT(_xlfn.UNIQUE(_xlfn._xlws.FILTER(idTable[[Sub System Class]:[Sub System Class]],(idTable[[Asset Category]:[Asset Category]]=$N523)* (idTable[[Sub System Type]:[Sub System Type]]=$O523))))),"")</f>
        <v>Ceiling Mounted</v>
      </c>
      <c r="AB523" s="32" t="str">
        <v>Floor Mounted</v>
      </c>
      <c r="AJ523" s="32" cm="1">
        <f t="array" ref="AJ523:AK523">IFERROR(TRANSPOSE(_xlfn._xlws.SORT(_xlfn.UNIQUE(_xlfn._xlws.FILTER(idTable[[Equipment Size]:[Equipment Size]],(idTable[[Asset Category]:[Asset Category]]=$N523)* (idTable[[Sub System Type]:[Sub System Type]]=$O523)*(idTable[[Sub System Class]:[Sub System Class]]=$P523))))),"")</f>
        <v>1000</v>
      </c>
      <c r="AK523" s="32">
        <v>2000</v>
      </c>
      <c r="BG523" s="32"/>
    </row>
    <row r="524" spans="1:59" x14ac:dyDescent="0.3">
      <c r="A524" s="32" t="s">
        <v>396</v>
      </c>
      <c r="B524" s="23" t="s">
        <v>406</v>
      </c>
      <c r="C524" s="23" t="s">
        <v>81</v>
      </c>
      <c r="D524" s="23" t="s">
        <v>398</v>
      </c>
      <c r="E524" s="23" t="s">
        <v>90</v>
      </c>
      <c r="F524" s="23" t="s">
        <v>5236</v>
      </c>
      <c r="G524" s="23" t="s">
        <v>5266</v>
      </c>
      <c r="H524" s="23" t="s">
        <v>5318</v>
      </c>
      <c r="I524" s="61">
        <v>2.5</v>
      </c>
      <c r="J524" s="61" t="s">
        <v>1649</v>
      </c>
      <c r="K524" s="70">
        <f>(208*0.6*0.9)*1.34/1000</f>
        <v>0.1505088</v>
      </c>
      <c r="L524" s="23">
        <v>6000</v>
      </c>
      <c r="M5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4" s="23" t="s">
        <v>2530</v>
      </c>
      <c r="O524" s="23" t="s">
        <v>1859</v>
      </c>
      <c r="P524" s="23" t="s">
        <v>1891</v>
      </c>
      <c r="Q524" s="23">
        <v>1000</v>
      </c>
      <c r="R5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4" s="77">
        <v>44986</v>
      </c>
      <c r="U524" s="23">
        <v>1</v>
      </c>
      <c r="V524" s="23" t="s">
        <v>83</v>
      </c>
      <c r="W524" s="23" t="s">
        <v>105</v>
      </c>
      <c r="Z524" s="10"/>
      <c r="AA524" s="32" t="str" cm="1">
        <f t="array" ref="AA524:AB524">IFERROR(TRANSPOSE(_xlfn._xlws.SORT(_xlfn.UNIQUE(_xlfn._xlws.FILTER(idTable[[Sub System Class]:[Sub System Class]],(idTable[[Asset Category]:[Asset Category]]=$N524)* (idTable[[Sub System Type]:[Sub System Type]]=$O524))))),"")</f>
        <v>Ceiling Mounted</v>
      </c>
      <c r="AB524" s="32" t="str">
        <v>Floor Mounted</v>
      </c>
      <c r="AJ524" s="32" cm="1">
        <f t="array" ref="AJ524:AK524">IFERROR(TRANSPOSE(_xlfn._xlws.SORT(_xlfn.UNIQUE(_xlfn._xlws.FILTER(idTable[[Equipment Size]:[Equipment Size]],(idTable[[Asset Category]:[Asset Category]]=$N524)* (idTable[[Sub System Type]:[Sub System Type]]=$O524)*(idTable[[Sub System Class]:[Sub System Class]]=$P524))))),"")</f>
        <v>1000</v>
      </c>
      <c r="AK524" s="32">
        <v>2000</v>
      </c>
      <c r="BG524" s="32"/>
    </row>
    <row r="525" spans="1:59" x14ac:dyDescent="0.3">
      <c r="A525" s="32" t="s">
        <v>396</v>
      </c>
      <c r="B525" s="23" t="s">
        <v>407</v>
      </c>
      <c r="C525" s="23" t="s">
        <v>81</v>
      </c>
      <c r="D525" s="23" t="s">
        <v>398</v>
      </c>
      <c r="E525" s="23" t="s">
        <v>90</v>
      </c>
      <c r="F525" s="23" t="s">
        <v>5236</v>
      </c>
      <c r="G525" s="23" t="s">
        <v>5319</v>
      </c>
      <c r="H525" s="23" t="s">
        <v>5320</v>
      </c>
      <c r="I525" s="61">
        <v>3</v>
      </c>
      <c r="J525" s="61" t="s">
        <v>1649</v>
      </c>
      <c r="K525" s="70">
        <f t="shared" ref="K525:K535" si="20">(208*1.22*0.9)*1.34/1000</f>
        <v>0.30603456000000001</v>
      </c>
      <c r="L525" s="23">
        <v>6000</v>
      </c>
      <c r="M5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5" s="23" t="s">
        <v>2530</v>
      </c>
      <c r="O525" s="23" t="s">
        <v>1859</v>
      </c>
      <c r="P525" s="23" t="s">
        <v>1891</v>
      </c>
      <c r="Q525" s="23">
        <v>1000</v>
      </c>
      <c r="R5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5" s="77">
        <v>44986</v>
      </c>
      <c r="U525" s="23">
        <v>1</v>
      </c>
      <c r="V525" s="23" t="s">
        <v>83</v>
      </c>
      <c r="W525" s="23" t="s">
        <v>404</v>
      </c>
      <c r="Z525" s="10"/>
      <c r="AA525" s="32" t="str" cm="1">
        <f t="array" ref="AA525:AB525">IFERROR(TRANSPOSE(_xlfn._xlws.SORT(_xlfn.UNIQUE(_xlfn._xlws.FILTER(idTable[[Sub System Class]:[Sub System Class]],(idTable[[Asset Category]:[Asset Category]]=$N525)* (idTable[[Sub System Type]:[Sub System Type]]=$O525))))),"")</f>
        <v>Ceiling Mounted</v>
      </c>
      <c r="AB525" s="32" t="str">
        <v>Floor Mounted</v>
      </c>
      <c r="AJ525" s="32" cm="1">
        <f t="array" ref="AJ525:AK525">IFERROR(TRANSPOSE(_xlfn._xlws.SORT(_xlfn.UNIQUE(_xlfn._xlws.FILTER(idTable[[Equipment Size]:[Equipment Size]],(idTable[[Asset Category]:[Asset Category]]=$N525)* (idTable[[Sub System Type]:[Sub System Type]]=$O525)*(idTable[[Sub System Class]:[Sub System Class]]=$P525))))),"")</f>
        <v>1000</v>
      </c>
      <c r="AK525" s="32">
        <v>2000</v>
      </c>
      <c r="BG525" s="32"/>
    </row>
    <row r="526" spans="1:59" x14ac:dyDescent="0.3">
      <c r="A526" s="32" t="s">
        <v>396</v>
      </c>
      <c r="B526" s="23" t="s">
        <v>408</v>
      </c>
      <c r="C526" s="23" t="s">
        <v>81</v>
      </c>
      <c r="D526" s="23" t="s">
        <v>398</v>
      </c>
      <c r="E526" s="23" t="s">
        <v>90</v>
      </c>
      <c r="F526" s="23" t="s">
        <v>5236</v>
      </c>
      <c r="G526" s="23" t="s">
        <v>5266</v>
      </c>
      <c r="H526" s="23" t="s">
        <v>5321</v>
      </c>
      <c r="I526" s="61">
        <v>2.5</v>
      </c>
      <c r="J526" s="61" t="s">
        <v>1649</v>
      </c>
      <c r="K526" s="70">
        <f t="shared" si="20"/>
        <v>0.30603456000000001</v>
      </c>
      <c r="L526" s="23">
        <v>6000</v>
      </c>
      <c r="M5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6" s="23" t="s">
        <v>2530</v>
      </c>
      <c r="O526" s="23" t="s">
        <v>1859</v>
      </c>
      <c r="P526" s="23" t="s">
        <v>1891</v>
      </c>
      <c r="Q526" s="23">
        <v>1000</v>
      </c>
      <c r="R5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6" s="77">
        <v>44986</v>
      </c>
      <c r="U526" s="23">
        <v>1</v>
      </c>
      <c r="V526" s="23" t="s">
        <v>92</v>
      </c>
      <c r="W526" s="23" t="s">
        <v>409</v>
      </c>
      <c r="Z526" s="10"/>
      <c r="AA526" s="32" t="str" cm="1">
        <f t="array" ref="AA526:AB526">IFERROR(TRANSPOSE(_xlfn._xlws.SORT(_xlfn.UNIQUE(_xlfn._xlws.FILTER(idTable[[Sub System Class]:[Sub System Class]],(idTable[[Asset Category]:[Asset Category]]=$N526)* (idTable[[Sub System Type]:[Sub System Type]]=$O526))))),"")</f>
        <v>Ceiling Mounted</v>
      </c>
      <c r="AB526" s="32" t="str">
        <v>Floor Mounted</v>
      </c>
      <c r="AJ526" s="32" cm="1">
        <f t="array" ref="AJ526:AK526">IFERROR(TRANSPOSE(_xlfn._xlws.SORT(_xlfn.UNIQUE(_xlfn._xlws.FILTER(idTable[[Equipment Size]:[Equipment Size]],(idTable[[Asset Category]:[Asset Category]]=$N526)* (idTable[[Sub System Type]:[Sub System Type]]=$O526)*(idTable[[Sub System Class]:[Sub System Class]]=$P526))))),"")</f>
        <v>1000</v>
      </c>
      <c r="AK526" s="32">
        <v>2000</v>
      </c>
      <c r="BG526" s="32"/>
    </row>
    <row r="527" spans="1:59" x14ac:dyDescent="0.3">
      <c r="A527" s="32" t="s">
        <v>396</v>
      </c>
      <c r="B527" s="23" t="s">
        <v>410</v>
      </c>
      <c r="C527" s="23" t="s">
        <v>81</v>
      </c>
      <c r="D527" s="23" t="s">
        <v>398</v>
      </c>
      <c r="E527" s="23" t="s">
        <v>90</v>
      </c>
      <c r="F527" s="23" t="s">
        <v>5236</v>
      </c>
      <c r="G527" s="23" t="s">
        <v>5300</v>
      </c>
      <c r="H527" s="23" t="s">
        <v>5322</v>
      </c>
      <c r="I527" s="61">
        <v>2</v>
      </c>
      <c r="J527" s="61" t="s">
        <v>1649</v>
      </c>
      <c r="K527" s="70">
        <f t="shared" si="20"/>
        <v>0.30603456000000001</v>
      </c>
      <c r="L527" s="23">
        <v>6000</v>
      </c>
      <c r="M5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7" s="23" t="s">
        <v>2530</v>
      </c>
      <c r="O527" s="23" t="s">
        <v>1859</v>
      </c>
      <c r="P527" s="23" t="s">
        <v>1891</v>
      </c>
      <c r="Q527" s="23">
        <v>1000</v>
      </c>
      <c r="R5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7" s="77">
        <v>44986</v>
      </c>
      <c r="U527" s="23">
        <v>2</v>
      </c>
      <c r="V527" s="23" t="s">
        <v>92</v>
      </c>
      <c r="W527" s="23" t="s">
        <v>411</v>
      </c>
      <c r="Z527" s="10"/>
      <c r="AA527" s="32" t="str" cm="1">
        <f t="array" ref="AA527:AB527">IFERROR(TRANSPOSE(_xlfn._xlws.SORT(_xlfn.UNIQUE(_xlfn._xlws.FILTER(idTable[[Sub System Class]:[Sub System Class]],(idTable[[Asset Category]:[Asset Category]]=$N527)* (idTable[[Sub System Type]:[Sub System Type]]=$O527))))),"")</f>
        <v>Ceiling Mounted</v>
      </c>
      <c r="AB527" s="32" t="str">
        <v>Floor Mounted</v>
      </c>
      <c r="AJ527" s="32" cm="1">
        <f t="array" ref="AJ527:AK527">IFERROR(TRANSPOSE(_xlfn._xlws.SORT(_xlfn.UNIQUE(_xlfn._xlws.FILTER(idTable[[Equipment Size]:[Equipment Size]],(idTable[[Asset Category]:[Asset Category]]=$N527)* (idTable[[Sub System Type]:[Sub System Type]]=$O527)*(idTable[[Sub System Class]:[Sub System Class]]=$P527))))),"")</f>
        <v>1000</v>
      </c>
      <c r="AK527" s="32">
        <v>2000</v>
      </c>
      <c r="BG527" s="32"/>
    </row>
    <row r="528" spans="1:59" x14ac:dyDescent="0.3">
      <c r="A528" s="32" t="s">
        <v>396</v>
      </c>
      <c r="B528" s="23" t="s">
        <v>412</v>
      </c>
      <c r="C528" s="23" t="s">
        <v>81</v>
      </c>
      <c r="D528" s="23" t="s">
        <v>398</v>
      </c>
      <c r="E528" s="23" t="s">
        <v>90</v>
      </c>
      <c r="F528" s="23" t="s">
        <v>5236</v>
      </c>
      <c r="G528" s="23" t="s">
        <v>5279</v>
      </c>
      <c r="H528" s="23" t="s">
        <v>5325</v>
      </c>
      <c r="I528" s="61">
        <v>3</v>
      </c>
      <c r="J528" s="61" t="s">
        <v>1649</v>
      </c>
      <c r="K528" s="70">
        <f t="shared" si="20"/>
        <v>0.30603456000000001</v>
      </c>
      <c r="L528" s="23">
        <v>6000</v>
      </c>
      <c r="M5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8" s="23" t="s">
        <v>2530</v>
      </c>
      <c r="O528" s="23" t="s">
        <v>1859</v>
      </c>
      <c r="P528" s="23" t="s">
        <v>1891</v>
      </c>
      <c r="Q528" s="23">
        <v>1000</v>
      </c>
      <c r="R5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8" s="77">
        <v>44986</v>
      </c>
      <c r="U528" s="23">
        <v>2</v>
      </c>
      <c r="V528" s="23" t="s">
        <v>83</v>
      </c>
      <c r="W528" s="23" t="s">
        <v>413</v>
      </c>
      <c r="Z528" s="10"/>
      <c r="AA528" s="32" t="str" cm="1">
        <f t="array" ref="AA528:AB528">IFERROR(TRANSPOSE(_xlfn._xlws.SORT(_xlfn.UNIQUE(_xlfn._xlws.FILTER(idTable[[Sub System Class]:[Sub System Class]],(idTable[[Asset Category]:[Asset Category]]=$N528)* (idTable[[Sub System Type]:[Sub System Type]]=$O528))))),"")</f>
        <v>Ceiling Mounted</v>
      </c>
      <c r="AB528" s="32" t="str">
        <v>Floor Mounted</v>
      </c>
      <c r="AJ528" s="32" cm="1">
        <f t="array" ref="AJ528:AK528">IFERROR(TRANSPOSE(_xlfn._xlws.SORT(_xlfn.UNIQUE(_xlfn._xlws.FILTER(idTable[[Equipment Size]:[Equipment Size]],(idTable[[Asset Category]:[Asset Category]]=$N528)* (idTable[[Sub System Type]:[Sub System Type]]=$O528)*(idTable[[Sub System Class]:[Sub System Class]]=$P528))))),"")</f>
        <v>1000</v>
      </c>
      <c r="AK528" s="32">
        <v>2000</v>
      </c>
      <c r="BG528" s="32"/>
    </row>
    <row r="529" spans="1:59" s="62" customFormat="1" x14ac:dyDescent="0.3">
      <c r="A529" s="32" t="s">
        <v>396</v>
      </c>
      <c r="B529" s="23" t="s">
        <v>414</v>
      </c>
      <c r="C529" s="23" t="s">
        <v>81</v>
      </c>
      <c r="D529" s="23" t="s">
        <v>398</v>
      </c>
      <c r="E529" s="23" t="s">
        <v>90</v>
      </c>
      <c r="F529" s="23" t="s">
        <v>5236</v>
      </c>
      <c r="G529" s="23" t="s">
        <v>5279</v>
      </c>
      <c r="H529" s="76" t="s">
        <v>5284</v>
      </c>
      <c r="I529" s="61">
        <v>3</v>
      </c>
      <c r="J529" s="61" t="s">
        <v>1649</v>
      </c>
      <c r="K529" s="70">
        <f t="shared" si="20"/>
        <v>0.30603456000000001</v>
      </c>
      <c r="L529" s="23">
        <v>6000</v>
      </c>
      <c r="M5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29" s="23" t="s">
        <v>2530</v>
      </c>
      <c r="O529" s="23" t="s">
        <v>1859</v>
      </c>
      <c r="P529" s="23" t="s">
        <v>1891</v>
      </c>
      <c r="Q529" s="23">
        <v>1000</v>
      </c>
      <c r="R5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2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29" s="77">
        <v>44986</v>
      </c>
      <c r="U529" s="23">
        <v>2</v>
      </c>
      <c r="V529" s="23" t="s">
        <v>83</v>
      </c>
      <c r="W529" s="23" t="s">
        <v>415</v>
      </c>
      <c r="X529" s="10"/>
      <c r="Y529" s="10"/>
      <c r="Z529" s="10"/>
      <c r="AA529" s="32" t="str" cm="1">
        <f t="array" ref="AA529:AB529">IFERROR(TRANSPOSE(_xlfn._xlws.SORT(_xlfn.UNIQUE(_xlfn._xlws.FILTER(idTable[[Sub System Class]:[Sub System Class]],(idTable[[Asset Category]:[Asset Category]]=$N529)* (idTable[[Sub System Type]:[Sub System Type]]=$O529))))),"")</f>
        <v>Ceiling Mounted</v>
      </c>
      <c r="AB529" s="32" t="str">
        <v>Floor Mounted</v>
      </c>
      <c r="AC529" s="32"/>
      <c r="AD529" s="32"/>
      <c r="AE529" s="32"/>
      <c r="AF529" s="32"/>
      <c r="AG529" s="32"/>
      <c r="AH529" s="32"/>
      <c r="AI529" s="32"/>
      <c r="AJ529" s="32" cm="1">
        <f t="array" ref="AJ529:AK529">IFERROR(TRANSPOSE(_xlfn._xlws.SORT(_xlfn.UNIQUE(_xlfn._xlws.FILTER(idTable[[Equipment Size]:[Equipment Size]],(idTable[[Asset Category]:[Asset Category]]=$N529)* (idTable[[Sub System Type]:[Sub System Type]]=$O529)*(idTable[[Sub System Class]:[Sub System Class]]=$P529))))),"")</f>
        <v>1000</v>
      </c>
      <c r="AK529" s="32">
        <v>2000</v>
      </c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60"/>
      <c r="BB529" s="60"/>
      <c r="BC529" s="60"/>
      <c r="BD529" s="60"/>
      <c r="BE529" s="60"/>
      <c r="BF529" s="60"/>
      <c r="BG529" s="60"/>
    </row>
    <row r="530" spans="1:59" s="62" customFormat="1" x14ac:dyDescent="0.3">
      <c r="A530" s="32" t="s">
        <v>396</v>
      </c>
      <c r="B530" s="23" t="s">
        <v>416</v>
      </c>
      <c r="C530" s="23" t="s">
        <v>81</v>
      </c>
      <c r="D530" s="23" t="s">
        <v>398</v>
      </c>
      <c r="E530" s="23" t="s">
        <v>90</v>
      </c>
      <c r="F530" s="23" t="s">
        <v>5236</v>
      </c>
      <c r="G530" s="23" t="s">
        <v>5251</v>
      </c>
      <c r="H530" s="76" t="s">
        <v>5287</v>
      </c>
      <c r="I530" s="61">
        <v>8</v>
      </c>
      <c r="J530" s="61" t="s">
        <v>1649</v>
      </c>
      <c r="K530" s="70">
        <f>(208*8.2*0.9)*1.34/1000</f>
        <v>2.0569536000000004</v>
      </c>
      <c r="L530" s="23">
        <v>6000</v>
      </c>
      <c r="M5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30" s="23" t="s">
        <v>2530</v>
      </c>
      <c r="O530" s="23" t="s">
        <v>1859</v>
      </c>
      <c r="P530" s="23" t="s">
        <v>1891</v>
      </c>
      <c r="Q530" s="23">
        <v>2000</v>
      </c>
      <c r="R5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0" s="77">
        <v>44986</v>
      </c>
      <c r="U530" s="23">
        <v>2</v>
      </c>
      <c r="V530" s="23" t="s">
        <v>83</v>
      </c>
      <c r="W530" s="23" t="s">
        <v>417</v>
      </c>
      <c r="X530" s="10"/>
      <c r="Y530" s="10"/>
      <c r="Z530" s="10"/>
      <c r="AA530" s="32" t="str" cm="1">
        <f t="array" ref="AA530:AB530">IFERROR(TRANSPOSE(_xlfn._xlws.SORT(_xlfn.UNIQUE(_xlfn._xlws.FILTER(idTable[[Sub System Class]:[Sub System Class]],(idTable[[Asset Category]:[Asset Category]]=$N530)* (idTable[[Sub System Type]:[Sub System Type]]=$O530))))),"")</f>
        <v>Ceiling Mounted</v>
      </c>
      <c r="AB530" s="32" t="str">
        <v>Floor Mounted</v>
      </c>
      <c r="AC530" s="32"/>
      <c r="AD530" s="32"/>
      <c r="AE530" s="32"/>
      <c r="AF530" s="32"/>
      <c r="AG530" s="32"/>
      <c r="AH530" s="32"/>
      <c r="AI530" s="32"/>
      <c r="AJ530" s="32" cm="1">
        <f t="array" ref="AJ530:AK530">IFERROR(TRANSPOSE(_xlfn._xlws.SORT(_xlfn.UNIQUE(_xlfn._xlws.FILTER(idTable[[Equipment Size]:[Equipment Size]],(idTable[[Asset Category]:[Asset Category]]=$N530)* (idTable[[Sub System Type]:[Sub System Type]]=$O530)*(idTable[[Sub System Class]:[Sub System Class]]=$P530))))),"")</f>
        <v>1000</v>
      </c>
      <c r="AK530" s="32">
        <v>2000</v>
      </c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60"/>
      <c r="BB530" s="60"/>
      <c r="BC530" s="60"/>
      <c r="BD530" s="60"/>
      <c r="BE530" s="60"/>
      <c r="BF530" s="60"/>
      <c r="BG530" s="60"/>
    </row>
    <row r="531" spans="1:59" x14ac:dyDescent="0.3">
      <c r="A531" s="32" t="s">
        <v>396</v>
      </c>
      <c r="B531" s="23" t="s">
        <v>418</v>
      </c>
      <c r="C531" s="23" t="s">
        <v>81</v>
      </c>
      <c r="D531" s="23" t="s">
        <v>398</v>
      </c>
      <c r="E531" s="23" t="s">
        <v>90</v>
      </c>
      <c r="F531" s="23" t="s">
        <v>5236</v>
      </c>
      <c r="G531" s="23" t="s">
        <v>5300</v>
      </c>
      <c r="H531" s="23" t="s">
        <v>5326</v>
      </c>
      <c r="I531" s="61">
        <v>2</v>
      </c>
      <c r="J531" s="61" t="s">
        <v>1649</v>
      </c>
      <c r="K531" s="70">
        <f t="shared" si="20"/>
        <v>0.30603456000000001</v>
      </c>
      <c r="L531" s="23">
        <v>6000</v>
      </c>
      <c r="M5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31" s="23" t="s">
        <v>2530</v>
      </c>
      <c r="O531" s="23" t="s">
        <v>1859</v>
      </c>
      <c r="P531" s="23" t="s">
        <v>1891</v>
      </c>
      <c r="Q531" s="23">
        <v>1000</v>
      </c>
      <c r="R5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1" s="77">
        <v>44986</v>
      </c>
      <c r="U531" s="23">
        <v>3</v>
      </c>
      <c r="V531" s="23" t="s">
        <v>92</v>
      </c>
      <c r="W531" s="23" t="s">
        <v>419</v>
      </c>
      <c r="Z531" s="10"/>
      <c r="AA531" s="32" t="str" cm="1">
        <f t="array" ref="AA531:AB531">IFERROR(TRANSPOSE(_xlfn._xlws.SORT(_xlfn.UNIQUE(_xlfn._xlws.FILTER(idTable[[Sub System Class]:[Sub System Class]],(idTable[[Asset Category]:[Asset Category]]=$N531)* (idTable[[Sub System Type]:[Sub System Type]]=$O531))))),"")</f>
        <v>Ceiling Mounted</v>
      </c>
      <c r="AB531" s="32" t="str">
        <v>Floor Mounted</v>
      </c>
      <c r="AJ531" s="32" cm="1">
        <f t="array" ref="AJ531:AK531">IFERROR(TRANSPOSE(_xlfn._xlws.SORT(_xlfn.UNIQUE(_xlfn._xlws.FILTER(idTable[[Equipment Size]:[Equipment Size]],(idTable[[Asset Category]:[Asset Category]]=$N531)* (idTable[[Sub System Type]:[Sub System Type]]=$O531)*(idTable[[Sub System Class]:[Sub System Class]]=$P531))))),"")</f>
        <v>1000</v>
      </c>
      <c r="AK531" s="32">
        <v>2000</v>
      </c>
      <c r="BG531" s="32"/>
    </row>
    <row r="532" spans="1:59" x14ac:dyDescent="0.3">
      <c r="A532" s="32" t="s">
        <v>396</v>
      </c>
      <c r="B532" s="23" t="s">
        <v>420</v>
      </c>
      <c r="C532" s="23" t="s">
        <v>81</v>
      </c>
      <c r="D532" s="23" t="s">
        <v>398</v>
      </c>
      <c r="E532" s="23" t="s">
        <v>90</v>
      </c>
      <c r="F532" s="23" t="s">
        <v>5236</v>
      </c>
      <c r="G532" s="23" t="s">
        <v>5279</v>
      </c>
      <c r="H532" s="63" t="s">
        <v>5328</v>
      </c>
      <c r="I532" s="61">
        <v>3</v>
      </c>
      <c r="J532" s="61" t="s">
        <v>1649</v>
      </c>
      <c r="K532" s="70">
        <f t="shared" si="20"/>
        <v>0.30603456000000001</v>
      </c>
      <c r="L532" s="23">
        <v>6000</v>
      </c>
      <c r="M5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32" s="23" t="s">
        <v>2530</v>
      </c>
      <c r="O532" s="23" t="s">
        <v>1859</v>
      </c>
      <c r="P532" s="23" t="s">
        <v>1891</v>
      </c>
      <c r="Q532" s="23">
        <v>1000</v>
      </c>
      <c r="R5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2" s="77">
        <v>44986</v>
      </c>
      <c r="U532" s="23">
        <v>3</v>
      </c>
      <c r="V532" s="23" t="s">
        <v>83</v>
      </c>
      <c r="W532" s="23" t="s">
        <v>421</v>
      </c>
      <c r="Z532" s="10"/>
      <c r="AA532" s="32" t="str" cm="1">
        <f t="array" ref="AA532:AB532">IFERROR(TRANSPOSE(_xlfn._xlws.SORT(_xlfn.UNIQUE(_xlfn._xlws.FILTER(idTable[[Sub System Class]:[Sub System Class]],(idTable[[Asset Category]:[Asset Category]]=$N532)* (idTable[[Sub System Type]:[Sub System Type]]=$O532))))),"")</f>
        <v>Ceiling Mounted</v>
      </c>
      <c r="AB532" s="32" t="str">
        <v>Floor Mounted</v>
      </c>
      <c r="AJ532" s="32" cm="1">
        <f t="array" ref="AJ532:AK532">IFERROR(TRANSPOSE(_xlfn._xlws.SORT(_xlfn.UNIQUE(_xlfn._xlws.FILTER(idTable[[Equipment Size]:[Equipment Size]],(idTable[[Asset Category]:[Asset Category]]=$N532)* (idTable[[Sub System Type]:[Sub System Type]]=$O532)*(idTable[[Sub System Class]:[Sub System Class]]=$P532))))),"")</f>
        <v>1000</v>
      </c>
      <c r="AK532" s="32">
        <v>2000</v>
      </c>
      <c r="BG532" s="32"/>
    </row>
    <row r="533" spans="1:59" x14ac:dyDescent="0.3">
      <c r="A533" s="32" t="s">
        <v>396</v>
      </c>
      <c r="B533" s="23" t="s">
        <v>422</v>
      </c>
      <c r="C533" s="23" t="s">
        <v>81</v>
      </c>
      <c r="D533" s="23" t="s">
        <v>398</v>
      </c>
      <c r="E533" s="23" t="s">
        <v>90</v>
      </c>
      <c r="F533" s="23" t="s">
        <v>5236</v>
      </c>
      <c r="G533" s="23" t="s">
        <v>5300</v>
      </c>
      <c r="H533" s="23" t="s">
        <v>5329</v>
      </c>
      <c r="I533" s="61">
        <v>2</v>
      </c>
      <c r="J533" s="61" t="s">
        <v>1649</v>
      </c>
      <c r="K533" s="70">
        <f t="shared" si="20"/>
        <v>0.30603456000000001</v>
      </c>
      <c r="L533" s="23">
        <v>6000</v>
      </c>
      <c r="M5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33" s="23" t="s">
        <v>2530</v>
      </c>
      <c r="O533" s="23" t="s">
        <v>1859</v>
      </c>
      <c r="P533" s="23" t="s">
        <v>1891</v>
      </c>
      <c r="Q533" s="23">
        <v>1000</v>
      </c>
      <c r="R5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3" s="77">
        <v>44986</v>
      </c>
      <c r="U533" s="23">
        <v>4</v>
      </c>
      <c r="V533" s="23" t="s">
        <v>92</v>
      </c>
      <c r="W533" s="23" t="s">
        <v>423</v>
      </c>
      <c r="Z533" s="10"/>
      <c r="AA533" s="32" t="str" cm="1">
        <f t="array" ref="AA533:AB533">IFERROR(TRANSPOSE(_xlfn._xlws.SORT(_xlfn.UNIQUE(_xlfn._xlws.FILTER(idTable[[Sub System Class]:[Sub System Class]],(idTable[[Asset Category]:[Asset Category]]=$N533)* (idTable[[Sub System Type]:[Sub System Type]]=$O533))))),"")</f>
        <v>Ceiling Mounted</v>
      </c>
      <c r="AB533" s="32" t="str">
        <v>Floor Mounted</v>
      </c>
      <c r="AJ533" s="32" cm="1">
        <f t="array" ref="AJ533:AK533">IFERROR(TRANSPOSE(_xlfn._xlws.SORT(_xlfn.UNIQUE(_xlfn._xlws.FILTER(idTable[[Equipment Size]:[Equipment Size]],(idTable[[Asset Category]:[Asset Category]]=$N533)* (idTable[[Sub System Type]:[Sub System Type]]=$O533)*(idTable[[Sub System Class]:[Sub System Class]]=$P533))))),"")</f>
        <v>1000</v>
      </c>
      <c r="AK533" s="32">
        <v>2000</v>
      </c>
      <c r="BG533" s="32"/>
    </row>
    <row r="534" spans="1:59" x14ac:dyDescent="0.3">
      <c r="A534" s="32" t="s">
        <v>396</v>
      </c>
      <c r="B534" s="23" t="s">
        <v>424</v>
      </c>
      <c r="C534" s="23" t="s">
        <v>81</v>
      </c>
      <c r="D534" s="23" t="s">
        <v>398</v>
      </c>
      <c r="E534" s="23" t="s">
        <v>90</v>
      </c>
      <c r="F534" s="23" t="s">
        <v>5236</v>
      </c>
      <c r="G534" s="23" t="s">
        <v>5279</v>
      </c>
      <c r="H534" s="63" t="s">
        <v>5327</v>
      </c>
      <c r="I534" s="61">
        <v>3</v>
      </c>
      <c r="J534" s="61" t="s">
        <v>1649</v>
      </c>
      <c r="K534" s="70">
        <f t="shared" si="20"/>
        <v>0.30603456000000001</v>
      </c>
      <c r="L534" s="23">
        <v>6000</v>
      </c>
      <c r="M5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34" s="23" t="s">
        <v>2530</v>
      </c>
      <c r="O534" s="23" t="s">
        <v>1859</v>
      </c>
      <c r="P534" s="23" t="s">
        <v>1891</v>
      </c>
      <c r="Q534" s="23">
        <v>1000</v>
      </c>
      <c r="R5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4" s="77">
        <v>44986</v>
      </c>
      <c r="U534" s="23">
        <v>4</v>
      </c>
      <c r="V534" s="23" t="s">
        <v>83</v>
      </c>
      <c r="W534" s="23" t="s">
        <v>425</v>
      </c>
      <c r="Z534" s="10"/>
      <c r="AA534" s="32" t="str" cm="1">
        <f t="array" ref="AA534:AB534">IFERROR(TRANSPOSE(_xlfn._xlws.SORT(_xlfn.UNIQUE(_xlfn._xlws.FILTER(idTable[[Sub System Class]:[Sub System Class]],(idTable[[Asset Category]:[Asset Category]]=$N534)* (idTable[[Sub System Type]:[Sub System Type]]=$O534))))),"")</f>
        <v>Ceiling Mounted</v>
      </c>
      <c r="AB534" s="32" t="str">
        <v>Floor Mounted</v>
      </c>
      <c r="AJ534" s="32" cm="1">
        <f t="array" ref="AJ534:AK534">IFERROR(TRANSPOSE(_xlfn._xlws.SORT(_xlfn.UNIQUE(_xlfn._xlws.FILTER(idTable[[Equipment Size]:[Equipment Size]],(idTable[[Asset Category]:[Asset Category]]=$N534)* (idTable[[Sub System Type]:[Sub System Type]]=$O534)*(idTable[[Sub System Class]:[Sub System Class]]=$P534))))),"")</f>
        <v>1000</v>
      </c>
      <c r="AK534" s="32">
        <v>2000</v>
      </c>
      <c r="BG534" s="32"/>
    </row>
    <row r="535" spans="1:59" x14ac:dyDescent="0.3">
      <c r="A535" s="32" t="s">
        <v>396</v>
      </c>
      <c r="B535" s="23" t="s">
        <v>426</v>
      </c>
      <c r="C535" s="23" t="s">
        <v>81</v>
      </c>
      <c r="D535" s="23" t="s">
        <v>398</v>
      </c>
      <c r="E535" s="23" t="s">
        <v>90</v>
      </c>
      <c r="F535" s="23" t="s">
        <v>5236</v>
      </c>
      <c r="G535" s="23" t="s">
        <v>5300</v>
      </c>
      <c r="H535" s="23" t="s">
        <v>5330</v>
      </c>
      <c r="I535" s="61">
        <v>2</v>
      </c>
      <c r="J535" s="61" t="s">
        <v>1649</v>
      </c>
      <c r="K535" s="70">
        <f t="shared" si="20"/>
        <v>0.30603456000000001</v>
      </c>
      <c r="L535" s="23">
        <v>6000</v>
      </c>
      <c r="M5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35" s="23" t="s">
        <v>2530</v>
      </c>
      <c r="O535" s="23" t="s">
        <v>1859</v>
      </c>
      <c r="P535" s="23" t="s">
        <v>1891</v>
      </c>
      <c r="Q535" s="23">
        <v>1000</v>
      </c>
      <c r="R5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5" s="77">
        <v>44986</v>
      </c>
      <c r="U535" s="23">
        <v>5</v>
      </c>
      <c r="V535" s="23" t="s">
        <v>92</v>
      </c>
      <c r="W535" s="23" t="s">
        <v>428</v>
      </c>
      <c r="Z535" s="10"/>
      <c r="AA535" s="32" t="str" cm="1">
        <f t="array" ref="AA535:AB535">IFERROR(TRANSPOSE(_xlfn._xlws.SORT(_xlfn.UNIQUE(_xlfn._xlws.FILTER(idTable[[Sub System Class]:[Sub System Class]],(idTable[[Asset Category]:[Asset Category]]=$N535)* (idTable[[Sub System Type]:[Sub System Type]]=$O535))))),"")</f>
        <v>Ceiling Mounted</v>
      </c>
      <c r="AB535" s="32" t="str">
        <v>Floor Mounted</v>
      </c>
      <c r="AJ535" s="32" cm="1">
        <f t="array" ref="AJ535:AK535">IFERROR(TRANSPOSE(_xlfn._xlws.SORT(_xlfn.UNIQUE(_xlfn._xlws.FILTER(idTable[[Equipment Size]:[Equipment Size]],(idTable[[Asset Category]:[Asset Category]]=$N535)* (idTable[[Sub System Type]:[Sub System Type]]=$O535)*(idTable[[Sub System Class]:[Sub System Class]]=$P535))))),"")</f>
        <v>1000</v>
      </c>
      <c r="AK535" s="32">
        <v>2000</v>
      </c>
      <c r="BG535" s="32"/>
    </row>
    <row r="536" spans="1:59" x14ac:dyDescent="0.3">
      <c r="A536" s="32" t="s">
        <v>396</v>
      </c>
      <c r="B536" s="23" t="s">
        <v>429</v>
      </c>
      <c r="C536" s="23" t="s">
        <v>81</v>
      </c>
      <c r="D536" s="23" t="s">
        <v>398</v>
      </c>
      <c r="E536" s="23" t="s">
        <v>90</v>
      </c>
      <c r="F536" s="23" t="s">
        <v>5236</v>
      </c>
      <c r="G536" s="23" t="s">
        <v>5279</v>
      </c>
      <c r="H536" s="63" t="s">
        <v>5324</v>
      </c>
      <c r="I536" s="61">
        <v>3</v>
      </c>
      <c r="J536" s="61" t="s">
        <v>1649</v>
      </c>
      <c r="K536" s="70">
        <f>(208*1.22*0.9)*1.34/1000</f>
        <v>0.30603456000000001</v>
      </c>
      <c r="L536" s="23">
        <v>6000</v>
      </c>
      <c r="M5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36" s="23" t="s">
        <v>2530</v>
      </c>
      <c r="O536" s="23" t="s">
        <v>1859</v>
      </c>
      <c r="P536" s="23" t="s">
        <v>1891</v>
      </c>
      <c r="Q536" s="23">
        <v>1000</v>
      </c>
      <c r="R5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6" s="77">
        <v>44986</v>
      </c>
      <c r="U536" s="23">
        <v>5</v>
      </c>
      <c r="V536" s="23" t="s">
        <v>83</v>
      </c>
      <c r="W536" s="23" t="s">
        <v>430</v>
      </c>
      <c r="Z536" s="10"/>
      <c r="AA536" s="32" t="str" cm="1">
        <f t="array" ref="AA536:AB536">IFERROR(TRANSPOSE(_xlfn._xlws.SORT(_xlfn.UNIQUE(_xlfn._xlws.FILTER(idTable[[Sub System Class]:[Sub System Class]],(idTable[[Asset Category]:[Asset Category]]=$N536)* (idTable[[Sub System Type]:[Sub System Type]]=$O536))))),"")</f>
        <v>Ceiling Mounted</v>
      </c>
      <c r="AB536" s="32" t="str">
        <v>Floor Mounted</v>
      </c>
      <c r="AJ536" s="32" cm="1">
        <f t="array" ref="AJ536:AK536">IFERROR(TRANSPOSE(_xlfn._xlws.SORT(_xlfn.UNIQUE(_xlfn._xlws.FILTER(idTable[[Equipment Size]:[Equipment Size]],(idTable[[Asset Category]:[Asset Category]]=$N536)* (idTable[[Sub System Type]:[Sub System Type]]=$O536)*(idTable[[Sub System Class]:[Sub System Class]]=$P536))))),"")</f>
        <v>1000</v>
      </c>
      <c r="AK536" s="32">
        <v>2000</v>
      </c>
      <c r="BG536" s="32"/>
    </row>
    <row r="537" spans="1:59" x14ac:dyDescent="0.3">
      <c r="A537" s="32" t="s">
        <v>396</v>
      </c>
      <c r="B537" s="23" t="s">
        <v>5220</v>
      </c>
      <c r="C537" s="23" t="s">
        <v>81</v>
      </c>
      <c r="D537" s="23" t="s">
        <v>398</v>
      </c>
      <c r="E537" s="23" t="s">
        <v>90</v>
      </c>
      <c r="F537" s="23" t="s">
        <v>5236</v>
      </c>
      <c r="G537" s="23" t="s">
        <v>5237</v>
      </c>
      <c r="H537" s="23" t="s">
        <v>5238</v>
      </c>
      <c r="I537" s="61">
        <v>3.5</v>
      </c>
      <c r="J537" s="61" t="s">
        <v>1649</v>
      </c>
      <c r="K537" s="70">
        <f>(208*2*0.9)*1.34/1000</f>
        <v>0.50169600000000003</v>
      </c>
      <c r="L537" s="23">
        <v>6000</v>
      </c>
      <c r="M5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37" s="23" t="s">
        <v>2530</v>
      </c>
      <c r="O537" s="23" t="s">
        <v>1859</v>
      </c>
      <c r="P537" s="23" t="s">
        <v>1891</v>
      </c>
      <c r="Q537" s="23">
        <v>1000</v>
      </c>
      <c r="R5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7" s="77">
        <v>44986</v>
      </c>
      <c r="U537" s="23">
        <v>1</v>
      </c>
      <c r="V537" s="23" t="s">
        <v>5788</v>
      </c>
      <c r="W537" s="23" t="s">
        <v>5873</v>
      </c>
      <c r="Z537" s="10"/>
      <c r="AA537" s="32" t="str" cm="1">
        <f t="array" ref="AA537:AB537">IFERROR(TRANSPOSE(_xlfn._xlws.SORT(_xlfn.UNIQUE(_xlfn._xlws.FILTER(idTable[[Sub System Class]:[Sub System Class]],(idTable[[Asset Category]:[Asset Category]]=$N537)* (idTable[[Sub System Type]:[Sub System Type]]=$O537))))),"")</f>
        <v>Ceiling Mounted</v>
      </c>
      <c r="AB537" s="32" t="str">
        <v>Floor Mounted</v>
      </c>
      <c r="AJ537" s="32" cm="1">
        <f t="array" ref="AJ537:AK537">IFERROR(TRANSPOSE(_xlfn._xlws.SORT(_xlfn.UNIQUE(_xlfn._xlws.FILTER(idTable[[Equipment Size]:[Equipment Size]],(idTable[[Asset Category]:[Asset Category]]=$N537)* (idTable[[Sub System Type]:[Sub System Type]]=$O537)*(idTable[[Sub System Class]:[Sub System Class]]=$P537))))),"")</f>
        <v>1000</v>
      </c>
      <c r="AK537" s="32">
        <v>2000</v>
      </c>
      <c r="BG537" s="32"/>
    </row>
    <row r="538" spans="1:59" x14ac:dyDescent="0.3">
      <c r="A538" s="32" t="s">
        <v>396</v>
      </c>
      <c r="B538" s="23" t="s">
        <v>5221</v>
      </c>
      <c r="C538" s="23" t="s">
        <v>81</v>
      </c>
      <c r="D538" s="23" t="s">
        <v>398</v>
      </c>
      <c r="E538" s="23" t="s">
        <v>90</v>
      </c>
      <c r="F538" s="23" t="s">
        <v>5236</v>
      </c>
      <c r="G538" s="23" t="s">
        <v>5241</v>
      </c>
      <c r="H538" s="23" t="s">
        <v>5242</v>
      </c>
      <c r="I538" s="61">
        <v>6</v>
      </c>
      <c r="J538" s="61" t="s">
        <v>1649</v>
      </c>
      <c r="K538" s="70">
        <f>(208*7.7*0.9)*1.34/1000</f>
        <v>1.9315296000000004</v>
      </c>
      <c r="L538" s="23">
        <v>6000</v>
      </c>
      <c r="M5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38" s="23" t="s">
        <v>2530</v>
      </c>
      <c r="O538" s="23" t="s">
        <v>1859</v>
      </c>
      <c r="P538" s="23" t="s">
        <v>1891</v>
      </c>
      <c r="Q538" s="23">
        <v>2000</v>
      </c>
      <c r="R5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8" s="77">
        <v>44986</v>
      </c>
      <c r="U538" s="23">
        <v>1</v>
      </c>
      <c r="V538" s="23" t="s">
        <v>5788</v>
      </c>
      <c r="W538" s="23" t="s">
        <v>5872</v>
      </c>
      <c r="Z538" s="10"/>
      <c r="AA538" s="32" t="str" cm="1">
        <f t="array" ref="AA538:AB538">IFERROR(TRANSPOSE(_xlfn._xlws.SORT(_xlfn.UNIQUE(_xlfn._xlws.FILTER(idTable[[Sub System Class]:[Sub System Class]],(idTable[[Asset Category]:[Asset Category]]=$N538)* (idTable[[Sub System Type]:[Sub System Type]]=$O538))))),"")</f>
        <v>Ceiling Mounted</v>
      </c>
      <c r="AB538" s="32" t="str">
        <v>Floor Mounted</v>
      </c>
      <c r="AJ538" s="32" cm="1">
        <f t="array" ref="AJ538:AK538">IFERROR(TRANSPOSE(_xlfn._xlws.SORT(_xlfn.UNIQUE(_xlfn._xlws.FILTER(idTable[[Equipment Size]:[Equipment Size]],(idTable[[Asset Category]:[Asset Category]]=$N538)* (idTable[[Sub System Type]:[Sub System Type]]=$O538)*(idTable[[Sub System Class]:[Sub System Class]]=$P538))))),"")</f>
        <v>1000</v>
      </c>
      <c r="AK538" s="32">
        <v>2000</v>
      </c>
      <c r="BG538" s="32"/>
    </row>
    <row r="539" spans="1:59" x14ac:dyDescent="0.3">
      <c r="A539" s="32" t="s">
        <v>396</v>
      </c>
      <c r="B539" s="23" t="s">
        <v>5222</v>
      </c>
      <c r="C539" s="23" t="s">
        <v>81</v>
      </c>
      <c r="D539" s="23" t="s">
        <v>398</v>
      </c>
      <c r="E539" s="23" t="s">
        <v>90</v>
      </c>
      <c r="F539" s="23" t="s">
        <v>5236</v>
      </c>
      <c r="G539" s="23" t="s">
        <v>5251</v>
      </c>
      <c r="H539" s="23" t="s">
        <v>5252</v>
      </c>
      <c r="I539" s="61">
        <v>8</v>
      </c>
      <c r="J539" s="61" t="s">
        <v>1649</v>
      </c>
      <c r="K539" s="70">
        <f>(208*8.2*0.9)*1.34/1000</f>
        <v>2.0569536000000004</v>
      </c>
      <c r="L539" s="23">
        <v>6000</v>
      </c>
      <c r="M5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39" s="23" t="s">
        <v>2530</v>
      </c>
      <c r="O539" s="23" t="s">
        <v>1859</v>
      </c>
      <c r="P539" s="23" t="s">
        <v>1891</v>
      </c>
      <c r="Q539" s="23">
        <v>2000</v>
      </c>
      <c r="R5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3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39" s="77">
        <v>44986</v>
      </c>
      <c r="U539" s="23">
        <v>1</v>
      </c>
      <c r="V539" s="23" t="s">
        <v>5795</v>
      </c>
      <c r="W539" s="23" t="s">
        <v>5796</v>
      </c>
      <c r="Z539" s="10"/>
      <c r="AA539" s="32" t="str" cm="1">
        <f t="array" ref="AA539:AB539">IFERROR(TRANSPOSE(_xlfn._xlws.SORT(_xlfn.UNIQUE(_xlfn._xlws.FILTER(idTable[[Sub System Class]:[Sub System Class]],(idTable[[Asset Category]:[Asset Category]]=$N539)* (idTable[[Sub System Type]:[Sub System Type]]=$O539))))),"")</f>
        <v>Ceiling Mounted</v>
      </c>
      <c r="AB539" s="32" t="str">
        <v>Floor Mounted</v>
      </c>
      <c r="AJ539" s="32" cm="1">
        <f t="array" ref="AJ539:AK539">IFERROR(TRANSPOSE(_xlfn._xlws.SORT(_xlfn.UNIQUE(_xlfn._xlws.FILTER(idTable[[Equipment Size]:[Equipment Size]],(idTable[[Asset Category]:[Asset Category]]=$N539)* (idTable[[Sub System Type]:[Sub System Type]]=$O539)*(idTable[[Sub System Class]:[Sub System Class]]=$P539))))),"")</f>
        <v>1000</v>
      </c>
      <c r="AK539" s="32">
        <v>2000</v>
      </c>
      <c r="BG539" s="32"/>
    </row>
    <row r="540" spans="1:59" s="66" customFormat="1" x14ac:dyDescent="0.3">
      <c r="A540" s="64" t="s">
        <v>396</v>
      </c>
      <c r="B540" s="65" t="s">
        <v>5223</v>
      </c>
      <c r="C540" s="65" t="s">
        <v>81</v>
      </c>
      <c r="D540" s="65" t="s">
        <v>398</v>
      </c>
      <c r="E540" s="23" t="s">
        <v>90</v>
      </c>
      <c r="F540" s="23" t="s">
        <v>5236</v>
      </c>
      <c r="G540" s="65"/>
      <c r="H540" s="65" t="s">
        <v>5948</v>
      </c>
      <c r="I540" s="65"/>
      <c r="J540" s="61" t="s">
        <v>1649</v>
      </c>
      <c r="K540" s="71"/>
      <c r="L540" s="23">
        <v>6000</v>
      </c>
      <c r="M5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0" s="23" t="s">
        <v>2530</v>
      </c>
      <c r="O540" s="23" t="s">
        <v>1859</v>
      </c>
      <c r="P540" s="23" t="s">
        <v>1891</v>
      </c>
      <c r="Q540" s="23">
        <v>1000</v>
      </c>
      <c r="R5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0" s="77">
        <v>44986</v>
      </c>
      <c r="U540" s="23"/>
      <c r="V540" s="23"/>
      <c r="W540" s="23"/>
      <c r="X540" s="10"/>
      <c r="Y540" s="10"/>
      <c r="Z540" s="10"/>
      <c r="AA540" s="32" t="str" cm="1">
        <f t="array" ref="AA540:AB540">IFERROR(TRANSPOSE(_xlfn._xlws.SORT(_xlfn.UNIQUE(_xlfn._xlws.FILTER(idTable[[Sub System Class]:[Sub System Class]],(idTable[[Asset Category]:[Asset Category]]=$N540)* (idTable[[Sub System Type]:[Sub System Type]]=$O540))))),"")</f>
        <v>Ceiling Mounted</v>
      </c>
      <c r="AB540" s="32" t="str">
        <v>Floor Mounted</v>
      </c>
      <c r="AC540" s="32"/>
      <c r="AD540" s="32"/>
      <c r="AE540" s="32"/>
      <c r="AF540" s="32"/>
      <c r="AG540" s="32"/>
      <c r="AH540" s="32"/>
      <c r="AI540" s="32"/>
      <c r="AJ540" s="32" cm="1">
        <f t="array" ref="AJ540:AK540">IFERROR(TRANSPOSE(_xlfn._xlws.SORT(_xlfn.UNIQUE(_xlfn._xlws.FILTER(idTable[[Equipment Size]:[Equipment Size]],(idTable[[Asset Category]:[Asset Category]]=$N540)* (idTable[[Sub System Type]:[Sub System Type]]=$O540)*(idTable[[Sub System Class]:[Sub System Class]]=$P540))))),"")</f>
        <v>1000</v>
      </c>
      <c r="AK540" s="32">
        <v>2000</v>
      </c>
      <c r="AL540" s="32"/>
      <c r="AM540" s="32"/>
      <c r="AN540" s="32"/>
      <c r="AO540" s="32"/>
      <c r="AP540" s="32"/>
      <c r="AQ540" s="32"/>
      <c r="AR540" s="32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  <c r="BG540" s="64"/>
    </row>
    <row r="541" spans="1:59" x14ac:dyDescent="0.3">
      <c r="A541" s="32" t="s">
        <v>396</v>
      </c>
      <c r="B541" s="23" t="s">
        <v>5224</v>
      </c>
      <c r="C541" s="23" t="s">
        <v>81</v>
      </c>
      <c r="D541" s="23" t="s">
        <v>398</v>
      </c>
      <c r="E541" s="23" t="s">
        <v>90</v>
      </c>
      <c r="F541" s="23" t="s">
        <v>5236</v>
      </c>
      <c r="G541" s="23" t="s">
        <v>5253</v>
      </c>
      <c r="H541" s="23" t="s">
        <v>5254</v>
      </c>
      <c r="I541" s="61">
        <v>4</v>
      </c>
      <c r="J541" s="61" t="s">
        <v>1649</v>
      </c>
      <c r="K541" s="70">
        <f>(208*1.27*0.9)*1.34/1000</f>
        <v>0.31857696000000002</v>
      </c>
      <c r="L541" s="23">
        <v>6000</v>
      </c>
      <c r="M5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1" s="23" t="s">
        <v>2530</v>
      </c>
      <c r="O541" s="23" t="s">
        <v>1859</v>
      </c>
      <c r="P541" s="23" t="s">
        <v>1891</v>
      </c>
      <c r="Q541" s="23">
        <v>1000</v>
      </c>
      <c r="R5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1" s="77">
        <v>44986</v>
      </c>
      <c r="U541" s="23">
        <v>1</v>
      </c>
      <c r="V541" s="23" t="s">
        <v>5801</v>
      </c>
      <c r="W541" s="23" t="s">
        <v>5802</v>
      </c>
      <c r="Z541" s="10"/>
      <c r="AA541" s="32" t="str" cm="1">
        <f t="array" ref="AA541:AB541">IFERROR(TRANSPOSE(_xlfn._xlws.SORT(_xlfn.UNIQUE(_xlfn._xlws.FILTER(idTable[[Sub System Class]:[Sub System Class]],(idTable[[Asset Category]:[Asset Category]]=$N541)* (idTable[[Sub System Type]:[Sub System Type]]=$O541))))),"")</f>
        <v>Ceiling Mounted</v>
      </c>
      <c r="AB541" s="32" t="str">
        <v>Floor Mounted</v>
      </c>
      <c r="AJ541" s="32" cm="1">
        <f t="array" ref="AJ541:AK541">IFERROR(TRANSPOSE(_xlfn._xlws.SORT(_xlfn.UNIQUE(_xlfn._xlws.FILTER(idTable[[Equipment Size]:[Equipment Size]],(idTable[[Asset Category]:[Asset Category]]=$N541)* (idTable[[Sub System Type]:[Sub System Type]]=$O541)*(idTable[[Sub System Class]:[Sub System Class]]=$P541))))),"")</f>
        <v>1000</v>
      </c>
      <c r="AK541" s="32">
        <v>2000</v>
      </c>
      <c r="BG541" s="32"/>
    </row>
    <row r="542" spans="1:59" x14ac:dyDescent="0.3">
      <c r="A542" s="32" t="s">
        <v>396</v>
      </c>
      <c r="B542" s="23" t="s">
        <v>5225</v>
      </c>
      <c r="C542" s="23" t="s">
        <v>81</v>
      </c>
      <c r="D542" s="23" t="s">
        <v>398</v>
      </c>
      <c r="E542" s="23" t="s">
        <v>90</v>
      </c>
      <c r="F542" s="23" t="s">
        <v>5236</v>
      </c>
      <c r="G542" s="23" t="s">
        <v>5253</v>
      </c>
      <c r="H542" s="23" t="s">
        <v>5263</v>
      </c>
      <c r="I542" s="61">
        <v>4</v>
      </c>
      <c r="J542" s="61" t="s">
        <v>1649</v>
      </c>
      <c r="K542" s="70">
        <f t="shared" ref="K542:K544" si="21">(208*1.27*0.9)*1.34/1000</f>
        <v>0.31857696000000002</v>
      </c>
      <c r="L542" s="23">
        <v>6000</v>
      </c>
      <c r="M5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2" s="23" t="s">
        <v>2530</v>
      </c>
      <c r="O542" s="23" t="s">
        <v>1859</v>
      </c>
      <c r="P542" s="23" t="s">
        <v>1891</v>
      </c>
      <c r="Q542" s="23">
        <v>1000</v>
      </c>
      <c r="R5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2" s="77">
        <v>44986</v>
      </c>
      <c r="U542" s="23">
        <v>1</v>
      </c>
      <c r="V542" s="23" t="s">
        <v>5801</v>
      </c>
      <c r="W542" s="23" t="s">
        <v>5802</v>
      </c>
      <c r="Z542" s="10"/>
      <c r="AA542" s="32" t="str" cm="1">
        <f t="array" ref="AA542:AB542">IFERROR(TRANSPOSE(_xlfn._xlws.SORT(_xlfn.UNIQUE(_xlfn._xlws.FILTER(idTable[[Sub System Class]:[Sub System Class]],(idTable[[Asset Category]:[Asset Category]]=$N542)* (idTable[[Sub System Type]:[Sub System Type]]=$O542))))),"")</f>
        <v>Ceiling Mounted</v>
      </c>
      <c r="AB542" s="32" t="str">
        <v>Floor Mounted</v>
      </c>
      <c r="AJ542" s="32" cm="1">
        <f t="array" ref="AJ542:AK542">IFERROR(TRANSPOSE(_xlfn._xlws.SORT(_xlfn.UNIQUE(_xlfn._xlws.FILTER(idTable[[Equipment Size]:[Equipment Size]],(idTable[[Asset Category]:[Asset Category]]=$N542)* (idTable[[Sub System Type]:[Sub System Type]]=$O542)*(idTable[[Sub System Class]:[Sub System Class]]=$P542))))),"")</f>
        <v>1000</v>
      </c>
      <c r="AK542" s="32">
        <v>2000</v>
      </c>
      <c r="BG542" s="32"/>
    </row>
    <row r="543" spans="1:59" x14ac:dyDescent="0.3">
      <c r="A543" s="32" t="s">
        <v>396</v>
      </c>
      <c r="B543" s="23" t="s">
        <v>5226</v>
      </c>
      <c r="C543" s="23" t="s">
        <v>81</v>
      </c>
      <c r="D543" s="23" t="s">
        <v>398</v>
      </c>
      <c r="E543" s="23" t="s">
        <v>90</v>
      </c>
      <c r="F543" s="23" t="s">
        <v>5236</v>
      </c>
      <c r="G543" s="23" t="s">
        <v>5253</v>
      </c>
      <c r="H543" s="23" t="s">
        <v>5264</v>
      </c>
      <c r="I543" s="61">
        <v>4</v>
      </c>
      <c r="J543" s="61" t="s">
        <v>1649</v>
      </c>
      <c r="K543" s="70">
        <f t="shared" si="21"/>
        <v>0.31857696000000002</v>
      </c>
      <c r="L543" s="23">
        <v>6000</v>
      </c>
      <c r="M5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3" s="23" t="s">
        <v>2530</v>
      </c>
      <c r="O543" s="23" t="s">
        <v>1859</v>
      </c>
      <c r="P543" s="23" t="s">
        <v>1891</v>
      </c>
      <c r="Q543" s="23">
        <v>1000</v>
      </c>
      <c r="R5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3" s="77">
        <v>44986</v>
      </c>
      <c r="U543" s="23">
        <v>1</v>
      </c>
      <c r="V543" s="23" t="s">
        <v>5801</v>
      </c>
      <c r="W543" s="23" t="s">
        <v>5802</v>
      </c>
      <c r="Z543" s="10"/>
      <c r="AA543" s="32" t="str" cm="1">
        <f t="array" ref="AA543:AB543">IFERROR(TRANSPOSE(_xlfn._xlws.SORT(_xlfn.UNIQUE(_xlfn._xlws.FILTER(idTable[[Sub System Class]:[Sub System Class]],(idTable[[Asset Category]:[Asset Category]]=$N543)* (idTable[[Sub System Type]:[Sub System Type]]=$O543))))),"")</f>
        <v>Ceiling Mounted</v>
      </c>
      <c r="AB543" s="32" t="str">
        <v>Floor Mounted</v>
      </c>
      <c r="AJ543" s="32" cm="1">
        <f t="array" ref="AJ543:AK543">IFERROR(TRANSPOSE(_xlfn._xlws.SORT(_xlfn.UNIQUE(_xlfn._xlws.FILTER(idTable[[Equipment Size]:[Equipment Size]],(idTable[[Asset Category]:[Asset Category]]=$N543)* (idTable[[Sub System Type]:[Sub System Type]]=$O543)*(idTable[[Sub System Class]:[Sub System Class]]=$P543))))),"")</f>
        <v>1000</v>
      </c>
      <c r="AK543" s="32">
        <v>2000</v>
      </c>
      <c r="BG543" s="32"/>
    </row>
    <row r="544" spans="1:59" x14ac:dyDescent="0.3">
      <c r="A544" s="32" t="s">
        <v>396</v>
      </c>
      <c r="B544" s="23" t="s">
        <v>5227</v>
      </c>
      <c r="C544" s="23" t="s">
        <v>81</v>
      </c>
      <c r="D544" s="23" t="s">
        <v>398</v>
      </c>
      <c r="E544" s="23" t="s">
        <v>90</v>
      </c>
      <c r="F544" s="23" t="s">
        <v>5236</v>
      </c>
      <c r="G544" s="23" t="s">
        <v>5253</v>
      </c>
      <c r="H544" s="23" t="s">
        <v>5265</v>
      </c>
      <c r="I544" s="61">
        <v>4</v>
      </c>
      <c r="J544" s="61" t="s">
        <v>1649</v>
      </c>
      <c r="K544" s="70">
        <f t="shared" si="21"/>
        <v>0.31857696000000002</v>
      </c>
      <c r="L544" s="23">
        <v>6000</v>
      </c>
      <c r="M5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4" s="23" t="s">
        <v>2530</v>
      </c>
      <c r="O544" s="23" t="s">
        <v>1859</v>
      </c>
      <c r="P544" s="23" t="s">
        <v>1891</v>
      </c>
      <c r="Q544" s="23">
        <v>1000</v>
      </c>
      <c r="R5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4" s="77">
        <v>44986</v>
      </c>
      <c r="U544" s="23">
        <v>1</v>
      </c>
      <c r="V544" s="23" t="s">
        <v>5801</v>
      </c>
      <c r="W544" s="23" t="s">
        <v>5802</v>
      </c>
      <c r="Z544" s="10"/>
      <c r="AA544" s="32" t="str" cm="1">
        <f t="array" ref="AA544:AB544">IFERROR(TRANSPOSE(_xlfn._xlws.SORT(_xlfn.UNIQUE(_xlfn._xlws.FILTER(idTable[[Sub System Class]:[Sub System Class]],(idTable[[Asset Category]:[Asset Category]]=$N544)* (idTable[[Sub System Type]:[Sub System Type]]=$O544))))),"")</f>
        <v>Ceiling Mounted</v>
      </c>
      <c r="AB544" s="32" t="str">
        <v>Floor Mounted</v>
      </c>
      <c r="AJ544" s="32" cm="1">
        <f t="array" ref="AJ544:AK544">IFERROR(TRANSPOSE(_xlfn._xlws.SORT(_xlfn.UNIQUE(_xlfn._xlws.FILTER(idTable[[Equipment Size]:[Equipment Size]],(idTable[[Asset Category]:[Asset Category]]=$N544)* (idTable[[Sub System Type]:[Sub System Type]]=$O544)*(idTable[[Sub System Class]:[Sub System Class]]=$P544))))),"")</f>
        <v>1000</v>
      </c>
      <c r="AK544" s="32">
        <v>2000</v>
      </c>
      <c r="BG544" s="32"/>
    </row>
    <row r="545" spans="1:59" x14ac:dyDescent="0.3">
      <c r="A545" s="32" t="s">
        <v>396</v>
      </c>
      <c r="B545" s="23" t="s">
        <v>5228</v>
      </c>
      <c r="C545" s="23" t="s">
        <v>81</v>
      </c>
      <c r="D545" s="23" t="s">
        <v>398</v>
      </c>
      <c r="E545" s="23" t="s">
        <v>90</v>
      </c>
      <c r="F545" s="23" t="s">
        <v>5236</v>
      </c>
      <c r="G545" s="23" t="s">
        <v>5266</v>
      </c>
      <c r="H545" s="23" t="s">
        <v>5267</v>
      </c>
      <c r="I545" s="61">
        <v>2.5</v>
      </c>
      <c r="J545" s="61" t="s">
        <v>1649</v>
      </c>
      <c r="K545" s="70">
        <f>(208*0.6*0.9)*1.34/1000</f>
        <v>0.1505088</v>
      </c>
      <c r="L545" s="23">
        <v>6000</v>
      </c>
      <c r="M5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5" s="23" t="s">
        <v>2530</v>
      </c>
      <c r="O545" s="23" t="s">
        <v>1859</v>
      </c>
      <c r="P545" s="23" t="s">
        <v>1891</v>
      </c>
      <c r="Q545" s="23">
        <v>1000</v>
      </c>
      <c r="R5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5" s="77">
        <v>44986</v>
      </c>
      <c r="U545" s="23">
        <v>1</v>
      </c>
      <c r="V545" s="23" t="s">
        <v>5749</v>
      </c>
      <c r="W545" s="23" t="s">
        <v>5875</v>
      </c>
      <c r="Z545" s="10"/>
      <c r="AA545" s="32" t="str" cm="1">
        <f t="array" ref="AA545:AB545">IFERROR(TRANSPOSE(_xlfn._xlws.SORT(_xlfn.UNIQUE(_xlfn._xlws.FILTER(idTable[[Sub System Class]:[Sub System Class]],(idTable[[Asset Category]:[Asset Category]]=$N545)* (idTable[[Sub System Type]:[Sub System Type]]=$O545))))),"")</f>
        <v>Ceiling Mounted</v>
      </c>
      <c r="AB545" s="32" t="str">
        <v>Floor Mounted</v>
      </c>
      <c r="AJ545" s="32" cm="1">
        <f t="array" ref="AJ545:AK545">IFERROR(TRANSPOSE(_xlfn._xlws.SORT(_xlfn.UNIQUE(_xlfn._xlws.FILTER(idTable[[Equipment Size]:[Equipment Size]],(idTable[[Asset Category]:[Asset Category]]=$N545)* (idTable[[Sub System Type]:[Sub System Type]]=$O545)*(idTable[[Sub System Class]:[Sub System Class]]=$P545))))),"")</f>
        <v>1000</v>
      </c>
      <c r="AK545" s="32">
        <v>2000</v>
      </c>
      <c r="BG545" s="32"/>
    </row>
    <row r="546" spans="1:59" x14ac:dyDescent="0.3">
      <c r="A546" s="32" t="s">
        <v>396</v>
      </c>
      <c r="B546" s="63" t="s">
        <v>5229</v>
      </c>
      <c r="C546" s="23" t="s">
        <v>81</v>
      </c>
      <c r="D546" s="23" t="s">
        <v>398</v>
      </c>
      <c r="E546" s="23" t="s">
        <v>90</v>
      </c>
      <c r="F546" s="23" t="s">
        <v>5236</v>
      </c>
      <c r="G546" s="23" t="s">
        <v>5270</v>
      </c>
      <c r="H546" s="23" t="s">
        <v>5271</v>
      </c>
      <c r="I546" s="61">
        <v>2</v>
      </c>
      <c r="J546" s="61" t="s">
        <v>1649</v>
      </c>
      <c r="K546" s="70">
        <f>(208*0.6*0.9)*1.34/1000</f>
        <v>0.1505088</v>
      </c>
      <c r="L546" s="23">
        <v>6000</v>
      </c>
      <c r="M5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6" s="23" t="s">
        <v>2530</v>
      </c>
      <c r="O546" s="23" t="s">
        <v>1859</v>
      </c>
      <c r="P546" s="23" t="s">
        <v>1891</v>
      </c>
      <c r="Q546" s="23">
        <v>1000</v>
      </c>
      <c r="R5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6" s="77">
        <v>44986</v>
      </c>
      <c r="U546" s="23">
        <v>1</v>
      </c>
      <c r="V546" s="23" t="s">
        <v>5788</v>
      </c>
      <c r="W546" s="23" t="s">
        <v>5874</v>
      </c>
      <c r="Z546" s="10"/>
      <c r="AA546" s="32" t="str" cm="1">
        <f t="array" ref="AA546:AB546">IFERROR(TRANSPOSE(_xlfn._xlws.SORT(_xlfn.UNIQUE(_xlfn._xlws.FILTER(idTable[[Sub System Class]:[Sub System Class]],(idTable[[Asset Category]:[Asset Category]]=$N546)* (idTable[[Sub System Type]:[Sub System Type]]=$O546))))),"")</f>
        <v>Ceiling Mounted</v>
      </c>
      <c r="AB546" s="32" t="str">
        <v>Floor Mounted</v>
      </c>
      <c r="AJ546" s="32" cm="1">
        <f t="array" ref="AJ546:AK546">IFERROR(TRANSPOSE(_xlfn._xlws.SORT(_xlfn.UNIQUE(_xlfn._xlws.FILTER(idTable[[Equipment Size]:[Equipment Size]],(idTable[[Asset Category]:[Asset Category]]=$N546)* (idTable[[Sub System Type]:[Sub System Type]]=$O546)*(idTable[[Sub System Class]:[Sub System Class]]=$P546))))),"")</f>
        <v>1000</v>
      </c>
      <c r="AK546" s="32">
        <v>2000</v>
      </c>
      <c r="BG546" s="32"/>
    </row>
    <row r="547" spans="1:59" x14ac:dyDescent="0.3">
      <c r="A547" s="32" t="s">
        <v>396</v>
      </c>
      <c r="B547" s="23" t="s">
        <v>5230</v>
      </c>
      <c r="C547" s="23" t="s">
        <v>81</v>
      </c>
      <c r="D547" s="23" t="s">
        <v>398</v>
      </c>
      <c r="E547" s="23" t="s">
        <v>90</v>
      </c>
      <c r="F547" s="23" t="s">
        <v>5236</v>
      </c>
      <c r="G547" s="23" t="s">
        <v>5253</v>
      </c>
      <c r="H547" s="23" t="s">
        <v>5274</v>
      </c>
      <c r="I547" s="61">
        <v>4</v>
      </c>
      <c r="J547" s="61" t="s">
        <v>1649</v>
      </c>
      <c r="K547" s="70">
        <f t="shared" ref="K547:K550" si="22">(208*1.27*0.9)*1.34/1000</f>
        <v>0.31857696000000002</v>
      </c>
      <c r="L547" s="23">
        <v>6000</v>
      </c>
      <c r="M5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7" s="23" t="s">
        <v>2530</v>
      </c>
      <c r="O547" s="23" t="s">
        <v>1859</v>
      </c>
      <c r="P547" s="23" t="s">
        <v>1891</v>
      </c>
      <c r="Q547" s="23">
        <v>1000</v>
      </c>
      <c r="R5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7" s="77">
        <v>44986</v>
      </c>
      <c r="U547" s="23">
        <v>1</v>
      </c>
      <c r="V547" s="23" t="s">
        <v>5795</v>
      </c>
      <c r="W547" s="23" t="s">
        <v>5792</v>
      </c>
      <c r="Z547" s="10"/>
      <c r="AA547" s="32" t="str" cm="1">
        <f t="array" ref="AA547:AB547">IFERROR(TRANSPOSE(_xlfn._xlws.SORT(_xlfn.UNIQUE(_xlfn._xlws.FILTER(idTable[[Sub System Class]:[Sub System Class]],(idTable[[Asset Category]:[Asset Category]]=$N547)* (idTable[[Sub System Type]:[Sub System Type]]=$O547))))),"")</f>
        <v>Ceiling Mounted</v>
      </c>
      <c r="AB547" s="32" t="str">
        <v>Floor Mounted</v>
      </c>
      <c r="AJ547" s="32" cm="1">
        <f t="array" ref="AJ547:AK547">IFERROR(TRANSPOSE(_xlfn._xlws.SORT(_xlfn.UNIQUE(_xlfn._xlws.FILTER(idTable[[Equipment Size]:[Equipment Size]],(idTable[[Asset Category]:[Asset Category]]=$N547)* (idTable[[Sub System Type]:[Sub System Type]]=$O547)*(idTable[[Sub System Class]:[Sub System Class]]=$P547))))),"")</f>
        <v>1000</v>
      </c>
      <c r="AK547" s="32">
        <v>2000</v>
      </c>
      <c r="BG547" s="32"/>
    </row>
    <row r="548" spans="1:59" x14ac:dyDescent="0.3">
      <c r="A548" s="32" t="s">
        <v>396</v>
      </c>
      <c r="B548" s="23" t="s">
        <v>5231</v>
      </c>
      <c r="C548" s="23" t="s">
        <v>81</v>
      </c>
      <c r="D548" s="23" t="s">
        <v>398</v>
      </c>
      <c r="E548" s="23" t="s">
        <v>90</v>
      </c>
      <c r="F548" s="23" t="s">
        <v>5236</v>
      </c>
      <c r="G548" s="23" t="s">
        <v>5253</v>
      </c>
      <c r="H548" s="23" t="s">
        <v>5275</v>
      </c>
      <c r="I548" s="61">
        <v>4</v>
      </c>
      <c r="J548" s="61" t="s">
        <v>1649</v>
      </c>
      <c r="K548" s="70">
        <f t="shared" si="22"/>
        <v>0.31857696000000002</v>
      </c>
      <c r="L548" s="23">
        <v>6000</v>
      </c>
      <c r="M5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8" s="23" t="s">
        <v>2530</v>
      </c>
      <c r="O548" s="23" t="s">
        <v>1859</v>
      </c>
      <c r="P548" s="23" t="s">
        <v>1891</v>
      </c>
      <c r="Q548" s="23">
        <v>1000</v>
      </c>
      <c r="R5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8" s="77">
        <v>44986</v>
      </c>
      <c r="U548" s="23">
        <v>1</v>
      </c>
      <c r="V548" s="23" t="s">
        <v>5788</v>
      </c>
      <c r="W548" s="23" t="s">
        <v>5792</v>
      </c>
      <c r="Z548" s="10"/>
      <c r="AA548" s="32" t="str" cm="1">
        <f t="array" ref="AA548:AB548">IFERROR(TRANSPOSE(_xlfn._xlws.SORT(_xlfn.UNIQUE(_xlfn._xlws.FILTER(idTable[[Sub System Class]:[Sub System Class]],(idTable[[Asset Category]:[Asset Category]]=$N548)* (idTable[[Sub System Type]:[Sub System Type]]=$O548))))),"")</f>
        <v>Ceiling Mounted</v>
      </c>
      <c r="AB548" s="32" t="str">
        <v>Floor Mounted</v>
      </c>
      <c r="AJ548" s="32" cm="1">
        <f t="array" ref="AJ548:AK548">IFERROR(TRANSPOSE(_xlfn._xlws.SORT(_xlfn.UNIQUE(_xlfn._xlws.FILTER(idTable[[Equipment Size]:[Equipment Size]],(idTable[[Asset Category]:[Asset Category]]=$N548)* (idTable[[Sub System Type]:[Sub System Type]]=$O548)*(idTable[[Sub System Class]:[Sub System Class]]=$P548))))),"")</f>
        <v>1000</v>
      </c>
      <c r="AK548" s="32">
        <v>2000</v>
      </c>
      <c r="BG548" s="32"/>
    </row>
    <row r="549" spans="1:59" x14ac:dyDescent="0.3">
      <c r="A549" s="32" t="s">
        <v>396</v>
      </c>
      <c r="B549" s="23" t="s">
        <v>5232</v>
      </c>
      <c r="C549" s="23" t="s">
        <v>81</v>
      </c>
      <c r="D549" s="23" t="s">
        <v>398</v>
      </c>
      <c r="E549" s="23" t="s">
        <v>90</v>
      </c>
      <c r="F549" s="23" t="s">
        <v>5236</v>
      </c>
      <c r="G549" s="23" t="s">
        <v>5253</v>
      </c>
      <c r="H549" s="23" t="s">
        <v>5276</v>
      </c>
      <c r="I549" s="61">
        <v>4</v>
      </c>
      <c r="J549" s="61" t="s">
        <v>1649</v>
      </c>
      <c r="K549" s="70">
        <f t="shared" si="22"/>
        <v>0.31857696000000002</v>
      </c>
      <c r="L549" s="23">
        <v>6000</v>
      </c>
      <c r="M5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49" s="23" t="s">
        <v>2530</v>
      </c>
      <c r="O549" s="23" t="s">
        <v>1859</v>
      </c>
      <c r="P549" s="23" t="s">
        <v>1891</v>
      </c>
      <c r="Q549" s="23">
        <v>1000</v>
      </c>
      <c r="R5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4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49" s="77">
        <v>44986</v>
      </c>
      <c r="U549" s="23">
        <v>1</v>
      </c>
      <c r="V549" s="23" t="s">
        <v>5788</v>
      </c>
      <c r="W549" s="23" t="s">
        <v>5792</v>
      </c>
      <c r="Z549" s="10"/>
      <c r="AA549" s="32" t="str" cm="1">
        <f t="array" ref="AA549:AB549">IFERROR(TRANSPOSE(_xlfn._xlws.SORT(_xlfn.UNIQUE(_xlfn._xlws.FILTER(idTable[[Sub System Class]:[Sub System Class]],(idTable[[Asset Category]:[Asset Category]]=$N549)* (idTable[[Sub System Type]:[Sub System Type]]=$O549))))),"")</f>
        <v>Ceiling Mounted</v>
      </c>
      <c r="AB549" s="32" t="str">
        <v>Floor Mounted</v>
      </c>
      <c r="AJ549" s="32" cm="1">
        <f t="array" ref="AJ549:AK549">IFERROR(TRANSPOSE(_xlfn._xlws.SORT(_xlfn.UNIQUE(_xlfn._xlws.FILTER(idTable[[Equipment Size]:[Equipment Size]],(idTable[[Asset Category]:[Asset Category]]=$N549)* (idTable[[Sub System Type]:[Sub System Type]]=$O549)*(idTable[[Sub System Class]:[Sub System Class]]=$P549))))),"")</f>
        <v>1000</v>
      </c>
      <c r="AK549" s="32">
        <v>2000</v>
      </c>
      <c r="BG549" s="32"/>
    </row>
    <row r="550" spans="1:59" x14ac:dyDescent="0.3">
      <c r="A550" s="32" t="s">
        <v>396</v>
      </c>
      <c r="B550" s="63" t="s">
        <v>5233</v>
      </c>
      <c r="C550" s="23" t="s">
        <v>81</v>
      </c>
      <c r="D550" s="23" t="s">
        <v>398</v>
      </c>
      <c r="E550" s="23" t="s">
        <v>90</v>
      </c>
      <c r="F550" s="23" t="s">
        <v>5236</v>
      </c>
      <c r="G550" s="23" t="s">
        <v>5253</v>
      </c>
      <c r="H550" s="23" t="s">
        <v>5277</v>
      </c>
      <c r="I550" s="61">
        <v>4</v>
      </c>
      <c r="J550" s="61" t="s">
        <v>1649</v>
      </c>
      <c r="K550" s="70">
        <f t="shared" si="22"/>
        <v>0.31857696000000002</v>
      </c>
      <c r="L550" s="23">
        <v>6000</v>
      </c>
      <c r="M5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50" s="23" t="s">
        <v>2530</v>
      </c>
      <c r="O550" s="23" t="s">
        <v>1859</v>
      </c>
      <c r="P550" s="23" t="s">
        <v>1891</v>
      </c>
      <c r="Q550" s="23">
        <v>1000</v>
      </c>
      <c r="R5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0" s="77">
        <v>44986</v>
      </c>
      <c r="U550" s="23">
        <v>1</v>
      </c>
      <c r="V550" s="23" t="s">
        <v>5788</v>
      </c>
      <c r="W550" s="23" t="s">
        <v>5792</v>
      </c>
      <c r="Z550" s="10"/>
      <c r="AA550" s="32" t="str" cm="1">
        <f t="array" ref="AA550:AB550">IFERROR(TRANSPOSE(_xlfn._xlws.SORT(_xlfn.UNIQUE(_xlfn._xlws.FILTER(idTable[[Sub System Class]:[Sub System Class]],(idTable[[Asset Category]:[Asset Category]]=$N550)* (idTable[[Sub System Type]:[Sub System Type]]=$O550))))),"")</f>
        <v>Ceiling Mounted</v>
      </c>
      <c r="AB550" s="32" t="str">
        <v>Floor Mounted</v>
      </c>
      <c r="AJ550" s="32" cm="1">
        <f t="array" ref="AJ550:AK550">IFERROR(TRANSPOSE(_xlfn._xlws.SORT(_xlfn.UNIQUE(_xlfn._xlws.FILTER(idTable[[Equipment Size]:[Equipment Size]],(idTable[[Asset Category]:[Asset Category]]=$N550)* (idTable[[Sub System Type]:[Sub System Type]]=$O550)*(idTable[[Sub System Class]:[Sub System Class]]=$P550))))),"")</f>
        <v>1000</v>
      </c>
      <c r="AK550" s="32">
        <v>2000</v>
      </c>
      <c r="BG550" s="32"/>
    </row>
    <row r="551" spans="1:59" x14ac:dyDescent="0.3">
      <c r="A551" s="32" t="s">
        <v>396</v>
      </c>
      <c r="B551" s="23" t="s">
        <v>5234</v>
      </c>
      <c r="C551" s="23" t="s">
        <v>81</v>
      </c>
      <c r="D551" s="23" t="s">
        <v>398</v>
      </c>
      <c r="E551" s="23" t="s">
        <v>90</v>
      </c>
      <c r="F551" s="23" t="s">
        <v>5236</v>
      </c>
      <c r="G551" s="23" t="s">
        <v>5279</v>
      </c>
      <c r="H551" s="23" t="s">
        <v>5280</v>
      </c>
      <c r="I551" s="61">
        <v>3</v>
      </c>
      <c r="J551" s="61" t="s">
        <v>1649</v>
      </c>
      <c r="K551" s="70">
        <f>(208*1.22*0.9)*1.34/1000</f>
        <v>0.30603456000000001</v>
      </c>
      <c r="L551" s="23">
        <v>6000</v>
      </c>
      <c r="M5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51" s="23" t="s">
        <v>2530</v>
      </c>
      <c r="O551" s="23" t="s">
        <v>1859</v>
      </c>
      <c r="P551" s="23" t="s">
        <v>1891</v>
      </c>
      <c r="Q551" s="23">
        <v>1000</v>
      </c>
      <c r="R5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1" s="77">
        <v>44986</v>
      </c>
      <c r="U551" s="23">
        <v>1</v>
      </c>
      <c r="V551" s="23" t="s">
        <v>5749</v>
      </c>
      <c r="W551" s="23" t="s">
        <v>5794</v>
      </c>
      <c r="Z551" s="10"/>
      <c r="AA551" s="32" t="str" cm="1">
        <f t="array" ref="AA551:AB551">IFERROR(TRANSPOSE(_xlfn._xlws.SORT(_xlfn.UNIQUE(_xlfn._xlws.FILTER(idTable[[Sub System Class]:[Sub System Class]],(idTable[[Asset Category]:[Asset Category]]=$N551)* (idTable[[Sub System Type]:[Sub System Type]]=$O551))))),"")</f>
        <v>Ceiling Mounted</v>
      </c>
      <c r="AB551" s="32" t="str">
        <v>Floor Mounted</v>
      </c>
      <c r="AJ551" s="32" cm="1">
        <f t="array" ref="AJ551:AK551">IFERROR(TRANSPOSE(_xlfn._xlws.SORT(_xlfn.UNIQUE(_xlfn._xlws.FILTER(idTable[[Equipment Size]:[Equipment Size]],(idTable[[Asset Category]:[Asset Category]]=$N551)* (idTable[[Sub System Type]:[Sub System Type]]=$O551)*(idTable[[Sub System Class]:[Sub System Class]]=$P551))))),"")</f>
        <v>1000</v>
      </c>
      <c r="AK551" s="32">
        <v>2000</v>
      </c>
      <c r="BG551" s="32"/>
    </row>
    <row r="552" spans="1:59" x14ac:dyDescent="0.3">
      <c r="A552" s="32" t="s">
        <v>396</v>
      </c>
      <c r="B552" s="23" t="s">
        <v>5235</v>
      </c>
      <c r="C552" s="23" t="s">
        <v>81</v>
      </c>
      <c r="D552" s="23" t="s">
        <v>398</v>
      </c>
      <c r="E552" s="23" t="s">
        <v>90</v>
      </c>
      <c r="F552" s="23" t="s">
        <v>5236</v>
      </c>
      <c r="G552" s="23" t="s">
        <v>5279</v>
      </c>
      <c r="H552" s="23" t="s">
        <v>5281</v>
      </c>
      <c r="I552" s="61">
        <v>3</v>
      </c>
      <c r="J552" s="61" t="s">
        <v>1649</v>
      </c>
      <c r="K552" s="70">
        <f>(208*1.22*0.9)*1.34/1000</f>
        <v>0.30603456000000001</v>
      </c>
      <c r="L552" s="23">
        <v>6000</v>
      </c>
      <c r="M5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52" s="23" t="s">
        <v>2530</v>
      </c>
      <c r="O552" s="23" t="s">
        <v>1859</v>
      </c>
      <c r="P552" s="23" t="s">
        <v>1891</v>
      </c>
      <c r="Q552" s="23">
        <v>1000</v>
      </c>
      <c r="R5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2" s="77">
        <v>44986</v>
      </c>
      <c r="U552" s="23">
        <v>1</v>
      </c>
      <c r="V552" s="23" t="s">
        <v>5749</v>
      </c>
      <c r="W552" s="23" t="s">
        <v>5794</v>
      </c>
      <c r="Z552" s="10"/>
      <c r="AA552" s="32" t="str" cm="1">
        <f t="array" ref="AA552:AB552">IFERROR(TRANSPOSE(_xlfn._xlws.SORT(_xlfn.UNIQUE(_xlfn._xlws.FILTER(idTable[[Sub System Class]:[Sub System Class]],(idTable[[Asset Category]:[Asset Category]]=$N552)* (idTable[[Sub System Type]:[Sub System Type]]=$O552))))),"")</f>
        <v>Ceiling Mounted</v>
      </c>
      <c r="AB552" s="32" t="str">
        <v>Floor Mounted</v>
      </c>
      <c r="AJ552" s="32" cm="1">
        <f t="array" ref="AJ552:AK552">IFERROR(TRANSPOSE(_xlfn._xlws.SORT(_xlfn.UNIQUE(_xlfn._xlws.FILTER(idTable[[Equipment Size]:[Equipment Size]],(idTable[[Asset Category]:[Asset Category]]=$N552)* (idTable[[Sub System Type]:[Sub System Type]]=$O552)*(idTable[[Sub System Class]:[Sub System Class]]=$P552))))),"")</f>
        <v>1000</v>
      </c>
      <c r="AK552" s="32">
        <v>2000</v>
      </c>
      <c r="BG552" s="32"/>
    </row>
    <row r="553" spans="1:59" x14ac:dyDescent="0.3">
      <c r="A553" s="32" t="s">
        <v>396</v>
      </c>
      <c r="B553" s="23" t="s">
        <v>525</v>
      </c>
      <c r="C553" s="23" t="s">
        <v>81</v>
      </c>
      <c r="D553" s="23" t="s">
        <v>398</v>
      </c>
      <c r="E553" s="23" t="s">
        <v>90</v>
      </c>
      <c r="F553" s="23" t="s">
        <v>5236</v>
      </c>
      <c r="G553" s="23" t="s">
        <v>5251</v>
      </c>
      <c r="H553" s="23" t="s">
        <v>5282</v>
      </c>
      <c r="I553" s="61">
        <v>8</v>
      </c>
      <c r="J553" s="61" t="s">
        <v>1649</v>
      </c>
      <c r="K553" s="70">
        <f>(208*8.2*0.9)*1.34/1000</f>
        <v>2.0569536000000004</v>
      </c>
      <c r="L553" s="23">
        <v>6000</v>
      </c>
      <c r="M5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53" s="23" t="s">
        <v>2530</v>
      </c>
      <c r="O553" s="23" t="s">
        <v>1859</v>
      </c>
      <c r="P553" s="23" t="s">
        <v>1891</v>
      </c>
      <c r="Q553" s="23">
        <v>1000</v>
      </c>
      <c r="R5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3" s="77">
        <v>44986</v>
      </c>
      <c r="U553" s="23">
        <v>2</v>
      </c>
      <c r="V553" s="23" t="s">
        <v>433</v>
      </c>
      <c r="W553" s="23" t="s">
        <v>526</v>
      </c>
      <c r="Z553" s="10"/>
      <c r="AA553" s="32" t="str" cm="1">
        <f t="array" ref="AA553:AB553">IFERROR(TRANSPOSE(_xlfn._xlws.SORT(_xlfn.UNIQUE(_xlfn._xlws.FILTER(idTable[[Sub System Class]:[Sub System Class]],(idTable[[Asset Category]:[Asset Category]]=$N553)* (idTable[[Sub System Type]:[Sub System Type]]=$O553))))),"")</f>
        <v>Ceiling Mounted</v>
      </c>
      <c r="AB553" s="32" t="str">
        <v>Floor Mounted</v>
      </c>
      <c r="AJ553" s="32" cm="1">
        <f t="array" ref="AJ553:AK553">IFERROR(TRANSPOSE(_xlfn._xlws.SORT(_xlfn.UNIQUE(_xlfn._xlws.FILTER(idTable[[Equipment Size]:[Equipment Size]],(idTable[[Asset Category]:[Asset Category]]=$N553)* (idTable[[Sub System Type]:[Sub System Type]]=$O553)*(idTable[[Sub System Class]:[Sub System Class]]=$P553))))),"")</f>
        <v>1000</v>
      </c>
      <c r="AK553" s="32">
        <v>2000</v>
      </c>
      <c r="BG553" s="32"/>
    </row>
    <row r="554" spans="1:59" x14ac:dyDescent="0.3">
      <c r="A554" s="32" t="s">
        <v>396</v>
      </c>
      <c r="B554" s="23" t="s">
        <v>527</v>
      </c>
      <c r="C554" s="23" t="s">
        <v>81</v>
      </c>
      <c r="D554" s="23" t="s">
        <v>398</v>
      </c>
      <c r="E554" s="23" t="s">
        <v>90</v>
      </c>
      <c r="F554" s="23" t="s">
        <v>5236</v>
      </c>
      <c r="G554" s="23" t="s">
        <v>5283</v>
      </c>
      <c r="H554" s="23" t="s">
        <v>5284</v>
      </c>
      <c r="I554" s="61">
        <v>3</v>
      </c>
      <c r="J554" s="61" t="s">
        <v>1649</v>
      </c>
      <c r="K554" s="70">
        <f>(208*1.22*0.9)*1.34/1000</f>
        <v>0.30603456000000001</v>
      </c>
      <c r="L554" s="23">
        <v>6000</v>
      </c>
      <c r="M5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54" s="23" t="s">
        <v>2530</v>
      </c>
      <c r="O554" s="23" t="s">
        <v>1859</v>
      </c>
      <c r="P554" s="23" t="s">
        <v>1891</v>
      </c>
      <c r="Q554" s="23">
        <v>1000</v>
      </c>
      <c r="R5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4" s="77">
        <v>44986</v>
      </c>
      <c r="U554" s="23">
        <v>2</v>
      </c>
      <c r="V554" s="23" t="s">
        <v>436</v>
      </c>
      <c r="W554" s="23" t="s">
        <v>528</v>
      </c>
      <c r="Z554" s="10"/>
      <c r="AA554" s="32" t="str" cm="1">
        <f t="array" ref="AA554:AB554">IFERROR(TRANSPOSE(_xlfn._xlws.SORT(_xlfn.UNIQUE(_xlfn._xlws.FILTER(idTable[[Sub System Class]:[Sub System Class]],(idTable[[Asset Category]:[Asset Category]]=$N554)* (idTable[[Sub System Type]:[Sub System Type]]=$O554))))),"")</f>
        <v>Ceiling Mounted</v>
      </c>
      <c r="AB554" s="32" t="str">
        <v>Floor Mounted</v>
      </c>
      <c r="AJ554" s="32" cm="1">
        <f t="array" ref="AJ554:AK554">IFERROR(TRANSPOSE(_xlfn._xlws.SORT(_xlfn.UNIQUE(_xlfn._xlws.FILTER(idTable[[Equipment Size]:[Equipment Size]],(idTable[[Asset Category]:[Asset Category]]=$N554)* (idTable[[Sub System Type]:[Sub System Type]]=$O554)*(idTable[[Sub System Class]:[Sub System Class]]=$P554))))),"")</f>
        <v>1000</v>
      </c>
      <c r="AK554" s="32">
        <v>2000</v>
      </c>
      <c r="BG554" s="32"/>
    </row>
    <row r="555" spans="1:59" x14ac:dyDescent="0.3">
      <c r="A555" s="32" t="s">
        <v>396</v>
      </c>
      <c r="B555" s="23" t="s">
        <v>529</v>
      </c>
      <c r="C555" s="23" t="s">
        <v>81</v>
      </c>
      <c r="D555" s="23" t="s">
        <v>398</v>
      </c>
      <c r="E555" s="23" t="s">
        <v>90</v>
      </c>
      <c r="F555" s="23" t="s">
        <v>5236</v>
      </c>
      <c r="G555" s="23" t="s">
        <v>5251</v>
      </c>
      <c r="H555" s="23" t="s">
        <v>5287</v>
      </c>
      <c r="I555" s="61">
        <v>8</v>
      </c>
      <c r="J555" s="61" t="s">
        <v>1649</v>
      </c>
      <c r="K555" s="70">
        <f t="shared" ref="K555:K557" si="23">(208*8.2*0.9)*1.34/1000</f>
        <v>2.0569536000000004</v>
      </c>
      <c r="L555" s="23">
        <v>6000</v>
      </c>
      <c r="M5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55" s="23" t="s">
        <v>2530</v>
      </c>
      <c r="O555" s="23" t="s">
        <v>1859</v>
      </c>
      <c r="P555" s="23" t="s">
        <v>1891</v>
      </c>
      <c r="Q555" s="23">
        <v>2000</v>
      </c>
      <c r="R5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5" s="77">
        <v>44986</v>
      </c>
      <c r="U555" s="23">
        <v>2</v>
      </c>
      <c r="V555" s="23" t="s">
        <v>433</v>
      </c>
      <c r="W555" s="23" t="s">
        <v>530</v>
      </c>
      <c r="Z555" s="10"/>
      <c r="AA555" s="32" t="str" cm="1">
        <f t="array" ref="AA555:AB555">IFERROR(TRANSPOSE(_xlfn._xlws.SORT(_xlfn.UNIQUE(_xlfn._xlws.FILTER(idTable[[Sub System Class]:[Sub System Class]],(idTable[[Asset Category]:[Asset Category]]=$N555)* (idTable[[Sub System Type]:[Sub System Type]]=$O555))))),"")</f>
        <v>Ceiling Mounted</v>
      </c>
      <c r="AB555" s="32" t="str">
        <v>Floor Mounted</v>
      </c>
      <c r="AJ555" s="32" cm="1">
        <f t="array" ref="AJ555:AK555">IFERROR(TRANSPOSE(_xlfn._xlws.SORT(_xlfn.UNIQUE(_xlfn._xlws.FILTER(idTable[[Equipment Size]:[Equipment Size]],(idTable[[Asset Category]:[Asset Category]]=$N555)* (idTable[[Sub System Type]:[Sub System Type]]=$O555)*(idTable[[Sub System Class]:[Sub System Class]]=$P555))))),"")</f>
        <v>1000</v>
      </c>
      <c r="AK555" s="32">
        <v>2000</v>
      </c>
      <c r="BG555" s="32"/>
    </row>
    <row r="556" spans="1:59" x14ac:dyDescent="0.3">
      <c r="A556" s="32" t="s">
        <v>396</v>
      </c>
      <c r="B556" s="23" t="s">
        <v>531</v>
      </c>
      <c r="C556" s="23" t="s">
        <v>81</v>
      </c>
      <c r="D556" s="23" t="s">
        <v>398</v>
      </c>
      <c r="E556" s="23" t="s">
        <v>90</v>
      </c>
      <c r="F556" s="23" t="s">
        <v>5236</v>
      </c>
      <c r="G556" s="23" t="s">
        <v>5251</v>
      </c>
      <c r="H556" s="23" t="s">
        <v>5292</v>
      </c>
      <c r="I556" s="61">
        <v>8</v>
      </c>
      <c r="J556" s="61" t="s">
        <v>1649</v>
      </c>
      <c r="K556" s="70">
        <f t="shared" si="23"/>
        <v>2.0569536000000004</v>
      </c>
      <c r="L556" s="23">
        <v>6000</v>
      </c>
      <c r="M5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56" s="23" t="s">
        <v>2530</v>
      </c>
      <c r="O556" s="23" t="s">
        <v>1859</v>
      </c>
      <c r="P556" s="23" t="s">
        <v>1891</v>
      </c>
      <c r="Q556" s="23">
        <v>2000</v>
      </c>
      <c r="R5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6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6" s="77">
        <v>44986</v>
      </c>
      <c r="U556" s="23">
        <v>2</v>
      </c>
      <c r="V556" s="23" t="s">
        <v>433</v>
      </c>
      <c r="W556" s="23" t="s">
        <v>530</v>
      </c>
      <c r="Z556" s="10"/>
      <c r="AA556" s="32" t="str" cm="1">
        <f t="array" ref="AA556:AB556">IFERROR(TRANSPOSE(_xlfn._xlws.SORT(_xlfn.UNIQUE(_xlfn._xlws.FILTER(idTable[[Sub System Class]:[Sub System Class]],(idTable[[Asset Category]:[Asset Category]]=$N556)* (idTable[[Sub System Type]:[Sub System Type]]=$O556))))),"")</f>
        <v>Ceiling Mounted</v>
      </c>
      <c r="AB556" s="32" t="str">
        <v>Floor Mounted</v>
      </c>
      <c r="AJ556" s="32" cm="1">
        <f t="array" ref="AJ556:AK556">IFERROR(TRANSPOSE(_xlfn._xlws.SORT(_xlfn.UNIQUE(_xlfn._xlws.FILTER(idTable[[Equipment Size]:[Equipment Size]],(idTable[[Asset Category]:[Asset Category]]=$N556)* (idTable[[Sub System Type]:[Sub System Type]]=$O556)*(idTable[[Sub System Class]:[Sub System Class]]=$P556))))),"")</f>
        <v>1000</v>
      </c>
      <c r="AK556" s="32">
        <v>2000</v>
      </c>
      <c r="BG556" s="32"/>
    </row>
    <row r="557" spans="1:59" x14ac:dyDescent="0.3">
      <c r="A557" s="32" t="s">
        <v>396</v>
      </c>
      <c r="B557" s="23" t="s">
        <v>532</v>
      </c>
      <c r="C557" s="23" t="s">
        <v>81</v>
      </c>
      <c r="D557" s="23" t="s">
        <v>398</v>
      </c>
      <c r="E557" s="23" t="s">
        <v>90</v>
      </c>
      <c r="F557" s="23" t="s">
        <v>5236</v>
      </c>
      <c r="G557" s="23" t="s">
        <v>5251</v>
      </c>
      <c r="H557" s="23" t="s">
        <v>5293</v>
      </c>
      <c r="I557" s="61">
        <v>8</v>
      </c>
      <c r="J557" s="61" t="s">
        <v>1649</v>
      </c>
      <c r="K557" s="70">
        <f t="shared" si="23"/>
        <v>2.0569536000000004</v>
      </c>
      <c r="L557" s="23">
        <v>6000</v>
      </c>
      <c r="M5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57" s="23" t="s">
        <v>2530</v>
      </c>
      <c r="O557" s="23" t="s">
        <v>1859</v>
      </c>
      <c r="P557" s="23" t="s">
        <v>1891</v>
      </c>
      <c r="Q557" s="23">
        <v>2000</v>
      </c>
      <c r="R5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7" s="77">
        <v>44986</v>
      </c>
      <c r="U557" s="23">
        <v>2</v>
      </c>
      <c r="V557" s="23" t="s">
        <v>433</v>
      </c>
      <c r="W557" s="23" t="s">
        <v>530</v>
      </c>
      <c r="Z557" s="10"/>
      <c r="AA557" s="32" t="str" cm="1">
        <f t="array" ref="AA557:AB557">IFERROR(TRANSPOSE(_xlfn._xlws.SORT(_xlfn.UNIQUE(_xlfn._xlws.FILTER(idTable[[Sub System Class]:[Sub System Class]],(idTable[[Asset Category]:[Asset Category]]=$N557)* (idTable[[Sub System Type]:[Sub System Type]]=$O557))))),"")</f>
        <v>Ceiling Mounted</v>
      </c>
      <c r="AB557" s="32" t="str">
        <v>Floor Mounted</v>
      </c>
      <c r="AJ557" s="32" cm="1">
        <f t="array" ref="AJ557:AK557">IFERROR(TRANSPOSE(_xlfn._xlws.SORT(_xlfn.UNIQUE(_xlfn._xlws.FILTER(idTable[[Equipment Size]:[Equipment Size]],(idTable[[Asset Category]:[Asset Category]]=$N557)* (idTable[[Sub System Type]:[Sub System Type]]=$O557)*(idTable[[Sub System Class]:[Sub System Class]]=$P557))))),"")</f>
        <v>1000</v>
      </c>
      <c r="AK557" s="32">
        <v>2000</v>
      </c>
      <c r="BG557" s="32"/>
    </row>
    <row r="558" spans="1:59" x14ac:dyDescent="0.3">
      <c r="A558" s="32" t="s">
        <v>396</v>
      </c>
      <c r="B558" s="23" t="s">
        <v>533</v>
      </c>
      <c r="C558" s="23" t="s">
        <v>81</v>
      </c>
      <c r="D558" s="23" t="s">
        <v>398</v>
      </c>
      <c r="E558" s="23" t="s">
        <v>90</v>
      </c>
      <c r="F558" s="23" t="s">
        <v>5236</v>
      </c>
      <c r="G558" s="23" t="s">
        <v>5253</v>
      </c>
      <c r="H558" s="23" t="s">
        <v>5294</v>
      </c>
      <c r="I558" s="61">
        <v>4</v>
      </c>
      <c r="J558" s="61" t="s">
        <v>1649</v>
      </c>
      <c r="K558" s="70">
        <f t="shared" ref="K558:K560" si="24">(208*1.27*0.9)*1.34/1000</f>
        <v>0.31857696000000002</v>
      </c>
      <c r="L558" s="23">
        <v>6000</v>
      </c>
      <c r="M5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58" s="23" t="s">
        <v>2530</v>
      </c>
      <c r="O558" s="23" t="s">
        <v>1859</v>
      </c>
      <c r="P558" s="23" t="s">
        <v>1891</v>
      </c>
      <c r="Q558" s="23">
        <v>1000</v>
      </c>
      <c r="R5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8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8" s="77">
        <v>44986</v>
      </c>
      <c r="U558" s="23">
        <v>2</v>
      </c>
      <c r="V558" s="23" t="s">
        <v>475</v>
      </c>
      <c r="W558" s="23" t="s">
        <v>492</v>
      </c>
      <c r="Z558" s="10"/>
      <c r="AA558" s="32" t="str" cm="1">
        <f t="array" ref="AA558:AB558">IFERROR(TRANSPOSE(_xlfn._xlws.SORT(_xlfn.UNIQUE(_xlfn._xlws.FILTER(idTable[[Sub System Class]:[Sub System Class]],(idTable[[Asset Category]:[Asset Category]]=$N558)* (idTable[[Sub System Type]:[Sub System Type]]=$O558))))),"")</f>
        <v>Ceiling Mounted</v>
      </c>
      <c r="AB558" s="32" t="str">
        <v>Floor Mounted</v>
      </c>
      <c r="AJ558" s="32" cm="1">
        <f t="array" ref="AJ558:AK558">IFERROR(TRANSPOSE(_xlfn._xlws.SORT(_xlfn.UNIQUE(_xlfn._xlws.FILTER(idTable[[Equipment Size]:[Equipment Size]],(idTable[[Asset Category]:[Asset Category]]=$N558)* (idTable[[Sub System Type]:[Sub System Type]]=$O558)*(idTable[[Sub System Class]:[Sub System Class]]=$P558))))),"")</f>
        <v>1000</v>
      </c>
      <c r="AK558" s="32">
        <v>2000</v>
      </c>
      <c r="BG558" s="32"/>
    </row>
    <row r="559" spans="1:59" x14ac:dyDescent="0.3">
      <c r="A559" s="32" t="s">
        <v>396</v>
      </c>
      <c r="B559" s="63" t="s">
        <v>534</v>
      </c>
      <c r="C559" s="23" t="s">
        <v>81</v>
      </c>
      <c r="D559" s="23" t="s">
        <v>398</v>
      </c>
      <c r="E559" s="23" t="s">
        <v>90</v>
      </c>
      <c r="F559" s="23" t="s">
        <v>5236</v>
      </c>
      <c r="G559" s="23" t="s">
        <v>5253</v>
      </c>
      <c r="H559" s="23" t="s">
        <v>5296</v>
      </c>
      <c r="I559" s="61">
        <v>4</v>
      </c>
      <c r="J559" s="61" t="s">
        <v>1649</v>
      </c>
      <c r="K559" s="70">
        <f t="shared" si="24"/>
        <v>0.31857696000000002</v>
      </c>
      <c r="L559" s="23">
        <v>6000</v>
      </c>
      <c r="M5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59" s="23" t="s">
        <v>2530</v>
      </c>
      <c r="O559" s="23" t="s">
        <v>1859</v>
      </c>
      <c r="P559" s="23" t="s">
        <v>1891</v>
      </c>
      <c r="Q559" s="23">
        <v>1000</v>
      </c>
      <c r="R5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59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59" s="77">
        <v>44986</v>
      </c>
      <c r="U559" s="23">
        <v>2</v>
      </c>
      <c r="V559" s="23" t="s">
        <v>475</v>
      </c>
      <c r="W559" s="23" t="s">
        <v>492</v>
      </c>
      <c r="Z559" s="10"/>
      <c r="AA559" s="32" t="str" cm="1">
        <f t="array" ref="AA559:AB559">IFERROR(TRANSPOSE(_xlfn._xlws.SORT(_xlfn.UNIQUE(_xlfn._xlws.FILTER(idTable[[Sub System Class]:[Sub System Class]],(idTable[[Asset Category]:[Asset Category]]=$N559)* (idTable[[Sub System Type]:[Sub System Type]]=$O559))))),"")</f>
        <v>Ceiling Mounted</v>
      </c>
      <c r="AB559" s="32" t="str">
        <v>Floor Mounted</v>
      </c>
      <c r="AJ559" s="32" cm="1">
        <f t="array" ref="AJ559:AK559">IFERROR(TRANSPOSE(_xlfn._xlws.SORT(_xlfn.UNIQUE(_xlfn._xlws.FILTER(idTable[[Equipment Size]:[Equipment Size]],(idTable[[Asset Category]:[Asset Category]]=$N559)* (idTable[[Sub System Type]:[Sub System Type]]=$O559)*(idTable[[Sub System Class]:[Sub System Class]]=$P559))))),"")</f>
        <v>1000</v>
      </c>
      <c r="AK559" s="32">
        <v>2000</v>
      </c>
      <c r="BG559" s="32"/>
    </row>
    <row r="560" spans="1:59" x14ac:dyDescent="0.3">
      <c r="A560" s="32" t="s">
        <v>396</v>
      </c>
      <c r="B560" s="23" t="s">
        <v>535</v>
      </c>
      <c r="C560" s="23" t="s">
        <v>81</v>
      </c>
      <c r="D560" s="23" t="s">
        <v>398</v>
      </c>
      <c r="E560" s="23" t="s">
        <v>90</v>
      </c>
      <c r="F560" s="23" t="s">
        <v>5236</v>
      </c>
      <c r="G560" s="23" t="s">
        <v>5253</v>
      </c>
      <c r="H560" s="23" t="s">
        <v>5295</v>
      </c>
      <c r="I560" s="61">
        <v>4</v>
      </c>
      <c r="J560" s="61" t="s">
        <v>1649</v>
      </c>
      <c r="K560" s="70">
        <f t="shared" si="24"/>
        <v>0.31857696000000002</v>
      </c>
      <c r="L560" s="23">
        <v>6000</v>
      </c>
      <c r="M5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60" s="23" t="s">
        <v>2530</v>
      </c>
      <c r="O560" s="23" t="s">
        <v>1859</v>
      </c>
      <c r="P560" s="23" t="s">
        <v>1891</v>
      </c>
      <c r="Q560" s="23">
        <v>1000</v>
      </c>
      <c r="R5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60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0" s="77">
        <v>44986</v>
      </c>
      <c r="U560" s="23">
        <v>2</v>
      </c>
      <c r="V560" s="23" t="s">
        <v>475</v>
      </c>
      <c r="W560" s="23" t="s">
        <v>488</v>
      </c>
      <c r="Z560" s="10"/>
      <c r="AA560" s="32" t="str" cm="1">
        <f t="array" ref="AA560:AB560">IFERROR(TRANSPOSE(_xlfn._xlws.SORT(_xlfn.UNIQUE(_xlfn._xlws.FILTER(idTable[[Sub System Class]:[Sub System Class]],(idTable[[Asset Category]:[Asset Category]]=$N560)* (idTable[[Sub System Type]:[Sub System Type]]=$O560))))),"")</f>
        <v>Ceiling Mounted</v>
      </c>
      <c r="AB560" s="32" t="str">
        <v>Floor Mounted</v>
      </c>
      <c r="AJ560" s="32" cm="1">
        <f t="array" ref="AJ560:AK560">IFERROR(TRANSPOSE(_xlfn._xlws.SORT(_xlfn.UNIQUE(_xlfn._xlws.FILTER(idTable[[Equipment Size]:[Equipment Size]],(idTable[[Asset Category]:[Asset Category]]=$N560)* (idTable[[Sub System Type]:[Sub System Type]]=$O560)*(idTable[[Sub System Class]:[Sub System Class]]=$P560))))),"")</f>
        <v>1000</v>
      </c>
      <c r="AK560" s="32">
        <v>2000</v>
      </c>
      <c r="BG560" s="32"/>
    </row>
    <row r="561" spans="1:59" x14ac:dyDescent="0.3">
      <c r="A561" s="32" t="s">
        <v>396</v>
      </c>
      <c r="B561" s="63" t="s">
        <v>5215</v>
      </c>
      <c r="C561" s="23" t="s">
        <v>81</v>
      </c>
      <c r="D561" s="23" t="s">
        <v>398</v>
      </c>
      <c r="E561" s="23" t="s">
        <v>90</v>
      </c>
      <c r="F561" s="23" t="s">
        <v>5236</v>
      </c>
      <c r="G561" s="23" t="s">
        <v>5279</v>
      </c>
      <c r="H561" s="23" t="s">
        <v>5297</v>
      </c>
      <c r="I561" s="61">
        <v>3</v>
      </c>
      <c r="J561" s="61" t="s">
        <v>1649</v>
      </c>
      <c r="K561" s="70">
        <f t="shared" ref="K561:K562" si="25">(208*1.22*0.9)/1000</f>
        <v>0.22838399999999998</v>
      </c>
      <c r="L561" s="23">
        <v>6000</v>
      </c>
      <c r="M5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61" s="23" t="s">
        <v>2530</v>
      </c>
      <c r="O561" s="23" t="s">
        <v>1859</v>
      </c>
      <c r="P561" s="23" t="s">
        <v>1891</v>
      </c>
      <c r="Q561" s="23">
        <v>1000</v>
      </c>
      <c r="R5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6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1" s="77">
        <v>44986</v>
      </c>
      <c r="U561" s="23">
        <v>2</v>
      </c>
      <c r="V561" s="23" t="s">
        <v>509</v>
      </c>
      <c r="W561" s="23" t="s">
        <v>5876</v>
      </c>
      <c r="Z561" s="10"/>
      <c r="AA561" s="32" t="str" cm="1">
        <f t="array" ref="AA561:AB561">IFERROR(TRANSPOSE(_xlfn._xlws.SORT(_xlfn.UNIQUE(_xlfn._xlws.FILTER(idTable[[Sub System Class]:[Sub System Class]],(idTable[[Asset Category]:[Asset Category]]=$N561)* (idTable[[Sub System Type]:[Sub System Type]]=$O561))))),"")</f>
        <v>Ceiling Mounted</v>
      </c>
      <c r="AB561" s="32" t="str">
        <v>Floor Mounted</v>
      </c>
      <c r="AJ561" s="32" cm="1">
        <f t="array" ref="AJ561:AK561">IFERROR(TRANSPOSE(_xlfn._xlws.SORT(_xlfn.UNIQUE(_xlfn._xlws.FILTER(idTable[[Equipment Size]:[Equipment Size]],(idTable[[Asset Category]:[Asset Category]]=$N561)* (idTable[[Sub System Type]:[Sub System Type]]=$O561)*(idTable[[Sub System Class]:[Sub System Class]]=$P561))))),"")</f>
        <v>1000</v>
      </c>
      <c r="AK561" s="32">
        <v>2000</v>
      </c>
      <c r="BG561" s="32"/>
    </row>
    <row r="562" spans="1:59" x14ac:dyDescent="0.3">
      <c r="A562" s="32" t="s">
        <v>396</v>
      </c>
      <c r="B562" s="23" t="s">
        <v>5216</v>
      </c>
      <c r="C562" s="23" t="s">
        <v>81</v>
      </c>
      <c r="D562" s="23" t="s">
        <v>398</v>
      </c>
      <c r="E562" s="23" t="s">
        <v>90</v>
      </c>
      <c r="F562" s="23" t="s">
        <v>5236</v>
      </c>
      <c r="G562" s="23" t="s">
        <v>5300</v>
      </c>
      <c r="H562" s="23" t="s">
        <v>5301</v>
      </c>
      <c r="I562" s="61">
        <v>2</v>
      </c>
      <c r="J562" s="61" t="s">
        <v>1649</v>
      </c>
      <c r="K562" s="70">
        <f t="shared" si="25"/>
        <v>0.22838399999999998</v>
      </c>
      <c r="L562" s="23">
        <v>6000</v>
      </c>
      <c r="M5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62" s="23" t="s">
        <v>2530</v>
      </c>
      <c r="O562" s="23" t="s">
        <v>1859</v>
      </c>
      <c r="P562" s="23" t="s">
        <v>1891</v>
      </c>
      <c r="Q562" s="23">
        <v>1000</v>
      </c>
      <c r="R5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6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2" s="77">
        <v>44986</v>
      </c>
      <c r="U562" s="23">
        <v>2</v>
      </c>
      <c r="V562" s="23" t="s">
        <v>509</v>
      </c>
      <c r="W562" s="23" t="s">
        <v>5877</v>
      </c>
      <c r="Z562" s="10"/>
      <c r="AA562" s="32" t="str" cm="1">
        <f t="array" ref="AA562:AB562">IFERROR(TRANSPOSE(_xlfn._xlws.SORT(_xlfn.UNIQUE(_xlfn._xlws.FILTER(idTable[[Sub System Class]:[Sub System Class]],(idTable[[Asset Category]:[Asset Category]]=$N562)* (idTable[[Sub System Type]:[Sub System Type]]=$O562))))),"")</f>
        <v>Ceiling Mounted</v>
      </c>
      <c r="AB562" s="32" t="str">
        <v>Floor Mounted</v>
      </c>
      <c r="AJ562" s="32" cm="1">
        <f t="array" ref="AJ562:AK562">IFERROR(TRANSPOSE(_xlfn._xlws.SORT(_xlfn.UNIQUE(_xlfn._xlws.FILTER(idTable[[Equipment Size]:[Equipment Size]],(idTable[[Asset Category]:[Asset Category]]=$N562)* (idTable[[Sub System Type]:[Sub System Type]]=$O562)*(idTable[[Sub System Class]:[Sub System Class]]=$P562))))),"")</f>
        <v>1000</v>
      </c>
      <c r="AK562" s="32">
        <v>2000</v>
      </c>
      <c r="BG562" s="32"/>
    </row>
    <row r="563" spans="1:59" x14ac:dyDescent="0.3">
      <c r="A563" s="32" t="s">
        <v>396</v>
      </c>
      <c r="B563" s="23" t="s">
        <v>5217</v>
      </c>
      <c r="C563" s="23" t="s">
        <v>81</v>
      </c>
      <c r="D563" s="23" t="s">
        <v>398</v>
      </c>
      <c r="E563" s="23" t="s">
        <v>90</v>
      </c>
      <c r="F563" s="23" t="s">
        <v>5236</v>
      </c>
      <c r="G563" s="23" t="s">
        <v>5251</v>
      </c>
      <c r="H563" s="23" t="s">
        <v>5302</v>
      </c>
      <c r="I563" s="61">
        <v>8</v>
      </c>
      <c r="J563" s="61" t="s">
        <v>1649</v>
      </c>
      <c r="K563" s="70">
        <f>(208*8.2*0.9)*1.34/1000</f>
        <v>2.0569536000000004</v>
      </c>
      <c r="L563" s="23">
        <v>6000</v>
      </c>
      <c r="M5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63" s="23" t="s">
        <v>2530</v>
      </c>
      <c r="O563" s="23" t="s">
        <v>1859</v>
      </c>
      <c r="P563" s="23" t="s">
        <v>1891</v>
      </c>
      <c r="Q563" s="23">
        <v>2000</v>
      </c>
      <c r="R5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6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3" s="77">
        <v>44986</v>
      </c>
      <c r="U563" s="23">
        <v>3</v>
      </c>
      <c r="V563" s="23" t="s">
        <v>433</v>
      </c>
      <c r="W563" s="23" t="s">
        <v>5878</v>
      </c>
      <c r="Z563" s="10"/>
      <c r="AA563" s="32" t="str" cm="1">
        <f t="array" ref="AA563:AB563">IFERROR(TRANSPOSE(_xlfn._xlws.SORT(_xlfn.UNIQUE(_xlfn._xlws.FILTER(idTable[[Sub System Class]:[Sub System Class]],(idTable[[Asset Category]:[Asset Category]]=$N563)* (idTable[[Sub System Type]:[Sub System Type]]=$O563))))),"")</f>
        <v>Ceiling Mounted</v>
      </c>
      <c r="AB563" s="32" t="str">
        <v>Floor Mounted</v>
      </c>
      <c r="AJ563" s="32" cm="1">
        <f t="array" ref="AJ563:AK563">IFERROR(TRANSPOSE(_xlfn._xlws.SORT(_xlfn.UNIQUE(_xlfn._xlws.FILTER(idTable[[Equipment Size]:[Equipment Size]],(idTable[[Asset Category]:[Asset Category]]=$N563)* (idTable[[Sub System Type]:[Sub System Type]]=$O563)*(idTable[[Sub System Class]:[Sub System Class]]=$P563))))),"")</f>
        <v>1000</v>
      </c>
      <c r="AK563" s="32">
        <v>2000</v>
      </c>
      <c r="BG563" s="32"/>
    </row>
    <row r="564" spans="1:59" x14ac:dyDescent="0.3">
      <c r="A564" s="32" t="s">
        <v>396</v>
      </c>
      <c r="B564" s="23" t="s">
        <v>5218</v>
      </c>
      <c r="C564" s="23" t="s">
        <v>81</v>
      </c>
      <c r="D564" s="23" t="s">
        <v>398</v>
      </c>
      <c r="E564" s="23" t="s">
        <v>90</v>
      </c>
      <c r="F564" s="23" t="s">
        <v>5236</v>
      </c>
      <c r="G564" s="23" t="s">
        <v>5241</v>
      </c>
      <c r="H564" s="23" t="s">
        <v>5303</v>
      </c>
      <c r="I564" s="61">
        <v>6</v>
      </c>
      <c r="J564" s="61" t="s">
        <v>1649</v>
      </c>
      <c r="K564" s="70">
        <f>(208*7.7*0.9)*1.34/1000</f>
        <v>1.9315296000000004</v>
      </c>
      <c r="L564" s="23">
        <v>6000</v>
      </c>
      <c r="M5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H-FCU-DX-CLG-2000</v>
      </c>
      <c r="N564" s="23" t="s">
        <v>2530</v>
      </c>
      <c r="O564" s="23" t="s">
        <v>1859</v>
      </c>
      <c r="P564" s="23" t="s">
        <v>1891</v>
      </c>
      <c r="Q564" s="23">
        <v>2000</v>
      </c>
      <c r="R5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6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4" s="77">
        <v>44986</v>
      </c>
      <c r="U564" s="23">
        <v>4</v>
      </c>
      <c r="V564" s="23" t="s">
        <v>433</v>
      </c>
      <c r="W564" s="23" t="s">
        <v>5879</v>
      </c>
      <c r="Z564" s="10"/>
      <c r="AA564" s="32" t="str" cm="1">
        <f t="array" ref="AA564:AB564">IFERROR(TRANSPOSE(_xlfn._xlws.SORT(_xlfn.UNIQUE(_xlfn._xlws.FILTER(idTable[[Sub System Class]:[Sub System Class]],(idTable[[Asset Category]:[Asset Category]]=$N564)* (idTable[[Sub System Type]:[Sub System Type]]=$O564))))),"")</f>
        <v>Ceiling Mounted</v>
      </c>
      <c r="AB564" s="32" t="str">
        <v>Floor Mounted</v>
      </c>
      <c r="AJ564" s="32" cm="1">
        <f t="array" ref="AJ564:AK564">IFERROR(TRANSPOSE(_xlfn._xlws.SORT(_xlfn.UNIQUE(_xlfn._xlws.FILTER(idTable[[Equipment Size]:[Equipment Size]],(idTable[[Asset Category]:[Asset Category]]=$N564)* (idTable[[Sub System Type]:[Sub System Type]]=$O564)*(idTable[[Sub System Class]:[Sub System Class]]=$P564))))),"")</f>
        <v>1000</v>
      </c>
      <c r="AK564" s="32">
        <v>2000</v>
      </c>
      <c r="BG564" s="32"/>
    </row>
    <row r="565" spans="1:59" x14ac:dyDescent="0.3">
      <c r="A565" s="32" t="s">
        <v>396</v>
      </c>
      <c r="B565" s="23" t="s">
        <v>5219</v>
      </c>
      <c r="C565" s="23" t="s">
        <v>81</v>
      </c>
      <c r="D565" s="23" t="s">
        <v>398</v>
      </c>
      <c r="E565" s="23" t="s">
        <v>90</v>
      </c>
      <c r="F565" s="23" t="s">
        <v>5236</v>
      </c>
      <c r="G565" s="23" t="s">
        <v>5304</v>
      </c>
      <c r="H565" s="23" t="s">
        <v>5305</v>
      </c>
      <c r="I565" s="61">
        <v>4.5</v>
      </c>
      <c r="J565" s="61" t="s">
        <v>1649</v>
      </c>
      <c r="K565" s="70">
        <f>(208*3.3*0.9)*1.34/1000</f>
        <v>0.82779840000000005</v>
      </c>
      <c r="L565" s="23">
        <v>6000</v>
      </c>
      <c r="M5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H-FCU-DX-CLG-1000</v>
      </c>
      <c r="N565" s="23" t="s">
        <v>2530</v>
      </c>
      <c r="O565" s="23" t="s">
        <v>1859</v>
      </c>
      <c r="P565" s="23" t="s">
        <v>1891</v>
      </c>
      <c r="Q565" s="23">
        <v>1000</v>
      </c>
      <c r="R5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65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5" s="77">
        <v>44986</v>
      </c>
      <c r="U565" s="23">
        <v>5</v>
      </c>
      <c r="V565" s="23" t="s">
        <v>433</v>
      </c>
      <c r="W565" s="23" t="s">
        <v>5880</v>
      </c>
      <c r="Z565" s="10"/>
      <c r="AA565" s="32" t="str" cm="1">
        <f t="array" ref="AA565:AB565">IFERROR(TRANSPOSE(_xlfn._xlws.SORT(_xlfn.UNIQUE(_xlfn._xlws.FILTER(idTable[[Sub System Class]:[Sub System Class]],(idTable[[Asset Category]:[Asset Category]]=$N565)* (idTable[[Sub System Type]:[Sub System Type]]=$O565))))),"")</f>
        <v>Ceiling Mounted</v>
      </c>
      <c r="AB565" s="32" t="str">
        <v>Floor Mounted</v>
      </c>
      <c r="AJ565" s="32" cm="1">
        <f t="array" ref="AJ565:AK565">IFERROR(TRANSPOSE(_xlfn._xlws.SORT(_xlfn.UNIQUE(_xlfn._xlws.FILTER(idTable[[Equipment Size]:[Equipment Size]],(idTable[[Asset Category]:[Asset Category]]=$N565)* (idTable[[Sub System Type]:[Sub System Type]]=$O565)*(idTable[[Sub System Class]:[Sub System Class]]=$P565))))),"")</f>
        <v>1000</v>
      </c>
      <c r="AK565" s="32">
        <v>2000</v>
      </c>
      <c r="BG565" s="32"/>
    </row>
    <row r="566" spans="1:59" s="59" customFormat="1" x14ac:dyDescent="0.3">
      <c r="A566" s="32" t="s">
        <v>431</v>
      </c>
      <c r="B566" s="23" t="s">
        <v>432</v>
      </c>
      <c r="C566" s="58" t="s">
        <v>5885</v>
      </c>
      <c r="D566" s="23" t="s">
        <v>198</v>
      </c>
      <c r="E566" s="73" t="s">
        <v>4962</v>
      </c>
      <c r="F566" s="23" t="s">
        <v>427</v>
      </c>
      <c r="G566" s="58" t="s">
        <v>5902</v>
      </c>
      <c r="H566" s="58"/>
      <c r="I566" s="58">
        <v>660</v>
      </c>
      <c r="J566" s="58" t="s">
        <v>583</v>
      </c>
      <c r="K566" s="58">
        <v>0</v>
      </c>
      <c r="L566" s="58">
        <v>6000</v>
      </c>
      <c r="M566" s="58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P-AC-AIR-RCV-15</v>
      </c>
      <c r="N566" s="58" t="s">
        <v>198</v>
      </c>
      <c r="O566" s="58" t="s">
        <v>1055</v>
      </c>
      <c r="P566" s="58" t="s">
        <v>1057</v>
      </c>
      <c r="Q566" s="58">
        <v>15</v>
      </c>
      <c r="R566" s="58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566" s="58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6" s="77">
        <v>44986</v>
      </c>
      <c r="U566" s="58">
        <v>2</v>
      </c>
      <c r="V566" s="58" t="s">
        <v>433</v>
      </c>
      <c r="W566" s="58" t="s">
        <v>434</v>
      </c>
      <c r="AA566" s="32" t="str" cm="1">
        <f t="array" ref="AA566:AB566">IFERROR(TRANSPOSE(_xlfn._xlws.SORT(_xlfn.UNIQUE(_xlfn._xlws.FILTER(idTable[[Sub System Class]:[Sub System Class]],(idTable[[Asset Category]:[Asset Category]]=$N566)* (idTable[[Sub System Type]:[Sub System Type]]=$O566))))),"")</f>
        <v>Receiver</v>
      </c>
      <c r="AB566" s="32" t="str">
        <v>Screw</v>
      </c>
      <c r="AC566" s="32"/>
      <c r="AD566" s="32"/>
      <c r="AE566" s="32"/>
      <c r="AF566" s="32"/>
      <c r="AG566" s="32"/>
      <c r="AH566" s="32"/>
      <c r="AI566" s="32"/>
      <c r="AJ566" s="32" cm="1">
        <f t="array" ref="AJ566:AN566">IFERROR(TRANSPOSE(_xlfn._xlws.SORT(_xlfn.UNIQUE(_xlfn._xlws.FILTER(idTable[[Equipment Size]:[Equipment Size]],(idTable[[Asset Category]:[Asset Category]]=$N566)* (idTable[[Sub System Type]:[Sub System Type]]=$O566)*(idTable[[Sub System Class]:[Sub System Class]]=$P566))))),"")</f>
        <v>5</v>
      </c>
      <c r="AK566" s="32">
        <v>15</v>
      </c>
      <c r="AL566" s="32">
        <v>50</v>
      </c>
      <c r="AM566" s="32">
        <v>100</v>
      </c>
      <c r="AN566" s="32">
        <v>250</v>
      </c>
      <c r="AO566" s="32"/>
      <c r="AP566" s="32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</row>
    <row r="567" spans="1:59" s="59" customFormat="1" x14ac:dyDescent="0.3">
      <c r="A567" s="32" t="s">
        <v>431</v>
      </c>
      <c r="B567" s="23" t="s">
        <v>432</v>
      </c>
      <c r="C567" s="58" t="s">
        <v>5885</v>
      </c>
      <c r="D567" s="23" t="s">
        <v>198</v>
      </c>
      <c r="E567" s="73" t="s">
        <v>4962</v>
      </c>
      <c r="F567" s="23" t="s">
        <v>427</v>
      </c>
      <c r="G567" s="58" t="s">
        <v>5902</v>
      </c>
      <c r="H567" s="58"/>
      <c r="I567" s="58">
        <v>400</v>
      </c>
      <c r="J567" s="58" t="s">
        <v>583</v>
      </c>
      <c r="K567" s="58">
        <v>0</v>
      </c>
      <c r="L567" s="58">
        <v>6000</v>
      </c>
      <c r="M567" s="58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P-AC-AIR-RCV-15</v>
      </c>
      <c r="N567" s="58" t="s">
        <v>198</v>
      </c>
      <c r="O567" s="58" t="s">
        <v>1055</v>
      </c>
      <c r="P567" s="58" t="s">
        <v>1057</v>
      </c>
      <c r="Q567" s="58">
        <v>15</v>
      </c>
      <c r="R567" s="58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567" s="58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7" s="77">
        <v>44986</v>
      </c>
      <c r="U567" s="58">
        <v>2</v>
      </c>
      <c r="V567" s="58" t="s">
        <v>433</v>
      </c>
      <c r="W567" s="58" t="s">
        <v>434</v>
      </c>
      <c r="AA567" s="32" t="str" cm="1">
        <f t="array" ref="AA567:AB567">IFERROR(TRANSPOSE(_xlfn._xlws.SORT(_xlfn.UNIQUE(_xlfn._xlws.FILTER(idTable[[Sub System Class]:[Sub System Class]],(idTable[[Asset Category]:[Asset Category]]=$N567)* (idTable[[Sub System Type]:[Sub System Type]]=$O567))))),"")</f>
        <v>Receiver</v>
      </c>
      <c r="AB567" s="32" t="str">
        <v>Screw</v>
      </c>
      <c r="AC567" s="32"/>
      <c r="AD567" s="32"/>
      <c r="AE567" s="32"/>
      <c r="AF567" s="32"/>
      <c r="AG567" s="32"/>
      <c r="AH567" s="32"/>
      <c r="AI567" s="32"/>
      <c r="AJ567" s="32" cm="1">
        <f t="array" ref="AJ567:AN567">IFERROR(TRANSPOSE(_xlfn._xlws.SORT(_xlfn.UNIQUE(_xlfn._xlws.FILTER(idTable[[Equipment Size]:[Equipment Size]],(idTable[[Asset Category]:[Asset Category]]=$N567)* (idTable[[Sub System Type]:[Sub System Type]]=$O567)*(idTable[[Sub System Class]:[Sub System Class]]=$P567))))),"")</f>
        <v>5</v>
      </c>
      <c r="AK567" s="32">
        <v>15</v>
      </c>
      <c r="AL567" s="32">
        <v>50</v>
      </c>
      <c r="AM567" s="32">
        <v>100</v>
      </c>
      <c r="AN567" s="32">
        <v>250</v>
      </c>
      <c r="AO567" s="32"/>
      <c r="AP567" s="32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</row>
    <row r="568" spans="1:59" s="59" customFormat="1" x14ac:dyDescent="0.3">
      <c r="A568" s="32" t="s">
        <v>197</v>
      </c>
      <c r="B568" s="23" t="s">
        <v>451</v>
      </c>
      <c r="C568" s="58" t="s">
        <v>5885</v>
      </c>
      <c r="D568" s="23" t="s">
        <v>198</v>
      </c>
      <c r="E568" s="73" t="s">
        <v>4962</v>
      </c>
      <c r="F568" s="23" t="s">
        <v>427</v>
      </c>
      <c r="G568" s="58" t="s">
        <v>5899</v>
      </c>
      <c r="H568" s="58"/>
      <c r="I568" s="58">
        <v>101</v>
      </c>
      <c r="J568" s="58" t="s">
        <v>5900</v>
      </c>
      <c r="K568" s="58">
        <v>40</v>
      </c>
      <c r="L568" s="58">
        <v>6000</v>
      </c>
      <c r="M568" s="58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P-AC-AIR-SCW-50</v>
      </c>
      <c r="N568" s="23" t="s">
        <v>198</v>
      </c>
      <c r="O568" s="23" t="s">
        <v>1055</v>
      </c>
      <c r="P568" s="23" t="s">
        <v>1070</v>
      </c>
      <c r="Q568" s="23">
        <v>50</v>
      </c>
      <c r="R568" s="58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568" s="58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8" s="77">
        <v>44986</v>
      </c>
      <c r="U568" s="58">
        <v>2</v>
      </c>
      <c r="V568" s="58" t="s">
        <v>433</v>
      </c>
      <c r="W568" s="58" t="s">
        <v>434</v>
      </c>
      <c r="AA568" s="32" t="str" cm="1">
        <f t="array" ref="AA568:AB568">IFERROR(TRANSPOSE(_xlfn._xlws.SORT(_xlfn.UNIQUE(_xlfn._xlws.FILTER(idTable[[Sub System Class]:[Sub System Class]],(idTable[[Asset Category]:[Asset Category]]=$N568)* (idTable[[Sub System Type]:[Sub System Type]]=$O568))))),"")</f>
        <v>Receiver</v>
      </c>
      <c r="AB568" s="32" t="str">
        <v>Screw</v>
      </c>
      <c r="AC568" s="32"/>
      <c r="AD568" s="32"/>
      <c r="AE568" s="32"/>
      <c r="AF568" s="32"/>
      <c r="AG568" s="32"/>
      <c r="AH568" s="32"/>
      <c r="AI568" s="32"/>
      <c r="AJ568" s="32" cm="1">
        <f t="array" ref="AJ568:AM568">IFERROR(TRANSPOSE(_xlfn._xlws.SORT(_xlfn.UNIQUE(_xlfn._xlws.FILTER(idTable[[Equipment Size]:[Equipment Size]],(idTable[[Asset Category]:[Asset Category]]=$N568)* (idTable[[Sub System Type]:[Sub System Type]]=$O568)*(idTable[[Sub System Class]:[Sub System Class]]=$P568))))),"")</f>
        <v>15</v>
      </c>
      <c r="AK568" s="32">
        <v>50</v>
      </c>
      <c r="AL568" s="32">
        <v>100</v>
      </c>
      <c r="AM568" s="32">
        <v>250</v>
      </c>
      <c r="AN568" s="32"/>
      <c r="AO568" s="32"/>
      <c r="AP568" s="32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</row>
    <row r="569" spans="1:59" s="59" customFormat="1" x14ac:dyDescent="0.3">
      <c r="A569" s="32" t="s">
        <v>197</v>
      </c>
      <c r="B569" s="23" t="s">
        <v>452</v>
      </c>
      <c r="C569" s="58" t="s">
        <v>5885</v>
      </c>
      <c r="D569" s="23" t="s">
        <v>198</v>
      </c>
      <c r="E569" s="73" t="s">
        <v>4962</v>
      </c>
      <c r="F569" s="23" t="s">
        <v>427</v>
      </c>
      <c r="G569" s="58" t="s">
        <v>5899</v>
      </c>
      <c r="H569" s="58"/>
      <c r="I569" s="58">
        <v>101</v>
      </c>
      <c r="J569" s="58" t="s">
        <v>5900</v>
      </c>
      <c r="K569" s="58">
        <v>40</v>
      </c>
      <c r="L569" s="58">
        <v>6000</v>
      </c>
      <c r="M569" s="58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P-AC-AIR-SCW-50</v>
      </c>
      <c r="N569" s="23" t="s">
        <v>198</v>
      </c>
      <c r="O569" s="23" t="s">
        <v>1055</v>
      </c>
      <c r="P569" s="23" t="s">
        <v>1070</v>
      </c>
      <c r="Q569" s="23">
        <v>50</v>
      </c>
      <c r="R569" s="58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569" s="58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69" s="77">
        <v>44986</v>
      </c>
      <c r="U569" s="58">
        <v>2</v>
      </c>
      <c r="V569" s="58" t="s">
        <v>433</v>
      </c>
      <c r="W569" s="58" t="s">
        <v>434</v>
      </c>
      <c r="AA569" s="32" t="str" cm="1">
        <f t="array" ref="AA569:AB569">IFERROR(TRANSPOSE(_xlfn._xlws.SORT(_xlfn.UNIQUE(_xlfn._xlws.FILTER(idTable[[Sub System Class]:[Sub System Class]],(idTable[[Asset Category]:[Asset Category]]=$N569)* (idTable[[Sub System Type]:[Sub System Type]]=$O569))))),"")</f>
        <v>Receiver</v>
      </c>
      <c r="AB569" s="32" t="str">
        <v>Screw</v>
      </c>
      <c r="AC569" s="32"/>
      <c r="AD569" s="32"/>
      <c r="AE569" s="32"/>
      <c r="AF569" s="32"/>
      <c r="AG569" s="32"/>
      <c r="AH569" s="32"/>
      <c r="AI569" s="32"/>
      <c r="AJ569" s="32" cm="1">
        <f t="array" ref="AJ569:AM569">IFERROR(TRANSPOSE(_xlfn._xlws.SORT(_xlfn.UNIQUE(_xlfn._xlws.FILTER(idTable[[Equipment Size]:[Equipment Size]],(idTable[[Asset Category]:[Asset Category]]=$N569)* (idTable[[Sub System Type]:[Sub System Type]]=$O569)*(idTable[[Sub System Class]:[Sub System Class]]=$P569))))),"")</f>
        <v>15</v>
      </c>
      <c r="AK569" s="32">
        <v>50</v>
      </c>
      <c r="AL569" s="32">
        <v>100</v>
      </c>
      <c r="AM569" s="32">
        <v>250</v>
      </c>
      <c r="AN569" s="32"/>
      <c r="AO569" s="32"/>
      <c r="AP569" s="32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</row>
    <row r="570" spans="1:59" s="59" customFormat="1" x14ac:dyDescent="0.3">
      <c r="A570" s="32" t="s">
        <v>453</v>
      </c>
      <c r="B570" s="23" t="s">
        <v>454</v>
      </c>
      <c r="C570" s="58" t="s">
        <v>5885</v>
      </c>
      <c r="D570" s="23" t="s">
        <v>198</v>
      </c>
      <c r="E570" s="73" t="s">
        <v>4962</v>
      </c>
      <c r="F570" s="23" t="s">
        <v>427</v>
      </c>
      <c r="G570" s="23" t="s">
        <v>4957</v>
      </c>
      <c r="H570" s="58"/>
      <c r="I570" s="58">
        <v>250</v>
      </c>
      <c r="J570" s="58" t="s">
        <v>5901</v>
      </c>
      <c r="K570" s="72">
        <f>(0.7*480*10*0.9*1.34)/1000</f>
        <v>4.0521600000000007</v>
      </c>
      <c r="L570" s="58">
        <v>6000</v>
      </c>
      <c r="M570" s="58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P-AC-AD-DES-2000</v>
      </c>
      <c r="N570" s="58" t="s">
        <v>1131</v>
      </c>
      <c r="O570" s="58" t="s">
        <v>1131</v>
      </c>
      <c r="P570" s="58" t="s">
        <v>1133</v>
      </c>
      <c r="Q570" s="58">
        <v>2000</v>
      </c>
      <c r="R570" s="58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70" s="58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70" s="77">
        <v>44986</v>
      </c>
      <c r="U570" s="58">
        <v>2</v>
      </c>
      <c r="V570" s="58" t="s">
        <v>433</v>
      </c>
      <c r="W570" s="58" t="s">
        <v>434</v>
      </c>
      <c r="AA570" s="32" t="str" cm="1">
        <f t="array" ref="AA570:AB570">IFERROR(TRANSPOSE(_xlfn._xlws.SORT(_xlfn.UNIQUE(_xlfn._xlws.FILTER(idTable[[Sub System Class]:[Sub System Class]],(idTable[[Asset Category]:[Asset Category]]=$N570)* (idTable[[Sub System Type]:[Sub System Type]]=$O570))))),"")</f>
        <v>Desiccant</v>
      </c>
      <c r="AB570" s="32" t="str">
        <v>Refrigerated</v>
      </c>
      <c r="AC570" s="32"/>
      <c r="AD570" s="32"/>
      <c r="AE570" s="32"/>
      <c r="AF570" s="32"/>
      <c r="AG570" s="32"/>
      <c r="AH570" s="32"/>
      <c r="AI570" s="32"/>
      <c r="AJ570" s="32" cm="1">
        <f t="array" ref="AJ570:AM570">IFERROR(TRANSPOSE(_xlfn._xlws.SORT(_xlfn.UNIQUE(_xlfn._xlws.FILTER(idTable[[Equipment Size]:[Equipment Size]],(idTable[[Asset Category]:[Asset Category]]=$N570)* (idTable[[Sub System Type]:[Sub System Type]]=$O570)*(idTable[[Sub System Class]:[Sub System Class]]=$P570))))),"")</f>
        <v>2000</v>
      </c>
      <c r="AK570" s="32">
        <v>5000</v>
      </c>
      <c r="AL570" s="32">
        <v>10000</v>
      </c>
      <c r="AM570" s="32">
        <v>15000</v>
      </c>
      <c r="AN570" s="32"/>
      <c r="AO570" s="32"/>
      <c r="AP570" s="32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</row>
    <row r="571" spans="1:59" x14ac:dyDescent="0.3">
      <c r="A571" s="32" t="s">
        <v>453</v>
      </c>
      <c r="B571" s="23" t="s">
        <v>455</v>
      </c>
      <c r="C571" s="58" t="s">
        <v>5885</v>
      </c>
      <c r="D571" s="23" t="s">
        <v>198</v>
      </c>
      <c r="E571" s="73" t="s">
        <v>4962</v>
      </c>
      <c r="F571" s="23" t="s">
        <v>427</v>
      </c>
      <c r="G571" s="23" t="s">
        <v>4957</v>
      </c>
      <c r="H571" s="67" t="s">
        <v>4958</v>
      </c>
      <c r="I571" s="58">
        <v>250</v>
      </c>
      <c r="J571" s="58" t="s">
        <v>5901</v>
      </c>
      <c r="K571" s="72">
        <f>(0.7*480*10*0.9*1.34)/1000</f>
        <v>4.0521600000000007</v>
      </c>
      <c r="L571" s="58">
        <v>6000</v>
      </c>
      <c r="M57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P-AC-AD-DES-2000</v>
      </c>
      <c r="N571" s="58" t="s">
        <v>1131</v>
      </c>
      <c r="O571" s="58" t="s">
        <v>1131</v>
      </c>
      <c r="P571" s="58" t="s">
        <v>1133</v>
      </c>
      <c r="Q571" s="58">
        <v>2000</v>
      </c>
      <c r="R57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71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71" s="77">
        <v>44986</v>
      </c>
      <c r="U571" s="23">
        <v>2</v>
      </c>
      <c r="V571" s="23" t="s">
        <v>433</v>
      </c>
      <c r="W571" s="23" t="s">
        <v>434</v>
      </c>
      <c r="Z571" s="10"/>
      <c r="AA571" s="32" t="str" cm="1">
        <f t="array" ref="AA571:AB571">IFERROR(TRANSPOSE(_xlfn._xlws.SORT(_xlfn.UNIQUE(_xlfn._xlws.FILTER(idTable[[Sub System Class]:[Sub System Class]],(idTable[[Asset Category]:[Asset Category]]=$N571)* (idTable[[Sub System Type]:[Sub System Type]]=$O571))))),"")</f>
        <v>Desiccant</v>
      </c>
      <c r="AB571" s="32" t="str">
        <v>Refrigerated</v>
      </c>
      <c r="AJ571" s="32" cm="1">
        <f t="array" ref="AJ571:AM571">IFERROR(TRANSPOSE(_xlfn._xlws.SORT(_xlfn.UNIQUE(_xlfn._xlws.FILTER(idTable[[Equipment Size]:[Equipment Size]],(idTable[[Asset Category]:[Asset Category]]=$N571)* (idTable[[Sub System Type]:[Sub System Type]]=$O571)*(idTable[[Sub System Class]:[Sub System Class]]=$P571))))),"")</f>
        <v>2000</v>
      </c>
      <c r="AK571" s="32">
        <v>5000</v>
      </c>
      <c r="AL571" s="32">
        <v>10000</v>
      </c>
      <c r="AM571" s="32">
        <v>15000</v>
      </c>
      <c r="BG571" s="32"/>
    </row>
    <row r="572" spans="1:59" x14ac:dyDescent="0.3">
      <c r="A572" s="32" t="s">
        <v>456</v>
      </c>
      <c r="B572" s="23" t="s">
        <v>457</v>
      </c>
      <c r="C572" s="58" t="s">
        <v>5885</v>
      </c>
      <c r="D572" s="23" t="s">
        <v>198</v>
      </c>
      <c r="E572" s="23" t="s">
        <v>90</v>
      </c>
      <c r="F572" s="23" t="s">
        <v>5743</v>
      </c>
      <c r="G572" s="63" t="s">
        <v>5744</v>
      </c>
      <c r="H572" s="63" t="s">
        <v>5745</v>
      </c>
      <c r="I572" s="61">
        <v>101</v>
      </c>
      <c r="J572" s="61" t="s">
        <v>5900</v>
      </c>
      <c r="K572" s="61">
        <v>40</v>
      </c>
      <c r="L572" s="58">
        <v>6000</v>
      </c>
      <c r="M57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P-AC-AIR-SCW-50</v>
      </c>
      <c r="N572" s="23" t="s">
        <v>198</v>
      </c>
      <c r="O572" s="23" t="s">
        <v>1055</v>
      </c>
      <c r="P572" s="23" t="s">
        <v>1070</v>
      </c>
      <c r="Q572" s="23">
        <v>50</v>
      </c>
      <c r="R57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HP</v>
      </c>
      <c r="S572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72" s="77">
        <v>44986</v>
      </c>
      <c r="U572" s="23">
        <v>2</v>
      </c>
      <c r="V572" s="23" t="s">
        <v>433</v>
      </c>
      <c r="W572" s="23" t="s">
        <v>434</v>
      </c>
      <c r="Z572" s="10"/>
      <c r="AA572" s="32" t="str" cm="1">
        <f t="array" ref="AA572:AB572">IFERROR(TRANSPOSE(_xlfn._xlws.SORT(_xlfn.UNIQUE(_xlfn._xlws.FILTER(idTable[[Sub System Class]:[Sub System Class]],(idTable[[Asset Category]:[Asset Category]]=$N572)* (idTable[[Sub System Type]:[Sub System Type]]=$O572))))),"")</f>
        <v>Receiver</v>
      </c>
      <c r="AB572" s="32" t="str">
        <v>Screw</v>
      </c>
      <c r="AJ572" s="32" cm="1">
        <f t="array" ref="AJ572:AM572">IFERROR(TRANSPOSE(_xlfn._xlws.SORT(_xlfn.UNIQUE(_xlfn._xlws.FILTER(idTable[[Equipment Size]:[Equipment Size]],(idTable[[Asset Category]:[Asset Category]]=$N572)* (idTable[[Sub System Type]:[Sub System Type]]=$O572)*(idTable[[Sub System Class]:[Sub System Class]]=$P572))))),"")</f>
        <v>15</v>
      </c>
      <c r="AK572" s="32">
        <v>50</v>
      </c>
      <c r="AL572" s="32">
        <v>100</v>
      </c>
      <c r="AM572" s="32">
        <v>250</v>
      </c>
      <c r="BG572" s="32"/>
    </row>
    <row r="573" spans="1:59" ht="33" x14ac:dyDescent="0.3">
      <c r="A573" s="32" t="s">
        <v>4960</v>
      </c>
      <c r="B573" s="23" t="s">
        <v>4959</v>
      </c>
      <c r="C573" s="23" t="s">
        <v>5885</v>
      </c>
      <c r="D573" s="23" t="s">
        <v>4567</v>
      </c>
      <c r="E573" s="23" t="s">
        <v>4962</v>
      </c>
      <c r="F573" s="23" t="s">
        <v>4962</v>
      </c>
      <c r="G573" s="67" t="s">
        <v>4961</v>
      </c>
      <c r="H573" s="61"/>
      <c r="I573" s="23">
        <v>40</v>
      </c>
      <c r="J573" s="23" t="s">
        <v>1649</v>
      </c>
      <c r="K573" s="23">
        <f>1.34*53</f>
        <v>71.02000000000001</v>
      </c>
      <c r="L573" s="23">
        <v>3000</v>
      </c>
      <c r="M5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H-CH-AIR-SCR-40</v>
      </c>
      <c r="N573" s="23" t="s">
        <v>1646</v>
      </c>
      <c r="O573" s="23" t="s">
        <v>1055</v>
      </c>
      <c r="P573" s="23" t="s">
        <v>1690</v>
      </c>
      <c r="Q573" s="23">
        <v>40</v>
      </c>
      <c r="R57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73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20</v>
      </c>
      <c r="T573" s="77">
        <v>44986</v>
      </c>
      <c r="U573" s="23">
        <v>1</v>
      </c>
      <c r="V573" s="23" t="s">
        <v>433</v>
      </c>
      <c r="W573" s="23" t="s">
        <v>5871</v>
      </c>
      <c r="Z573" s="10"/>
      <c r="AA573" s="32" t="str" cm="1">
        <f t="array" ref="AA573:AC573">IFERROR(TRANSPOSE(_xlfn._xlws.SORT(_xlfn.UNIQUE(_xlfn._xlws.FILTER(idTable[[Sub System Class]:[Sub System Class]],(idTable[[Asset Category]:[Asset Category]]=$N573)* (idTable[[Sub System Type]:[Sub System Type]]=$O573))))),"")</f>
        <v>Package with Pump</v>
      </c>
      <c r="AB573" s="32" t="str">
        <v>Screw</v>
      </c>
      <c r="AC573" s="32" t="str">
        <v>Scroll</v>
      </c>
      <c r="AJ573" s="32" cm="1">
        <f t="array" ref="AJ573:AP573">IFERROR(TRANSPOSE(_xlfn._xlws.SORT(_xlfn.UNIQUE(_xlfn._xlws.FILTER(idTable[[Equipment Size]:[Equipment Size]],(idTable[[Asset Category]:[Asset Category]]=$N573)* (idTable[[Sub System Type]:[Sub System Type]]=$O573)*(idTable[[Sub System Class]:[Sub System Class]]=$P573))))),"")</f>
        <v>20</v>
      </c>
      <c r="AK573" s="32">
        <v>40</v>
      </c>
      <c r="AL573" s="32">
        <v>60</v>
      </c>
      <c r="AM573" s="32">
        <v>80</v>
      </c>
      <c r="AN573" s="32">
        <v>100</v>
      </c>
      <c r="AO573" s="32">
        <v>150</v>
      </c>
      <c r="AP573" s="32">
        <v>200</v>
      </c>
      <c r="BG573" s="32"/>
    </row>
    <row r="574" spans="1:59" x14ac:dyDescent="0.3">
      <c r="A574" s="32" t="s">
        <v>5887</v>
      </c>
      <c r="B574" s="23" t="s">
        <v>5888</v>
      </c>
      <c r="C574" s="23" t="s">
        <v>81</v>
      </c>
      <c r="D574" s="23" t="s">
        <v>4667</v>
      </c>
      <c r="E574" s="23" t="s">
        <v>4962</v>
      </c>
      <c r="F574" s="23" t="s">
        <v>4962</v>
      </c>
      <c r="G574" s="23" t="s">
        <v>5889</v>
      </c>
      <c r="I574" s="23">
        <v>8500</v>
      </c>
      <c r="J574" s="23" t="s">
        <v>1109</v>
      </c>
      <c r="K574" s="23">
        <v>7.5</v>
      </c>
      <c r="L574" s="23">
        <v>5000</v>
      </c>
      <c r="M5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H-MAU-GAS-IDT-10000</v>
      </c>
      <c r="N574" s="23" t="s">
        <v>3633</v>
      </c>
      <c r="O574" s="23" t="s">
        <v>2354</v>
      </c>
      <c r="P574" s="23" t="s">
        <v>3646</v>
      </c>
      <c r="Q574" s="23">
        <v>10000</v>
      </c>
      <c r="R5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CFM</v>
      </c>
      <c r="S574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T574" s="77">
        <v>44986</v>
      </c>
      <c r="W574" s="23"/>
      <c r="Z574" s="10"/>
      <c r="AA574" s="32" t="str" cm="1">
        <f t="array" ref="AA574:AB574">IFERROR(TRANSPOSE(_xlfn._xlws.SORT(_xlfn.UNIQUE(_xlfn._xlws.FILTER(idTable[[Sub System Class]:[Sub System Class]],(idTable[[Asset Category]:[Asset Category]]=$N574)* (idTable[[Sub System Type]:[Sub System Type]]=$O574))))),"")</f>
        <v>Direct Fired</v>
      </c>
      <c r="AB574" s="32" t="str">
        <v>Indirect Fired</v>
      </c>
      <c r="AJ574" s="32" cm="1">
        <f t="array" ref="AJ574:AM574">IFERROR(TRANSPOSE(_xlfn._xlws.SORT(_xlfn.UNIQUE(_xlfn._xlws.FILTER(idTable[[Equipment Size]:[Equipment Size]],(idTable[[Asset Category]:[Asset Category]]=$N574)* (idTable[[Sub System Type]:[Sub System Type]]=$O574)*(idTable[[Sub System Class]:[Sub System Class]]=$P574))))),"")</f>
        <v>5000</v>
      </c>
      <c r="AK574" s="32">
        <v>10000</v>
      </c>
      <c r="AL574" s="32">
        <v>20000</v>
      </c>
      <c r="AM574" s="32">
        <v>40000</v>
      </c>
      <c r="BG574" s="32"/>
    </row>
    <row r="575" spans="1:59" x14ac:dyDescent="0.3">
      <c r="A575" s="32"/>
      <c r="M5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7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75" s="23"/>
      <c r="Z575" s="10"/>
      <c r="AA575" s="32" t="str" cm="1">
        <f t="array" ref="AA575">IFERROR(TRANSPOSE(_xlfn._xlws.SORT(_xlfn.UNIQUE(_xlfn._xlws.FILTER(idTable[[Sub System Class]:[Sub System Class]],(idTable[[Asset Category]:[Asset Category]]=$N575)* (idTable[[Sub System Type]:[Sub System Type]]=$O575))))),"")</f>
        <v/>
      </c>
      <c r="AJ575" s="32" t="str" cm="1">
        <f t="array" ref="AJ575">IFERROR(TRANSPOSE(_xlfn._xlws.SORT(_xlfn.UNIQUE(_xlfn._xlws.FILTER(idTable[[Equipment Size]:[Equipment Size]],(idTable[[Asset Category]:[Asset Category]]=$N575)* (idTable[[Sub System Type]:[Sub System Type]]=$O575)*(idTable[[Sub System Class]:[Sub System Class]]=$P575))))),"")</f>
        <v/>
      </c>
      <c r="BG575" s="32"/>
    </row>
    <row r="576" spans="1:59" x14ac:dyDescent="0.3">
      <c r="A576" s="32"/>
      <c r="M5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S57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76" s="23"/>
      <c r="Z576" s="10"/>
      <c r="AA576" s="32" t="str" cm="1">
        <f t="array" ref="AA576">IFERROR(TRANSPOSE(_xlfn._xlws.SORT(_xlfn.UNIQUE(_xlfn._xlws.FILTER(idTable[[Sub System Class]:[Sub System Class]],(idTable[[Asset Category]:[Asset Category]]=$N576)* (idTable[[Sub System Type]:[Sub System Type]]=$O576))))),"")</f>
        <v/>
      </c>
      <c r="AJ576" s="32" t="str" cm="1">
        <f t="array" ref="AJ576">IFERROR(TRANSPOSE(_xlfn._xlws.SORT(_xlfn.UNIQUE(_xlfn._xlws.FILTER(idTable[[Equipment Size]:[Equipment Size]],(idTable[[Asset Category]:[Asset Category]]=$N576)* (idTable[[Sub System Type]:[Sub System Type]]=$O576)*(idTable[[Sub System Class]:[Sub System Class]]=$P576))))),"")</f>
        <v/>
      </c>
      <c r="BG576" s="32"/>
    </row>
    <row r="577" spans="1:59" x14ac:dyDescent="0.3">
      <c r="A577" s="32"/>
      <c r="M5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H-SS-DX--3</v>
      </c>
      <c r="N577" s="23" t="s">
        <v>2427</v>
      </c>
      <c r="O577" s="23" t="s">
        <v>1859</v>
      </c>
      <c r="P577" s="23" t="s">
        <v>2436</v>
      </c>
      <c r="Q577" s="23">
        <v>3</v>
      </c>
      <c r="R5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>TONS</v>
      </c>
      <c r="S577" s="23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>15</v>
      </c>
      <c r="W577" s="23"/>
      <c r="Z577" s="10"/>
      <c r="AA577" s="32" t="str" cm="1">
        <f t="array" ref="AA577:AB577">IFERROR(TRANSPOSE(_xlfn._xlws.SORT(_xlfn.UNIQUE(_xlfn._xlws.FILTER(idTable[[Sub System Class]:[Sub System Class]],(idTable[[Asset Category]:[Asset Category]]=$N577)* (idTable[[Sub System Type]:[Sub System Type]]=$O577))))),"")</f>
        <v>Electric Heat</v>
      </c>
      <c r="AB577" s="32" t="str">
        <v>No Electric Heat</v>
      </c>
      <c r="AJ577" s="32" cm="1">
        <f t="array" ref="AJ577:AK577">IFERROR(TRANSPOSE(_xlfn._xlws.SORT(_xlfn.UNIQUE(_xlfn._xlws.FILTER(idTable[[Equipment Size]:[Equipment Size]],(idTable[[Asset Category]:[Asset Category]]=$N577)* (idTable[[Sub System Type]:[Sub System Type]]=$O577)*(idTable[[Sub System Class]:[Sub System Class]]=$P577))))),"")</f>
        <v>1</v>
      </c>
      <c r="AK577" s="32">
        <v>3</v>
      </c>
      <c r="BG577" s="32"/>
    </row>
    <row r="578" spans="1:59" x14ac:dyDescent="0.3">
      <c r="A578" s="32"/>
      <c r="M5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7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78" s="23"/>
      <c r="Z578" s="10"/>
      <c r="AA578" s="32" t="str" cm="1">
        <f t="array" ref="AA578">IFERROR(TRANSPOSE(_xlfn._xlws.SORT(_xlfn.UNIQUE(_xlfn._xlws.FILTER(idTable[[Sub System Class]:[Sub System Class]],(idTable[[Asset Category]:[Asset Category]]=$N578)* (idTable[[Sub System Type]:[Sub System Type]]=$O578))))),"")</f>
        <v/>
      </c>
      <c r="AJ578" s="32" t="str" cm="1">
        <f t="array" ref="AJ578">IFERROR(TRANSPOSE(_xlfn._xlws.SORT(_xlfn.UNIQUE(_xlfn._xlws.FILTER(idTable[[Equipment Size]:[Equipment Size]],(idTable[[Asset Category]:[Asset Category]]=$N578)* (idTable[[Sub System Type]:[Sub System Type]]=$O578)*(idTable[[Sub System Class]:[Sub System Class]]=$P578))))),"")</f>
        <v/>
      </c>
      <c r="BG578" s="32"/>
    </row>
    <row r="579" spans="1:59" x14ac:dyDescent="0.3">
      <c r="A579" s="32"/>
      <c r="M5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7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79" s="23"/>
      <c r="Z579" s="10"/>
      <c r="AA579" s="32" t="str" cm="1">
        <f t="array" ref="AA579">IFERROR(TRANSPOSE(_xlfn._xlws.SORT(_xlfn.UNIQUE(_xlfn._xlws.FILTER(idTable[[Sub System Class]:[Sub System Class]],(idTable[[Asset Category]:[Asset Category]]=$N579)* (idTable[[Sub System Type]:[Sub System Type]]=$O579))))),"")</f>
        <v/>
      </c>
      <c r="AJ579" s="32" t="str" cm="1">
        <f t="array" ref="AJ579">IFERROR(TRANSPOSE(_xlfn._xlws.SORT(_xlfn.UNIQUE(_xlfn._xlws.FILTER(idTable[[Equipment Size]:[Equipment Size]],(idTable[[Asset Category]:[Asset Category]]=$N579)* (idTable[[Sub System Type]:[Sub System Type]]=$O579)*(idTable[[Sub System Class]:[Sub System Class]]=$P579))))),"")</f>
        <v/>
      </c>
      <c r="BG579" s="32"/>
    </row>
    <row r="580" spans="1:59" x14ac:dyDescent="0.3">
      <c r="A580" s="32"/>
      <c r="M5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0" s="23"/>
      <c r="Z580" s="10"/>
      <c r="AA580" s="32" t="str" cm="1">
        <f t="array" ref="AA580">IFERROR(TRANSPOSE(_xlfn._xlws.SORT(_xlfn.UNIQUE(_xlfn._xlws.FILTER(idTable[[Sub System Class]:[Sub System Class]],(idTable[[Asset Category]:[Asset Category]]=$N580)* (idTable[[Sub System Type]:[Sub System Type]]=$O580))))),"")</f>
        <v/>
      </c>
      <c r="AJ580" s="32" t="str" cm="1">
        <f t="array" ref="AJ580">IFERROR(TRANSPOSE(_xlfn._xlws.SORT(_xlfn.UNIQUE(_xlfn._xlws.FILTER(idTable[[Equipment Size]:[Equipment Size]],(idTable[[Asset Category]:[Asset Category]]=$N580)* (idTable[[Sub System Type]:[Sub System Type]]=$O580)*(idTable[[Sub System Class]:[Sub System Class]]=$P580))))),"")</f>
        <v/>
      </c>
      <c r="BG580" s="32"/>
    </row>
    <row r="581" spans="1:59" x14ac:dyDescent="0.3">
      <c r="A581" s="32"/>
      <c r="M5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1" s="23"/>
      <c r="Z581" s="10"/>
      <c r="AA581" s="32" t="str" cm="1">
        <f t="array" ref="AA581">IFERROR(TRANSPOSE(_xlfn._xlws.SORT(_xlfn.UNIQUE(_xlfn._xlws.FILTER(idTable[[Sub System Class]:[Sub System Class]],(idTable[[Asset Category]:[Asset Category]]=$N581)* (idTable[[Sub System Type]:[Sub System Type]]=$O581))))),"")</f>
        <v/>
      </c>
      <c r="AJ581" s="32" t="str" cm="1">
        <f t="array" ref="AJ581">IFERROR(TRANSPOSE(_xlfn._xlws.SORT(_xlfn.UNIQUE(_xlfn._xlws.FILTER(idTable[[Equipment Size]:[Equipment Size]],(idTable[[Asset Category]:[Asset Category]]=$N581)* (idTable[[Sub System Type]:[Sub System Type]]=$O581)*(idTable[[Sub System Class]:[Sub System Class]]=$P581))))),"")</f>
        <v/>
      </c>
      <c r="BG581" s="32"/>
    </row>
    <row r="582" spans="1:59" x14ac:dyDescent="0.3">
      <c r="A582" s="32"/>
      <c r="M58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2" s="23"/>
      <c r="Z582" s="10"/>
      <c r="AA582" s="32" t="str" cm="1">
        <f t="array" ref="AA582">IFERROR(TRANSPOSE(_xlfn._xlws.SORT(_xlfn.UNIQUE(_xlfn._xlws.FILTER(idTable[[Sub System Class]:[Sub System Class]],(idTable[[Asset Category]:[Asset Category]]=$N582)* (idTable[[Sub System Type]:[Sub System Type]]=$O582))))),"")</f>
        <v/>
      </c>
      <c r="AJ582" s="32" t="str" cm="1">
        <f t="array" ref="AJ582">IFERROR(TRANSPOSE(_xlfn._xlws.SORT(_xlfn.UNIQUE(_xlfn._xlws.FILTER(idTable[[Equipment Size]:[Equipment Size]],(idTable[[Asset Category]:[Asset Category]]=$N582)* (idTable[[Sub System Type]:[Sub System Type]]=$O582)*(idTable[[Sub System Class]:[Sub System Class]]=$P582))))),"")</f>
        <v/>
      </c>
      <c r="BG582" s="32"/>
    </row>
    <row r="583" spans="1:59" x14ac:dyDescent="0.3">
      <c r="A583" s="32"/>
      <c r="M58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3" s="23"/>
      <c r="Z583" s="10"/>
      <c r="AA583" s="32" t="str" cm="1">
        <f t="array" ref="AA583">IFERROR(TRANSPOSE(_xlfn._xlws.SORT(_xlfn.UNIQUE(_xlfn._xlws.FILTER(idTable[[Sub System Class]:[Sub System Class]],(idTable[[Asset Category]:[Asset Category]]=$N583)* (idTable[[Sub System Type]:[Sub System Type]]=$O583))))),"")</f>
        <v/>
      </c>
      <c r="AJ583" s="32" t="str" cm="1">
        <f t="array" ref="AJ583">IFERROR(TRANSPOSE(_xlfn._xlws.SORT(_xlfn.UNIQUE(_xlfn._xlws.FILTER(idTable[[Equipment Size]:[Equipment Size]],(idTable[[Asset Category]:[Asset Category]]=$N583)* (idTable[[Sub System Type]:[Sub System Type]]=$O583)*(idTable[[Sub System Class]:[Sub System Class]]=$P583))))),"")</f>
        <v/>
      </c>
      <c r="BG583" s="32"/>
    </row>
    <row r="584" spans="1:59" x14ac:dyDescent="0.3">
      <c r="A584" s="32"/>
      <c r="M58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4" s="23"/>
      <c r="Z584" s="10"/>
      <c r="AA584" s="32" t="str" cm="1">
        <f t="array" ref="AA584">IFERROR(TRANSPOSE(_xlfn._xlws.SORT(_xlfn.UNIQUE(_xlfn._xlws.FILTER(idTable[[Sub System Class]:[Sub System Class]],(idTable[[Asset Category]:[Asset Category]]=$N584)* (idTable[[Sub System Type]:[Sub System Type]]=$O584))))),"")</f>
        <v/>
      </c>
      <c r="AJ584" s="32" t="str" cm="1">
        <f t="array" ref="AJ584">IFERROR(TRANSPOSE(_xlfn._xlws.SORT(_xlfn.UNIQUE(_xlfn._xlws.FILTER(idTable[[Equipment Size]:[Equipment Size]],(idTable[[Asset Category]:[Asset Category]]=$N584)* (idTable[[Sub System Type]:[Sub System Type]]=$O584)*(idTable[[Sub System Class]:[Sub System Class]]=$P584))))),"")</f>
        <v/>
      </c>
      <c r="BG584" s="32"/>
    </row>
    <row r="585" spans="1:59" x14ac:dyDescent="0.3">
      <c r="A585" s="32"/>
      <c r="M58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5" s="23"/>
      <c r="Z585" s="10"/>
      <c r="AA585" s="32" t="str" cm="1">
        <f t="array" ref="AA585">IFERROR(TRANSPOSE(_xlfn._xlws.SORT(_xlfn.UNIQUE(_xlfn._xlws.FILTER(idTable[[Sub System Class]:[Sub System Class]],(idTable[[Asset Category]:[Asset Category]]=$N585)* (idTable[[Sub System Type]:[Sub System Type]]=$O585))))),"")</f>
        <v/>
      </c>
      <c r="AJ585" s="32" t="str" cm="1">
        <f t="array" ref="AJ585">IFERROR(TRANSPOSE(_xlfn._xlws.SORT(_xlfn.UNIQUE(_xlfn._xlws.FILTER(idTable[[Equipment Size]:[Equipment Size]],(idTable[[Asset Category]:[Asset Category]]=$N585)* (idTable[[Sub System Type]:[Sub System Type]]=$O585)*(idTable[[Sub System Class]:[Sub System Class]]=$P585))))),"")</f>
        <v/>
      </c>
      <c r="BG585" s="32"/>
    </row>
    <row r="586" spans="1:59" x14ac:dyDescent="0.3">
      <c r="A586" s="32"/>
      <c r="M58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6" s="23"/>
      <c r="Z586" s="10"/>
      <c r="AA586" s="32" t="str" cm="1">
        <f t="array" ref="AA586">IFERROR(TRANSPOSE(_xlfn._xlws.SORT(_xlfn.UNIQUE(_xlfn._xlws.FILTER(idTable[[Sub System Class]:[Sub System Class]],(idTable[[Asset Category]:[Asset Category]]=$N586)* (idTable[[Sub System Type]:[Sub System Type]]=$O586))))),"")</f>
        <v/>
      </c>
      <c r="AJ586" s="32" t="str" cm="1">
        <f t="array" ref="AJ586">IFERROR(TRANSPOSE(_xlfn._xlws.SORT(_xlfn.UNIQUE(_xlfn._xlws.FILTER(idTable[[Equipment Size]:[Equipment Size]],(idTable[[Asset Category]:[Asset Category]]=$N586)* (idTable[[Sub System Type]:[Sub System Type]]=$O586)*(idTable[[Sub System Class]:[Sub System Class]]=$P586))))),"")</f>
        <v/>
      </c>
      <c r="BG586" s="32"/>
    </row>
    <row r="587" spans="1:59" x14ac:dyDescent="0.3">
      <c r="A587" s="32"/>
      <c r="M58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7" s="23"/>
      <c r="Z587" s="10"/>
      <c r="AA587" s="32" t="str" cm="1">
        <f t="array" ref="AA587">IFERROR(TRANSPOSE(_xlfn._xlws.SORT(_xlfn.UNIQUE(_xlfn._xlws.FILTER(idTable[[Sub System Class]:[Sub System Class]],(idTable[[Asset Category]:[Asset Category]]=$N587)* (idTable[[Sub System Type]:[Sub System Type]]=$O587))))),"")</f>
        <v/>
      </c>
      <c r="AJ587" s="32" t="str" cm="1">
        <f t="array" ref="AJ587">IFERROR(TRANSPOSE(_xlfn._xlws.SORT(_xlfn.UNIQUE(_xlfn._xlws.FILTER(idTable[[Equipment Size]:[Equipment Size]],(idTable[[Asset Category]:[Asset Category]]=$N587)* (idTable[[Sub System Type]:[Sub System Type]]=$O587)*(idTable[[Sub System Class]:[Sub System Class]]=$P587))))),"")</f>
        <v/>
      </c>
      <c r="BG587" s="32"/>
    </row>
    <row r="588" spans="1:59" x14ac:dyDescent="0.3">
      <c r="A588" s="32"/>
      <c r="M58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8" s="23"/>
      <c r="Z588" s="10"/>
      <c r="AA588" s="32" t="str" cm="1">
        <f t="array" ref="AA588">IFERROR(TRANSPOSE(_xlfn._xlws.SORT(_xlfn.UNIQUE(_xlfn._xlws.FILTER(idTable[[Sub System Class]:[Sub System Class]],(idTable[[Asset Category]:[Asset Category]]=$N588)* (idTable[[Sub System Type]:[Sub System Type]]=$O588))))),"")</f>
        <v/>
      </c>
      <c r="AJ588" s="32" t="str" cm="1">
        <f t="array" ref="AJ588">IFERROR(TRANSPOSE(_xlfn._xlws.SORT(_xlfn.UNIQUE(_xlfn._xlws.FILTER(idTable[[Equipment Size]:[Equipment Size]],(idTable[[Asset Category]:[Asset Category]]=$N588)* (idTable[[Sub System Type]:[Sub System Type]]=$O588)*(idTable[[Sub System Class]:[Sub System Class]]=$P588))))),"")</f>
        <v/>
      </c>
      <c r="BG588" s="32"/>
    </row>
    <row r="589" spans="1:59" x14ac:dyDescent="0.3">
      <c r="A589" s="32"/>
      <c r="M58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8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8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89" s="23"/>
      <c r="Z589" s="10"/>
      <c r="AA589" s="32" t="str" cm="1">
        <f t="array" ref="AA589">IFERROR(TRANSPOSE(_xlfn._xlws.SORT(_xlfn.UNIQUE(_xlfn._xlws.FILTER(idTable[[Sub System Class]:[Sub System Class]],(idTable[[Asset Category]:[Asset Category]]=$N589)* (idTable[[Sub System Type]:[Sub System Type]]=$O589))))),"")</f>
        <v/>
      </c>
      <c r="AJ589" s="32" t="str" cm="1">
        <f t="array" ref="AJ589">IFERROR(TRANSPOSE(_xlfn._xlws.SORT(_xlfn.UNIQUE(_xlfn._xlws.FILTER(idTable[[Equipment Size]:[Equipment Size]],(idTable[[Asset Category]:[Asset Category]]=$N589)* (idTable[[Sub System Type]:[Sub System Type]]=$O589)*(idTable[[Sub System Class]:[Sub System Class]]=$P589))))),"")</f>
        <v/>
      </c>
      <c r="BG589" s="32"/>
    </row>
    <row r="590" spans="1:59" x14ac:dyDescent="0.3">
      <c r="A590" s="32"/>
      <c r="M59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0" s="23"/>
      <c r="Z590" s="10"/>
      <c r="AA590" s="32" t="str" cm="1">
        <f t="array" ref="AA590">IFERROR(TRANSPOSE(_xlfn._xlws.SORT(_xlfn.UNIQUE(_xlfn._xlws.FILTER(idTable[[Sub System Class]:[Sub System Class]],(idTable[[Asset Category]:[Asset Category]]=$N590)* (idTable[[Sub System Type]:[Sub System Type]]=$O590))))),"")</f>
        <v/>
      </c>
      <c r="AJ590" s="32" t="str" cm="1">
        <f t="array" ref="AJ590">IFERROR(TRANSPOSE(_xlfn._xlws.SORT(_xlfn.UNIQUE(_xlfn._xlws.FILTER(idTable[[Equipment Size]:[Equipment Size]],(idTable[[Asset Category]:[Asset Category]]=$N590)* (idTable[[Sub System Type]:[Sub System Type]]=$O590)*(idTable[[Sub System Class]:[Sub System Class]]=$P590))))),"")</f>
        <v/>
      </c>
      <c r="BG590" s="32"/>
    </row>
    <row r="591" spans="1:59" x14ac:dyDescent="0.3">
      <c r="A591" s="32"/>
      <c r="M59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1" s="23"/>
      <c r="Z591" s="10"/>
      <c r="AA591" s="32" t="str" cm="1">
        <f t="array" ref="AA591">IFERROR(TRANSPOSE(_xlfn._xlws.SORT(_xlfn.UNIQUE(_xlfn._xlws.FILTER(idTable[[Sub System Class]:[Sub System Class]],(idTable[[Asset Category]:[Asset Category]]=$N591)* (idTable[[Sub System Type]:[Sub System Type]]=$O591))))),"")</f>
        <v/>
      </c>
      <c r="AJ591" s="32" t="str" cm="1">
        <f t="array" ref="AJ591">IFERROR(TRANSPOSE(_xlfn._xlws.SORT(_xlfn.UNIQUE(_xlfn._xlws.FILTER(idTable[[Equipment Size]:[Equipment Size]],(idTable[[Asset Category]:[Asset Category]]=$N591)* (idTable[[Sub System Type]:[Sub System Type]]=$O591)*(idTable[[Sub System Class]:[Sub System Class]]=$P591))))),"")</f>
        <v/>
      </c>
      <c r="BG591" s="32"/>
    </row>
    <row r="592" spans="1:59" x14ac:dyDescent="0.3">
      <c r="A592" s="32"/>
      <c r="M59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2" s="23"/>
      <c r="Z592" s="10"/>
      <c r="AA592" s="32" t="str" cm="1">
        <f t="array" ref="AA592">IFERROR(TRANSPOSE(_xlfn._xlws.SORT(_xlfn.UNIQUE(_xlfn._xlws.FILTER(idTable[[Sub System Class]:[Sub System Class]],(idTable[[Asset Category]:[Asset Category]]=$N592)* (idTable[[Sub System Type]:[Sub System Type]]=$O592))))),"")</f>
        <v/>
      </c>
      <c r="AJ592" s="32" t="str" cm="1">
        <f t="array" ref="AJ592">IFERROR(TRANSPOSE(_xlfn._xlws.SORT(_xlfn.UNIQUE(_xlfn._xlws.FILTER(idTable[[Equipment Size]:[Equipment Size]],(idTable[[Asset Category]:[Asset Category]]=$N592)* (idTable[[Sub System Type]:[Sub System Type]]=$O592)*(idTable[[Sub System Class]:[Sub System Class]]=$P592))))),"")</f>
        <v/>
      </c>
      <c r="BG592" s="32"/>
    </row>
    <row r="593" spans="1:59" x14ac:dyDescent="0.3">
      <c r="A593" s="32"/>
      <c r="M59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3" s="23"/>
      <c r="Z593" s="10"/>
      <c r="AA593" s="32" t="str" cm="1">
        <f t="array" ref="AA593">IFERROR(TRANSPOSE(_xlfn._xlws.SORT(_xlfn.UNIQUE(_xlfn._xlws.FILTER(idTable[[Sub System Class]:[Sub System Class]],(idTable[[Asset Category]:[Asset Category]]=$N593)* (idTable[[Sub System Type]:[Sub System Type]]=$O593))))),"")</f>
        <v/>
      </c>
      <c r="AJ593" s="32" t="str" cm="1">
        <f t="array" ref="AJ593">IFERROR(TRANSPOSE(_xlfn._xlws.SORT(_xlfn.UNIQUE(_xlfn._xlws.FILTER(idTable[[Equipment Size]:[Equipment Size]],(idTable[[Asset Category]:[Asset Category]]=$N593)* (idTable[[Sub System Type]:[Sub System Type]]=$O593)*(idTable[[Sub System Class]:[Sub System Class]]=$P593))))),"")</f>
        <v/>
      </c>
      <c r="BG593" s="32"/>
    </row>
    <row r="594" spans="1:59" x14ac:dyDescent="0.3">
      <c r="A594" s="32"/>
      <c r="M59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4" s="23"/>
      <c r="Z594" s="10"/>
      <c r="AA594" s="32" t="str" cm="1">
        <f t="array" ref="AA594">IFERROR(TRANSPOSE(_xlfn._xlws.SORT(_xlfn.UNIQUE(_xlfn._xlws.FILTER(idTable[[Sub System Class]:[Sub System Class]],(idTable[[Asset Category]:[Asset Category]]=$N594)* (idTable[[Sub System Type]:[Sub System Type]]=$O594))))),"")</f>
        <v/>
      </c>
      <c r="AJ594" s="32" t="str" cm="1">
        <f t="array" ref="AJ594">IFERROR(TRANSPOSE(_xlfn._xlws.SORT(_xlfn.UNIQUE(_xlfn._xlws.FILTER(idTable[[Equipment Size]:[Equipment Size]],(idTable[[Asset Category]:[Asset Category]]=$N594)* (idTable[[Sub System Type]:[Sub System Type]]=$O594)*(idTable[[Sub System Class]:[Sub System Class]]=$P594))))),"")</f>
        <v/>
      </c>
      <c r="BG594" s="32"/>
    </row>
    <row r="595" spans="1:59" x14ac:dyDescent="0.3">
      <c r="A595" s="32"/>
      <c r="M59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5" s="23"/>
      <c r="Z595" s="10"/>
      <c r="AA595" s="32" t="str" cm="1">
        <f t="array" ref="AA595">IFERROR(TRANSPOSE(_xlfn._xlws.SORT(_xlfn.UNIQUE(_xlfn._xlws.FILTER(idTable[[Sub System Class]:[Sub System Class]],(idTable[[Asset Category]:[Asset Category]]=$N595)* (idTable[[Sub System Type]:[Sub System Type]]=$O595))))),"")</f>
        <v/>
      </c>
      <c r="AJ595" s="32" t="str" cm="1">
        <f t="array" ref="AJ595">IFERROR(TRANSPOSE(_xlfn._xlws.SORT(_xlfn.UNIQUE(_xlfn._xlws.FILTER(idTable[[Equipment Size]:[Equipment Size]],(idTable[[Asset Category]:[Asset Category]]=$N595)* (idTable[[Sub System Type]:[Sub System Type]]=$O595)*(idTable[[Sub System Class]:[Sub System Class]]=$P595))))),"")</f>
        <v/>
      </c>
      <c r="BG595" s="32"/>
    </row>
    <row r="596" spans="1:59" x14ac:dyDescent="0.3">
      <c r="A596" s="32"/>
      <c r="M59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6" s="23"/>
      <c r="Z596" s="10"/>
      <c r="AA596" s="32" t="str" cm="1">
        <f t="array" ref="AA596">IFERROR(TRANSPOSE(_xlfn._xlws.SORT(_xlfn.UNIQUE(_xlfn._xlws.FILTER(idTable[[Sub System Class]:[Sub System Class]],(idTable[[Asset Category]:[Asset Category]]=$N596)* (idTable[[Sub System Type]:[Sub System Type]]=$O596))))),"")</f>
        <v/>
      </c>
      <c r="AJ596" s="32" t="str" cm="1">
        <f t="array" ref="AJ596">IFERROR(TRANSPOSE(_xlfn._xlws.SORT(_xlfn.UNIQUE(_xlfn._xlws.FILTER(idTable[[Equipment Size]:[Equipment Size]],(idTable[[Asset Category]:[Asset Category]]=$N596)* (idTable[[Sub System Type]:[Sub System Type]]=$O596)*(idTable[[Sub System Class]:[Sub System Class]]=$P596))))),"")</f>
        <v/>
      </c>
      <c r="BG596" s="32"/>
    </row>
    <row r="597" spans="1:59" x14ac:dyDescent="0.3">
      <c r="A597" s="32"/>
      <c r="M59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7" s="23"/>
      <c r="Z597" s="10"/>
      <c r="AA597" s="32" t="str" cm="1">
        <f t="array" ref="AA597">IFERROR(TRANSPOSE(_xlfn._xlws.SORT(_xlfn.UNIQUE(_xlfn._xlws.FILTER(idTable[[Sub System Class]:[Sub System Class]],(idTable[[Asset Category]:[Asset Category]]=$N597)* (idTable[[Sub System Type]:[Sub System Type]]=$O597))))),"")</f>
        <v/>
      </c>
      <c r="AJ597" s="32" t="str" cm="1">
        <f t="array" ref="AJ597">IFERROR(TRANSPOSE(_xlfn._xlws.SORT(_xlfn.UNIQUE(_xlfn._xlws.FILTER(idTable[[Equipment Size]:[Equipment Size]],(idTable[[Asset Category]:[Asset Category]]=$N597)* (idTable[[Sub System Type]:[Sub System Type]]=$O597)*(idTable[[Sub System Class]:[Sub System Class]]=$P597))))),"")</f>
        <v/>
      </c>
      <c r="BG597" s="32"/>
    </row>
    <row r="598" spans="1:59" x14ac:dyDescent="0.3">
      <c r="A598" s="32"/>
      <c r="M59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8" s="23"/>
      <c r="Z598" s="10"/>
      <c r="AA598" s="32" t="str" cm="1">
        <f t="array" ref="AA598">IFERROR(TRANSPOSE(_xlfn._xlws.SORT(_xlfn.UNIQUE(_xlfn._xlws.FILTER(idTable[[Sub System Class]:[Sub System Class]],(idTable[[Asset Category]:[Asset Category]]=$N598)* (idTable[[Sub System Type]:[Sub System Type]]=$O598))))),"")</f>
        <v/>
      </c>
      <c r="AJ598" s="32" t="str" cm="1">
        <f t="array" ref="AJ598">IFERROR(TRANSPOSE(_xlfn._xlws.SORT(_xlfn.UNIQUE(_xlfn._xlws.FILTER(idTable[[Equipment Size]:[Equipment Size]],(idTable[[Asset Category]:[Asset Category]]=$N598)* (idTable[[Sub System Type]:[Sub System Type]]=$O598)*(idTable[[Sub System Class]:[Sub System Class]]=$P598))))),"")</f>
        <v/>
      </c>
      <c r="BG598" s="32"/>
    </row>
    <row r="599" spans="1:59" x14ac:dyDescent="0.3">
      <c r="A599" s="32"/>
      <c r="M59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59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59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599" s="23"/>
      <c r="Z599" s="10"/>
      <c r="AA599" s="32" t="str" cm="1">
        <f t="array" ref="AA599">IFERROR(TRANSPOSE(_xlfn._xlws.SORT(_xlfn.UNIQUE(_xlfn._xlws.FILTER(idTable[[Sub System Class]:[Sub System Class]],(idTable[[Asset Category]:[Asset Category]]=$N599)* (idTable[[Sub System Type]:[Sub System Type]]=$O599))))),"")</f>
        <v/>
      </c>
      <c r="AJ599" s="32" t="str" cm="1">
        <f t="array" ref="AJ599">IFERROR(TRANSPOSE(_xlfn._xlws.SORT(_xlfn.UNIQUE(_xlfn._xlws.FILTER(idTable[[Equipment Size]:[Equipment Size]],(idTable[[Asset Category]:[Asset Category]]=$N599)* (idTable[[Sub System Type]:[Sub System Type]]=$O599)*(idTable[[Sub System Class]:[Sub System Class]]=$P599))))),"")</f>
        <v/>
      </c>
      <c r="BG599" s="32"/>
    </row>
    <row r="600" spans="1:59" x14ac:dyDescent="0.3">
      <c r="A600" s="32"/>
      <c r="M60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0" s="23"/>
      <c r="Z600" s="10"/>
      <c r="AA600" s="32" t="str" cm="1">
        <f t="array" ref="AA600">IFERROR(TRANSPOSE(_xlfn._xlws.SORT(_xlfn.UNIQUE(_xlfn._xlws.FILTER(idTable[[Sub System Class]:[Sub System Class]],(idTable[[Asset Category]:[Asset Category]]=$N600)* (idTable[[Sub System Type]:[Sub System Type]]=$O600))))),"")</f>
        <v/>
      </c>
      <c r="AJ600" s="32" t="str" cm="1">
        <f t="array" ref="AJ600">IFERROR(TRANSPOSE(_xlfn._xlws.SORT(_xlfn.UNIQUE(_xlfn._xlws.FILTER(idTable[[Equipment Size]:[Equipment Size]],(idTable[[Asset Category]:[Asset Category]]=$N600)* (idTable[[Sub System Type]:[Sub System Type]]=$O600)*(idTable[[Sub System Class]:[Sub System Class]]=$P600))))),"")</f>
        <v/>
      </c>
      <c r="BG600" s="32"/>
    </row>
    <row r="601" spans="1:59" x14ac:dyDescent="0.3">
      <c r="A601" s="32"/>
      <c r="M60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1" s="23"/>
      <c r="Z601" s="10"/>
      <c r="AA601" s="32" t="str" cm="1">
        <f t="array" ref="AA601">IFERROR(TRANSPOSE(_xlfn._xlws.SORT(_xlfn.UNIQUE(_xlfn._xlws.FILTER(idTable[[Sub System Class]:[Sub System Class]],(idTable[[Asset Category]:[Asset Category]]=$N601)* (idTable[[Sub System Type]:[Sub System Type]]=$O601))))),"")</f>
        <v/>
      </c>
      <c r="AJ601" s="32" t="str" cm="1">
        <f t="array" ref="AJ601">IFERROR(TRANSPOSE(_xlfn._xlws.SORT(_xlfn.UNIQUE(_xlfn._xlws.FILTER(idTable[[Equipment Size]:[Equipment Size]],(idTable[[Asset Category]:[Asset Category]]=$N601)* (idTable[[Sub System Type]:[Sub System Type]]=$O601)*(idTable[[Sub System Class]:[Sub System Class]]=$P601))))),"")</f>
        <v/>
      </c>
      <c r="BG601" s="32"/>
    </row>
    <row r="602" spans="1:59" x14ac:dyDescent="0.3">
      <c r="A602" s="32"/>
      <c r="M60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2" s="23"/>
      <c r="Z602" s="10"/>
      <c r="AA602" s="32" t="str" cm="1">
        <f t="array" ref="AA602">IFERROR(TRANSPOSE(_xlfn._xlws.SORT(_xlfn.UNIQUE(_xlfn._xlws.FILTER(idTable[[Sub System Class]:[Sub System Class]],(idTable[[Asset Category]:[Asset Category]]=$N602)* (idTable[[Sub System Type]:[Sub System Type]]=$O602))))),"")</f>
        <v/>
      </c>
      <c r="AJ602" s="32" t="str" cm="1">
        <f t="array" ref="AJ602">IFERROR(TRANSPOSE(_xlfn._xlws.SORT(_xlfn.UNIQUE(_xlfn._xlws.FILTER(idTable[[Equipment Size]:[Equipment Size]],(idTable[[Asset Category]:[Asset Category]]=$N602)* (idTable[[Sub System Type]:[Sub System Type]]=$O602)*(idTable[[Sub System Class]:[Sub System Class]]=$P602))))),"")</f>
        <v/>
      </c>
      <c r="BG602" s="32"/>
    </row>
    <row r="603" spans="1:59" x14ac:dyDescent="0.3">
      <c r="A603" s="32"/>
      <c r="M60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3" s="23"/>
      <c r="Z603" s="10"/>
      <c r="AA603" s="32" t="str" cm="1">
        <f t="array" ref="AA603">IFERROR(TRANSPOSE(_xlfn._xlws.SORT(_xlfn.UNIQUE(_xlfn._xlws.FILTER(idTable[[Sub System Class]:[Sub System Class]],(idTable[[Asset Category]:[Asset Category]]=$N603)* (idTable[[Sub System Type]:[Sub System Type]]=$O603))))),"")</f>
        <v/>
      </c>
      <c r="AJ603" s="32" t="str" cm="1">
        <f t="array" ref="AJ603">IFERROR(TRANSPOSE(_xlfn._xlws.SORT(_xlfn.UNIQUE(_xlfn._xlws.FILTER(idTable[[Equipment Size]:[Equipment Size]],(idTable[[Asset Category]:[Asset Category]]=$N603)* (idTable[[Sub System Type]:[Sub System Type]]=$O603)*(idTable[[Sub System Class]:[Sub System Class]]=$P603))))),"")</f>
        <v/>
      </c>
      <c r="BG603" s="32"/>
    </row>
    <row r="604" spans="1:59" x14ac:dyDescent="0.3">
      <c r="A604" s="32"/>
      <c r="M60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4" s="23"/>
      <c r="Z604" s="10"/>
      <c r="AA604" s="32" t="str" cm="1">
        <f t="array" ref="AA604">IFERROR(TRANSPOSE(_xlfn._xlws.SORT(_xlfn.UNIQUE(_xlfn._xlws.FILTER(idTable[[Sub System Class]:[Sub System Class]],(idTable[[Asset Category]:[Asset Category]]=$N604)* (idTable[[Sub System Type]:[Sub System Type]]=$O604))))),"")</f>
        <v/>
      </c>
      <c r="AJ604" s="32" t="str" cm="1">
        <f t="array" ref="AJ604">IFERROR(TRANSPOSE(_xlfn._xlws.SORT(_xlfn.UNIQUE(_xlfn._xlws.FILTER(idTable[[Equipment Size]:[Equipment Size]],(idTable[[Asset Category]:[Asset Category]]=$N604)* (idTable[[Sub System Type]:[Sub System Type]]=$O604)*(idTable[[Sub System Class]:[Sub System Class]]=$P604))))),"")</f>
        <v/>
      </c>
      <c r="BG604" s="32"/>
    </row>
    <row r="605" spans="1:59" x14ac:dyDescent="0.3">
      <c r="A605" s="32"/>
      <c r="M60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5" s="23"/>
      <c r="Z605" s="10"/>
      <c r="AA605" s="32" t="str" cm="1">
        <f t="array" ref="AA605">IFERROR(TRANSPOSE(_xlfn._xlws.SORT(_xlfn.UNIQUE(_xlfn._xlws.FILTER(idTable[[Sub System Class]:[Sub System Class]],(idTable[[Asset Category]:[Asset Category]]=$N605)* (idTable[[Sub System Type]:[Sub System Type]]=$O605))))),"")</f>
        <v/>
      </c>
      <c r="AJ605" s="32" t="str" cm="1">
        <f t="array" ref="AJ605">IFERROR(TRANSPOSE(_xlfn._xlws.SORT(_xlfn.UNIQUE(_xlfn._xlws.FILTER(idTable[[Equipment Size]:[Equipment Size]],(idTable[[Asset Category]:[Asset Category]]=$N605)* (idTable[[Sub System Type]:[Sub System Type]]=$O605)*(idTable[[Sub System Class]:[Sub System Class]]=$P605))))),"")</f>
        <v/>
      </c>
      <c r="BG605" s="32"/>
    </row>
    <row r="606" spans="1:59" x14ac:dyDescent="0.3">
      <c r="A606" s="32"/>
      <c r="M60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6" s="23"/>
      <c r="Z606" s="10"/>
      <c r="AA606" s="32" t="str" cm="1">
        <f t="array" ref="AA606">IFERROR(TRANSPOSE(_xlfn._xlws.SORT(_xlfn.UNIQUE(_xlfn._xlws.FILTER(idTable[[Sub System Class]:[Sub System Class]],(idTable[[Asset Category]:[Asset Category]]=$N606)* (idTable[[Sub System Type]:[Sub System Type]]=$O606))))),"")</f>
        <v/>
      </c>
      <c r="AJ606" s="32" t="str" cm="1">
        <f t="array" ref="AJ606">IFERROR(TRANSPOSE(_xlfn._xlws.SORT(_xlfn.UNIQUE(_xlfn._xlws.FILTER(idTable[[Equipment Size]:[Equipment Size]],(idTable[[Asset Category]:[Asset Category]]=$N606)* (idTable[[Sub System Type]:[Sub System Type]]=$O606)*(idTable[[Sub System Class]:[Sub System Class]]=$P606))))),"")</f>
        <v/>
      </c>
      <c r="BG606" s="32"/>
    </row>
    <row r="607" spans="1:59" x14ac:dyDescent="0.3">
      <c r="A607" s="32"/>
      <c r="M60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7" s="23"/>
      <c r="Z607" s="10"/>
      <c r="AA607" s="32" t="str" cm="1">
        <f t="array" ref="AA607">IFERROR(TRANSPOSE(_xlfn._xlws.SORT(_xlfn.UNIQUE(_xlfn._xlws.FILTER(idTable[[Sub System Class]:[Sub System Class]],(idTable[[Asset Category]:[Asset Category]]=$N607)* (idTable[[Sub System Type]:[Sub System Type]]=$O607))))),"")</f>
        <v/>
      </c>
      <c r="AJ607" s="32" t="str" cm="1">
        <f t="array" ref="AJ607">IFERROR(TRANSPOSE(_xlfn._xlws.SORT(_xlfn.UNIQUE(_xlfn._xlws.FILTER(idTable[[Equipment Size]:[Equipment Size]],(idTable[[Asset Category]:[Asset Category]]=$N607)* (idTable[[Sub System Type]:[Sub System Type]]=$O607)*(idTable[[Sub System Class]:[Sub System Class]]=$P607))))),"")</f>
        <v/>
      </c>
      <c r="BG607" s="32"/>
    </row>
    <row r="608" spans="1:59" x14ac:dyDescent="0.3">
      <c r="A608" s="32"/>
      <c r="M60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8" s="23"/>
      <c r="Z608" s="10"/>
      <c r="AA608" s="32" t="str" cm="1">
        <f t="array" ref="AA608">IFERROR(TRANSPOSE(_xlfn._xlws.SORT(_xlfn.UNIQUE(_xlfn._xlws.FILTER(idTable[[Sub System Class]:[Sub System Class]],(idTable[[Asset Category]:[Asset Category]]=$N608)* (idTable[[Sub System Type]:[Sub System Type]]=$O608))))),"")</f>
        <v/>
      </c>
      <c r="AJ608" s="32" t="str" cm="1">
        <f t="array" ref="AJ608">IFERROR(TRANSPOSE(_xlfn._xlws.SORT(_xlfn.UNIQUE(_xlfn._xlws.FILTER(idTable[[Equipment Size]:[Equipment Size]],(idTable[[Asset Category]:[Asset Category]]=$N608)* (idTable[[Sub System Type]:[Sub System Type]]=$O608)*(idTable[[Sub System Class]:[Sub System Class]]=$P608))))),"")</f>
        <v/>
      </c>
      <c r="BG608" s="32"/>
    </row>
    <row r="609" spans="1:59" x14ac:dyDescent="0.3">
      <c r="A609" s="32"/>
      <c r="M60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0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0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09" s="23"/>
      <c r="Z609" s="10"/>
      <c r="AA609" s="32" t="str" cm="1">
        <f t="array" ref="AA609">IFERROR(TRANSPOSE(_xlfn._xlws.SORT(_xlfn.UNIQUE(_xlfn._xlws.FILTER(idTable[[Sub System Class]:[Sub System Class]],(idTable[[Asset Category]:[Asset Category]]=$N609)* (idTable[[Sub System Type]:[Sub System Type]]=$O609))))),"")</f>
        <v/>
      </c>
      <c r="AJ609" s="32" t="str" cm="1">
        <f t="array" ref="AJ609">IFERROR(TRANSPOSE(_xlfn._xlws.SORT(_xlfn.UNIQUE(_xlfn._xlws.FILTER(idTable[[Equipment Size]:[Equipment Size]],(idTable[[Asset Category]:[Asset Category]]=$N609)* (idTable[[Sub System Type]:[Sub System Type]]=$O609)*(idTable[[Sub System Class]:[Sub System Class]]=$P609))))),"")</f>
        <v/>
      </c>
      <c r="BG609" s="32"/>
    </row>
    <row r="610" spans="1:59" x14ac:dyDescent="0.3">
      <c r="A610" s="32"/>
      <c r="M6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0" s="23"/>
      <c r="Z610" s="10"/>
      <c r="AA610" s="32" t="str" cm="1">
        <f t="array" ref="AA610">IFERROR(TRANSPOSE(_xlfn._xlws.SORT(_xlfn.UNIQUE(_xlfn._xlws.FILTER(idTable[[Sub System Class]:[Sub System Class]],(idTable[[Asset Category]:[Asset Category]]=$N610)* (idTable[[Sub System Type]:[Sub System Type]]=$O610))))),"")</f>
        <v/>
      </c>
      <c r="AJ610" s="32" t="str" cm="1">
        <f t="array" ref="AJ610">IFERROR(TRANSPOSE(_xlfn._xlws.SORT(_xlfn.UNIQUE(_xlfn._xlws.FILTER(idTable[[Equipment Size]:[Equipment Size]],(idTable[[Asset Category]:[Asset Category]]=$N610)* (idTable[[Sub System Type]:[Sub System Type]]=$O610)*(idTable[[Sub System Class]:[Sub System Class]]=$P610))))),"")</f>
        <v/>
      </c>
      <c r="BG610" s="32"/>
    </row>
    <row r="611" spans="1:59" x14ac:dyDescent="0.3">
      <c r="A611" s="32"/>
      <c r="M6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1" s="23"/>
      <c r="Z611" s="10"/>
      <c r="AA611" s="32" t="str" cm="1">
        <f t="array" ref="AA611">IFERROR(TRANSPOSE(_xlfn._xlws.SORT(_xlfn.UNIQUE(_xlfn._xlws.FILTER(idTable[[Sub System Class]:[Sub System Class]],(idTable[[Asset Category]:[Asset Category]]=$N611)* (idTable[[Sub System Type]:[Sub System Type]]=$O611))))),"")</f>
        <v/>
      </c>
      <c r="AJ611" s="32" t="str" cm="1">
        <f t="array" ref="AJ611">IFERROR(TRANSPOSE(_xlfn._xlws.SORT(_xlfn.UNIQUE(_xlfn._xlws.FILTER(idTable[[Equipment Size]:[Equipment Size]],(idTable[[Asset Category]:[Asset Category]]=$N611)* (idTable[[Sub System Type]:[Sub System Type]]=$O611)*(idTable[[Sub System Class]:[Sub System Class]]=$P611))))),"")</f>
        <v/>
      </c>
      <c r="BG611" s="32"/>
    </row>
    <row r="612" spans="1:59" x14ac:dyDescent="0.3">
      <c r="A612" s="32"/>
      <c r="M6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2" s="23"/>
      <c r="Z612" s="10"/>
      <c r="AA612" s="32" t="str" cm="1">
        <f t="array" ref="AA612">IFERROR(TRANSPOSE(_xlfn._xlws.SORT(_xlfn.UNIQUE(_xlfn._xlws.FILTER(idTable[[Sub System Class]:[Sub System Class]],(idTable[[Asset Category]:[Asset Category]]=$N612)* (idTable[[Sub System Type]:[Sub System Type]]=$O612))))),"")</f>
        <v/>
      </c>
      <c r="AJ612" s="32" t="str" cm="1">
        <f t="array" ref="AJ612">IFERROR(TRANSPOSE(_xlfn._xlws.SORT(_xlfn.UNIQUE(_xlfn._xlws.FILTER(idTable[[Equipment Size]:[Equipment Size]],(idTable[[Asset Category]:[Asset Category]]=$N612)* (idTable[[Sub System Type]:[Sub System Type]]=$O612)*(idTable[[Sub System Class]:[Sub System Class]]=$P612))))),"")</f>
        <v/>
      </c>
      <c r="BG612" s="32"/>
    </row>
    <row r="613" spans="1:59" x14ac:dyDescent="0.3">
      <c r="A613" s="32"/>
      <c r="M6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3" s="23"/>
      <c r="Z613" s="10"/>
      <c r="AA613" s="32" t="str" cm="1">
        <f t="array" ref="AA613">IFERROR(TRANSPOSE(_xlfn._xlws.SORT(_xlfn.UNIQUE(_xlfn._xlws.FILTER(idTable[[Sub System Class]:[Sub System Class]],(idTable[[Asset Category]:[Asset Category]]=$N613)* (idTable[[Sub System Type]:[Sub System Type]]=$O613))))),"")</f>
        <v/>
      </c>
      <c r="AJ613" s="32" t="str" cm="1">
        <f t="array" ref="AJ613">IFERROR(TRANSPOSE(_xlfn._xlws.SORT(_xlfn.UNIQUE(_xlfn._xlws.FILTER(idTable[[Equipment Size]:[Equipment Size]],(idTable[[Asset Category]:[Asset Category]]=$N613)* (idTable[[Sub System Type]:[Sub System Type]]=$O613)*(idTable[[Sub System Class]:[Sub System Class]]=$P613))))),"")</f>
        <v/>
      </c>
      <c r="BG613" s="32"/>
    </row>
    <row r="614" spans="1:59" x14ac:dyDescent="0.3">
      <c r="A614" s="32"/>
      <c r="M6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4" s="23"/>
      <c r="Z614" s="10"/>
      <c r="AA614" s="32" t="str" cm="1">
        <f t="array" ref="AA614">IFERROR(TRANSPOSE(_xlfn._xlws.SORT(_xlfn.UNIQUE(_xlfn._xlws.FILTER(idTable[[Sub System Class]:[Sub System Class]],(idTable[[Asset Category]:[Asset Category]]=$N614)* (idTable[[Sub System Type]:[Sub System Type]]=$O614))))),"")</f>
        <v/>
      </c>
      <c r="AJ614" s="32" t="str" cm="1">
        <f t="array" ref="AJ614">IFERROR(TRANSPOSE(_xlfn._xlws.SORT(_xlfn.UNIQUE(_xlfn._xlws.FILTER(idTable[[Equipment Size]:[Equipment Size]],(idTable[[Asset Category]:[Asset Category]]=$N614)* (idTable[[Sub System Type]:[Sub System Type]]=$O614)*(idTable[[Sub System Class]:[Sub System Class]]=$P614))))),"")</f>
        <v/>
      </c>
      <c r="BG614" s="32"/>
    </row>
    <row r="615" spans="1:59" x14ac:dyDescent="0.3">
      <c r="A615" s="32"/>
      <c r="M6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5" s="23"/>
      <c r="Z615" s="10"/>
      <c r="AA615" s="32" t="str" cm="1">
        <f t="array" ref="AA615">IFERROR(TRANSPOSE(_xlfn._xlws.SORT(_xlfn.UNIQUE(_xlfn._xlws.FILTER(idTable[[Sub System Class]:[Sub System Class]],(idTable[[Asset Category]:[Asset Category]]=$N615)* (idTable[[Sub System Type]:[Sub System Type]]=$O615))))),"")</f>
        <v/>
      </c>
      <c r="AJ615" s="32" t="str" cm="1">
        <f t="array" ref="AJ615">IFERROR(TRANSPOSE(_xlfn._xlws.SORT(_xlfn.UNIQUE(_xlfn._xlws.FILTER(idTable[[Equipment Size]:[Equipment Size]],(idTable[[Asset Category]:[Asset Category]]=$N615)* (idTable[[Sub System Type]:[Sub System Type]]=$O615)*(idTable[[Sub System Class]:[Sub System Class]]=$P615))))),"")</f>
        <v/>
      </c>
      <c r="BG615" s="32"/>
    </row>
    <row r="616" spans="1:59" x14ac:dyDescent="0.3">
      <c r="A616" s="32"/>
      <c r="M6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6" s="23"/>
      <c r="Z616" s="10"/>
      <c r="AA616" s="32" t="str" cm="1">
        <f t="array" ref="AA616">IFERROR(TRANSPOSE(_xlfn._xlws.SORT(_xlfn.UNIQUE(_xlfn._xlws.FILTER(idTable[[Sub System Class]:[Sub System Class]],(idTable[[Asset Category]:[Asset Category]]=$N616)* (idTable[[Sub System Type]:[Sub System Type]]=$O616))))),"")</f>
        <v/>
      </c>
      <c r="AJ616" s="32" t="str" cm="1">
        <f t="array" ref="AJ616">IFERROR(TRANSPOSE(_xlfn._xlws.SORT(_xlfn.UNIQUE(_xlfn._xlws.FILTER(idTable[[Equipment Size]:[Equipment Size]],(idTable[[Asset Category]:[Asset Category]]=$N616)* (idTable[[Sub System Type]:[Sub System Type]]=$O616)*(idTable[[Sub System Class]:[Sub System Class]]=$P616))))),"")</f>
        <v/>
      </c>
      <c r="BG616" s="32"/>
    </row>
    <row r="617" spans="1:59" x14ac:dyDescent="0.3">
      <c r="A617" s="32"/>
      <c r="M6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7" s="23"/>
      <c r="Z617" s="10"/>
      <c r="AA617" s="32" t="str" cm="1">
        <f t="array" ref="AA617">IFERROR(TRANSPOSE(_xlfn._xlws.SORT(_xlfn.UNIQUE(_xlfn._xlws.FILTER(idTable[[Sub System Class]:[Sub System Class]],(idTable[[Asset Category]:[Asset Category]]=$N617)* (idTable[[Sub System Type]:[Sub System Type]]=$O617))))),"")</f>
        <v/>
      </c>
      <c r="AJ617" s="32" t="str" cm="1">
        <f t="array" ref="AJ617">IFERROR(TRANSPOSE(_xlfn._xlws.SORT(_xlfn.UNIQUE(_xlfn._xlws.FILTER(idTable[[Equipment Size]:[Equipment Size]],(idTable[[Asset Category]:[Asset Category]]=$N617)* (idTable[[Sub System Type]:[Sub System Type]]=$O617)*(idTable[[Sub System Class]:[Sub System Class]]=$P617))))),"")</f>
        <v/>
      </c>
      <c r="BG617" s="32"/>
    </row>
    <row r="618" spans="1:59" x14ac:dyDescent="0.3">
      <c r="A618" s="32"/>
      <c r="M6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8" s="23"/>
      <c r="Z618" s="10"/>
      <c r="AA618" s="32" t="str" cm="1">
        <f t="array" ref="AA618">IFERROR(TRANSPOSE(_xlfn._xlws.SORT(_xlfn.UNIQUE(_xlfn._xlws.FILTER(idTable[[Sub System Class]:[Sub System Class]],(idTable[[Asset Category]:[Asset Category]]=$N618)* (idTable[[Sub System Type]:[Sub System Type]]=$O618))))),"")</f>
        <v/>
      </c>
      <c r="AJ618" s="32" t="str" cm="1">
        <f t="array" ref="AJ618">IFERROR(TRANSPOSE(_xlfn._xlws.SORT(_xlfn.UNIQUE(_xlfn._xlws.FILTER(idTable[[Equipment Size]:[Equipment Size]],(idTable[[Asset Category]:[Asset Category]]=$N618)* (idTable[[Sub System Type]:[Sub System Type]]=$O618)*(idTable[[Sub System Class]:[Sub System Class]]=$P618))))),"")</f>
        <v/>
      </c>
      <c r="BG618" s="32"/>
    </row>
    <row r="619" spans="1:59" x14ac:dyDescent="0.3">
      <c r="A619" s="32"/>
      <c r="M6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1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19" s="23"/>
      <c r="Z619" s="10"/>
      <c r="AA619" s="32" t="str" cm="1">
        <f t="array" ref="AA619">IFERROR(TRANSPOSE(_xlfn._xlws.SORT(_xlfn.UNIQUE(_xlfn._xlws.FILTER(idTable[[Sub System Class]:[Sub System Class]],(idTable[[Asset Category]:[Asset Category]]=$N619)* (idTable[[Sub System Type]:[Sub System Type]]=$O619))))),"")</f>
        <v/>
      </c>
      <c r="AJ619" s="32" t="str" cm="1">
        <f t="array" ref="AJ619">IFERROR(TRANSPOSE(_xlfn._xlws.SORT(_xlfn.UNIQUE(_xlfn._xlws.FILTER(idTable[[Equipment Size]:[Equipment Size]],(idTable[[Asset Category]:[Asset Category]]=$N619)* (idTable[[Sub System Type]:[Sub System Type]]=$O619)*(idTable[[Sub System Class]:[Sub System Class]]=$P619))))),"")</f>
        <v/>
      </c>
      <c r="BG619" s="32"/>
    </row>
    <row r="620" spans="1:59" x14ac:dyDescent="0.3">
      <c r="A620" s="32"/>
      <c r="M6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0" s="23"/>
      <c r="Z620" s="10"/>
      <c r="AA620" s="32" t="str" cm="1">
        <f t="array" ref="AA620">IFERROR(TRANSPOSE(_xlfn._xlws.SORT(_xlfn.UNIQUE(_xlfn._xlws.FILTER(idTable[[Sub System Class]:[Sub System Class]],(idTable[[Asset Category]:[Asset Category]]=$N620)* (idTable[[Sub System Type]:[Sub System Type]]=$O620))))),"")</f>
        <v/>
      </c>
      <c r="AJ620" s="32" t="str" cm="1">
        <f t="array" ref="AJ620">IFERROR(TRANSPOSE(_xlfn._xlws.SORT(_xlfn.UNIQUE(_xlfn._xlws.FILTER(idTable[[Equipment Size]:[Equipment Size]],(idTable[[Asset Category]:[Asset Category]]=$N620)* (idTable[[Sub System Type]:[Sub System Type]]=$O620)*(idTable[[Sub System Class]:[Sub System Class]]=$P620))))),"")</f>
        <v/>
      </c>
      <c r="BG620" s="32"/>
    </row>
    <row r="621" spans="1:59" x14ac:dyDescent="0.3">
      <c r="A621" s="32"/>
      <c r="M6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1" s="23"/>
      <c r="Z621" s="10"/>
      <c r="AA621" s="32" t="str" cm="1">
        <f t="array" ref="AA621">IFERROR(TRANSPOSE(_xlfn._xlws.SORT(_xlfn.UNIQUE(_xlfn._xlws.FILTER(idTable[[Sub System Class]:[Sub System Class]],(idTable[[Asset Category]:[Asset Category]]=$N621)* (idTable[[Sub System Type]:[Sub System Type]]=$O621))))),"")</f>
        <v/>
      </c>
      <c r="AJ621" s="32" t="str" cm="1">
        <f t="array" ref="AJ621">IFERROR(TRANSPOSE(_xlfn._xlws.SORT(_xlfn.UNIQUE(_xlfn._xlws.FILTER(idTable[[Equipment Size]:[Equipment Size]],(idTable[[Asset Category]:[Asset Category]]=$N621)* (idTable[[Sub System Type]:[Sub System Type]]=$O621)*(idTable[[Sub System Class]:[Sub System Class]]=$P621))))),"")</f>
        <v/>
      </c>
      <c r="BG621" s="32"/>
    </row>
    <row r="622" spans="1:59" x14ac:dyDescent="0.3">
      <c r="A622" s="32"/>
      <c r="M6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2" s="23"/>
      <c r="Z622" s="10"/>
      <c r="AA622" s="32" t="str" cm="1">
        <f t="array" ref="AA622">IFERROR(TRANSPOSE(_xlfn._xlws.SORT(_xlfn.UNIQUE(_xlfn._xlws.FILTER(idTable[[Sub System Class]:[Sub System Class]],(idTable[[Asset Category]:[Asset Category]]=$N622)* (idTable[[Sub System Type]:[Sub System Type]]=$O622))))),"")</f>
        <v/>
      </c>
      <c r="AJ622" s="32" t="str" cm="1">
        <f t="array" ref="AJ622">IFERROR(TRANSPOSE(_xlfn._xlws.SORT(_xlfn.UNIQUE(_xlfn._xlws.FILTER(idTable[[Equipment Size]:[Equipment Size]],(idTable[[Asset Category]:[Asset Category]]=$N622)* (idTable[[Sub System Type]:[Sub System Type]]=$O622)*(idTable[[Sub System Class]:[Sub System Class]]=$P622))))),"")</f>
        <v/>
      </c>
      <c r="BG622" s="32"/>
    </row>
    <row r="623" spans="1:59" x14ac:dyDescent="0.3">
      <c r="A623" s="32"/>
      <c r="M6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3" s="23"/>
      <c r="Z623" s="10"/>
      <c r="AA623" s="32" t="str" cm="1">
        <f t="array" ref="AA623">IFERROR(TRANSPOSE(_xlfn._xlws.SORT(_xlfn.UNIQUE(_xlfn._xlws.FILTER(idTable[[Sub System Class]:[Sub System Class]],(idTable[[Asset Category]:[Asset Category]]=$N623)* (idTable[[Sub System Type]:[Sub System Type]]=$O623))))),"")</f>
        <v/>
      </c>
      <c r="AJ623" s="32" t="str" cm="1">
        <f t="array" ref="AJ623">IFERROR(TRANSPOSE(_xlfn._xlws.SORT(_xlfn.UNIQUE(_xlfn._xlws.FILTER(idTable[[Equipment Size]:[Equipment Size]],(idTable[[Asset Category]:[Asset Category]]=$N623)* (idTable[[Sub System Type]:[Sub System Type]]=$O623)*(idTable[[Sub System Class]:[Sub System Class]]=$P623))))),"")</f>
        <v/>
      </c>
      <c r="BG623" s="32"/>
    </row>
    <row r="624" spans="1:59" x14ac:dyDescent="0.3">
      <c r="A624" s="32"/>
      <c r="M6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4" s="23"/>
      <c r="Z624" s="10"/>
      <c r="AA624" s="32" t="str" cm="1">
        <f t="array" ref="AA624">IFERROR(TRANSPOSE(_xlfn._xlws.SORT(_xlfn.UNIQUE(_xlfn._xlws.FILTER(idTable[[Sub System Class]:[Sub System Class]],(idTable[[Asset Category]:[Asset Category]]=$N624)* (idTable[[Sub System Type]:[Sub System Type]]=$O624))))),"")</f>
        <v/>
      </c>
      <c r="AJ624" s="32" t="str" cm="1">
        <f t="array" ref="AJ624">IFERROR(TRANSPOSE(_xlfn._xlws.SORT(_xlfn.UNIQUE(_xlfn._xlws.FILTER(idTable[[Equipment Size]:[Equipment Size]],(idTable[[Asset Category]:[Asset Category]]=$N624)* (idTable[[Sub System Type]:[Sub System Type]]=$O624)*(idTable[[Sub System Class]:[Sub System Class]]=$P624))))),"")</f>
        <v/>
      </c>
      <c r="BG624" s="32"/>
    </row>
    <row r="625" spans="1:59" x14ac:dyDescent="0.3">
      <c r="A625" s="32"/>
      <c r="M6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5" s="23"/>
      <c r="Z625" s="10"/>
      <c r="AA625" s="32" t="str" cm="1">
        <f t="array" ref="AA625">IFERROR(TRANSPOSE(_xlfn._xlws.SORT(_xlfn.UNIQUE(_xlfn._xlws.FILTER(idTable[[Sub System Class]:[Sub System Class]],(idTable[[Asset Category]:[Asset Category]]=$N625)* (idTable[[Sub System Type]:[Sub System Type]]=$O625))))),"")</f>
        <v/>
      </c>
      <c r="AJ625" s="32" t="str" cm="1">
        <f t="array" ref="AJ625">IFERROR(TRANSPOSE(_xlfn._xlws.SORT(_xlfn.UNIQUE(_xlfn._xlws.FILTER(idTable[[Equipment Size]:[Equipment Size]],(idTable[[Asset Category]:[Asset Category]]=$N625)* (idTable[[Sub System Type]:[Sub System Type]]=$O625)*(idTable[[Sub System Class]:[Sub System Class]]=$P625))))),"")</f>
        <v/>
      </c>
      <c r="BG625" s="32"/>
    </row>
    <row r="626" spans="1:59" x14ac:dyDescent="0.3">
      <c r="A626" s="32"/>
      <c r="M6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6" s="23"/>
      <c r="Z626" s="10"/>
      <c r="AA626" s="32" t="str" cm="1">
        <f t="array" ref="AA626">IFERROR(TRANSPOSE(_xlfn._xlws.SORT(_xlfn.UNIQUE(_xlfn._xlws.FILTER(idTable[[Sub System Class]:[Sub System Class]],(idTable[[Asset Category]:[Asset Category]]=$N626)* (idTable[[Sub System Type]:[Sub System Type]]=$O626))))),"")</f>
        <v/>
      </c>
      <c r="AJ626" s="32" t="str" cm="1">
        <f t="array" ref="AJ626">IFERROR(TRANSPOSE(_xlfn._xlws.SORT(_xlfn.UNIQUE(_xlfn._xlws.FILTER(idTable[[Equipment Size]:[Equipment Size]],(idTable[[Asset Category]:[Asset Category]]=$N626)* (idTable[[Sub System Type]:[Sub System Type]]=$O626)*(idTable[[Sub System Class]:[Sub System Class]]=$P626))))),"")</f>
        <v/>
      </c>
      <c r="BG626" s="32"/>
    </row>
    <row r="627" spans="1:59" x14ac:dyDescent="0.3">
      <c r="A627" s="32"/>
      <c r="M6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7" s="23"/>
      <c r="Z627" s="10"/>
      <c r="AA627" s="32" t="str" cm="1">
        <f t="array" ref="AA627">IFERROR(TRANSPOSE(_xlfn._xlws.SORT(_xlfn.UNIQUE(_xlfn._xlws.FILTER(idTable[[Sub System Class]:[Sub System Class]],(idTable[[Asset Category]:[Asset Category]]=$N627)* (idTable[[Sub System Type]:[Sub System Type]]=$O627))))),"")</f>
        <v/>
      </c>
      <c r="AJ627" s="32" t="str" cm="1">
        <f t="array" ref="AJ627">IFERROR(TRANSPOSE(_xlfn._xlws.SORT(_xlfn.UNIQUE(_xlfn._xlws.FILTER(idTable[[Equipment Size]:[Equipment Size]],(idTable[[Asset Category]:[Asset Category]]=$N627)* (idTable[[Sub System Type]:[Sub System Type]]=$O627)*(idTable[[Sub System Class]:[Sub System Class]]=$P627))))),"")</f>
        <v/>
      </c>
      <c r="BG627" s="32"/>
    </row>
    <row r="628" spans="1:59" x14ac:dyDescent="0.3">
      <c r="A628" s="32"/>
      <c r="M6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8" s="23"/>
      <c r="Z628" s="10"/>
      <c r="AA628" s="32" t="str" cm="1">
        <f t="array" ref="AA628">IFERROR(TRANSPOSE(_xlfn._xlws.SORT(_xlfn.UNIQUE(_xlfn._xlws.FILTER(idTable[[Sub System Class]:[Sub System Class]],(idTable[[Asset Category]:[Asset Category]]=$N628)* (idTable[[Sub System Type]:[Sub System Type]]=$O628))))),"")</f>
        <v/>
      </c>
      <c r="AJ628" s="32" t="str" cm="1">
        <f t="array" ref="AJ628">IFERROR(TRANSPOSE(_xlfn._xlws.SORT(_xlfn.UNIQUE(_xlfn._xlws.FILTER(idTable[[Equipment Size]:[Equipment Size]],(idTable[[Asset Category]:[Asset Category]]=$N628)* (idTable[[Sub System Type]:[Sub System Type]]=$O628)*(idTable[[Sub System Class]:[Sub System Class]]=$P628))))),"")</f>
        <v/>
      </c>
      <c r="BG628" s="32"/>
    </row>
    <row r="629" spans="1:59" x14ac:dyDescent="0.3">
      <c r="A629" s="32"/>
      <c r="M6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2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29" s="23"/>
      <c r="Z629" s="10"/>
      <c r="AA629" s="32" t="str" cm="1">
        <f t="array" ref="AA629">IFERROR(TRANSPOSE(_xlfn._xlws.SORT(_xlfn.UNIQUE(_xlfn._xlws.FILTER(idTable[[Sub System Class]:[Sub System Class]],(idTable[[Asset Category]:[Asset Category]]=$N629)* (idTable[[Sub System Type]:[Sub System Type]]=$O629))))),"")</f>
        <v/>
      </c>
      <c r="AJ629" s="32" t="str" cm="1">
        <f t="array" ref="AJ629">IFERROR(TRANSPOSE(_xlfn._xlws.SORT(_xlfn.UNIQUE(_xlfn._xlws.FILTER(idTable[[Equipment Size]:[Equipment Size]],(idTable[[Asset Category]:[Asset Category]]=$N629)* (idTable[[Sub System Type]:[Sub System Type]]=$O629)*(idTable[[Sub System Class]:[Sub System Class]]=$P629))))),"")</f>
        <v/>
      </c>
      <c r="BG629" s="32"/>
    </row>
    <row r="630" spans="1:59" x14ac:dyDescent="0.3">
      <c r="A630" s="32"/>
      <c r="M6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0" s="23"/>
      <c r="Z630" s="10"/>
      <c r="AA630" s="32" t="str" cm="1">
        <f t="array" ref="AA630">IFERROR(TRANSPOSE(_xlfn._xlws.SORT(_xlfn.UNIQUE(_xlfn._xlws.FILTER(idTable[[Sub System Class]:[Sub System Class]],(idTable[[Asset Category]:[Asset Category]]=$N630)* (idTable[[Sub System Type]:[Sub System Type]]=$O630))))),"")</f>
        <v/>
      </c>
      <c r="AJ630" s="32" t="str" cm="1">
        <f t="array" ref="AJ630">IFERROR(TRANSPOSE(_xlfn._xlws.SORT(_xlfn.UNIQUE(_xlfn._xlws.FILTER(idTable[[Equipment Size]:[Equipment Size]],(idTable[[Asset Category]:[Asset Category]]=$N630)* (idTable[[Sub System Type]:[Sub System Type]]=$O630)*(idTable[[Sub System Class]:[Sub System Class]]=$P630))))),"")</f>
        <v/>
      </c>
      <c r="BG630" s="32"/>
    </row>
    <row r="631" spans="1:59" x14ac:dyDescent="0.3">
      <c r="A631" s="32"/>
      <c r="M6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1" s="23"/>
      <c r="Z631" s="10"/>
      <c r="AA631" s="32" t="str" cm="1">
        <f t="array" ref="AA631">IFERROR(TRANSPOSE(_xlfn._xlws.SORT(_xlfn.UNIQUE(_xlfn._xlws.FILTER(idTable[[Sub System Class]:[Sub System Class]],(idTable[[Asset Category]:[Asset Category]]=$N631)* (idTable[[Sub System Type]:[Sub System Type]]=$O631))))),"")</f>
        <v/>
      </c>
      <c r="AJ631" s="32" t="str" cm="1">
        <f t="array" ref="AJ631">IFERROR(TRANSPOSE(_xlfn._xlws.SORT(_xlfn.UNIQUE(_xlfn._xlws.FILTER(idTable[[Equipment Size]:[Equipment Size]],(idTable[[Asset Category]:[Asset Category]]=$N631)* (idTable[[Sub System Type]:[Sub System Type]]=$O631)*(idTable[[Sub System Class]:[Sub System Class]]=$P631))))),"")</f>
        <v/>
      </c>
      <c r="BG631" s="32"/>
    </row>
    <row r="632" spans="1:59" x14ac:dyDescent="0.3">
      <c r="A632" s="32"/>
      <c r="M6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2" s="23"/>
      <c r="Z632" s="10"/>
      <c r="AA632" s="32" t="str" cm="1">
        <f t="array" ref="AA632">IFERROR(TRANSPOSE(_xlfn._xlws.SORT(_xlfn.UNIQUE(_xlfn._xlws.FILTER(idTable[[Sub System Class]:[Sub System Class]],(idTable[[Asset Category]:[Asset Category]]=$N632)* (idTable[[Sub System Type]:[Sub System Type]]=$O632))))),"")</f>
        <v/>
      </c>
      <c r="AJ632" s="32" t="str" cm="1">
        <f t="array" ref="AJ632">IFERROR(TRANSPOSE(_xlfn._xlws.SORT(_xlfn.UNIQUE(_xlfn._xlws.FILTER(idTable[[Equipment Size]:[Equipment Size]],(idTable[[Asset Category]:[Asset Category]]=$N632)* (idTable[[Sub System Type]:[Sub System Type]]=$O632)*(idTable[[Sub System Class]:[Sub System Class]]=$P632))))),"")</f>
        <v/>
      </c>
      <c r="BG632" s="32"/>
    </row>
    <row r="633" spans="1:59" x14ac:dyDescent="0.3">
      <c r="A633" s="32"/>
      <c r="M6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3" s="23"/>
      <c r="Z633" s="10"/>
      <c r="AA633" s="32" t="str" cm="1">
        <f t="array" ref="AA633">IFERROR(TRANSPOSE(_xlfn._xlws.SORT(_xlfn.UNIQUE(_xlfn._xlws.FILTER(idTable[[Sub System Class]:[Sub System Class]],(idTable[[Asset Category]:[Asset Category]]=$N633)* (idTable[[Sub System Type]:[Sub System Type]]=$O633))))),"")</f>
        <v/>
      </c>
      <c r="AJ633" s="32" t="str" cm="1">
        <f t="array" ref="AJ633">IFERROR(TRANSPOSE(_xlfn._xlws.SORT(_xlfn.UNIQUE(_xlfn._xlws.FILTER(idTable[[Equipment Size]:[Equipment Size]],(idTable[[Asset Category]:[Asset Category]]=$N633)* (idTable[[Sub System Type]:[Sub System Type]]=$O633)*(idTable[[Sub System Class]:[Sub System Class]]=$P633))))),"")</f>
        <v/>
      </c>
      <c r="BG633" s="32"/>
    </row>
    <row r="634" spans="1:59" x14ac:dyDescent="0.3">
      <c r="A634" s="32"/>
      <c r="M6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4" s="23"/>
      <c r="Z634" s="10"/>
      <c r="AA634" s="32" t="str" cm="1">
        <f t="array" ref="AA634">IFERROR(TRANSPOSE(_xlfn._xlws.SORT(_xlfn.UNIQUE(_xlfn._xlws.FILTER(idTable[[Sub System Class]:[Sub System Class]],(idTable[[Asset Category]:[Asset Category]]=$N634)* (idTable[[Sub System Type]:[Sub System Type]]=$O634))))),"")</f>
        <v/>
      </c>
      <c r="AJ634" s="32" t="str" cm="1">
        <f t="array" ref="AJ634">IFERROR(TRANSPOSE(_xlfn._xlws.SORT(_xlfn.UNIQUE(_xlfn._xlws.FILTER(idTable[[Equipment Size]:[Equipment Size]],(idTable[[Asset Category]:[Asset Category]]=$N634)* (idTable[[Sub System Type]:[Sub System Type]]=$O634)*(idTable[[Sub System Class]:[Sub System Class]]=$P634))))),"")</f>
        <v/>
      </c>
      <c r="BG634" s="32"/>
    </row>
    <row r="635" spans="1:59" x14ac:dyDescent="0.3">
      <c r="A635" s="32"/>
      <c r="M6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5" s="23"/>
      <c r="Z635" s="10"/>
      <c r="AA635" s="32" t="str" cm="1">
        <f t="array" ref="AA635">IFERROR(TRANSPOSE(_xlfn._xlws.SORT(_xlfn.UNIQUE(_xlfn._xlws.FILTER(idTable[[Sub System Class]:[Sub System Class]],(idTable[[Asset Category]:[Asset Category]]=$N635)* (idTable[[Sub System Type]:[Sub System Type]]=$O635))))),"")</f>
        <v/>
      </c>
      <c r="AJ635" s="32" t="str" cm="1">
        <f t="array" ref="AJ635">IFERROR(TRANSPOSE(_xlfn._xlws.SORT(_xlfn.UNIQUE(_xlfn._xlws.FILTER(idTable[[Equipment Size]:[Equipment Size]],(idTable[[Asset Category]:[Asset Category]]=$N635)* (idTable[[Sub System Type]:[Sub System Type]]=$O635)*(idTable[[Sub System Class]:[Sub System Class]]=$P635))))),"")</f>
        <v/>
      </c>
      <c r="BG635" s="32"/>
    </row>
    <row r="636" spans="1:59" x14ac:dyDescent="0.3">
      <c r="A636" s="32"/>
      <c r="M6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6" s="23"/>
      <c r="Z636" s="10"/>
      <c r="AA636" s="32" t="str" cm="1">
        <f t="array" ref="AA636">IFERROR(TRANSPOSE(_xlfn._xlws.SORT(_xlfn.UNIQUE(_xlfn._xlws.FILTER(idTable[[Sub System Class]:[Sub System Class]],(idTable[[Asset Category]:[Asset Category]]=$N636)* (idTable[[Sub System Type]:[Sub System Type]]=$O636))))),"")</f>
        <v/>
      </c>
      <c r="AJ636" s="32" t="str" cm="1">
        <f t="array" ref="AJ636">IFERROR(TRANSPOSE(_xlfn._xlws.SORT(_xlfn.UNIQUE(_xlfn._xlws.FILTER(idTable[[Equipment Size]:[Equipment Size]],(idTable[[Asset Category]:[Asset Category]]=$N636)* (idTable[[Sub System Type]:[Sub System Type]]=$O636)*(idTable[[Sub System Class]:[Sub System Class]]=$P636))))),"")</f>
        <v/>
      </c>
      <c r="BG636" s="32"/>
    </row>
    <row r="637" spans="1:59" x14ac:dyDescent="0.3">
      <c r="A637" s="32"/>
      <c r="M6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7" s="23"/>
      <c r="Z637" s="10"/>
      <c r="AA637" s="32" t="str" cm="1">
        <f t="array" ref="AA637">IFERROR(TRANSPOSE(_xlfn._xlws.SORT(_xlfn.UNIQUE(_xlfn._xlws.FILTER(idTable[[Sub System Class]:[Sub System Class]],(idTable[[Asset Category]:[Asset Category]]=$N637)* (idTable[[Sub System Type]:[Sub System Type]]=$O637))))),"")</f>
        <v/>
      </c>
      <c r="AJ637" s="32" t="str" cm="1">
        <f t="array" ref="AJ637">IFERROR(TRANSPOSE(_xlfn._xlws.SORT(_xlfn.UNIQUE(_xlfn._xlws.FILTER(idTable[[Equipment Size]:[Equipment Size]],(idTable[[Asset Category]:[Asset Category]]=$N637)* (idTable[[Sub System Type]:[Sub System Type]]=$O637)*(idTable[[Sub System Class]:[Sub System Class]]=$P637))))),"")</f>
        <v/>
      </c>
      <c r="BG637" s="32"/>
    </row>
    <row r="638" spans="1:59" x14ac:dyDescent="0.3">
      <c r="A638" s="32"/>
      <c r="M6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8" s="23"/>
      <c r="Z638" s="10"/>
      <c r="AA638" s="32" t="str" cm="1">
        <f t="array" ref="AA638">IFERROR(TRANSPOSE(_xlfn._xlws.SORT(_xlfn.UNIQUE(_xlfn._xlws.FILTER(idTable[[Sub System Class]:[Sub System Class]],(idTable[[Asset Category]:[Asset Category]]=$N638)* (idTable[[Sub System Type]:[Sub System Type]]=$O638))))),"")</f>
        <v/>
      </c>
      <c r="AJ638" s="32" t="str" cm="1">
        <f t="array" ref="AJ638">IFERROR(TRANSPOSE(_xlfn._xlws.SORT(_xlfn.UNIQUE(_xlfn._xlws.FILTER(idTable[[Equipment Size]:[Equipment Size]],(idTable[[Asset Category]:[Asset Category]]=$N638)* (idTable[[Sub System Type]:[Sub System Type]]=$O638)*(idTable[[Sub System Class]:[Sub System Class]]=$P638))))),"")</f>
        <v/>
      </c>
      <c r="BG638" s="32"/>
    </row>
    <row r="639" spans="1:59" x14ac:dyDescent="0.3">
      <c r="A639" s="32"/>
      <c r="M6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3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39" s="23"/>
      <c r="Z639" s="10"/>
      <c r="AA639" s="32" t="str" cm="1">
        <f t="array" ref="AA639">IFERROR(TRANSPOSE(_xlfn._xlws.SORT(_xlfn.UNIQUE(_xlfn._xlws.FILTER(idTable[[Sub System Class]:[Sub System Class]],(idTable[[Asset Category]:[Asset Category]]=$N639)* (idTable[[Sub System Type]:[Sub System Type]]=$O639))))),"")</f>
        <v/>
      </c>
      <c r="AJ639" s="32" t="str" cm="1">
        <f t="array" ref="AJ639">IFERROR(TRANSPOSE(_xlfn._xlws.SORT(_xlfn.UNIQUE(_xlfn._xlws.FILTER(idTable[[Equipment Size]:[Equipment Size]],(idTable[[Asset Category]:[Asset Category]]=$N639)* (idTable[[Sub System Type]:[Sub System Type]]=$O639)*(idTable[[Sub System Class]:[Sub System Class]]=$P639))))),"")</f>
        <v/>
      </c>
      <c r="BG639" s="32"/>
    </row>
    <row r="640" spans="1:59" x14ac:dyDescent="0.3">
      <c r="A640" s="32"/>
      <c r="M6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0" s="23"/>
      <c r="Z640" s="10"/>
      <c r="AA640" s="32" t="str" cm="1">
        <f t="array" ref="AA640">IFERROR(TRANSPOSE(_xlfn._xlws.SORT(_xlfn.UNIQUE(_xlfn._xlws.FILTER(idTable[[Sub System Class]:[Sub System Class]],(idTable[[Asset Category]:[Asset Category]]=$N640)* (idTable[[Sub System Type]:[Sub System Type]]=$O640))))),"")</f>
        <v/>
      </c>
      <c r="AJ640" s="32" t="str" cm="1">
        <f t="array" ref="AJ640">IFERROR(TRANSPOSE(_xlfn._xlws.SORT(_xlfn.UNIQUE(_xlfn._xlws.FILTER(idTable[[Equipment Size]:[Equipment Size]],(idTable[[Asset Category]:[Asset Category]]=$N640)* (idTable[[Sub System Type]:[Sub System Type]]=$O640)*(idTable[[Sub System Class]:[Sub System Class]]=$P640))))),"")</f>
        <v/>
      </c>
      <c r="BG640" s="32"/>
    </row>
    <row r="641" spans="1:59" x14ac:dyDescent="0.3">
      <c r="A641" s="32"/>
      <c r="M6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1" s="23"/>
      <c r="Z641" s="10"/>
      <c r="AA641" s="32" t="str" cm="1">
        <f t="array" ref="AA641">IFERROR(TRANSPOSE(_xlfn._xlws.SORT(_xlfn.UNIQUE(_xlfn._xlws.FILTER(idTable[[Sub System Class]:[Sub System Class]],(idTable[[Asset Category]:[Asset Category]]=$N641)* (idTable[[Sub System Type]:[Sub System Type]]=$O641))))),"")</f>
        <v/>
      </c>
      <c r="AJ641" s="32" t="str" cm="1">
        <f t="array" ref="AJ641">IFERROR(TRANSPOSE(_xlfn._xlws.SORT(_xlfn.UNIQUE(_xlfn._xlws.FILTER(idTable[[Equipment Size]:[Equipment Size]],(idTable[[Asset Category]:[Asset Category]]=$N641)* (idTable[[Sub System Type]:[Sub System Type]]=$O641)*(idTable[[Sub System Class]:[Sub System Class]]=$P641))))),"")</f>
        <v/>
      </c>
      <c r="BG641" s="32"/>
    </row>
    <row r="642" spans="1:59" x14ac:dyDescent="0.3">
      <c r="A642" s="32"/>
      <c r="M6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2" s="23"/>
      <c r="Z642" s="10"/>
      <c r="AA642" s="32" t="str" cm="1">
        <f t="array" ref="AA642">IFERROR(TRANSPOSE(_xlfn._xlws.SORT(_xlfn.UNIQUE(_xlfn._xlws.FILTER(idTable[[Sub System Class]:[Sub System Class]],(idTable[[Asset Category]:[Asset Category]]=$N642)* (idTable[[Sub System Type]:[Sub System Type]]=$O642))))),"")</f>
        <v/>
      </c>
      <c r="AJ642" s="32" t="str" cm="1">
        <f t="array" ref="AJ642">IFERROR(TRANSPOSE(_xlfn._xlws.SORT(_xlfn.UNIQUE(_xlfn._xlws.FILTER(idTable[[Equipment Size]:[Equipment Size]],(idTable[[Asset Category]:[Asset Category]]=$N642)* (idTable[[Sub System Type]:[Sub System Type]]=$O642)*(idTable[[Sub System Class]:[Sub System Class]]=$P642))))),"")</f>
        <v/>
      </c>
      <c r="BG642" s="32"/>
    </row>
    <row r="643" spans="1:59" x14ac:dyDescent="0.3">
      <c r="A643" s="32"/>
      <c r="M6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3" s="23"/>
      <c r="Z643" s="10"/>
      <c r="AA643" s="32" t="str" cm="1">
        <f t="array" ref="AA643">IFERROR(TRANSPOSE(_xlfn._xlws.SORT(_xlfn.UNIQUE(_xlfn._xlws.FILTER(idTable[[Sub System Class]:[Sub System Class]],(idTable[[Asset Category]:[Asset Category]]=$N643)* (idTable[[Sub System Type]:[Sub System Type]]=$O643))))),"")</f>
        <v/>
      </c>
      <c r="AJ643" s="32" t="str" cm="1">
        <f t="array" ref="AJ643">IFERROR(TRANSPOSE(_xlfn._xlws.SORT(_xlfn.UNIQUE(_xlfn._xlws.FILTER(idTable[[Equipment Size]:[Equipment Size]],(idTable[[Asset Category]:[Asset Category]]=$N643)* (idTable[[Sub System Type]:[Sub System Type]]=$O643)*(idTable[[Sub System Class]:[Sub System Class]]=$P643))))),"")</f>
        <v/>
      </c>
      <c r="BG643" s="32"/>
    </row>
    <row r="644" spans="1:59" x14ac:dyDescent="0.3">
      <c r="A644" s="32"/>
      <c r="M6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4" s="23"/>
      <c r="Z644" s="10"/>
      <c r="AA644" s="32" t="str" cm="1">
        <f t="array" ref="AA644">IFERROR(TRANSPOSE(_xlfn._xlws.SORT(_xlfn.UNIQUE(_xlfn._xlws.FILTER(idTable[[Sub System Class]:[Sub System Class]],(idTable[[Asset Category]:[Asset Category]]=$N644)* (idTable[[Sub System Type]:[Sub System Type]]=$O644))))),"")</f>
        <v/>
      </c>
      <c r="AJ644" s="32" t="str" cm="1">
        <f t="array" ref="AJ644">IFERROR(TRANSPOSE(_xlfn._xlws.SORT(_xlfn.UNIQUE(_xlfn._xlws.FILTER(idTable[[Equipment Size]:[Equipment Size]],(idTable[[Asset Category]:[Asset Category]]=$N644)* (idTable[[Sub System Type]:[Sub System Type]]=$O644)*(idTable[[Sub System Class]:[Sub System Class]]=$P644))))),"")</f>
        <v/>
      </c>
      <c r="BG644" s="32"/>
    </row>
    <row r="645" spans="1:59" x14ac:dyDescent="0.3">
      <c r="A645" s="32"/>
      <c r="M6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5" s="23"/>
      <c r="Z645" s="10"/>
      <c r="AA645" s="32" t="str" cm="1">
        <f t="array" ref="AA645">IFERROR(TRANSPOSE(_xlfn._xlws.SORT(_xlfn.UNIQUE(_xlfn._xlws.FILTER(idTable[[Sub System Class]:[Sub System Class]],(idTable[[Asset Category]:[Asset Category]]=$N645)* (idTable[[Sub System Type]:[Sub System Type]]=$O645))))),"")</f>
        <v/>
      </c>
      <c r="AJ645" s="32" t="str" cm="1">
        <f t="array" ref="AJ645">IFERROR(TRANSPOSE(_xlfn._xlws.SORT(_xlfn.UNIQUE(_xlfn._xlws.FILTER(idTable[[Equipment Size]:[Equipment Size]],(idTable[[Asset Category]:[Asset Category]]=$N645)* (idTable[[Sub System Type]:[Sub System Type]]=$O645)*(idTable[[Sub System Class]:[Sub System Class]]=$P645))))),"")</f>
        <v/>
      </c>
      <c r="BG645" s="32"/>
    </row>
    <row r="646" spans="1:59" x14ac:dyDescent="0.3">
      <c r="A646" s="32"/>
      <c r="M6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6" s="23"/>
      <c r="Z646" s="10"/>
      <c r="AA646" s="32" t="str" cm="1">
        <f t="array" ref="AA646">IFERROR(TRANSPOSE(_xlfn._xlws.SORT(_xlfn.UNIQUE(_xlfn._xlws.FILTER(idTable[[Sub System Class]:[Sub System Class]],(idTable[[Asset Category]:[Asset Category]]=$N646)* (idTable[[Sub System Type]:[Sub System Type]]=$O646))))),"")</f>
        <v/>
      </c>
      <c r="AJ646" s="32" t="str" cm="1">
        <f t="array" ref="AJ646">IFERROR(TRANSPOSE(_xlfn._xlws.SORT(_xlfn.UNIQUE(_xlfn._xlws.FILTER(idTable[[Equipment Size]:[Equipment Size]],(idTable[[Asset Category]:[Asset Category]]=$N646)* (idTable[[Sub System Type]:[Sub System Type]]=$O646)*(idTable[[Sub System Class]:[Sub System Class]]=$P646))))),"")</f>
        <v/>
      </c>
      <c r="BG646" s="32"/>
    </row>
    <row r="647" spans="1:59" x14ac:dyDescent="0.3">
      <c r="A647" s="32"/>
      <c r="M6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7" s="23"/>
      <c r="Z647" s="10"/>
      <c r="AA647" s="32" t="str" cm="1">
        <f t="array" ref="AA647">IFERROR(TRANSPOSE(_xlfn._xlws.SORT(_xlfn.UNIQUE(_xlfn._xlws.FILTER(idTable[[Sub System Class]:[Sub System Class]],(idTable[[Asset Category]:[Asset Category]]=$N647)* (idTable[[Sub System Type]:[Sub System Type]]=$O647))))),"")</f>
        <v/>
      </c>
      <c r="AJ647" s="32" t="str" cm="1">
        <f t="array" ref="AJ647">IFERROR(TRANSPOSE(_xlfn._xlws.SORT(_xlfn.UNIQUE(_xlfn._xlws.FILTER(idTable[[Equipment Size]:[Equipment Size]],(idTable[[Asset Category]:[Asset Category]]=$N647)* (idTable[[Sub System Type]:[Sub System Type]]=$O647)*(idTable[[Sub System Class]:[Sub System Class]]=$P647))))),"")</f>
        <v/>
      </c>
      <c r="BG647" s="32"/>
    </row>
    <row r="648" spans="1:59" x14ac:dyDescent="0.3">
      <c r="A648" s="32"/>
      <c r="M6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8" s="23"/>
      <c r="Z648" s="10"/>
      <c r="AA648" s="32" t="str" cm="1">
        <f t="array" ref="AA648">IFERROR(TRANSPOSE(_xlfn._xlws.SORT(_xlfn.UNIQUE(_xlfn._xlws.FILTER(idTable[[Sub System Class]:[Sub System Class]],(idTable[[Asset Category]:[Asset Category]]=$N648)* (idTable[[Sub System Type]:[Sub System Type]]=$O648))))),"")</f>
        <v/>
      </c>
      <c r="AJ648" s="32" t="str" cm="1">
        <f t="array" ref="AJ648">IFERROR(TRANSPOSE(_xlfn._xlws.SORT(_xlfn.UNIQUE(_xlfn._xlws.FILTER(idTable[[Equipment Size]:[Equipment Size]],(idTable[[Asset Category]:[Asset Category]]=$N648)* (idTable[[Sub System Type]:[Sub System Type]]=$O648)*(idTable[[Sub System Class]:[Sub System Class]]=$P648))))),"")</f>
        <v/>
      </c>
      <c r="BG648" s="32"/>
    </row>
    <row r="649" spans="1:59" x14ac:dyDescent="0.3">
      <c r="A649" s="32"/>
      <c r="M6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4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49" s="23"/>
      <c r="Z649" s="10"/>
      <c r="AA649" s="32" t="str" cm="1">
        <f t="array" ref="AA649">IFERROR(TRANSPOSE(_xlfn._xlws.SORT(_xlfn.UNIQUE(_xlfn._xlws.FILTER(idTable[[Sub System Class]:[Sub System Class]],(idTable[[Asset Category]:[Asset Category]]=$N649)* (idTable[[Sub System Type]:[Sub System Type]]=$O649))))),"")</f>
        <v/>
      </c>
      <c r="AJ649" s="32" t="str" cm="1">
        <f t="array" ref="AJ649">IFERROR(TRANSPOSE(_xlfn._xlws.SORT(_xlfn.UNIQUE(_xlfn._xlws.FILTER(idTable[[Equipment Size]:[Equipment Size]],(idTable[[Asset Category]:[Asset Category]]=$N649)* (idTable[[Sub System Type]:[Sub System Type]]=$O649)*(idTable[[Sub System Class]:[Sub System Class]]=$P649))))),"")</f>
        <v/>
      </c>
      <c r="BG649" s="32"/>
    </row>
    <row r="650" spans="1:59" x14ac:dyDescent="0.3">
      <c r="A650" s="32"/>
      <c r="M6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0" s="23"/>
      <c r="Z650" s="10"/>
      <c r="AA650" s="32" t="str" cm="1">
        <f t="array" ref="AA650">IFERROR(TRANSPOSE(_xlfn._xlws.SORT(_xlfn.UNIQUE(_xlfn._xlws.FILTER(idTable[[Sub System Class]:[Sub System Class]],(idTable[[Asset Category]:[Asset Category]]=$N650)* (idTable[[Sub System Type]:[Sub System Type]]=$O650))))),"")</f>
        <v/>
      </c>
      <c r="AJ650" s="32" t="str" cm="1">
        <f t="array" ref="AJ650">IFERROR(TRANSPOSE(_xlfn._xlws.SORT(_xlfn.UNIQUE(_xlfn._xlws.FILTER(idTable[[Equipment Size]:[Equipment Size]],(idTable[[Asset Category]:[Asset Category]]=$N650)* (idTable[[Sub System Type]:[Sub System Type]]=$O650)*(idTable[[Sub System Class]:[Sub System Class]]=$P650))))),"")</f>
        <v/>
      </c>
      <c r="BG650" s="32"/>
    </row>
    <row r="651" spans="1:59" x14ac:dyDescent="0.3">
      <c r="A651" s="32"/>
      <c r="M6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1" s="23"/>
      <c r="Z651" s="10"/>
      <c r="AA651" s="32" t="str" cm="1">
        <f t="array" ref="AA651">IFERROR(TRANSPOSE(_xlfn._xlws.SORT(_xlfn.UNIQUE(_xlfn._xlws.FILTER(idTable[[Sub System Class]:[Sub System Class]],(idTable[[Asset Category]:[Asset Category]]=$N651)* (idTable[[Sub System Type]:[Sub System Type]]=$O651))))),"")</f>
        <v/>
      </c>
      <c r="AJ651" s="32" t="str" cm="1">
        <f t="array" ref="AJ651">IFERROR(TRANSPOSE(_xlfn._xlws.SORT(_xlfn.UNIQUE(_xlfn._xlws.FILTER(idTable[[Equipment Size]:[Equipment Size]],(idTable[[Asset Category]:[Asset Category]]=$N651)* (idTable[[Sub System Type]:[Sub System Type]]=$O651)*(idTable[[Sub System Class]:[Sub System Class]]=$P651))))),"")</f>
        <v/>
      </c>
      <c r="BG651" s="32"/>
    </row>
    <row r="652" spans="1:59" x14ac:dyDescent="0.3">
      <c r="A652" s="32"/>
      <c r="M6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2" s="23"/>
      <c r="Z652" s="10"/>
      <c r="AA652" s="32" t="str" cm="1">
        <f t="array" ref="AA652">IFERROR(TRANSPOSE(_xlfn._xlws.SORT(_xlfn.UNIQUE(_xlfn._xlws.FILTER(idTable[[Sub System Class]:[Sub System Class]],(idTable[[Asset Category]:[Asset Category]]=$N652)* (idTable[[Sub System Type]:[Sub System Type]]=$O652))))),"")</f>
        <v/>
      </c>
      <c r="AJ652" s="32" t="str" cm="1">
        <f t="array" ref="AJ652">IFERROR(TRANSPOSE(_xlfn._xlws.SORT(_xlfn.UNIQUE(_xlfn._xlws.FILTER(idTable[[Equipment Size]:[Equipment Size]],(idTable[[Asset Category]:[Asset Category]]=$N652)* (idTable[[Sub System Type]:[Sub System Type]]=$O652)*(idTable[[Sub System Class]:[Sub System Class]]=$P652))))),"")</f>
        <v/>
      </c>
      <c r="BG652" s="32"/>
    </row>
    <row r="653" spans="1:59" x14ac:dyDescent="0.3">
      <c r="A653" s="32"/>
      <c r="M6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3" s="23"/>
      <c r="Z653" s="10"/>
      <c r="AA653" s="32" t="str" cm="1">
        <f t="array" ref="AA653">IFERROR(TRANSPOSE(_xlfn._xlws.SORT(_xlfn.UNIQUE(_xlfn._xlws.FILTER(idTable[[Sub System Class]:[Sub System Class]],(idTable[[Asset Category]:[Asset Category]]=$N653)* (idTable[[Sub System Type]:[Sub System Type]]=$O653))))),"")</f>
        <v/>
      </c>
      <c r="AJ653" s="32" t="str" cm="1">
        <f t="array" ref="AJ653">IFERROR(TRANSPOSE(_xlfn._xlws.SORT(_xlfn.UNIQUE(_xlfn._xlws.FILTER(idTable[[Equipment Size]:[Equipment Size]],(idTable[[Asset Category]:[Asset Category]]=$N653)* (idTable[[Sub System Type]:[Sub System Type]]=$O653)*(idTable[[Sub System Class]:[Sub System Class]]=$P653))))),"")</f>
        <v/>
      </c>
      <c r="BG653" s="32"/>
    </row>
    <row r="654" spans="1:59" x14ac:dyDescent="0.3">
      <c r="A654" s="32"/>
      <c r="M6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4" s="23"/>
      <c r="Z654" s="10"/>
      <c r="AA654" s="32" t="str" cm="1">
        <f t="array" ref="AA654">IFERROR(TRANSPOSE(_xlfn._xlws.SORT(_xlfn.UNIQUE(_xlfn._xlws.FILTER(idTable[[Sub System Class]:[Sub System Class]],(idTable[[Asset Category]:[Asset Category]]=$N654)* (idTable[[Sub System Type]:[Sub System Type]]=$O654))))),"")</f>
        <v/>
      </c>
      <c r="AJ654" s="32" t="str" cm="1">
        <f t="array" ref="AJ654">IFERROR(TRANSPOSE(_xlfn._xlws.SORT(_xlfn.UNIQUE(_xlfn._xlws.FILTER(idTable[[Equipment Size]:[Equipment Size]],(idTable[[Asset Category]:[Asset Category]]=$N654)* (idTable[[Sub System Type]:[Sub System Type]]=$O654)*(idTable[[Sub System Class]:[Sub System Class]]=$P654))))),"")</f>
        <v/>
      </c>
      <c r="BG654" s="32"/>
    </row>
    <row r="655" spans="1:59" x14ac:dyDescent="0.3">
      <c r="A655" s="32"/>
      <c r="M6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5" s="23"/>
      <c r="Z655" s="10"/>
      <c r="AA655" s="32" t="str" cm="1">
        <f t="array" ref="AA655">IFERROR(TRANSPOSE(_xlfn._xlws.SORT(_xlfn.UNIQUE(_xlfn._xlws.FILTER(idTable[[Sub System Class]:[Sub System Class]],(idTable[[Asset Category]:[Asset Category]]=$N655)* (idTable[[Sub System Type]:[Sub System Type]]=$O655))))),"")</f>
        <v/>
      </c>
      <c r="AJ655" s="32" t="str" cm="1">
        <f t="array" ref="AJ655">IFERROR(TRANSPOSE(_xlfn._xlws.SORT(_xlfn.UNIQUE(_xlfn._xlws.FILTER(idTable[[Equipment Size]:[Equipment Size]],(idTable[[Asset Category]:[Asset Category]]=$N655)* (idTable[[Sub System Type]:[Sub System Type]]=$O655)*(idTable[[Sub System Class]:[Sub System Class]]=$P655))))),"")</f>
        <v/>
      </c>
      <c r="BG655" s="32"/>
    </row>
    <row r="656" spans="1:59" x14ac:dyDescent="0.3">
      <c r="A656" s="32"/>
      <c r="M6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6" s="23"/>
      <c r="Z656" s="10"/>
      <c r="AA656" s="32" t="str" cm="1">
        <f t="array" ref="AA656">IFERROR(TRANSPOSE(_xlfn._xlws.SORT(_xlfn.UNIQUE(_xlfn._xlws.FILTER(idTable[[Sub System Class]:[Sub System Class]],(idTable[[Asset Category]:[Asset Category]]=$N656)* (idTable[[Sub System Type]:[Sub System Type]]=$O656))))),"")</f>
        <v/>
      </c>
      <c r="AJ656" s="32" t="str" cm="1">
        <f t="array" ref="AJ656">IFERROR(TRANSPOSE(_xlfn._xlws.SORT(_xlfn.UNIQUE(_xlfn._xlws.FILTER(idTable[[Equipment Size]:[Equipment Size]],(idTable[[Asset Category]:[Asset Category]]=$N656)* (idTable[[Sub System Type]:[Sub System Type]]=$O656)*(idTable[[Sub System Class]:[Sub System Class]]=$P656))))),"")</f>
        <v/>
      </c>
      <c r="BG656" s="32"/>
    </row>
    <row r="657" spans="1:59" x14ac:dyDescent="0.3">
      <c r="A657" s="32"/>
      <c r="M6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7" s="23"/>
      <c r="Z657" s="10"/>
      <c r="AA657" s="32" t="str" cm="1">
        <f t="array" ref="AA657">IFERROR(TRANSPOSE(_xlfn._xlws.SORT(_xlfn.UNIQUE(_xlfn._xlws.FILTER(idTable[[Sub System Class]:[Sub System Class]],(idTable[[Asset Category]:[Asset Category]]=$N657)* (idTable[[Sub System Type]:[Sub System Type]]=$O657))))),"")</f>
        <v/>
      </c>
      <c r="AJ657" s="32" t="str" cm="1">
        <f t="array" ref="AJ657">IFERROR(TRANSPOSE(_xlfn._xlws.SORT(_xlfn.UNIQUE(_xlfn._xlws.FILTER(idTable[[Equipment Size]:[Equipment Size]],(idTable[[Asset Category]:[Asset Category]]=$N657)* (idTable[[Sub System Type]:[Sub System Type]]=$O657)*(idTable[[Sub System Class]:[Sub System Class]]=$P657))))),"")</f>
        <v/>
      </c>
      <c r="BG657" s="32"/>
    </row>
    <row r="658" spans="1:59" x14ac:dyDescent="0.3">
      <c r="A658" s="32"/>
      <c r="M6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8" s="23"/>
      <c r="Z658" s="10"/>
      <c r="AA658" s="32" t="str" cm="1">
        <f t="array" ref="AA658">IFERROR(TRANSPOSE(_xlfn._xlws.SORT(_xlfn.UNIQUE(_xlfn._xlws.FILTER(idTable[[Sub System Class]:[Sub System Class]],(idTable[[Asset Category]:[Asset Category]]=$N658)* (idTable[[Sub System Type]:[Sub System Type]]=$O658))))),"")</f>
        <v/>
      </c>
      <c r="AJ658" s="32" t="str" cm="1">
        <f t="array" ref="AJ658">IFERROR(TRANSPOSE(_xlfn._xlws.SORT(_xlfn.UNIQUE(_xlfn._xlws.FILTER(idTable[[Equipment Size]:[Equipment Size]],(idTable[[Asset Category]:[Asset Category]]=$N658)* (idTable[[Sub System Type]:[Sub System Type]]=$O658)*(idTable[[Sub System Class]:[Sub System Class]]=$P658))))),"")</f>
        <v/>
      </c>
      <c r="BG658" s="32"/>
    </row>
    <row r="659" spans="1:59" x14ac:dyDescent="0.3">
      <c r="A659" s="32"/>
      <c r="M6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5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59" s="23"/>
      <c r="Z659" s="10"/>
      <c r="AA659" s="32" t="str" cm="1">
        <f t="array" ref="AA659">IFERROR(TRANSPOSE(_xlfn._xlws.SORT(_xlfn.UNIQUE(_xlfn._xlws.FILTER(idTable[[Sub System Class]:[Sub System Class]],(idTable[[Asset Category]:[Asset Category]]=$N659)* (idTable[[Sub System Type]:[Sub System Type]]=$O659))))),"")</f>
        <v/>
      </c>
      <c r="AJ659" s="32" t="str" cm="1">
        <f t="array" ref="AJ659">IFERROR(TRANSPOSE(_xlfn._xlws.SORT(_xlfn.UNIQUE(_xlfn._xlws.FILTER(idTable[[Equipment Size]:[Equipment Size]],(idTable[[Asset Category]:[Asset Category]]=$N659)* (idTable[[Sub System Type]:[Sub System Type]]=$O659)*(idTable[[Sub System Class]:[Sub System Class]]=$P659))))),"")</f>
        <v/>
      </c>
      <c r="BG659" s="32"/>
    </row>
    <row r="660" spans="1:59" x14ac:dyDescent="0.3">
      <c r="A660" s="32"/>
      <c r="M6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0" s="23"/>
      <c r="Z660" s="10"/>
      <c r="AA660" s="32" t="str" cm="1">
        <f t="array" ref="AA660">IFERROR(TRANSPOSE(_xlfn._xlws.SORT(_xlfn.UNIQUE(_xlfn._xlws.FILTER(idTable[[Sub System Class]:[Sub System Class]],(idTable[[Asset Category]:[Asset Category]]=$N660)* (idTable[[Sub System Type]:[Sub System Type]]=$O660))))),"")</f>
        <v/>
      </c>
      <c r="AJ660" s="32" t="str" cm="1">
        <f t="array" ref="AJ660">IFERROR(TRANSPOSE(_xlfn._xlws.SORT(_xlfn.UNIQUE(_xlfn._xlws.FILTER(idTable[[Equipment Size]:[Equipment Size]],(idTable[[Asset Category]:[Asset Category]]=$N660)* (idTable[[Sub System Type]:[Sub System Type]]=$O660)*(idTable[[Sub System Class]:[Sub System Class]]=$P660))))),"")</f>
        <v/>
      </c>
      <c r="BG660" s="32"/>
    </row>
    <row r="661" spans="1:59" x14ac:dyDescent="0.3">
      <c r="A661" s="32"/>
      <c r="M6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1" s="23"/>
      <c r="Z661" s="10"/>
      <c r="AA661" s="32" t="str" cm="1">
        <f t="array" ref="AA661">IFERROR(TRANSPOSE(_xlfn._xlws.SORT(_xlfn.UNIQUE(_xlfn._xlws.FILTER(idTable[[Sub System Class]:[Sub System Class]],(idTable[[Asset Category]:[Asset Category]]=$N661)* (idTable[[Sub System Type]:[Sub System Type]]=$O661))))),"")</f>
        <v/>
      </c>
      <c r="AJ661" s="32" t="str" cm="1">
        <f t="array" ref="AJ661">IFERROR(TRANSPOSE(_xlfn._xlws.SORT(_xlfn.UNIQUE(_xlfn._xlws.FILTER(idTable[[Equipment Size]:[Equipment Size]],(idTable[[Asset Category]:[Asset Category]]=$N661)* (idTable[[Sub System Type]:[Sub System Type]]=$O661)*(idTable[[Sub System Class]:[Sub System Class]]=$P661))))),"")</f>
        <v/>
      </c>
      <c r="BG661" s="32"/>
    </row>
    <row r="662" spans="1:59" x14ac:dyDescent="0.3">
      <c r="A662" s="32"/>
      <c r="M6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2" s="23"/>
      <c r="Z662" s="10"/>
      <c r="AA662" s="32" t="str" cm="1">
        <f t="array" ref="AA662">IFERROR(TRANSPOSE(_xlfn._xlws.SORT(_xlfn.UNIQUE(_xlfn._xlws.FILTER(idTable[[Sub System Class]:[Sub System Class]],(idTable[[Asset Category]:[Asset Category]]=$N662)* (idTable[[Sub System Type]:[Sub System Type]]=$O662))))),"")</f>
        <v/>
      </c>
      <c r="AJ662" s="32" t="str" cm="1">
        <f t="array" ref="AJ662">IFERROR(TRANSPOSE(_xlfn._xlws.SORT(_xlfn.UNIQUE(_xlfn._xlws.FILTER(idTable[[Equipment Size]:[Equipment Size]],(idTable[[Asset Category]:[Asset Category]]=$N662)* (idTable[[Sub System Type]:[Sub System Type]]=$O662)*(idTable[[Sub System Class]:[Sub System Class]]=$P662))))),"")</f>
        <v/>
      </c>
      <c r="BG662" s="32"/>
    </row>
    <row r="663" spans="1:59" x14ac:dyDescent="0.3">
      <c r="A663" s="32"/>
      <c r="M6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3" s="23"/>
      <c r="Z663" s="10"/>
      <c r="AA663" s="32" t="str" cm="1">
        <f t="array" ref="AA663">IFERROR(TRANSPOSE(_xlfn._xlws.SORT(_xlfn.UNIQUE(_xlfn._xlws.FILTER(idTable[[Sub System Class]:[Sub System Class]],(idTable[[Asset Category]:[Asset Category]]=$N663)* (idTable[[Sub System Type]:[Sub System Type]]=$O663))))),"")</f>
        <v/>
      </c>
      <c r="AJ663" s="32" t="str" cm="1">
        <f t="array" ref="AJ663">IFERROR(TRANSPOSE(_xlfn._xlws.SORT(_xlfn.UNIQUE(_xlfn._xlws.FILTER(idTable[[Equipment Size]:[Equipment Size]],(idTable[[Asset Category]:[Asset Category]]=$N663)* (idTable[[Sub System Type]:[Sub System Type]]=$O663)*(idTable[[Sub System Class]:[Sub System Class]]=$P663))))),"")</f>
        <v/>
      </c>
      <c r="BG663" s="32"/>
    </row>
    <row r="664" spans="1:59" x14ac:dyDescent="0.3">
      <c r="A664" s="32"/>
      <c r="M6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4" s="23"/>
      <c r="Z664" s="10"/>
      <c r="AA664" s="32" t="str" cm="1">
        <f t="array" ref="AA664">IFERROR(TRANSPOSE(_xlfn._xlws.SORT(_xlfn.UNIQUE(_xlfn._xlws.FILTER(idTable[[Sub System Class]:[Sub System Class]],(idTable[[Asset Category]:[Asset Category]]=$N664)* (idTable[[Sub System Type]:[Sub System Type]]=$O664))))),"")</f>
        <v/>
      </c>
      <c r="AJ664" s="32" t="str" cm="1">
        <f t="array" ref="AJ664">IFERROR(TRANSPOSE(_xlfn._xlws.SORT(_xlfn.UNIQUE(_xlfn._xlws.FILTER(idTable[[Equipment Size]:[Equipment Size]],(idTable[[Asset Category]:[Asset Category]]=$N664)* (idTable[[Sub System Type]:[Sub System Type]]=$O664)*(idTable[[Sub System Class]:[Sub System Class]]=$P664))))),"")</f>
        <v/>
      </c>
      <c r="BG664" s="32"/>
    </row>
    <row r="665" spans="1:59" x14ac:dyDescent="0.3">
      <c r="A665" s="32"/>
      <c r="M6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5" s="23"/>
      <c r="Z665" s="10"/>
      <c r="AA665" s="32" t="str" cm="1">
        <f t="array" ref="AA665">IFERROR(TRANSPOSE(_xlfn._xlws.SORT(_xlfn.UNIQUE(_xlfn._xlws.FILTER(idTable[[Sub System Class]:[Sub System Class]],(idTable[[Asset Category]:[Asset Category]]=$N665)* (idTable[[Sub System Type]:[Sub System Type]]=$O665))))),"")</f>
        <v/>
      </c>
      <c r="AJ665" s="32" t="str" cm="1">
        <f t="array" ref="AJ665">IFERROR(TRANSPOSE(_xlfn._xlws.SORT(_xlfn.UNIQUE(_xlfn._xlws.FILTER(idTable[[Equipment Size]:[Equipment Size]],(idTable[[Asset Category]:[Asset Category]]=$N665)* (idTable[[Sub System Type]:[Sub System Type]]=$O665)*(idTable[[Sub System Class]:[Sub System Class]]=$P665))))),"")</f>
        <v/>
      </c>
      <c r="BG665" s="32"/>
    </row>
    <row r="666" spans="1:59" x14ac:dyDescent="0.3">
      <c r="A666" s="32"/>
      <c r="M66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6" s="23"/>
      <c r="Z666" s="10"/>
      <c r="AA666" s="32" t="str" cm="1">
        <f t="array" ref="AA666">IFERROR(TRANSPOSE(_xlfn._xlws.SORT(_xlfn.UNIQUE(_xlfn._xlws.FILTER(idTable[[Sub System Class]:[Sub System Class]],(idTable[[Asset Category]:[Asset Category]]=$N666)* (idTable[[Sub System Type]:[Sub System Type]]=$O666))))),"")</f>
        <v/>
      </c>
      <c r="AJ666" s="32" t="str" cm="1">
        <f t="array" ref="AJ666">IFERROR(TRANSPOSE(_xlfn._xlws.SORT(_xlfn.UNIQUE(_xlfn._xlws.FILTER(idTable[[Equipment Size]:[Equipment Size]],(idTable[[Asset Category]:[Asset Category]]=$N666)* (idTable[[Sub System Type]:[Sub System Type]]=$O666)*(idTable[[Sub System Class]:[Sub System Class]]=$P666))))),"")</f>
        <v/>
      </c>
      <c r="BG666" s="32"/>
    </row>
    <row r="667" spans="1:59" x14ac:dyDescent="0.3">
      <c r="A667" s="32"/>
      <c r="M66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7" s="23"/>
      <c r="Z667" s="10"/>
      <c r="AA667" s="32" t="str" cm="1">
        <f t="array" ref="AA667">IFERROR(TRANSPOSE(_xlfn._xlws.SORT(_xlfn.UNIQUE(_xlfn._xlws.FILTER(idTable[[Sub System Class]:[Sub System Class]],(idTable[[Asset Category]:[Asset Category]]=$N667)* (idTable[[Sub System Type]:[Sub System Type]]=$O667))))),"")</f>
        <v/>
      </c>
      <c r="AJ667" s="32" t="str" cm="1">
        <f t="array" ref="AJ667">IFERROR(TRANSPOSE(_xlfn._xlws.SORT(_xlfn.UNIQUE(_xlfn._xlws.FILTER(idTable[[Equipment Size]:[Equipment Size]],(idTable[[Asset Category]:[Asset Category]]=$N667)* (idTable[[Sub System Type]:[Sub System Type]]=$O667)*(idTable[[Sub System Class]:[Sub System Class]]=$P667))))),"")</f>
        <v/>
      </c>
      <c r="BG667" s="32"/>
    </row>
    <row r="668" spans="1:59" x14ac:dyDescent="0.3">
      <c r="A668" s="32"/>
      <c r="M66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8" s="23"/>
      <c r="Z668" s="10"/>
      <c r="AA668" s="32" t="str" cm="1">
        <f t="array" ref="AA668">IFERROR(TRANSPOSE(_xlfn._xlws.SORT(_xlfn.UNIQUE(_xlfn._xlws.FILTER(idTable[[Sub System Class]:[Sub System Class]],(idTable[[Asset Category]:[Asset Category]]=$N668)* (idTable[[Sub System Type]:[Sub System Type]]=$O668))))),"")</f>
        <v/>
      </c>
      <c r="AJ668" s="32" t="str" cm="1">
        <f t="array" ref="AJ668">IFERROR(TRANSPOSE(_xlfn._xlws.SORT(_xlfn.UNIQUE(_xlfn._xlws.FILTER(idTable[[Equipment Size]:[Equipment Size]],(idTable[[Asset Category]:[Asset Category]]=$N668)* (idTable[[Sub System Type]:[Sub System Type]]=$O668)*(idTable[[Sub System Class]:[Sub System Class]]=$P668))))),"")</f>
        <v/>
      </c>
      <c r="BG668" s="32"/>
    </row>
    <row r="669" spans="1:59" x14ac:dyDescent="0.3">
      <c r="A669" s="32"/>
      <c r="M66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6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6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69" s="23"/>
      <c r="Z669" s="10"/>
      <c r="AA669" s="32" t="str" cm="1">
        <f t="array" ref="AA669">IFERROR(TRANSPOSE(_xlfn._xlws.SORT(_xlfn.UNIQUE(_xlfn._xlws.FILTER(idTable[[Sub System Class]:[Sub System Class]],(idTable[[Asset Category]:[Asset Category]]=$N669)* (idTable[[Sub System Type]:[Sub System Type]]=$O669))))),"")</f>
        <v/>
      </c>
      <c r="AJ669" s="32" t="str" cm="1">
        <f t="array" ref="AJ669">IFERROR(TRANSPOSE(_xlfn._xlws.SORT(_xlfn.UNIQUE(_xlfn._xlws.FILTER(idTable[[Equipment Size]:[Equipment Size]],(idTable[[Asset Category]:[Asset Category]]=$N669)* (idTable[[Sub System Type]:[Sub System Type]]=$O669)*(idTable[[Sub System Class]:[Sub System Class]]=$P669))))),"")</f>
        <v/>
      </c>
      <c r="BG669" s="32"/>
    </row>
    <row r="670" spans="1:59" x14ac:dyDescent="0.3">
      <c r="A670" s="32"/>
      <c r="M67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0" s="23"/>
      <c r="Z670" s="10"/>
      <c r="AA670" s="32" t="str" cm="1">
        <f t="array" ref="AA670">IFERROR(TRANSPOSE(_xlfn._xlws.SORT(_xlfn.UNIQUE(_xlfn._xlws.FILTER(idTable[[Sub System Class]:[Sub System Class]],(idTable[[Asset Category]:[Asset Category]]=$N670)* (idTable[[Sub System Type]:[Sub System Type]]=$O670))))),"")</f>
        <v/>
      </c>
      <c r="AJ670" s="32" t="str" cm="1">
        <f t="array" ref="AJ670">IFERROR(TRANSPOSE(_xlfn._xlws.SORT(_xlfn.UNIQUE(_xlfn._xlws.FILTER(idTable[[Equipment Size]:[Equipment Size]],(idTable[[Asset Category]:[Asset Category]]=$N670)* (idTable[[Sub System Type]:[Sub System Type]]=$O670)*(idTable[[Sub System Class]:[Sub System Class]]=$P670))))),"")</f>
        <v/>
      </c>
      <c r="BG670" s="32"/>
    </row>
    <row r="671" spans="1:59" x14ac:dyDescent="0.3">
      <c r="A671" s="32"/>
      <c r="M67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1" s="23"/>
      <c r="Z671" s="10"/>
      <c r="AA671" s="32" t="str" cm="1">
        <f t="array" ref="AA671">IFERROR(TRANSPOSE(_xlfn._xlws.SORT(_xlfn.UNIQUE(_xlfn._xlws.FILTER(idTable[[Sub System Class]:[Sub System Class]],(idTable[[Asset Category]:[Asset Category]]=$N671)* (idTable[[Sub System Type]:[Sub System Type]]=$O671))))),"")</f>
        <v/>
      </c>
      <c r="AJ671" s="32" t="str" cm="1">
        <f t="array" ref="AJ671">IFERROR(TRANSPOSE(_xlfn._xlws.SORT(_xlfn.UNIQUE(_xlfn._xlws.FILTER(idTable[[Equipment Size]:[Equipment Size]],(idTable[[Asset Category]:[Asset Category]]=$N671)* (idTable[[Sub System Type]:[Sub System Type]]=$O671)*(idTable[[Sub System Class]:[Sub System Class]]=$P671))))),"")</f>
        <v/>
      </c>
      <c r="BG671" s="32"/>
    </row>
    <row r="672" spans="1:59" x14ac:dyDescent="0.3">
      <c r="A672" s="32"/>
      <c r="M67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2" s="23"/>
      <c r="Z672" s="10"/>
      <c r="AA672" s="32" t="str" cm="1">
        <f t="array" ref="AA672">IFERROR(TRANSPOSE(_xlfn._xlws.SORT(_xlfn.UNIQUE(_xlfn._xlws.FILTER(idTable[[Sub System Class]:[Sub System Class]],(idTable[[Asset Category]:[Asset Category]]=$N672)* (idTable[[Sub System Type]:[Sub System Type]]=$O672))))),"")</f>
        <v/>
      </c>
      <c r="AJ672" s="32" t="str" cm="1">
        <f t="array" ref="AJ672">IFERROR(TRANSPOSE(_xlfn._xlws.SORT(_xlfn.UNIQUE(_xlfn._xlws.FILTER(idTable[[Equipment Size]:[Equipment Size]],(idTable[[Asset Category]:[Asset Category]]=$N672)* (idTable[[Sub System Type]:[Sub System Type]]=$O672)*(idTable[[Sub System Class]:[Sub System Class]]=$P672))))),"")</f>
        <v/>
      </c>
      <c r="BG672" s="32"/>
    </row>
    <row r="673" spans="1:59" x14ac:dyDescent="0.3">
      <c r="A673" s="32"/>
      <c r="M6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3" s="23"/>
      <c r="Z673" s="10"/>
      <c r="AA673" s="32" t="str" cm="1">
        <f t="array" ref="AA673">IFERROR(TRANSPOSE(_xlfn._xlws.SORT(_xlfn.UNIQUE(_xlfn._xlws.FILTER(idTable[[Sub System Class]:[Sub System Class]],(idTable[[Asset Category]:[Asset Category]]=$N673)* (idTable[[Sub System Type]:[Sub System Type]]=$O673))))),"")</f>
        <v/>
      </c>
      <c r="AJ673" s="32" t="str" cm="1">
        <f t="array" ref="AJ673">IFERROR(TRANSPOSE(_xlfn._xlws.SORT(_xlfn.UNIQUE(_xlfn._xlws.FILTER(idTable[[Equipment Size]:[Equipment Size]],(idTable[[Asset Category]:[Asset Category]]=$N673)* (idTable[[Sub System Type]:[Sub System Type]]=$O673)*(idTable[[Sub System Class]:[Sub System Class]]=$P673))))),"")</f>
        <v/>
      </c>
      <c r="BG673" s="32"/>
    </row>
    <row r="674" spans="1:59" x14ac:dyDescent="0.3">
      <c r="A674" s="32"/>
      <c r="M6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4" s="23"/>
      <c r="Z674" s="10"/>
      <c r="AA674" s="32" t="str" cm="1">
        <f t="array" ref="AA674">IFERROR(TRANSPOSE(_xlfn._xlws.SORT(_xlfn.UNIQUE(_xlfn._xlws.FILTER(idTable[[Sub System Class]:[Sub System Class]],(idTable[[Asset Category]:[Asset Category]]=$N674)* (idTable[[Sub System Type]:[Sub System Type]]=$O674))))),"")</f>
        <v/>
      </c>
      <c r="AJ674" s="32" t="str" cm="1">
        <f t="array" ref="AJ674">IFERROR(TRANSPOSE(_xlfn._xlws.SORT(_xlfn.UNIQUE(_xlfn._xlws.FILTER(idTable[[Equipment Size]:[Equipment Size]],(idTable[[Asset Category]:[Asset Category]]=$N674)* (idTable[[Sub System Type]:[Sub System Type]]=$O674)*(idTable[[Sub System Class]:[Sub System Class]]=$P674))))),"")</f>
        <v/>
      </c>
      <c r="BG674" s="32"/>
    </row>
    <row r="675" spans="1:59" x14ac:dyDescent="0.3">
      <c r="A675" s="32"/>
      <c r="M6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5" s="23"/>
      <c r="Z675" s="10"/>
      <c r="AA675" s="32" t="str" cm="1">
        <f t="array" ref="AA675">IFERROR(TRANSPOSE(_xlfn._xlws.SORT(_xlfn.UNIQUE(_xlfn._xlws.FILTER(idTable[[Sub System Class]:[Sub System Class]],(idTable[[Asset Category]:[Asset Category]]=$N675)* (idTable[[Sub System Type]:[Sub System Type]]=$O675))))),"")</f>
        <v/>
      </c>
      <c r="AJ675" s="32" t="str" cm="1">
        <f t="array" ref="AJ675">IFERROR(TRANSPOSE(_xlfn._xlws.SORT(_xlfn.UNIQUE(_xlfn._xlws.FILTER(idTable[[Equipment Size]:[Equipment Size]],(idTable[[Asset Category]:[Asset Category]]=$N675)* (idTable[[Sub System Type]:[Sub System Type]]=$O675)*(idTable[[Sub System Class]:[Sub System Class]]=$P675))))),"")</f>
        <v/>
      </c>
      <c r="BG675" s="32"/>
    </row>
    <row r="676" spans="1:59" x14ac:dyDescent="0.3">
      <c r="A676" s="32"/>
      <c r="M6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6" s="23"/>
      <c r="Z676" s="10"/>
      <c r="AA676" s="32" t="str" cm="1">
        <f t="array" ref="AA676">IFERROR(TRANSPOSE(_xlfn._xlws.SORT(_xlfn.UNIQUE(_xlfn._xlws.FILTER(idTable[[Sub System Class]:[Sub System Class]],(idTable[[Asset Category]:[Asset Category]]=$N676)* (idTable[[Sub System Type]:[Sub System Type]]=$O676))))),"")</f>
        <v/>
      </c>
      <c r="AJ676" s="32" t="str" cm="1">
        <f t="array" ref="AJ676">IFERROR(TRANSPOSE(_xlfn._xlws.SORT(_xlfn.UNIQUE(_xlfn._xlws.FILTER(idTable[[Equipment Size]:[Equipment Size]],(idTable[[Asset Category]:[Asset Category]]=$N676)* (idTable[[Sub System Type]:[Sub System Type]]=$O676)*(idTable[[Sub System Class]:[Sub System Class]]=$P676))))),"")</f>
        <v/>
      </c>
      <c r="BG676" s="32"/>
    </row>
    <row r="677" spans="1:59" x14ac:dyDescent="0.3">
      <c r="A677" s="32"/>
      <c r="M6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7" s="23"/>
      <c r="Z677" s="10"/>
      <c r="AA677" s="32" t="str" cm="1">
        <f t="array" ref="AA677">IFERROR(TRANSPOSE(_xlfn._xlws.SORT(_xlfn.UNIQUE(_xlfn._xlws.FILTER(idTable[[Sub System Class]:[Sub System Class]],(idTable[[Asset Category]:[Asset Category]]=$N677)* (idTable[[Sub System Type]:[Sub System Type]]=$O677))))),"")</f>
        <v/>
      </c>
      <c r="AJ677" s="32" t="str" cm="1">
        <f t="array" ref="AJ677">IFERROR(TRANSPOSE(_xlfn._xlws.SORT(_xlfn.UNIQUE(_xlfn._xlws.FILTER(idTable[[Equipment Size]:[Equipment Size]],(idTable[[Asset Category]:[Asset Category]]=$N677)* (idTable[[Sub System Type]:[Sub System Type]]=$O677)*(idTable[[Sub System Class]:[Sub System Class]]=$P677))))),"")</f>
        <v/>
      </c>
      <c r="BG677" s="32"/>
    </row>
    <row r="678" spans="1:59" x14ac:dyDescent="0.3">
      <c r="A678" s="32"/>
      <c r="M6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8" s="23"/>
      <c r="Z678" s="10"/>
      <c r="AA678" s="32" t="str" cm="1">
        <f t="array" ref="AA678">IFERROR(TRANSPOSE(_xlfn._xlws.SORT(_xlfn.UNIQUE(_xlfn._xlws.FILTER(idTable[[Sub System Class]:[Sub System Class]],(idTable[[Asset Category]:[Asset Category]]=$N678)* (idTable[[Sub System Type]:[Sub System Type]]=$O678))))),"")</f>
        <v/>
      </c>
      <c r="AJ678" s="32" t="str" cm="1">
        <f t="array" ref="AJ678">IFERROR(TRANSPOSE(_xlfn._xlws.SORT(_xlfn.UNIQUE(_xlfn._xlws.FILTER(idTable[[Equipment Size]:[Equipment Size]],(idTable[[Asset Category]:[Asset Category]]=$N678)* (idTable[[Sub System Type]:[Sub System Type]]=$O678)*(idTable[[Sub System Class]:[Sub System Class]]=$P678))))),"")</f>
        <v/>
      </c>
      <c r="BG678" s="32"/>
    </row>
    <row r="679" spans="1:59" x14ac:dyDescent="0.3">
      <c r="A679" s="32"/>
      <c r="M6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7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79" s="23"/>
      <c r="Z679" s="10"/>
      <c r="AA679" s="32" t="str" cm="1">
        <f t="array" ref="AA679">IFERROR(TRANSPOSE(_xlfn._xlws.SORT(_xlfn.UNIQUE(_xlfn._xlws.FILTER(idTable[[Sub System Class]:[Sub System Class]],(idTable[[Asset Category]:[Asset Category]]=$N679)* (idTable[[Sub System Type]:[Sub System Type]]=$O679))))),"")</f>
        <v/>
      </c>
      <c r="AJ679" s="32" t="str" cm="1">
        <f t="array" ref="AJ679">IFERROR(TRANSPOSE(_xlfn._xlws.SORT(_xlfn.UNIQUE(_xlfn._xlws.FILTER(idTable[[Equipment Size]:[Equipment Size]],(idTable[[Asset Category]:[Asset Category]]=$N679)* (idTable[[Sub System Type]:[Sub System Type]]=$O679)*(idTable[[Sub System Class]:[Sub System Class]]=$P679))))),"")</f>
        <v/>
      </c>
      <c r="BG679" s="32"/>
    </row>
    <row r="680" spans="1:59" x14ac:dyDescent="0.3">
      <c r="A680" s="32"/>
      <c r="M6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0" s="23"/>
      <c r="Z680" s="10"/>
      <c r="AA680" s="32" t="str" cm="1">
        <f t="array" ref="AA680">IFERROR(TRANSPOSE(_xlfn._xlws.SORT(_xlfn.UNIQUE(_xlfn._xlws.FILTER(idTable[[Sub System Class]:[Sub System Class]],(idTable[[Asset Category]:[Asset Category]]=$N680)* (idTable[[Sub System Type]:[Sub System Type]]=$O680))))),"")</f>
        <v/>
      </c>
      <c r="AJ680" s="32" t="str" cm="1">
        <f t="array" ref="AJ680">IFERROR(TRANSPOSE(_xlfn._xlws.SORT(_xlfn.UNIQUE(_xlfn._xlws.FILTER(idTable[[Equipment Size]:[Equipment Size]],(idTable[[Asset Category]:[Asset Category]]=$N680)* (idTable[[Sub System Type]:[Sub System Type]]=$O680)*(idTable[[Sub System Class]:[Sub System Class]]=$P680))))),"")</f>
        <v/>
      </c>
      <c r="BG680" s="32"/>
    </row>
    <row r="681" spans="1:59" x14ac:dyDescent="0.3">
      <c r="A681" s="32"/>
      <c r="M6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1" s="23"/>
      <c r="Z681" s="10"/>
      <c r="AA681" s="32" t="str" cm="1">
        <f t="array" ref="AA681">IFERROR(TRANSPOSE(_xlfn._xlws.SORT(_xlfn.UNIQUE(_xlfn._xlws.FILTER(idTable[[Sub System Class]:[Sub System Class]],(idTable[[Asset Category]:[Asset Category]]=$N681)* (idTable[[Sub System Type]:[Sub System Type]]=$O681))))),"")</f>
        <v/>
      </c>
      <c r="AJ681" s="32" t="str" cm="1">
        <f t="array" ref="AJ681">IFERROR(TRANSPOSE(_xlfn._xlws.SORT(_xlfn.UNIQUE(_xlfn._xlws.FILTER(idTable[[Equipment Size]:[Equipment Size]],(idTable[[Asset Category]:[Asset Category]]=$N681)* (idTable[[Sub System Type]:[Sub System Type]]=$O681)*(idTable[[Sub System Class]:[Sub System Class]]=$P681))))),"")</f>
        <v/>
      </c>
      <c r="BG681" s="32"/>
    </row>
    <row r="682" spans="1:59" x14ac:dyDescent="0.3">
      <c r="A682" s="32"/>
      <c r="M68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2" s="23"/>
      <c r="Z682" s="10"/>
      <c r="AA682" s="32" t="str" cm="1">
        <f t="array" ref="AA682">IFERROR(TRANSPOSE(_xlfn._xlws.SORT(_xlfn.UNIQUE(_xlfn._xlws.FILTER(idTable[[Sub System Class]:[Sub System Class]],(idTable[[Asset Category]:[Asset Category]]=$N682)* (idTable[[Sub System Type]:[Sub System Type]]=$O682))))),"")</f>
        <v/>
      </c>
      <c r="AJ682" s="32" t="str" cm="1">
        <f t="array" ref="AJ682">IFERROR(TRANSPOSE(_xlfn._xlws.SORT(_xlfn.UNIQUE(_xlfn._xlws.FILTER(idTable[[Equipment Size]:[Equipment Size]],(idTable[[Asset Category]:[Asset Category]]=$N682)* (idTable[[Sub System Type]:[Sub System Type]]=$O682)*(idTable[[Sub System Class]:[Sub System Class]]=$P682))))),"")</f>
        <v/>
      </c>
      <c r="BG682" s="32"/>
    </row>
    <row r="683" spans="1:59" x14ac:dyDescent="0.3">
      <c r="A683" s="32"/>
      <c r="M68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3" s="23"/>
      <c r="Z683" s="10"/>
      <c r="AA683" s="32" t="str" cm="1">
        <f t="array" ref="AA683">IFERROR(TRANSPOSE(_xlfn._xlws.SORT(_xlfn.UNIQUE(_xlfn._xlws.FILTER(idTable[[Sub System Class]:[Sub System Class]],(idTable[[Asset Category]:[Asset Category]]=$N683)* (idTable[[Sub System Type]:[Sub System Type]]=$O683))))),"")</f>
        <v/>
      </c>
      <c r="AJ683" s="32" t="str" cm="1">
        <f t="array" ref="AJ683">IFERROR(TRANSPOSE(_xlfn._xlws.SORT(_xlfn.UNIQUE(_xlfn._xlws.FILTER(idTable[[Equipment Size]:[Equipment Size]],(idTable[[Asset Category]:[Asset Category]]=$N683)* (idTable[[Sub System Type]:[Sub System Type]]=$O683)*(idTable[[Sub System Class]:[Sub System Class]]=$P683))))),"")</f>
        <v/>
      </c>
      <c r="BG683" s="32"/>
    </row>
    <row r="684" spans="1:59" x14ac:dyDescent="0.3">
      <c r="A684" s="32"/>
      <c r="M68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4" s="23"/>
      <c r="Z684" s="10"/>
      <c r="AA684" s="32" t="str" cm="1">
        <f t="array" ref="AA684">IFERROR(TRANSPOSE(_xlfn._xlws.SORT(_xlfn.UNIQUE(_xlfn._xlws.FILTER(idTable[[Sub System Class]:[Sub System Class]],(idTable[[Asset Category]:[Asset Category]]=$N684)* (idTable[[Sub System Type]:[Sub System Type]]=$O684))))),"")</f>
        <v/>
      </c>
      <c r="AJ684" s="32" t="str" cm="1">
        <f t="array" ref="AJ684">IFERROR(TRANSPOSE(_xlfn._xlws.SORT(_xlfn.UNIQUE(_xlfn._xlws.FILTER(idTable[[Equipment Size]:[Equipment Size]],(idTable[[Asset Category]:[Asset Category]]=$N684)* (idTable[[Sub System Type]:[Sub System Type]]=$O684)*(idTable[[Sub System Class]:[Sub System Class]]=$P684))))),"")</f>
        <v/>
      </c>
      <c r="BG684" s="32"/>
    </row>
    <row r="685" spans="1:59" x14ac:dyDescent="0.3">
      <c r="A685" s="32"/>
      <c r="M68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5" s="23"/>
      <c r="Z685" s="10"/>
      <c r="AA685" s="32" t="str" cm="1">
        <f t="array" ref="AA685">IFERROR(TRANSPOSE(_xlfn._xlws.SORT(_xlfn.UNIQUE(_xlfn._xlws.FILTER(idTable[[Sub System Class]:[Sub System Class]],(idTable[[Asset Category]:[Asset Category]]=$N685)* (idTable[[Sub System Type]:[Sub System Type]]=$O685))))),"")</f>
        <v/>
      </c>
      <c r="AJ685" s="32" t="str" cm="1">
        <f t="array" ref="AJ685">IFERROR(TRANSPOSE(_xlfn._xlws.SORT(_xlfn.UNIQUE(_xlfn._xlws.FILTER(idTable[[Equipment Size]:[Equipment Size]],(idTable[[Asset Category]:[Asset Category]]=$N685)* (idTable[[Sub System Type]:[Sub System Type]]=$O685)*(idTable[[Sub System Class]:[Sub System Class]]=$P685))))),"")</f>
        <v/>
      </c>
      <c r="BG685" s="32"/>
    </row>
    <row r="686" spans="1:59" x14ac:dyDescent="0.3">
      <c r="A686" s="32"/>
      <c r="M68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6" s="23"/>
      <c r="Z686" s="10"/>
      <c r="AA686" s="32" t="str" cm="1">
        <f t="array" ref="AA686">IFERROR(TRANSPOSE(_xlfn._xlws.SORT(_xlfn.UNIQUE(_xlfn._xlws.FILTER(idTable[[Sub System Class]:[Sub System Class]],(idTable[[Asset Category]:[Asset Category]]=$N686)* (idTable[[Sub System Type]:[Sub System Type]]=$O686))))),"")</f>
        <v/>
      </c>
      <c r="AJ686" s="32" t="str" cm="1">
        <f t="array" ref="AJ686">IFERROR(TRANSPOSE(_xlfn._xlws.SORT(_xlfn.UNIQUE(_xlfn._xlws.FILTER(idTable[[Equipment Size]:[Equipment Size]],(idTable[[Asset Category]:[Asset Category]]=$N686)* (idTable[[Sub System Type]:[Sub System Type]]=$O686)*(idTable[[Sub System Class]:[Sub System Class]]=$P686))))),"")</f>
        <v/>
      </c>
      <c r="BG686" s="32"/>
    </row>
    <row r="687" spans="1:59" x14ac:dyDescent="0.3">
      <c r="A687" s="32"/>
      <c r="M68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7" s="23"/>
      <c r="Z687" s="10"/>
      <c r="AA687" s="32" t="str" cm="1">
        <f t="array" ref="AA687">IFERROR(TRANSPOSE(_xlfn._xlws.SORT(_xlfn.UNIQUE(_xlfn._xlws.FILTER(idTable[[Sub System Class]:[Sub System Class]],(idTable[[Asset Category]:[Asset Category]]=$N687)* (idTable[[Sub System Type]:[Sub System Type]]=$O687))))),"")</f>
        <v/>
      </c>
      <c r="AJ687" s="32" t="str" cm="1">
        <f t="array" ref="AJ687">IFERROR(TRANSPOSE(_xlfn._xlws.SORT(_xlfn.UNIQUE(_xlfn._xlws.FILTER(idTable[[Equipment Size]:[Equipment Size]],(idTable[[Asset Category]:[Asset Category]]=$N687)* (idTable[[Sub System Type]:[Sub System Type]]=$O687)*(idTable[[Sub System Class]:[Sub System Class]]=$P687))))),"")</f>
        <v/>
      </c>
      <c r="BG687" s="32"/>
    </row>
    <row r="688" spans="1:59" x14ac:dyDescent="0.3">
      <c r="A688" s="32"/>
      <c r="M68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8" s="23"/>
      <c r="Z688" s="10"/>
      <c r="AA688" s="32" t="str" cm="1">
        <f t="array" ref="AA688">IFERROR(TRANSPOSE(_xlfn._xlws.SORT(_xlfn.UNIQUE(_xlfn._xlws.FILTER(idTable[[Sub System Class]:[Sub System Class]],(idTable[[Asset Category]:[Asset Category]]=$N688)* (idTable[[Sub System Type]:[Sub System Type]]=$O688))))),"")</f>
        <v/>
      </c>
      <c r="AJ688" s="32" t="str" cm="1">
        <f t="array" ref="AJ688">IFERROR(TRANSPOSE(_xlfn._xlws.SORT(_xlfn.UNIQUE(_xlfn._xlws.FILTER(idTable[[Equipment Size]:[Equipment Size]],(idTable[[Asset Category]:[Asset Category]]=$N688)* (idTable[[Sub System Type]:[Sub System Type]]=$O688)*(idTable[[Sub System Class]:[Sub System Class]]=$P688))))),"")</f>
        <v/>
      </c>
      <c r="BG688" s="32"/>
    </row>
    <row r="689" spans="1:59" x14ac:dyDescent="0.3">
      <c r="A689" s="32"/>
      <c r="M68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8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8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89" s="23"/>
      <c r="Z689" s="10"/>
      <c r="AA689" s="32" t="str" cm="1">
        <f t="array" ref="AA689">IFERROR(TRANSPOSE(_xlfn._xlws.SORT(_xlfn.UNIQUE(_xlfn._xlws.FILTER(idTable[[Sub System Class]:[Sub System Class]],(idTable[[Asset Category]:[Asset Category]]=$N689)* (idTable[[Sub System Type]:[Sub System Type]]=$O689))))),"")</f>
        <v/>
      </c>
      <c r="AJ689" s="32" t="str" cm="1">
        <f t="array" ref="AJ689">IFERROR(TRANSPOSE(_xlfn._xlws.SORT(_xlfn.UNIQUE(_xlfn._xlws.FILTER(idTable[[Equipment Size]:[Equipment Size]],(idTable[[Asset Category]:[Asset Category]]=$N689)* (idTable[[Sub System Type]:[Sub System Type]]=$O689)*(idTable[[Sub System Class]:[Sub System Class]]=$P689))))),"")</f>
        <v/>
      </c>
      <c r="BG689" s="32"/>
    </row>
    <row r="690" spans="1:59" x14ac:dyDescent="0.3">
      <c r="A690" s="32"/>
      <c r="M69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0" s="23"/>
      <c r="Z690" s="10"/>
      <c r="AA690" s="32" t="str" cm="1">
        <f t="array" ref="AA690">IFERROR(TRANSPOSE(_xlfn._xlws.SORT(_xlfn.UNIQUE(_xlfn._xlws.FILTER(idTable[[Sub System Class]:[Sub System Class]],(idTable[[Asset Category]:[Asset Category]]=$N690)* (idTable[[Sub System Type]:[Sub System Type]]=$O690))))),"")</f>
        <v/>
      </c>
      <c r="AJ690" s="32" t="str" cm="1">
        <f t="array" ref="AJ690">IFERROR(TRANSPOSE(_xlfn._xlws.SORT(_xlfn.UNIQUE(_xlfn._xlws.FILTER(idTable[[Equipment Size]:[Equipment Size]],(idTable[[Asset Category]:[Asset Category]]=$N690)* (idTable[[Sub System Type]:[Sub System Type]]=$O690)*(idTable[[Sub System Class]:[Sub System Class]]=$P690))))),"")</f>
        <v/>
      </c>
      <c r="BG690" s="32"/>
    </row>
    <row r="691" spans="1:59" x14ac:dyDescent="0.3">
      <c r="A691" s="32"/>
      <c r="M69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1" s="23"/>
      <c r="Z691" s="10"/>
      <c r="AA691" s="32" t="str" cm="1">
        <f t="array" ref="AA691">IFERROR(TRANSPOSE(_xlfn._xlws.SORT(_xlfn.UNIQUE(_xlfn._xlws.FILTER(idTable[[Sub System Class]:[Sub System Class]],(idTable[[Asset Category]:[Asset Category]]=$N691)* (idTable[[Sub System Type]:[Sub System Type]]=$O691))))),"")</f>
        <v/>
      </c>
      <c r="AJ691" s="32" t="str" cm="1">
        <f t="array" ref="AJ691">IFERROR(TRANSPOSE(_xlfn._xlws.SORT(_xlfn.UNIQUE(_xlfn._xlws.FILTER(idTable[[Equipment Size]:[Equipment Size]],(idTable[[Asset Category]:[Asset Category]]=$N691)* (idTable[[Sub System Type]:[Sub System Type]]=$O691)*(idTable[[Sub System Class]:[Sub System Class]]=$P691))))),"")</f>
        <v/>
      </c>
      <c r="BG691" s="32"/>
    </row>
    <row r="692" spans="1:59" x14ac:dyDescent="0.3">
      <c r="A692" s="32"/>
      <c r="M69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2" s="23"/>
      <c r="Z692" s="10"/>
      <c r="AA692" s="32" t="str" cm="1">
        <f t="array" ref="AA692">IFERROR(TRANSPOSE(_xlfn._xlws.SORT(_xlfn.UNIQUE(_xlfn._xlws.FILTER(idTable[[Sub System Class]:[Sub System Class]],(idTable[[Asset Category]:[Asset Category]]=$N692)* (idTable[[Sub System Type]:[Sub System Type]]=$O692))))),"")</f>
        <v/>
      </c>
      <c r="AJ692" s="32" t="str" cm="1">
        <f t="array" ref="AJ692">IFERROR(TRANSPOSE(_xlfn._xlws.SORT(_xlfn.UNIQUE(_xlfn._xlws.FILTER(idTable[[Equipment Size]:[Equipment Size]],(idTable[[Asset Category]:[Asset Category]]=$N692)* (idTable[[Sub System Type]:[Sub System Type]]=$O692)*(idTable[[Sub System Class]:[Sub System Class]]=$P692))))),"")</f>
        <v/>
      </c>
      <c r="BG692" s="32"/>
    </row>
    <row r="693" spans="1:59" x14ac:dyDescent="0.3">
      <c r="A693" s="32"/>
      <c r="M69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3" s="23"/>
      <c r="Z693" s="10"/>
      <c r="AA693" s="32" t="str" cm="1">
        <f t="array" ref="AA693">IFERROR(TRANSPOSE(_xlfn._xlws.SORT(_xlfn.UNIQUE(_xlfn._xlws.FILTER(idTable[[Sub System Class]:[Sub System Class]],(idTable[[Asset Category]:[Asset Category]]=$N693)* (idTable[[Sub System Type]:[Sub System Type]]=$O693))))),"")</f>
        <v/>
      </c>
      <c r="AJ693" s="32" t="str" cm="1">
        <f t="array" ref="AJ693">IFERROR(TRANSPOSE(_xlfn._xlws.SORT(_xlfn.UNIQUE(_xlfn._xlws.FILTER(idTable[[Equipment Size]:[Equipment Size]],(idTable[[Asset Category]:[Asset Category]]=$N693)* (idTable[[Sub System Type]:[Sub System Type]]=$O693)*(idTable[[Sub System Class]:[Sub System Class]]=$P693))))),"")</f>
        <v/>
      </c>
      <c r="BG693" s="32"/>
    </row>
    <row r="694" spans="1:59" x14ac:dyDescent="0.3">
      <c r="A694" s="32"/>
      <c r="M69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4" s="23"/>
      <c r="Z694" s="10"/>
      <c r="AA694" s="32" t="str" cm="1">
        <f t="array" ref="AA694">IFERROR(TRANSPOSE(_xlfn._xlws.SORT(_xlfn.UNIQUE(_xlfn._xlws.FILTER(idTable[[Sub System Class]:[Sub System Class]],(idTable[[Asset Category]:[Asset Category]]=$N694)* (idTable[[Sub System Type]:[Sub System Type]]=$O694))))),"")</f>
        <v/>
      </c>
      <c r="AJ694" s="32" t="str" cm="1">
        <f t="array" ref="AJ694">IFERROR(TRANSPOSE(_xlfn._xlws.SORT(_xlfn.UNIQUE(_xlfn._xlws.FILTER(idTable[[Equipment Size]:[Equipment Size]],(idTable[[Asset Category]:[Asset Category]]=$N694)* (idTable[[Sub System Type]:[Sub System Type]]=$O694)*(idTable[[Sub System Class]:[Sub System Class]]=$P694))))),"")</f>
        <v/>
      </c>
      <c r="BG694" s="32"/>
    </row>
    <row r="695" spans="1:59" x14ac:dyDescent="0.3">
      <c r="A695" s="32"/>
      <c r="M69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5" s="23"/>
      <c r="Z695" s="10"/>
      <c r="AA695" s="32" t="str" cm="1">
        <f t="array" ref="AA695">IFERROR(TRANSPOSE(_xlfn._xlws.SORT(_xlfn.UNIQUE(_xlfn._xlws.FILTER(idTable[[Sub System Class]:[Sub System Class]],(idTable[[Asset Category]:[Asset Category]]=$N695)* (idTable[[Sub System Type]:[Sub System Type]]=$O695))))),"")</f>
        <v/>
      </c>
      <c r="AJ695" s="32" t="str" cm="1">
        <f t="array" ref="AJ695">IFERROR(TRANSPOSE(_xlfn._xlws.SORT(_xlfn.UNIQUE(_xlfn._xlws.FILTER(idTable[[Equipment Size]:[Equipment Size]],(idTable[[Asset Category]:[Asset Category]]=$N695)* (idTable[[Sub System Type]:[Sub System Type]]=$O695)*(idTable[[Sub System Class]:[Sub System Class]]=$P695))))),"")</f>
        <v/>
      </c>
      <c r="BG695" s="32"/>
    </row>
    <row r="696" spans="1:59" x14ac:dyDescent="0.3">
      <c r="A696" s="32"/>
      <c r="M69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6" s="23"/>
      <c r="Z696" s="10"/>
      <c r="AA696" s="32" t="str" cm="1">
        <f t="array" ref="AA696">IFERROR(TRANSPOSE(_xlfn._xlws.SORT(_xlfn.UNIQUE(_xlfn._xlws.FILTER(idTable[[Sub System Class]:[Sub System Class]],(idTable[[Asset Category]:[Asset Category]]=$N696)* (idTable[[Sub System Type]:[Sub System Type]]=$O696))))),"")</f>
        <v/>
      </c>
      <c r="AJ696" s="32" t="str" cm="1">
        <f t="array" ref="AJ696">IFERROR(TRANSPOSE(_xlfn._xlws.SORT(_xlfn.UNIQUE(_xlfn._xlws.FILTER(idTable[[Equipment Size]:[Equipment Size]],(idTable[[Asset Category]:[Asset Category]]=$N696)* (idTable[[Sub System Type]:[Sub System Type]]=$O696)*(idTable[[Sub System Class]:[Sub System Class]]=$P696))))),"")</f>
        <v/>
      </c>
      <c r="BG696" s="32"/>
    </row>
    <row r="697" spans="1:59" x14ac:dyDescent="0.3">
      <c r="A697" s="32"/>
      <c r="M69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7" s="23"/>
      <c r="Z697" s="10"/>
      <c r="AA697" s="32" t="str" cm="1">
        <f t="array" ref="AA697">IFERROR(TRANSPOSE(_xlfn._xlws.SORT(_xlfn.UNIQUE(_xlfn._xlws.FILTER(idTable[[Sub System Class]:[Sub System Class]],(idTable[[Asset Category]:[Asset Category]]=$N697)* (idTable[[Sub System Type]:[Sub System Type]]=$O697))))),"")</f>
        <v/>
      </c>
      <c r="AJ697" s="32" t="str" cm="1">
        <f t="array" ref="AJ697">IFERROR(TRANSPOSE(_xlfn._xlws.SORT(_xlfn.UNIQUE(_xlfn._xlws.FILTER(idTable[[Equipment Size]:[Equipment Size]],(idTable[[Asset Category]:[Asset Category]]=$N697)* (idTable[[Sub System Type]:[Sub System Type]]=$O697)*(idTable[[Sub System Class]:[Sub System Class]]=$P697))))),"")</f>
        <v/>
      </c>
      <c r="BG697" s="32"/>
    </row>
    <row r="698" spans="1:59" x14ac:dyDescent="0.3">
      <c r="A698" s="32"/>
      <c r="M69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8" s="23"/>
      <c r="Z698" s="10"/>
      <c r="AA698" s="32" t="str" cm="1">
        <f t="array" ref="AA698">IFERROR(TRANSPOSE(_xlfn._xlws.SORT(_xlfn.UNIQUE(_xlfn._xlws.FILTER(idTable[[Sub System Class]:[Sub System Class]],(idTable[[Asset Category]:[Asset Category]]=$N698)* (idTable[[Sub System Type]:[Sub System Type]]=$O698))))),"")</f>
        <v/>
      </c>
      <c r="AJ698" s="32" t="str" cm="1">
        <f t="array" ref="AJ698">IFERROR(TRANSPOSE(_xlfn._xlws.SORT(_xlfn.UNIQUE(_xlfn._xlws.FILTER(idTable[[Equipment Size]:[Equipment Size]],(idTable[[Asset Category]:[Asset Category]]=$N698)* (idTable[[Sub System Type]:[Sub System Type]]=$O698)*(idTable[[Sub System Class]:[Sub System Class]]=$P698))))),"")</f>
        <v/>
      </c>
      <c r="BG698" s="32"/>
    </row>
    <row r="699" spans="1:59" x14ac:dyDescent="0.3">
      <c r="A699" s="32"/>
      <c r="M69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69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69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699" s="23"/>
      <c r="Z699" s="10"/>
      <c r="AA699" s="32" t="str" cm="1">
        <f t="array" ref="AA699">IFERROR(TRANSPOSE(_xlfn._xlws.SORT(_xlfn.UNIQUE(_xlfn._xlws.FILTER(idTable[[Sub System Class]:[Sub System Class]],(idTable[[Asset Category]:[Asset Category]]=$N699)* (idTable[[Sub System Type]:[Sub System Type]]=$O699))))),"")</f>
        <v/>
      </c>
      <c r="AJ699" s="32" t="str" cm="1">
        <f t="array" ref="AJ699">IFERROR(TRANSPOSE(_xlfn._xlws.SORT(_xlfn.UNIQUE(_xlfn._xlws.FILTER(idTable[[Equipment Size]:[Equipment Size]],(idTable[[Asset Category]:[Asset Category]]=$N699)* (idTable[[Sub System Type]:[Sub System Type]]=$O699)*(idTable[[Sub System Class]:[Sub System Class]]=$P699))))),"")</f>
        <v/>
      </c>
      <c r="BG699" s="32"/>
    </row>
    <row r="700" spans="1:59" x14ac:dyDescent="0.3">
      <c r="A700" s="32"/>
      <c r="M70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0" s="23"/>
      <c r="Z700" s="10"/>
      <c r="AA700" s="32" t="str" cm="1">
        <f t="array" ref="AA700">IFERROR(TRANSPOSE(_xlfn._xlws.SORT(_xlfn.UNIQUE(_xlfn._xlws.FILTER(idTable[[Sub System Class]:[Sub System Class]],(idTable[[Asset Category]:[Asset Category]]=$N700)* (idTable[[Sub System Type]:[Sub System Type]]=$O700))))),"")</f>
        <v/>
      </c>
      <c r="AJ700" s="32" t="str" cm="1">
        <f t="array" ref="AJ700">IFERROR(TRANSPOSE(_xlfn._xlws.SORT(_xlfn.UNIQUE(_xlfn._xlws.FILTER(idTable[[Equipment Size]:[Equipment Size]],(idTable[[Asset Category]:[Asset Category]]=$N700)* (idTable[[Sub System Type]:[Sub System Type]]=$O700)*(idTable[[Sub System Class]:[Sub System Class]]=$P700))))),"")</f>
        <v/>
      </c>
      <c r="BG700" s="32"/>
    </row>
    <row r="701" spans="1:59" x14ac:dyDescent="0.3">
      <c r="A701" s="32"/>
      <c r="M70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1" s="23"/>
      <c r="Z701" s="10"/>
      <c r="AA701" s="32" t="str" cm="1">
        <f t="array" ref="AA701">IFERROR(TRANSPOSE(_xlfn._xlws.SORT(_xlfn.UNIQUE(_xlfn._xlws.FILTER(idTable[[Sub System Class]:[Sub System Class]],(idTable[[Asset Category]:[Asset Category]]=$N701)* (idTable[[Sub System Type]:[Sub System Type]]=$O701))))),"")</f>
        <v/>
      </c>
      <c r="AJ701" s="32" t="str" cm="1">
        <f t="array" ref="AJ701">IFERROR(TRANSPOSE(_xlfn._xlws.SORT(_xlfn.UNIQUE(_xlfn._xlws.FILTER(idTable[[Equipment Size]:[Equipment Size]],(idTable[[Asset Category]:[Asset Category]]=$N701)* (idTable[[Sub System Type]:[Sub System Type]]=$O701)*(idTable[[Sub System Class]:[Sub System Class]]=$P701))))),"")</f>
        <v/>
      </c>
      <c r="BG701" s="32"/>
    </row>
    <row r="702" spans="1:59" x14ac:dyDescent="0.3">
      <c r="A702" s="32"/>
      <c r="M70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2" s="23"/>
      <c r="Z702" s="10"/>
      <c r="AA702" s="32" t="str" cm="1">
        <f t="array" ref="AA702">IFERROR(TRANSPOSE(_xlfn._xlws.SORT(_xlfn.UNIQUE(_xlfn._xlws.FILTER(idTable[[Sub System Class]:[Sub System Class]],(idTable[[Asset Category]:[Asset Category]]=$N702)* (idTable[[Sub System Type]:[Sub System Type]]=$O702))))),"")</f>
        <v/>
      </c>
      <c r="AJ702" s="32" t="str" cm="1">
        <f t="array" ref="AJ702">IFERROR(TRANSPOSE(_xlfn._xlws.SORT(_xlfn.UNIQUE(_xlfn._xlws.FILTER(idTable[[Equipment Size]:[Equipment Size]],(idTable[[Asset Category]:[Asset Category]]=$N702)* (idTable[[Sub System Type]:[Sub System Type]]=$O702)*(idTable[[Sub System Class]:[Sub System Class]]=$P702))))),"")</f>
        <v/>
      </c>
      <c r="BG702" s="32"/>
    </row>
    <row r="703" spans="1:59" x14ac:dyDescent="0.3">
      <c r="A703" s="32"/>
      <c r="M70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3" s="23"/>
      <c r="Z703" s="10"/>
      <c r="AA703" s="32" t="str" cm="1">
        <f t="array" ref="AA703">IFERROR(TRANSPOSE(_xlfn._xlws.SORT(_xlfn.UNIQUE(_xlfn._xlws.FILTER(idTable[[Sub System Class]:[Sub System Class]],(idTable[[Asset Category]:[Asset Category]]=$N703)* (idTable[[Sub System Type]:[Sub System Type]]=$O703))))),"")</f>
        <v/>
      </c>
      <c r="AJ703" s="32" t="str" cm="1">
        <f t="array" ref="AJ703">IFERROR(TRANSPOSE(_xlfn._xlws.SORT(_xlfn.UNIQUE(_xlfn._xlws.FILTER(idTable[[Equipment Size]:[Equipment Size]],(idTable[[Asset Category]:[Asset Category]]=$N703)* (idTable[[Sub System Type]:[Sub System Type]]=$O703)*(idTable[[Sub System Class]:[Sub System Class]]=$P703))))),"")</f>
        <v/>
      </c>
      <c r="BG703" s="32"/>
    </row>
    <row r="704" spans="1:59" x14ac:dyDescent="0.3">
      <c r="A704" s="32"/>
      <c r="M70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4" s="23"/>
      <c r="Z704" s="10"/>
      <c r="AA704" s="32" t="str" cm="1">
        <f t="array" ref="AA704">IFERROR(TRANSPOSE(_xlfn._xlws.SORT(_xlfn.UNIQUE(_xlfn._xlws.FILTER(idTable[[Sub System Class]:[Sub System Class]],(idTable[[Asset Category]:[Asset Category]]=$N704)* (idTable[[Sub System Type]:[Sub System Type]]=$O704))))),"")</f>
        <v/>
      </c>
      <c r="AJ704" s="32" t="str" cm="1">
        <f t="array" ref="AJ704">IFERROR(TRANSPOSE(_xlfn._xlws.SORT(_xlfn.UNIQUE(_xlfn._xlws.FILTER(idTable[[Equipment Size]:[Equipment Size]],(idTable[[Asset Category]:[Asset Category]]=$N704)* (idTable[[Sub System Type]:[Sub System Type]]=$O704)*(idTable[[Sub System Class]:[Sub System Class]]=$P704))))),"")</f>
        <v/>
      </c>
      <c r="BG704" s="32"/>
    </row>
    <row r="705" spans="1:59" x14ac:dyDescent="0.3">
      <c r="A705" s="32"/>
      <c r="M70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5" s="23"/>
      <c r="Z705" s="10"/>
      <c r="AA705" s="32" t="str" cm="1">
        <f t="array" ref="AA705">IFERROR(TRANSPOSE(_xlfn._xlws.SORT(_xlfn.UNIQUE(_xlfn._xlws.FILTER(idTable[[Sub System Class]:[Sub System Class]],(idTable[[Asset Category]:[Asset Category]]=$N705)* (idTable[[Sub System Type]:[Sub System Type]]=$O705))))),"")</f>
        <v/>
      </c>
      <c r="AJ705" s="32" t="str" cm="1">
        <f t="array" ref="AJ705">IFERROR(TRANSPOSE(_xlfn._xlws.SORT(_xlfn.UNIQUE(_xlfn._xlws.FILTER(idTable[[Equipment Size]:[Equipment Size]],(idTable[[Asset Category]:[Asset Category]]=$N705)* (idTable[[Sub System Type]:[Sub System Type]]=$O705)*(idTable[[Sub System Class]:[Sub System Class]]=$P705))))),"")</f>
        <v/>
      </c>
      <c r="BG705" s="32"/>
    </row>
    <row r="706" spans="1:59" x14ac:dyDescent="0.3">
      <c r="A706" s="32"/>
      <c r="M70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6" s="23"/>
      <c r="Z706" s="10"/>
      <c r="AA706" s="32" t="str" cm="1">
        <f t="array" ref="AA706">IFERROR(TRANSPOSE(_xlfn._xlws.SORT(_xlfn.UNIQUE(_xlfn._xlws.FILTER(idTable[[Sub System Class]:[Sub System Class]],(idTable[[Asset Category]:[Asset Category]]=$N706)* (idTable[[Sub System Type]:[Sub System Type]]=$O706))))),"")</f>
        <v/>
      </c>
      <c r="AJ706" s="32" t="str" cm="1">
        <f t="array" ref="AJ706">IFERROR(TRANSPOSE(_xlfn._xlws.SORT(_xlfn.UNIQUE(_xlfn._xlws.FILTER(idTable[[Equipment Size]:[Equipment Size]],(idTable[[Asset Category]:[Asset Category]]=$N706)* (idTable[[Sub System Type]:[Sub System Type]]=$O706)*(idTable[[Sub System Class]:[Sub System Class]]=$P706))))),"")</f>
        <v/>
      </c>
      <c r="BG706" s="32"/>
    </row>
    <row r="707" spans="1:59" x14ac:dyDescent="0.3">
      <c r="A707" s="32"/>
      <c r="M70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7" s="23"/>
      <c r="Z707" s="10"/>
      <c r="AA707" s="32" t="str" cm="1">
        <f t="array" ref="AA707">IFERROR(TRANSPOSE(_xlfn._xlws.SORT(_xlfn.UNIQUE(_xlfn._xlws.FILTER(idTable[[Sub System Class]:[Sub System Class]],(idTable[[Asset Category]:[Asset Category]]=$N707)* (idTable[[Sub System Type]:[Sub System Type]]=$O707))))),"")</f>
        <v/>
      </c>
      <c r="AJ707" s="32" t="str" cm="1">
        <f t="array" ref="AJ707">IFERROR(TRANSPOSE(_xlfn._xlws.SORT(_xlfn.UNIQUE(_xlfn._xlws.FILTER(idTable[[Equipment Size]:[Equipment Size]],(idTable[[Asset Category]:[Asset Category]]=$N707)* (idTable[[Sub System Type]:[Sub System Type]]=$O707)*(idTable[[Sub System Class]:[Sub System Class]]=$P707))))),"")</f>
        <v/>
      </c>
      <c r="BG707" s="32"/>
    </row>
    <row r="708" spans="1:59" x14ac:dyDescent="0.3">
      <c r="A708" s="32"/>
      <c r="M70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8" s="23"/>
      <c r="Z708" s="10"/>
      <c r="AA708" s="32" t="str" cm="1">
        <f t="array" ref="AA708">IFERROR(TRANSPOSE(_xlfn._xlws.SORT(_xlfn.UNIQUE(_xlfn._xlws.FILTER(idTable[[Sub System Class]:[Sub System Class]],(idTable[[Asset Category]:[Asset Category]]=$N708)* (idTable[[Sub System Type]:[Sub System Type]]=$O708))))),"")</f>
        <v/>
      </c>
      <c r="AJ708" s="32" t="str" cm="1">
        <f t="array" ref="AJ708">IFERROR(TRANSPOSE(_xlfn._xlws.SORT(_xlfn.UNIQUE(_xlfn._xlws.FILTER(idTable[[Equipment Size]:[Equipment Size]],(idTable[[Asset Category]:[Asset Category]]=$N708)* (idTable[[Sub System Type]:[Sub System Type]]=$O708)*(idTable[[Sub System Class]:[Sub System Class]]=$P708))))),"")</f>
        <v/>
      </c>
      <c r="BG708" s="32"/>
    </row>
    <row r="709" spans="1:59" x14ac:dyDescent="0.3">
      <c r="A709" s="32"/>
      <c r="M70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0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0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09" s="23"/>
      <c r="Z709" s="10"/>
      <c r="AA709" s="32" t="str" cm="1">
        <f t="array" ref="AA709">IFERROR(TRANSPOSE(_xlfn._xlws.SORT(_xlfn.UNIQUE(_xlfn._xlws.FILTER(idTable[[Sub System Class]:[Sub System Class]],(idTable[[Asset Category]:[Asset Category]]=$N709)* (idTable[[Sub System Type]:[Sub System Type]]=$O709))))),"")</f>
        <v/>
      </c>
      <c r="AJ709" s="32" t="str" cm="1">
        <f t="array" ref="AJ709">IFERROR(TRANSPOSE(_xlfn._xlws.SORT(_xlfn.UNIQUE(_xlfn._xlws.FILTER(idTable[[Equipment Size]:[Equipment Size]],(idTable[[Asset Category]:[Asset Category]]=$N709)* (idTable[[Sub System Type]:[Sub System Type]]=$O709)*(idTable[[Sub System Class]:[Sub System Class]]=$P709))))),"")</f>
        <v/>
      </c>
      <c r="BG709" s="32"/>
    </row>
    <row r="710" spans="1:59" x14ac:dyDescent="0.3">
      <c r="A710" s="32"/>
      <c r="M71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0" s="23"/>
      <c r="Z710" s="10"/>
      <c r="AA710" s="32" t="str" cm="1">
        <f t="array" ref="AA710">IFERROR(TRANSPOSE(_xlfn._xlws.SORT(_xlfn.UNIQUE(_xlfn._xlws.FILTER(idTable[[Sub System Class]:[Sub System Class]],(idTable[[Asset Category]:[Asset Category]]=$N710)* (idTable[[Sub System Type]:[Sub System Type]]=$O710))))),"")</f>
        <v/>
      </c>
      <c r="AJ710" s="32" t="str" cm="1">
        <f t="array" ref="AJ710">IFERROR(TRANSPOSE(_xlfn._xlws.SORT(_xlfn.UNIQUE(_xlfn._xlws.FILTER(idTable[[Equipment Size]:[Equipment Size]],(idTable[[Asset Category]:[Asset Category]]=$N710)* (idTable[[Sub System Type]:[Sub System Type]]=$O710)*(idTable[[Sub System Class]:[Sub System Class]]=$P710))))),"")</f>
        <v/>
      </c>
      <c r="BG710" s="32"/>
    </row>
    <row r="711" spans="1:59" x14ac:dyDescent="0.3">
      <c r="A711" s="32"/>
      <c r="M71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1" s="23"/>
      <c r="Z711" s="10"/>
      <c r="AA711" s="32" t="str" cm="1">
        <f t="array" ref="AA711">IFERROR(TRANSPOSE(_xlfn._xlws.SORT(_xlfn.UNIQUE(_xlfn._xlws.FILTER(idTable[[Sub System Class]:[Sub System Class]],(idTable[[Asset Category]:[Asset Category]]=$N711)* (idTable[[Sub System Type]:[Sub System Type]]=$O711))))),"")</f>
        <v/>
      </c>
      <c r="AJ711" s="32" t="str" cm="1">
        <f t="array" ref="AJ711">IFERROR(TRANSPOSE(_xlfn._xlws.SORT(_xlfn.UNIQUE(_xlfn._xlws.FILTER(idTable[[Equipment Size]:[Equipment Size]],(idTable[[Asset Category]:[Asset Category]]=$N711)* (idTable[[Sub System Type]:[Sub System Type]]=$O711)*(idTable[[Sub System Class]:[Sub System Class]]=$P711))))),"")</f>
        <v/>
      </c>
      <c r="BG711" s="32"/>
    </row>
    <row r="712" spans="1:59" x14ac:dyDescent="0.3">
      <c r="A712" s="32"/>
      <c r="M71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2" s="23"/>
      <c r="Z712" s="10"/>
      <c r="AA712" s="32" t="str" cm="1">
        <f t="array" ref="AA712">IFERROR(TRANSPOSE(_xlfn._xlws.SORT(_xlfn.UNIQUE(_xlfn._xlws.FILTER(idTable[[Sub System Class]:[Sub System Class]],(idTable[[Asset Category]:[Asset Category]]=$N712)* (idTable[[Sub System Type]:[Sub System Type]]=$O712))))),"")</f>
        <v/>
      </c>
      <c r="AJ712" s="32" t="str" cm="1">
        <f t="array" ref="AJ712">IFERROR(TRANSPOSE(_xlfn._xlws.SORT(_xlfn.UNIQUE(_xlfn._xlws.FILTER(idTable[[Equipment Size]:[Equipment Size]],(idTable[[Asset Category]:[Asset Category]]=$N712)* (idTable[[Sub System Type]:[Sub System Type]]=$O712)*(idTable[[Sub System Class]:[Sub System Class]]=$P712))))),"")</f>
        <v/>
      </c>
      <c r="BG712" s="32"/>
    </row>
    <row r="713" spans="1:59" x14ac:dyDescent="0.3">
      <c r="A713" s="32"/>
      <c r="M71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3" s="23"/>
      <c r="Z713" s="10"/>
      <c r="AA713" s="32" t="str" cm="1">
        <f t="array" ref="AA713">IFERROR(TRANSPOSE(_xlfn._xlws.SORT(_xlfn.UNIQUE(_xlfn._xlws.FILTER(idTable[[Sub System Class]:[Sub System Class]],(idTable[[Asset Category]:[Asset Category]]=$N713)* (idTable[[Sub System Type]:[Sub System Type]]=$O713))))),"")</f>
        <v/>
      </c>
      <c r="AJ713" s="32" t="str" cm="1">
        <f t="array" ref="AJ713">IFERROR(TRANSPOSE(_xlfn._xlws.SORT(_xlfn.UNIQUE(_xlfn._xlws.FILTER(idTable[[Equipment Size]:[Equipment Size]],(idTable[[Asset Category]:[Asset Category]]=$N713)* (idTable[[Sub System Type]:[Sub System Type]]=$O713)*(idTable[[Sub System Class]:[Sub System Class]]=$P713))))),"")</f>
        <v/>
      </c>
      <c r="BG713" s="32"/>
    </row>
    <row r="714" spans="1:59" x14ac:dyDescent="0.3">
      <c r="A714" s="32"/>
      <c r="M71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4" s="23"/>
      <c r="Z714" s="10"/>
      <c r="AA714" s="32" t="str" cm="1">
        <f t="array" ref="AA714">IFERROR(TRANSPOSE(_xlfn._xlws.SORT(_xlfn.UNIQUE(_xlfn._xlws.FILTER(idTable[[Sub System Class]:[Sub System Class]],(idTable[[Asset Category]:[Asset Category]]=$N714)* (idTable[[Sub System Type]:[Sub System Type]]=$O714))))),"")</f>
        <v/>
      </c>
      <c r="AJ714" s="32" t="str" cm="1">
        <f t="array" ref="AJ714">IFERROR(TRANSPOSE(_xlfn._xlws.SORT(_xlfn.UNIQUE(_xlfn._xlws.FILTER(idTable[[Equipment Size]:[Equipment Size]],(idTable[[Asset Category]:[Asset Category]]=$N714)* (idTable[[Sub System Type]:[Sub System Type]]=$O714)*(idTable[[Sub System Class]:[Sub System Class]]=$P714))))),"")</f>
        <v/>
      </c>
      <c r="BG714" s="32"/>
    </row>
    <row r="715" spans="1:59" x14ac:dyDescent="0.3">
      <c r="A715" s="32"/>
      <c r="M71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5" s="23"/>
      <c r="Z715" s="10"/>
      <c r="AA715" s="32" t="str" cm="1">
        <f t="array" ref="AA715">IFERROR(TRANSPOSE(_xlfn._xlws.SORT(_xlfn.UNIQUE(_xlfn._xlws.FILTER(idTable[[Sub System Class]:[Sub System Class]],(idTable[[Asset Category]:[Asset Category]]=$N715)* (idTable[[Sub System Type]:[Sub System Type]]=$O715))))),"")</f>
        <v/>
      </c>
      <c r="AJ715" s="32" t="str" cm="1">
        <f t="array" ref="AJ715">IFERROR(TRANSPOSE(_xlfn._xlws.SORT(_xlfn.UNIQUE(_xlfn._xlws.FILTER(idTable[[Equipment Size]:[Equipment Size]],(idTable[[Asset Category]:[Asset Category]]=$N715)* (idTable[[Sub System Type]:[Sub System Type]]=$O715)*(idTable[[Sub System Class]:[Sub System Class]]=$P715))))),"")</f>
        <v/>
      </c>
      <c r="BG715" s="32"/>
    </row>
    <row r="716" spans="1:59" x14ac:dyDescent="0.3">
      <c r="A716" s="32"/>
      <c r="M71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6" s="23"/>
      <c r="Z716" s="10"/>
      <c r="AA716" s="32" t="str" cm="1">
        <f t="array" ref="AA716">IFERROR(TRANSPOSE(_xlfn._xlws.SORT(_xlfn.UNIQUE(_xlfn._xlws.FILTER(idTable[[Sub System Class]:[Sub System Class]],(idTable[[Asset Category]:[Asset Category]]=$N716)* (idTable[[Sub System Type]:[Sub System Type]]=$O716))))),"")</f>
        <v/>
      </c>
      <c r="AJ716" s="32" t="str" cm="1">
        <f t="array" ref="AJ716">IFERROR(TRANSPOSE(_xlfn._xlws.SORT(_xlfn.UNIQUE(_xlfn._xlws.FILTER(idTable[[Equipment Size]:[Equipment Size]],(idTable[[Asset Category]:[Asset Category]]=$N716)* (idTable[[Sub System Type]:[Sub System Type]]=$O716)*(idTable[[Sub System Class]:[Sub System Class]]=$P716))))),"")</f>
        <v/>
      </c>
      <c r="BG716" s="32"/>
    </row>
    <row r="717" spans="1:59" x14ac:dyDescent="0.3">
      <c r="A717" s="32"/>
      <c r="M71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7" s="23"/>
      <c r="Z717" s="10"/>
      <c r="AA717" s="32" t="str" cm="1">
        <f t="array" ref="AA717">IFERROR(TRANSPOSE(_xlfn._xlws.SORT(_xlfn.UNIQUE(_xlfn._xlws.FILTER(idTable[[Sub System Class]:[Sub System Class]],(idTable[[Asset Category]:[Asset Category]]=$N717)* (idTable[[Sub System Type]:[Sub System Type]]=$O717))))),"")</f>
        <v/>
      </c>
      <c r="AJ717" s="32" t="str" cm="1">
        <f t="array" ref="AJ717">IFERROR(TRANSPOSE(_xlfn._xlws.SORT(_xlfn.UNIQUE(_xlfn._xlws.FILTER(idTable[[Equipment Size]:[Equipment Size]],(idTable[[Asset Category]:[Asset Category]]=$N717)* (idTable[[Sub System Type]:[Sub System Type]]=$O717)*(idTable[[Sub System Class]:[Sub System Class]]=$P717))))),"")</f>
        <v/>
      </c>
      <c r="BG717" s="32"/>
    </row>
    <row r="718" spans="1:59" x14ac:dyDescent="0.3">
      <c r="A718" s="32"/>
      <c r="M71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8" s="23"/>
      <c r="Z718" s="10"/>
      <c r="AA718" s="32" t="str" cm="1">
        <f t="array" ref="AA718">IFERROR(TRANSPOSE(_xlfn._xlws.SORT(_xlfn.UNIQUE(_xlfn._xlws.FILTER(idTable[[Sub System Class]:[Sub System Class]],(idTable[[Asset Category]:[Asset Category]]=$N718)* (idTable[[Sub System Type]:[Sub System Type]]=$O718))))),"")</f>
        <v/>
      </c>
      <c r="AJ718" s="32" t="str" cm="1">
        <f t="array" ref="AJ718">IFERROR(TRANSPOSE(_xlfn._xlws.SORT(_xlfn.UNIQUE(_xlfn._xlws.FILTER(idTable[[Equipment Size]:[Equipment Size]],(idTable[[Asset Category]:[Asset Category]]=$N718)* (idTable[[Sub System Type]:[Sub System Type]]=$O718)*(idTable[[Sub System Class]:[Sub System Class]]=$P718))))),"")</f>
        <v/>
      </c>
      <c r="BG718" s="32"/>
    </row>
    <row r="719" spans="1:59" x14ac:dyDescent="0.3">
      <c r="A719" s="32"/>
      <c r="M71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1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1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19" s="23"/>
      <c r="Z719" s="10"/>
      <c r="AA719" s="32" t="str" cm="1">
        <f t="array" ref="AA719">IFERROR(TRANSPOSE(_xlfn._xlws.SORT(_xlfn.UNIQUE(_xlfn._xlws.FILTER(idTable[[Sub System Class]:[Sub System Class]],(idTable[[Asset Category]:[Asset Category]]=$N719)* (idTable[[Sub System Type]:[Sub System Type]]=$O719))))),"")</f>
        <v/>
      </c>
      <c r="AJ719" s="32" t="str" cm="1">
        <f t="array" ref="AJ719">IFERROR(TRANSPOSE(_xlfn._xlws.SORT(_xlfn.UNIQUE(_xlfn._xlws.FILTER(idTable[[Equipment Size]:[Equipment Size]],(idTable[[Asset Category]:[Asset Category]]=$N719)* (idTable[[Sub System Type]:[Sub System Type]]=$O719)*(idTable[[Sub System Class]:[Sub System Class]]=$P719))))),"")</f>
        <v/>
      </c>
      <c r="BG719" s="32"/>
    </row>
    <row r="720" spans="1:59" x14ac:dyDescent="0.3">
      <c r="A720" s="32"/>
      <c r="M72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0" s="23"/>
      <c r="Z720" s="10"/>
      <c r="AA720" s="32" t="str" cm="1">
        <f t="array" ref="AA720">IFERROR(TRANSPOSE(_xlfn._xlws.SORT(_xlfn.UNIQUE(_xlfn._xlws.FILTER(idTable[[Sub System Class]:[Sub System Class]],(idTable[[Asset Category]:[Asset Category]]=$N720)* (idTable[[Sub System Type]:[Sub System Type]]=$O720))))),"")</f>
        <v/>
      </c>
      <c r="AJ720" s="32" t="str" cm="1">
        <f t="array" ref="AJ720">IFERROR(TRANSPOSE(_xlfn._xlws.SORT(_xlfn.UNIQUE(_xlfn._xlws.FILTER(idTable[[Equipment Size]:[Equipment Size]],(idTable[[Asset Category]:[Asset Category]]=$N720)* (idTable[[Sub System Type]:[Sub System Type]]=$O720)*(idTable[[Sub System Class]:[Sub System Class]]=$P720))))),"")</f>
        <v/>
      </c>
      <c r="BG720" s="32"/>
    </row>
    <row r="721" spans="1:59" x14ac:dyDescent="0.3">
      <c r="A721" s="32"/>
      <c r="M72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1" s="23"/>
      <c r="Z721" s="10"/>
      <c r="AA721" s="32" t="str" cm="1">
        <f t="array" ref="AA721">IFERROR(TRANSPOSE(_xlfn._xlws.SORT(_xlfn.UNIQUE(_xlfn._xlws.FILTER(idTable[[Sub System Class]:[Sub System Class]],(idTable[[Asset Category]:[Asset Category]]=$N721)* (idTable[[Sub System Type]:[Sub System Type]]=$O721))))),"")</f>
        <v/>
      </c>
      <c r="AJ721" s="32" t="str" cm="1">
        <f t="array" ref="AJ721">IFERROR(TRANSPOSE(_xlfn._xlws.SORT(_xlfn.UNIQUE(_xlfn._xlws.FILTER(idTable[[Equipment Size]:[Equipment Size]],(idTable[[Asset Category]:[Asset Category]]=$N721)* (idTable[[Sub System Type]:[Sub System Type]]=$O721)*(idTable[[Sub System Class]:[Sub System Class]]=$P721))))),"")</f>
        <v/>
      </c>
      <c r="BG721" s="32"/>
    </row>
    <row r="722" spans="1:59" x14ac:dyDescent="0.3">
      <c r="A722" s="32"/>
      <c r="M72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2" s="23"/>
      <c r="Z722" s="10"/>
      <c r="AA722" s="32" t="str" cm="1">
        <f t="array" ref="AA722">IFERROR(TRANSPOSE(_xlfn._xlws.SORT(_xlfn.UNIQUE(_xlfn._xlws.FILTER(idTable[[Sub System Class]:[Sub System Class]],(idTable[[Asset Category]:[Asset Category]]=$N722)* (idTable[[Sub System Type]:[Sub System Type]]=$O722))))),"")</f>
        <v/>
      </c>
      <c r="AJ722" s="32" t="str" cm="1">
        <f t="array" ref="AJ722">IFERROR(TRANSPOSE(_xlfn._xlws.SORT(_xlfn.UNIQUE(_xlfn._xlws.FILTER(idTable[[Equipment Size]:[Equipment Size]],(idTable[[Asset Category]:[Asset Category]]=$N722)* (idTable[[Sub System Type]:[Sub System Type]]=$O722)*(idTable[[Sub System Class]:[Sub System Class]]=$P722))))),"")</f>
        <v/>
      </c>
      <c r="BG722" s="32"/>
    </row>
    <row r="723" spans="1:59" x14ac:dyDescent="0.3">
      <c r="A723" s="32"/>
      <c r="M72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3" s="23"/>
      <c r="Z723" s="10"/>
      <c r="AA723" s="32" t="str" cm="1">
        <f t="array" ref="AA723">IFERROR(TRANSPOSE(_xlfn._xlws.SORT(_xlfn.UNIQUE(_xlfn._xlws.FILTER(idTable[[Sub System Class]:[Sub System Class]],(idTable[[Asset Category]:[Asset Category]]=$N723)* (idTable[[Sub System Type]:[Sub System Type]]=$O723))))),"")</f>
        <v/>
      </c>
      <c r="AJ723" s="32" t="str" cm="1">
        <f t="array" ref="AJ723">IFERROR(TRANSPOSE(_xlfn._xlws.SORT(_xlfn.UNIQUE(_xlfn._xlws.FILTER(idTable[[Equipment Size]:[Equipment Size]],(idTable[[Asset Category]:[Asset Category]]=$N723)* (idTable[[Sub System Type]:[Sub System Type]]=$O723)*(idTable[[Sub System Class]:[Sub System Class]]=$P723))))),"")</f>
        <v/>
      </c>
      <c r="BG723" s="32"/>
    </row>
    <row r="724" spans="1:59" x14ac:dyDescent="0.3">
      <c r="A724" s="32"/>
      <c r="M72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4" s="23"/>
      <c r="Z724" s="10"/>
      <c r="AA724" s="32" t="str" cm="1">
        <f t="array" ref="AA724">IFERROR(TRANSPOSE(_xlfn._xlws.SORT(_xlfn.UNIQUE(_xlfn._xlws.FILTER(idTable[[Sub System Class]:[Sub System Class]],(idTable[[Asset Category]:[Asset Category]]=$N724)* (idTable[[Sub System Type]:[Sub System Type]]=$O724))))),"")</f>
        <v/>
      </c>
      <c r="AJ724" s="32" t="str" cm="1">
        <f t="array" ref="AJ724">IFERROR(TRANSPOSE(_xlfn._xlws.SORT(_xlfn.UNIQUE(_xlfn._xlws.FILTER(idTable[[Equipment Size]:[Equipment Size]],(idTable[[Asset Category]:[Asset Category]]=$N724)* (idTable[[Sub System Type]:[Sub System Type]]=$O724)*(idTable[[Sub System Class]:[Sub System Class]]=$P724))))),"")</f>
        <v/>
      </c>
      <c r="BG724" s="32"/>
    </row>
    <row r="725" spans="1:59" x14ac:dyDescent="0.3">
      <c r="A725" s="32"/>
      <c r="M72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5" s="23"/>
      <c r="Z725" s="10"/>
      <c r="AA725" s="32" t="str" cm="1">
        <f t="array" ref="AA725">IFERROR(TRANSPOSE(_xlfn._xlws.SORT(_xlfn.UNIQUE(_xlfn._xlws.FILTER(idTable[[Sub System Class]:[Sub System Class]],(idTable[[Asset Category]:[Asset Category]]=$N725)* (idTable[[Sub System Type]:[Sub System Type]]=$O725))))),"")</f>
        <v/>
      </c>
      <c r="AJ725" s="32" t="str" cm="1">
        <f t="array" ref="AJ725">IFERROR(TRANSPOSE(_xlfn._xlws.SORT(_xlfn.UNIQUE(_xlfn._xlws.FILTER(idTable[[Equipment Size]:[Equipment Size]],(idTable[[Asset Category]:[Asset Category]]=$N725)* (idTable[[Sub System Type]:[Sub System Type]]=$O725)*(idTable[[Sub System Class]:[Sub System Class]]=$P725))))),"")</f>
        <v/>
      </c>
      <c r="BG725" s="32"/>
    </row>
    <row r="726" spans="1:59" x14ac:dyDescent="0.3">
      <c r="A726" s="32"/>
      <c r="M72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6" s="23"/>
      <c r="Z726" s="10"/>
      <c r="AA726" s="32" t="str" cm="1">
        <f t="array" ref="AA726">IFERROR(TRANSPOSE(_xlfn._xlws.SORT(_xlfn.UNIQUE(_xlfn._xlws.FILTER(idTable[[Sub System Class]:[Sub System Class]],(idTable[[Asset Category]:[Asset Category]]=$N726)* (idTable[[Sub System Type]:[Sub System Type]]=$O726))))),"")</f>
        <v/>
      </c>
      <c r="AJ726" s="32" t="str" cm="1">
        <f t="array" ref="AJ726">IFERROR(TRANSPOSE(_xlfn._xlws.SORT(_xlfn.UNIQUE(_xlfn._xlws.FILTER(idTable[[Equipment Size]:[Equipment Size]],(idTable[[Asset Category]:[Asset Category]]=$N726)* (idTable[[Sub System Type]:[Sub System Type]]=$O726)*(idTable[[Sub System Class]:[Sub System Class]]=$P726))))),"")</f>
        <v/>
      </c>
      <c r="BG726" s="32"/>
    </row>
    <row r="727" spans="1:59" x14ac:dyDescent="0.3">
      <c r="A727" s="32"/>
      <c r="M72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7" s="23"/>
      <c r="Z727" s="10"/>
      <c r="AA727" s="32" t="str" cm="1">
        <f t="array" ref="AA727">IFERROR(TRANSPOSE(_xlfn._xlws.SORT(_xlfn.UNIQUE(_xlfn._xlws.FILTER(idTable[[Sub System Class]:[Sub System Class]],(idTable[[Asset Category]:[Asset Category]]=$N727)* (idTable[[Sub System Type]:[Sub System Type]]=$O727))))),"")</f>
        <v/>
      </c>
      <c r="AJ727" s="32" t="str" cm="1">
        <f t="array" ref="AJ727">IFERROR(TRANSPOSE(_xlfn._xlws.SORT(_xlfn.UNIQUE(_xlfn._xlws.FILTER(idTable[[Equipment Size]:[Equipment Size]],(idTable[[Asset Category]:[Asset Category]]=$N727)* (idTable[[Sub System Type]:[Sub System Type]]=$O727)*(idTable[[Sub System Class]:[Sub System Class]]=$P727))))),"")</f>
        <v/>
      </c>
      <c r="BG727" s="32"/>
    </row>
    <row r="728" spans="1:59" x14ac:dyDescent="0.3">
      <c r="A728" s="32"/>
      <c r="M72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8" s="23"/>
      <c r="Z728" s="10"/>
      <c r="AA728" s="32" t="str" cm="1">
        <f t="array" ref="AA728">IFERROR(TRANSPOSE(_xlfn._xlws.SORT(_xlfn.UNIQUE(_xlfn._xlws.FILTER(idTable[[Sub System Class]:[Sub System Class]],(idTable[[Asset Category]:[Asset Category]]=$N728)* (idTable[[Sub System Type]:[Sub System Type]]=$O728))))),"")</f>
        <v/>
      </c>
      <c r="AJ728" s="32" t="str" cm="1">
        <f t="array" ref="AJ728">IFERROR(TRANSPOSE(_xlfn._xlws.SORT(_xlfn.UNIQUE(_xlfn._xlws.FILTER(idTable[[Equipment Size]:[Equipment Size]],(idTable[[Asset Category]:[Asset Category]]=$N728)* (idTable[[Sub System Type]:[Sub System Type]]=$O728)*(idTable[[Sub System Class]:[Sub System Class]]=$P728))))),"")</f>
        <v/>
      </c>
      <c r="BG728" s="32"/>
    </row>
    <row r="729" spans="1:59" x14ac:dyDescent="0.3">
      <c r="A729" s="32"/>
      <c r="M72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2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2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29" s="23"/>
      <c r="Z729" s="10"/>
      <c r="AA729" s="32" t="str" cm="1">
        <f t="array" ref="AA729">IFERROR(TRANSPOSE(_xlfn._xlws.SORT(_xlfn.UNIQUE(_xlfn._xlws.FILTER(idTable[[Sub System Class]:[Sub System Class]],(idTable[[Asset Category]:[Asset Category]]=$N729)* (idTable[[Sub System Type]:[Sub System Type]]=$O729))))),"")</f>
        <v/>
      </c>
      <c r="AJ729" s="32" t="str" cm="1">
        <f t="array" ref="AJ729">IFERROR(TRANSPOSE(_xlfn._xlws.SORT(_xlfn.UNIQUE(_xlfn._xlws.FILTER(idTable[[Equipment Size]:[Equipment Size]],(idTable[[Asset Category]:[Asset Category]]=$N729)* (idTable[[Sub System Type]:[Sub System Type]]=$O729)*(idTable[[Sub System Class]:[Sub System Class]]=$P729))))),"")</f>
        <v/>
      </c>
      <c r="BG729" s="32"/>
    </row>
    <row r="730" spans="1:59" x14ac:dyDescent="0.3">
      <c r="A730" s="32"/>
      <c r="M73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0" s="23"/>
      <c r="Z730" s="10"/>
      <c r="AA730" s="32" t="str" cm="1">
        <f t="array" ref="AA730">IFERROR(TRANSPOSE(_xlfn._xlws.SORT(_xlfn.UNIQUE(_xlfn._xlws.FILTER(idTable[[Sub System Class]:[Sub System Class]],(idTable[[Asset Category]:[Asset Category]]=$N730)* (idTable[[Sub System Type]:[Sub System Type]]=$O730))))),"")</f>
        <v/>
      </c>
      <c r="AJ730" s="32" t="str" cm="1">
        <f t="array" ref="AJ730">IFERROR(TRANSPOSE(_xlfn._xlws.SORT(_xlfn.UNIQUE(_xlfn._xlws.FILTER(idTable[[Equipment Size]:[Equipment Size]],(idTable[[Asset Category]:[Asset Category]]=$N730)* (idTable[[Sub System Type]:[Sub System Type]]=$O730)*(idTable[[Sub System Class]:[Sub System Class]]=$P730))))),"")</f>
        <v/>
      </c>
      <c r="BG730" s="32"/>
    </row>
    <row r="731" spans="1:59" x14ac:dyDescent="0.3">
      <c r="A731" s="32"/>
      <c r="M73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1" s="23"/>
      <c r="Z731" s="10"/>
      <c r="AA731" s="32" t="str" cm="1">
        <f t="array" ref="AA731">IFERROR(TRANSPOSE(_xlfn._xlws.SORT(_xlfn.UNIQUE(_xlfn._xlws.FILTER(idTable[[Sub System Class]:[Sub System Class]],(idTable[[Asset Category]:[Asset Category]]=$N731)* (idTable[[Sub System Type]:[Sub System Type]]=$O731))))),"")</f>
        <v/>
      </c>
      <c r="AJ731" s="32" t="str" cm="1">
        <f t="array" ref="AJ731">IFERROR(TRANSPOSE(_xlfn._xlws.SORT(_xlfn.UNIQUE(_xlfn._xlws.FILTER(idTable[[Equipment Size]:[Equipment Size]],(idTable[[Asset Category]:[Asset Category]]=$N731)* (idTable[[Sub System Type]:[Sub System Type]]=$O731)*(idTable[[Sub System Class]:[Sub System Class]]=$P731))))),"")</f>
        <v/>
      </c>
      <c r="BG731" s="32"/>
    </row>
    <row r="732" spans="1:59" x14ac:dyDescent="0.3">
      <c r="A732" s="32"/>
      <c r="M73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2" s="23"/>
      <c r="Z732" s="10"/>
      <c r="AA732" s="32" t="str" cm="1">
        <f t="array" ref="AA732">IFERROR(TRANSPOSE(_xlfn._xlws.SORT(_xlfn.UNIQUE(_xlfn._xlws.FILTER(idTable[[Sub System Class]:[Sub System Class]],(idTable[[Asset Category]:[Asset Category]]=$N732)* (idTable[[Sub System Type]:[Sub System Type]]=$O732))))),"")</f>
        <v/>
      </c>
      <c r="AJ732" s="32" t="str" cm="1">
        <f t="array" ref="AJ732">IFERROR(TRANSPOSE(_xlfn._xlws.SORT(_xlfn.UNIQUE(_xlfn._xlws.FILTER(idTable[[Equipment Size]:[Equipment Size]],(idTable[[Asset Category]:[Asset Category]]=$N732)* (idTable[[Sub System Type]:[Sub System Type]]=$O732)*(idTable[[Sub System Class]:[Sub System Class]]=$P732))))),"")</f>
        <v/>
      </c>
      <c r="BG732" s="32"/>
    </row>
    <row r="733" spans="1:59" x14ac:dyDescent="0.3">
      <c r="A733" s="32"/>
      <c r="M73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3" s="23"/>
      <c r="Z733" s="10"/>
      <c r="AA733" s="32" t="str" cm="1">
        <f t="array" ref="AA733">IFERROR(TRANSPOSE(_xlfn._xlws.SORT(_xlfn.UNIQUE(_xlfn._xlws.FILTER(idTable[[Sub System Class]:[Sub System Class]],(idTable[[Asset Category]:[Asset Category]]=$N733)* (idTable[[Sub System Type]:[Sub System Type]]=$O733))))),"")</f>
        <v/>
      </c>
      <c r="AJ733" s="32" t="str" cm="1">
        <f t="array" ref="AJ733">IFERROR(TRANSPOSE(_xlfn._xlws.SORT(_xlfn.UNIQUE(_xlfn._xlws.FILTER(idTable[[Equipment Size]:[Equipment Size]],(idTable[[Asset Category]:[Asset Category]]=$N733)* (idTable[[Sub System Type]:[Sub System Type]]=$O733)*(idTable[[Sub System Class]:[Sub System Class]]=$P733))))),"")</f>
        <v/>
      </c>
      <c r="BG733" s="32"/>
    </row>
    <row r="734" spans="1:59" x14ac:dyDescent="0.3">
      <c r="A734" s="32"/>
      <c r="M73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4" s="23"/>
      <c r="Z734" s="10"/>
      <c r="AA734" s="32" t="str" cm="1">
        <f t="array" ref="AA734">IFERROR(TRANSPOSE(_xlfn._xlws.SORT(_xlfn.UNIQUE(_xlfn._xlws.FILTER(idTable[[Sub System Class]:[Sub System Class]],(idTable[[Asset Category]:[Asset Category]]=$N734)* (idTable[[Sub System Type]:[Sub System Type]]=$O734))))),"")</f>
        <v/>
      </c>
      <c r="AJ734" s="32" t="str" cm="1">
        <f t="array" ref="AJ734">IFERROR(TRANSPOSE(_xlfn._xlws.SORT(_xlfn.UNIQUE(_xlfn._xlws.FILTER(idTable[[Equipment Size]:[Equipment Size]],(idTable[[Asset Category]:[Asset Category]]=$N734)* (idTable[[Sub System Type]:[Sub System Type]]=$O734)*(idTable[[Sub System Class]:[Sub System Class]]=$P734))))),"")</f>
        <v/>
      </c>
      <c r="BG734" s="32"/>
    </row>
    <row r="735" spans="1:59" x14ac:dyDescent="0.3">
      <c r="A735" s="32"/>
      <c r="M73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5" s="23"/>
      <c r="Z735" s="10"/>
      <c r="AA735" s="32" t="str" cm="1">
        <f t="array" ref="AA735">IFERROR(TRANSPOSE(_xlfn._xlws.SORT(_xlfn.UNIQUE(_xlfn._xlws.FILTER(idTable[[Sub System Class]:[Sub System Class]],(idTable[[Asset Category]:[Asset Category]]=$N735)* (idTable[[Sub System Type]:[Sub System Type]]=$O735))))),"")</f>
        <v/>
      </c>
      <c r="AJ735" s="32" t="str" cm="1">
        <f t="array" ref="AJ735">IFERROR(TRANSPOSE(_xlfn._xlws.SORT(_xlfn.UNIQUE(_xlfn._xlws.FILTER(idTable[[Equipment Size]:[Equipment Size]],(idTable[[Asset Category]:[Asset Category]]=$N735)* (idTable[[Sub System Type]:[Sub System Type]]=$O735)*(idTable[[Sub System Class]:[Sub System Class]]=$P735))))),"")</f>
        <v/>
      </c>
      <c r="BG735" s="32"/>
    </row>
    <row r="736" spans="1:59" x14ac:dyDescent="0.3">
      <c r="A736" s="32"/>
      <c r="M73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6" s="23"/>
      <c r="Z736" s="10"/>
      <c r="AA736" s="32" t="str" cm="1">
        <f t="array" ref="AA736">IFERROR(TRANSPOSE(_xlfn._xlws.SORT(_xlfn.UNIQUE(_xlfn._xlws.FILTER(idTable[[Sub System Class]:[Sub System Class]],(idTable[[Asset Category]:[Asset Category]]=$N736)* (idTable[[Sub System Type]:[Sub System Type]]=$O736))))),"")</f>
        <v/>
      </c>
      <c r="AJ736" s="32" t="str" cm="1">
        <f t="array" ref="AJ736">IFERROR(TRANSPOSE(_xlfn._xlws.SORT(_xlfn.UNIQUE(_xlfn._xlws.FILTER(idTable[[Equipment Size]:[Equipment Size]],(idTable[[Asset Category]:[Asset Category]]=$N736)* (idTable[[Sub System Type]:[Sub System Type]]=$O736)*(idTable[[Sub System Class]:[Sub System Class]]=$P736))))),"")</f>
        <v/>
      </c>
      <c r="BG736" s="32"/>
    </row>
    <row r="737" spans="1:59" x14ac:dyDescent="0.3">
      <c r="A737" s="32"/>
      <c r="M73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7" s="23"/>
      <c r="Z737" s="10"/>
      <c r="AA737" s="32" t="str" cm="1">
        <f t="array" ref="AA737">IFERROR(TRANSPOSE(_xlfn._xlws.SORT(_xlfn.UNIQUE(_xlfn._xlws.FILTER(idTable[[Sub System Class]:[Sub System Class]],(idTable[[Asset Category]:[Asset Category]]=$N737)* (idTable[[Sub System Type]:[Sub System Type]]=$O737))))),"")</f>
        <v/>
      </c>
      <c r="AJ737" s="32" t="str" cm="1">
        <f t="array" ref="AJ737">IFERROR(TRANSPOSE(_xlfn._xlws.SORT(_xlfn.UNIQUE(_xlfn._xlws.FILTER(idTable[[Equipment Size]:[Equipment Size]],(idTable[[Asset Category]:[Asset Category]]=$N737)* (idTable[[Sub System Type]:[Sub System Type]]=$O737)*(idTable[[Sub System Class]:[Sub System Class]]=$P737))))),"")</f>
        <v/>
      </c>
      <c r="BG737" s="32"/>
    </row>
    <row r="738" spans="1:59" x14ac:dyDescent="0.3">
      <c r="A738" s="32"/>
      <c r="M73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8" s="23"/>
      <c r="Z738" s="10"/>
      <c r="AA738" s="32" t="str" cm="1">
        <f t="array" ref="AA738">IFERROR(TRANSPOSE(_xlfn._xlws.SORT(_xlfn.UNIQUE(_xlfn._xlws.FILTER(idTable[[Sub System Class]:[Sub System Class]],(idTable[[Asset Category]:[Asset Category]]=$N738)* (idTable[[Sub System Type]:[Sub System Type]]=$O738))))),"")</f>
        <v/>
      </c>
      <c r="AJ738" s="32" t="str" cm="1">
        <f t="array" ref="AJ738">IFERROR(TRANSPOSE(_xlfn._xlws.SORT(_xlfn.UNIQUE(_xlfn._xlws.FILTER(idTable[[Equipment Size]:[Equipment Size]],(idTable[[Asset Category]:[Asset Category]]=$N738)* (idTable[[Sub System Type]:[Sub System Type]]=$O738)*(idTable[[Sub System Class]:[Sub System Class]]=$P738))))),"")</f>
        <v/>
      </c>
      <c r="BG738" s="32"/>
    </row>
    <row r="739" spans="1:59" x14ac:dyDescent="0.3">
      <c r="A739" s="32"/>
      <c r="M73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3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3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39" s="23"/>
      <c r="Z739" s="10"/>
      <c r="AA739" s="32" t="str" cm="1">
        <f t="array" ref="AA739">IFERROR(TRANSPOSE(_xlfn._xlws.SORT(_xlfn.UNIQUE(_xlfn._xlws.FILTER(idTable[[Sub System Class]:[Sub System Class]],(idTable[[Asset Category]:[Asset Category]]=$N739)* (idTable[[Sub System Type]:[Sub System Type]]=$O739))))),"")</f>
        <v/>
      </c>
      <c r="AJ739" s="32" t="str" cm="1">
        <f t="array" ref="AJ739">IFERROR(TRANSPOSE(_xlfn._xlws.SORT(_xlfn.UNIQUE(_xlfn._xlws.FILTER(idTable[[Equipment Size]:[Equipment Size]],(idTable[[Asset Category]:[Asset Category]]=$N739)* (idTable[[Sub System Type]:[Sub System Type]]=$O739)*(idTable[[Sub System Class]:[Sub System Class]]=$P739))))),"")</f>
        <v/>
      </c>
      <c r="BG739" s="32"/>
    </row>
    <row r="740" spans="1:59" x14ac:dyDescent="0.3">
      <c r="A740" s="32"/>
      <c r="M74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0" s="23"/>
      <c r="Z740" s="10"/>
      <c r="AA740" s="32" t="str" cm="1">
        <f t="array" ref="AA740">IFERROR(TRANSPOSE(_xlfn._xlws.SORT(_xlfn.UNIQUE(_xlfn._xlws.FILTER(idTable[[Sub System Class]:[Sub System Class]],(idTable[[Asset Category]:[Asset Category]]=$N740)* (idTable[[Sub System Type]:[Sub System Type]]=$O740))))),"")</f>
        <v/>
      </c>
      <c r="AJ740" s="32" t="str" cm="1">
        <f t="array" ref="AJ740">IFERROR(TRANSPOSE(_xlfn._xlws.SORT(_xlfn.UNIQUE(_xlfn._xlws.FILTER(idTable[[Equipment Size]:[Equipment Size]],(idTable[[Asset Category]:[Asset Category]]=$N740)* (idTable[[Sub System Type]:[Sub System Type]]=$O740)*(idTable[[Sub System Class]:[Sub System Class]]=$P740))))),"")</f>
        <v/>
      </c>
      <c r="BG740" s="32"/>
    </row>
    <row r="741" spans="1:59" x14ac:dyDescent="0.3">
      <c r="A741" s="32"/>
      <c r="M74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1" s="23"/>
      <c r="Z741" s="10"/>
      <c r="AA741" s="32" t="str" cm="1">
        <f t="array" ref="AA741">IFERROR(TRANSPOSE(_xlfn._xlws.SORT(_xlfn.UNIQUE(_xlfn._xlws.FILTER(idTable[[Sub System Class]:[Sub System Class]],(idTable[[Asset Category]:[Asset Category]]=$N741)* (idTable[[Sub System Type]:[Sub System Type]]=$O741))))),"")</f>
        <v/>
      </c>
      <c r="AJ741" s="32" t="str" cm="1">
        <f t="array" ref="AJ741">IFERROR(TRANSPOSE(_xlfn._xlws.SORT(_xlfn.UNIQUE(_xlfn._xlws.FILTER(idTable[[Equipment Size]:[Equipment Size]],(idTable[[Asset Category]:[Asset Category]]=$N741)* (idTable[[Sub System Type]:[Sub System Type]]=$O741)*(idTable[[Sub System Class]:[Sub System Class]]=$P741))))),"")</f>
        <v/>
      </c>
      <c r="BG741" s="32"/>
    </row>
    <row r="742" spans="1:59" x14ac:dyDescent="0.3">
      <c r="A742" s="32"/>
      <c r="M74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2" s="23"/>
      <c r="Z742" s="10"/>
      <c r="AA742" s="32" t="str" cm="1">
        <f t="array" ref="AA742">IFERROR(TRANSPOSE(_xlfn._xlws.SORT(_xlfn.UNIQUE(_xlfn._xlws.FILTER(idTable[[Sub System Class]:[Sub System Class]],(idTable[[Asset Category]:[Asset Category]]=$N742)* (idTable[[Sub System Type]:[Sub System Type]]=$O742))))),"")</f>
        <v/>
      </c>
      <c r="AJ742" s="32" t="str" cm="1">
        <f t="array" ref="AJ742">IFERROR(TRANSPOSE(_xlfn._xlws.SORT(_xlfn.UNIQUE(_xlfn._xlws.FILTER(idTable[[Equipment Size]:[Equipment Size]],(idTable[[Asset Category]:[Asset Category]]=$N742)* (idTable[[Sub System Type]:[Sub System Type]]=$O742)*(idTable[[Sub System Class]:[Sub System Class]]=$P742))))),"")</f>
        <v/>
      </c>
      <c r="BG742" s="32"/>
    </row>
    <row r="743" spans="1:59" x14ac:dyDescent="0.3">
      <c r="A743" s="32"/>
      <c r="M74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3" s="23"/>
      <c r="Z743" s="10"/>
      <c r="AA743" s="32" t="str" cm="1">
        <f t="array" ref="AA743">IFERROR(TRANSPOSE(_xlfn._xlws.SORT(_xlfn.UNIQUE(_xlfn._xlws.FILTER(idTable[[Sub System Class]:[Sub System Class]],(idTable[[Asset Category]:[Asset Category]]=$N743)* (idTable[[Sub System Type]:[Sub System Type]]=$O743))))),"")</f>
        <v/>
      </c>
      <c r="AJ743" s="32" t="str" cm="1">
        <f t="array" ref="AJ743">IFERROR(TRANSPOSE(_xlfn._xlws.SORT(_xlfn.UNIQUE(_xlfn._xlws.FILTER(idTable[[Equipment Size]:[Equipment Size]],(idTable[[Asset Category]:[Asset Category]]=$N743)* (idTable[[Sub System Type]:[Sub System Type]]=$O743)*(idTable[[Sub System Class]:[Sub System Class]]=$P743))))),"")</f>
        <v/>
      </c>
      <c r="BG743" s="32"/>
    </row>
    <row r="744" spans="1:59" x14ac:dyDescent="0.3">
      <c r="A744" s="32"/>
      <c r="M74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4" s="23"/>
      <c r="Z744" s="10"/>
      <c r="AA744" s="32" t="str" cm="1">
        <f t="array" ref="AA744">IFERROR(TRANSPOSE(_xlfn._xlws.SORT(_xlfn.UNIQUE(_xlfn._xlws.FILTER(idTable[[Sub System Class]:[Sub System Class]],(idTable[[Asset Category]:[Asset Category]]=$N744)* (idTable[[Sub System Type]:[Sub System Type]]=$O744))))),"")</f>
        <v/>
      </c>
      <c r="AJ744" s="32" t="str" cm="1">
        <f t="array" ref="AJ744">IFERROR(TRANSPOSE(_xlfn._xlws.SORT(_xlfn.UNIQUE(_xlfn._xlws.FILTER(idTable[[Equipment Size]:[Equipment Size]],(idTable[[Asset Category]:[Asset Category]]=$N744)* (idTable[[Sub System Type]:[Sub System Type]]=$O744)*(idTable[[Sub System Class]:[Sub System Class]]=$P744))))),"")</f>
        <v/>
      </c>
      <c r="BG744" s="32"/>
    </row>
    <row r="745" spans="1:59" x14ac:dyDescent="0.3">
      <c r="A745" s="32"/>
      <c r="M74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5" s="23"/>
      <c r="Z745" s="10"/>
      <c r="AA745" s="32" t="str" cm="1">
        <f t="array" ref="AA745">IFERROR(TRANSPOSE(_xlfn._xlws.SORT(_xlfn.UNIQUE(_xlfn._xlws.FILTER(idTable[[Sub System Class]:[Sub System Class]],(idTable[[Asset Category]:[Asset Category]]=$N745)* (idTable[[Sub System Type]:[Sub System Type]]=$O745))))),"")</f>
        <v/>
      </c>
      <c r="AJ745" s="32" t="str" cm="1">
        <f t="array" ref="AJ745">IFERROR(TRANSPOSE(_xlfn._xlws.SORT(_xlfn.UNIQUE(_xlfn._xlws.FILTER(idTable[[Equipment Size]:[Equipment Size]],(idTable[[Asset Category]:[Asset Category]]=$N745)* (idTable[[Sub System Type]:[Sub System Type]]=$O745)*(idTable[[Sub System Class]:[Sub System Class]]=$P745))))),"")</f>
        <v/>
      </c>
      <c r="BG745" s="32"/>
    </row>
    <row r="746" spans="1:59" x14ac:dyDescent="0.3">
      <c r="A746" s="32"/>
      <c r="M74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6" s="23"/>
      <c r="Z746" s="10"/>
      <c r="AA746" s="32" t="str" cm="1">
        <f t="array" ref="AA746">IFERROR(TRANSPOSE(_xlfn._xlws.SORT(_xlfn.UNIQUE(_xlfn._xlws.FILTER(idTable[[Sub System Class]:[Sub System Class]],(idTable[[Asset Category]:[Asset Category]]=$N746)* (idTable[[Sub System Type]:[Sub System Type]]=$O746))))),"")</f>
        <v/>
      </c>
      <c r="AJ746" s="32" t="str" cm="1">
        <f t="array" ref="AJ746">IFERROR(TRANSPOSE(_xlfn._xlws.SORT(_xlfn.UNIQUE(_xlfn._xlws.FILTER(idTable[[Equipment Size]:[Equipment Size]],(idTable[[Asset Category]:[Asset Category]]=$N746)* (idTable[[Sub System Type]:[Sub System Type]]=$O746)*(idTable[[Sub System Class]:[Sub System Class]]=$P746))))),"")</f>
        <v/>
      </c>
      <c r="BG746" s="32"/>
    </row>
    <row r="747" spans="1:59" x14ac:dyDescent="0.3">
      <c r="A747" s="32"/>
      <c r="M74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7" s="23"/>
      <c r="Z747" s="10"/>
      <c r="AA747" s="32" t="str" cm="1">
        <f t="array" ref="AA747">IFERROR(TRANSPOSE(_xlfn._xlws.SORT(_xlfn.UNIQUE(_xlfn._xlws.FILTER(idTable[[Sub System Class]:[Sub System Class]],(idTable[[Asset Category]:[Asset Category]]=$N747)* (idTable[[Sub System Type]:[Sub System Type]]=$O747))))),"")</f>
        <v/>
      </c>
      <c r="AJ747" s="32" t="str" cm="1">
        <f t="array" ref="AJ747">IFERROR(TRANSPOSE(_xlfn._xlws.SORT(_xlfn.UNIQUE(_xlfn._xlws.FILTER(idTable[[Equipment Size]:[Equipment Size]],(idTable[[Asset Category]:[Asset Category]]=$N747)* (idTable[[Sub System Type]:[Sub System Type]]=$O747)*(idTable[[Sub System Class]:[Sub System Class]]=$P747))))),"")</f>
        <v/>
      </c>
      <c r="BG747" s="32"/>
    </row>
    <row r="748" spans="1:59" x14ac:dyDescent="0.3">
      <c r="A748" s="32"/>
      <c r="M74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8" s="23"/>
      <c r="Z748" s="10"/>
      <c r="AA748" s="32" t="str" cm="1">
        <f t="array" ref="AA748">IFERROR(TRANSPOSE(_xlfn._xlws.SORT(_xlfn.UNIQUE(_xlfn._xlws.FILTER(idTable[[Sub System Class]:[Sub System Class]],(idTable[[Asset Category]:[Asset Category]]=$N748)* (idTable[[Sub System Type]:[Sub System Type]]=$O748))))),"")</f>
        <v/>
      </c>
      <c r="AJ748" s="32" t="str" cm="1">
        <f t="array" ref="AJ748">IFERROR(TRANSPOSE(_xlfn._xlws.SORT(_xlfn.UNIQUE(_xlfn._xlws.FILTER(idTable[[Equipment Size]:[Equipment Size]],(idTable[[Asset Category]:[Asset Category]]=$N748)* (idTable[[Sub System Type]:[Sub System Type]]=$O748)*(idTable[[Sub System Class]:[Sub System Class]]=$P748))))),"")</f>
        <v/>
      </c>
      <c r="BG748" s="32"/>
    </row>
    <row r="749" spans="1:59" x14ac:dyDescent="0.3">
      <c r="A749" s="32"/>
      <c r="M74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4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4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49" s="23"/>
      <c r="Z749" s="10"/>
      <c r="AA749" s="32" t="str" cm="1">
        <f t="array" ref="AA749">IFERROR(TRANSPOSE(_xlfn._xlws.SORT(_xlfn.UNIQUE(_xlfn._xlws.FILTER(idTable[[Sub System Class]:[Sub System Class]],(idTable[[Asset Category]:[Asset Category]]=$N749)* (idTable[[Sub System Type]:[Sub System Type]]=$O749))))),"")</f>
        <v/>
      </c>
      <c r="AJ749" s="32" t="str" cm="1">
        <f t="array" ref="AJ749">IFERROR(TRANSPOSE(_xlfn._xlws.SORT(_xlfn.UNIQUE(_xlfn._xlws.FILTER(idTable[[Equipment Size]:[Equipment Size]],(idTable[[Asset Category]:[Asset Category]]=$N749)* (idTable[[Sub System Type]:[Sub System Type]]=$O749)*(idTable[[Sub System Class]:[Sub System Class]]=$P749))))),"")</f>
        <v/>
      </c>
      <c r="BG749" s="32"/>
    </row>
    <row r="750" spans="1:59" x14ac:dyDescent="0.3">
      <c r="A750" s="32"/>
      <c r="M75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0" s="23"/>
      <c r="Z750" s="10"/>
      <c r="AA750" s="32" t="str" cm="1">
        <f t="array" ref="AA750">IFERROR(TRANSPOSE(_xlfn._xlws.SORT(_xlfn.UNIQUE(_xlfn._xlws.FILTER(idTable[[Sub System Class]:[Sub System Class]],(idTable[[Asset Category]:[Asset Category]]=$N750)* (idTable[[Sub System Type]:[Sub System Type]]=$O750))))),"")</f>
        <v/>
      </c>
      <c r="AJ750" s="32" t="str" cm="1">
        <f t="array" ref="AJ750">IFERROR(TRANSPOSE(_xlfn._xlws.SORT(_xlfn.UNIQUE(_xlfn._xlws.FILTER(idTable[[Equipment Size]:[Equipment Size]],(idTable[[Asset Category]:[Asset Category]]=$N750)* (idTable[[Sub System Type]:[Sub System Type]]=$O750)*(idTable[[Sub System Class]:[Sub System Class]]=$P750))))),"")</f>
        <v/>
      </c>
      <c r="BG750" s="32"/>
    </row>
    <row r="751" spans="1:59" x14ac:dyDescent="0.3">
      <c r="A751" s="32"/>
      <c r="M75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1" s="23"/>
      <c r="Z751" s="10"/>
      <c r="AA751" s="32" t="str" cm="1">
        <f t="array" ref="AA751">IFERROR(TRANSPOSE(_xlfn._xlws.SORT(_xlfn.UNIQUE(_xlfn._xlws.FILTER(idTable[[Sub System Class]:[Sub System Class]],(idTable[[Asset Category]:[Asset Category]]=$N751)* (idTable[[Sub System Type]:[Sub System Type]]=$O751))))),"")</f>
        <v/>
      </c>
      <c r="AJ751" s="32" t="str" cm="1">
        <f t="array" ref="AJ751">IFERROR(TRANSPOSE(_xlfn._xlws.SORT(_xlfn.UNIQUE(_xlfn._xlws.FILTER(idTable[[Equipment Size]:[Equipment Size]],(idTable[[Asset Category]:[Asset Category]]=$N751)* (idTable[[Sub System Type]:[Sub System Type]]=$O751)*(idTable[[Sub System Class]:[Sub System Class]]=$P751))))),"")</f>
        <v/>
      </c>
      <c r="BG751" s="32"/>
    </row>
    <row r="752" spans="1:59" x14ac:dyDescent="0.3">
      <c r="A752" s="32"/>
      <c r="M75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2" s="23"/>
      <c r="Z752" s="10"/>
      <c r="AA752" s="32" t="str" cm="1">
        <f t="array" ref="AA752">IFERROR(TRANSPOSE(_xlfn._xlws.SORT(_xlfn.UNIQUE(_xlfn._xlws.FILTER(idTable[[Sub System Class]:[Sub System Class]],(idTable[[Asset Category]:[Asset Category]]=$N752)* (idTable[[Sub System Type]:[Sub System Type]]=$O752))))),"")</f>
        <v/>
      </c>
      <c r="AJ752" s="32" t="str" cm="1">
        <f t="array" ref="AJ752">IFERROR(TRANSPOSE(_xlfn._xlws.SORT(_xlfn.UNIQUE(_xlfn._xlws.FILTER(idTable[[Equipment Size]:[Equipment Size]],(idTable[[Asset Category]:[Asset Category]]=$N752)* (idTable[[Sub System Type]:[Sub System Type]]=$O752)*(idTable[[Sub System Class]:[Sub System Class]]=$P752))))),"")</f>
        <v/>
      </c>
      <c r="BG752" s="32"/>
    </row>
    <row r="753" spans="1:59" x14ac:dyDescent="0.3">
      <c r="A753" s="32"/>
      <c r="M75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3" s="23"/>
      <c r="Z753" s="10"/>
      <c r="AA753" s="32" t="str" cm="1">
        <f t="array" ref="AA753">IFERROR(TRANSPOSE(_xlfn._xlws.SORT(_xlfn.UNIQUE(_xlfn._xlws.FILTER(idTable[[Sub System Class]:[Sub System Class]],(idTable[[Asset Category]:[Asset Category]]=$N753)* (idTable[[Sub System Type]:[Sub System Type]]=$O753))))),"")</f>
        <v/>
      </c>
      <c r="AJ753" s="32" t="str" cm="1">
        <f t="array" ref="AJ753">IFERROR(TRANSPOSE(_xlfn._xlws.SORT(_xlfn.UNIQUE(_xlfn._xlws.FILTER(idTable[[Equipment Size]:[Equipment Size]],(idTable[[Asset Category]:[Asset Category]]=$N753)* (idTable[[Sub System Type]:[Sub System Type]]=$O753)*(idTable[[Sub System Class]:[Sub System Class]]=$P753))))),"")</f>
        <v/>
      </c>
      <c r="BG753" s="32"/>
    </row>
    <row r="754" spans="1:59" x14ac:dyDescent="0.3">
      <c r="A754" s="32"/>
      <c r="M75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4" s="23"/>
      <c r="Z754" s="10"/>
      <c r="AA754" s="32" t="str" cm="1">
        <f t="array" ref="AA754">IFERROR(TRANSPOSE(_xlfn._xlws.SORT(_xlfn.UNIQUE(_xlfn._xlws.FILTER(idTable[[Sub System Class]:[Sub System Class]],(idTable[[Asset Category]:[Asset Category]]=$N754)* (idTable[[Sub System Type]:[Sub System Type]]=$O754))))),"")</f>
        <v/>
      </c>
      <c r="AJ754" s="32" t="str" cm="1">
        <f t="array" ref="AJ754">IFERROR(TRANSPOSE(_xlfn._xlws.SORT(_xlfn.UNIQUE(_xlfn._xlws.FILTER(idTable[[Equipment Size]:[Equipment Size]],(idTable[[Asset Category]:[Asset Category]]=$N754)* (idTable[[Sub System Type]:[Sub System Type]]=$O754)*(idTable[[Sub System Class]:[Sub System Class]]=$P754))))),"")</f>
        <v/>
      </c>
      <c r="BG754" s="32"/>
    </row>
    <row r="755" spans="1:59" x14ac:dyDescent="0.3">
      <c r="A755" s="32"/>
      <c r="M75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5" s="23"/>
      <c r="Z755" s="10"/>
      <c r="AA755" s="32" t="str" cm="1">
        <f t="array" ref="AA755">IFERROR(TRANSPOSE(_xlfn._xlws.SORT(_xlfn.UNIQUE(_xlfn._xlws.FILTER(idTable[[Sub System Class]:[Sub System Class]],(idTable[[Asset Category]:[Asset Category]]=$N755)* (idTable[[Sub System Type]:[Sub System Type]]=$O755))))),"")</f>
        <v/>
      </c>
      <c r="AJ755" s="32" t="str" cm="1">
        <f t="array" ref="AJ755">IFERROR(TRANSPOSE(_xlfn._xlws.SORT(_xlfn.UNIQUE(_xlfn._xlws.FILTER(idTable[[Equipment Size]:[Equipment Size]],(idTable[[Asset Category]:[Asset Category]]=$N755)* (idTable[[Sub System Type]:[Sub System Type]]=$O755)*(idTable[[Sub System Class]:[Sub System Class]]=$P755))))),"")</f>
        <v/>
      </c>
      <c r="BG755" s="32"/>
    </row>
    <row r="756" spans="1:59" x14ac:dyDescent="0.3">
      <c r="A756" s="32"/>
      <c r="M75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6" s="23"/>
      <c r="Z756" s="10"/>
      <c r="AA756" s="32" t="str" cm="1">
        <f t="array" ref="AA756">IFERROR(TRANSPOSE(_xlfn._xlws.SORT(_xlfn.UNIQUE(_xlfn._xlws.FILTER(idTable[[Sub System Class]:[Sub System Class]],(idTable[[Asset Category]:[Asset Category]]=$N756)* (idTable[[Sub System Type]:[Sub System Type]]=$O756))))),"")</f>
        <v/>
      </c>
      <c r="AJ756" s="32" t="str" cm="1">
        <f t="array" ref="AJ756">IFERROR(TRANSPOSE(_xlfn._xlws.SORT(_xlfn.UNIQUE(_xlfn._xlws.FILTER(idTable[[Equipment Size]:[Equipment Size]],(idTable[[Asset Category]:[Asset Category]]=$N756)* (idTable[[Sub System Type]:[Sub System Type]]=$O756)*(idTable[[Sub System Class]:[Sub System Class]]=$P756))))),"")</f>
        <v/>
      </c>
      <c r="BG756" s="32"/>
    </row>
    <row r="757" spans="1:59" x14ac:dyDescent="0.3">
      <c r="A757" s="32"/>
      <c r="M75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7" s="23"/>
      <c r="Z757" s="10"/>
      <c r="AA757" s="32" t="str" cm="1">
        <f t="array" ref="AA757">IFERROR(TRANSPOSE(_xlfn._xlws.SORT(_xlfn.UNIQUE(_xlfn._xlws.FILTER(idTable[[Sub System Class]:[Sub System Class]],(idTable[[Asset Category]:[Asset Category]]=$N757)* (idTable[[Sub System Type]:[Sub System Type]]=$O757))))),"")</f>
        <v/>
      </c>
      <c r="AJ757" s="32" t="str" cm="1">
        <f t="array" ref="AJ757">IFERROR(TRANSPOSE(_xlfn._xlws.SORT(_xlfn.UNIQUE(_xlfn._xlws.FILTER(idTable[[Equipment Size]:[Equipment Size]],(idTable[[Asset Category]:[Asset Category]]=$N757)* (idTable[[Sub System Type]:[Sub System Type]]=$O757)*(idTable[[Sub System Class]:[Sub System Class]]=$P757))))),"")</f>
        <v/>
      </c>
      <c r="BG757" s="32"/>
    </row>
    <row r="758" spans="1:59" x14ac:dyDescent="0.3">
      <c r="A758" s="32"/>
      <c r="M75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8" s="23"/>
      <c r="Z758" s="10"/>
      <c r="AA758" s="32" t="str" cm="1">
        <f t="array" ref="AA758">IFERROR(TRANSPOSE(_xlfn._xlws.SORT(_xlfn.UNIQUE(_xlfn._xlws.FILTER(idTable[[Sub System Class]:[Sub System Class]],(idTable[[Asset Category]:[Asset Category]]=$N758)* (idTable[[Sub System Type]:[Sub System Type]]=$O758))))),"")</f>
        <v/>
      </c>
      <c r="AJ758" s="32" t="str" cm="1">
        <f t="array" ref="AJ758">IFERROR(TRANSPOSE(_xlfn._xlws.SORT(_xlfn.UNIQUE(_xlfn._xlws.FILTER(idTable[[Equipment Size]:[Equipment Size]],(idTable[[Asset Category]:[Asset Category]]=$N758)* (idTable[[Sub System Type]:[Sub System Type]]=$O758)*(idTable[[Sub System Class]:[Sub System Class]]=$P758))))),"")</f>
        <v/>
      </c>
      <c r="BG758" s="32"/>
    </row>
    <row r="759" spans="1:59" x14ac:dyDescent="0.3">
      <c r="A759" s="32"/>
      <c r="M75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5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5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59" s="23"/>
      <c r="Z759" s="10"/>
      <c r="AA759" s="32" t="str" cm="1">
        <f t="array" ref="AA759">IFERROR(TRANSPOSE(_xlfn._xlws.SORT(_xlfn.UNIQUE(_xlfn._xlws.FILTER(idTable[[Sub System Class]:[Sub System Class]],(idTable[[Asset Category]:[Asset Category]]=$N759)* (idTable[[Sub System Type]:[Sub System Type]]=$O759))))),"")</f>
        <v/>
      </c>
      <c r="AJ759" s="32" t="str" cm="1">
        <f t="array" ref="AJ759">IFERROR(TRANSPOSE(_xlfn._xlws.SORT(_xlfn.UNIQUE(_xlfn._xlws.FILTER(idTable[[Equipment Size]:[Equipment Size]],(idTable[[Asset Category]:[Asset Category]]=$N759)* (idTable[[Sub System Type]:[Sub System Type]]=$O759)*(idTable[[Sub System Class]:[Sub System Class]]=$P759))))),"")</f>
        <v/>
      </c>
      <c r="BG759" s="32"/>
    </row>
    <row r="760" spans="1:59" x14ac:dyDescent="0.3">
      <c r="A760" s="32"/>
      <c r="M76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0" s="23"/>
      <c r="Z760" s="10"/>
      <c r="AA760" s="32" t="str" cm="1">
        <f t="array" ref="AA760">IFERROR(TRANSPOSE(_xlfn._xlws.SORT(_xlfn.UNIQUE(_xlfn._xlws.FILTER(idTable[[Sub System Class]:[Sub System Class]],(idTable[[Asset Category]:[Asset Category]]=$N760)* (idTable[[Sub System Type]:[Sub System Type]]=$O760))))),"")</f>
        <v/>
      </c>
      <c r="AJ760" s="32" t="str" cm="1">
        <f t="array" ref="AJ760">IFERROR(TRANSPOSE(_xlfn._xlws.SORT(_xlfn.UNIQUE(_xlfn._xlws.FILTER(idTable[[Equipment Size]:[Equipment Size]],(idTable[[Asset Category]:[Asset Category]]=$N760)* (idTable[[Sub System Type]:[Sub System Type]]=$O760)*(idTable[[Sub System Class]:[Sub System Class]]=$P760))))),"")</f>
        <v/>
      </c>
      <c r="BG760" s="32"/>
    </row>
    <row r="761" spans="1:59" x14ac:dyDescent="0.3">
      <c r="A761" s="32"/>
      <c r="M76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1" s="23"/>
      <c r="Z761" s="10"/>
      <c r="AA761" s="32" t="str" cm="1">
        <f t="array" ref="AA761">IFERROR(TRANSPOSE(_xlfn._xlws.SORT(_xlfn.UNIQUE(_xlfn._xlws.FILTER(idTable[[Sub System Class]:[Sub System Class]],(idTable[[Asset Category]:[Asset Category]]=$N761)* (idTable[[Sub System Type]:[Sub System Type]]=$O761))))),"")</f>
        <v/>
      </c>
      <c r="AJ761" s="32" t="str" cm="1">
        <f t="array" ref="AJ761">IFERROR(TRANSPOSE(_xlfn._xlws.SORT(_xlfn.UNIQUE(_xlfn._xlws.FILTER(idTable[[Equipment Size]:[Equipment Size]],(idTable[[Asset Category]:[Asset Category]]=$N761)* (idTable[[Sub System Type]:[Sub System Type]]=$O761)*(idTable[[Sub System Class]:[Sub System Class]]=$P761))))),"")</f>
        <v/>
      </c>
      <c r="BG761" s="32"/>
    </row>
    <row r="762" spans="1:59" x14ac:dyDescent="0.3">
      <c r="A762" s="32"/>
      <c r="M76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2" s="23"/>
      <c r="Z762" s="10"/>
      <c r="AA762" s="32" t="str" cm="1">
        <f t="array" ref="AA762">IFERROR(TRANSPOSE(_xlfn._xlws.SORT(_xlfn.UNIQUE(_xlfn._xlws.FILTER(idTable[[Sub System Class]:[Sub System Class]],(idTable[[Asset Category]:[Asset Category]]=$N762)* (idTable[[Sub System Type]:[Sub System Type]]=$O762))))),"")</f>
        <v/>
      </c>
      <c r="AJ762" s="32" t="str" cm="1">
        <f t="array" ref="AJ762">IFERROR(TRANSPOSE(_xlfn._xlws.SORT(_xlfn.UNIQUE(_xlfn._xlws.FILTER(idTable[[Equipment Size]:[Equipment Size]],(idTable[[Asset Category]:[Asset Category]]=$N762)* (idTable[[Sub System Type]:[Sub System Type]]=$O762)*(idTable[[Sub System Class]:[Sub System Class]]=$P762))))),"")</f>
        <v/>
      </c>
      <c r="BG762" s="32"/>
    </row>
    <row r="763" spans="1:59" x14ac:dyDescent="0.3">
      <c r="A763" s="32"/>
      <c r="M76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3" s="23"/>
      <c r="Z763" s="10"/>
      <c r="AA763" s="32" t="str" cm="1">
        <f t="array" ref="AA763">IFERROR(TRANSPOSE(_xlfn._xlws.SORT(_xlfn.UNIQUE(_xlfn._xlws.FILTER(idTable[[Sub System Class]:[Sub System Class]],(idTable[[Asset Category]:[Asset Category]]=$N763)* (idTable[[Sub System Type]:[Sub System Type]]=$O763))))),"")</f>
        <v/>
      </c>
      <c r="AJ763" s="32" t="str" cm="1">
        <f t="array" ref="AJ763">IFERROR(TRANSPOSE(_xlfn._xlws.SORT(_xlfn.UNIQUE(_xlfn._xlws.FILTER(idTable[[Equipment Size]:[Equipment Size]],(idTable[[Asset Category]:[Asset Category]]=$N763)* (idTable[[Sub System Type]:[Sub System Type]]=$O763)*(idTable[[Sub System Class]:[Sub System Class]]=$P763))))),"")</f>
        <v/>
      </c>
      <c r="BG763" s="32"/>
    </row>
    <row r="764" spans="1:59" x14ac:dyDescent="0.3">
      <c r="A764" s="32"/>
      <c r="M76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4" s="23"/>
      <c r="Z764" s="10"/>
      <c r="AA764" s="32" t="str" cm="1">
        <f t="array" ref="AA764">IFERROR(TRANSPOSE(_xlfn._xlws.SORT(_xlfn.UNIQUE(_xlfn._xlws.FILTER(idTable[[Sub System Class]:[Sub System Class]],(idTable[[Asset Category]:[Asset Category]]=$N764)* (idTable[[Sub System Type]:[Sub System Type]]=$O764))))),"")</f>
        <v/>
      </c>
      <c r="AJ764" s="32" t="str" cm="1">
        <f t="array" ref="AJ764">IFERROR(TRANSPOSE(_xlfn._xlws.SORT(_xlfn.UNIQUE(_xlfn._xlws.FILTER(idTable[[Equipment Size]:[Equipment Size]],(idTable[[Asset Category]:[Asset Category]]=$N764)* (idTable[[Sub System Type]:[Sub System Type]]=$O764)*(idTable[[Sub System Class]:[Sub System Class]]=$P764))))),"")</f>
        <v/>
      </c>
      <c r="BG764" s="32"/>
    </row>
    <row r="765" spans="1:59" x14ac:dyDescent="0.3">
      <c r="A765" s="32"/>
      <c r="M76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5" s="23"/>
      <c r="Z765" s="10"/>
      <c r="AA765" s="32" t="str" cm="1">
        <f t="array" ref="AA765">IFERROR(TRANSPOSE(_xlfn._xlws.SORT(_xlfn.UNIQUE(_xlfn._xlws.FILTER(idTable[[Sub System Class]:[Sub System Class]],(idTable[[Asset Category]:[Asset Category]]=$N765)* (idTable[[Sub System Type]:[Sub System Type]]=$O765))))),"")</f>
        <v/>
      </c>
      <c r="AJ765" s="32" t="str" cm="1">
        <f t="array" ref="AJ765">IFERROR(TRANSPOSE(_xlfn._xlws.SORT(_xlfn.UNIQUE(_xlfn._xlws.FILTER(idTable[[Equipment Size]:[Equipment Size]],(idTable[[Asset Category]:[Asset Category]]=$N765)* (idTable[[Sub System Type]:[Sub System Type]]=$O765)*(idTable[[Sub System Class]:[Sub System Class]]=$P765))))),"")</f>
        <v/>
      </c>
      <c r="BG765" s="32"/>
    </row>
    <row r="766" spans="1:59" x14ac:dyDescent="0.3">
      <c r="A766" s="32"/>
      <c r="M76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6" s="23"/>
      <c r="Z766" s="10"/>
      <c r="AA766" s="32" t="str" cm="1">
        <f t="array" ref="AA766">IFERROR(TRANSPOSE(_xlfn._xlws.SORT(_xlfn.UNIQUE(_xlfn._xlws.FILTER(idTable[[Sub System Class]:[Sub System Class]],(idTable[[Asset Category]:[Asset Category]]=$N766)* (idTable[[Sub System Type]:[Sub System Type]]=$O766))))),"")</f>
        <v/>
      </c>
      <c r="AJ766" s="32" t="str" cm="1">
        <f t="array" ref="AJ766">IFERROR(TRANSPOSE(_xlfn._xlws.SORT(_xlfn.UNIQUE(_xlfn._xlws.FILTER(idTable[[Equipment Size]:[Equipment Size]],(idTable[[Asset Category]:[Asset Category]]=$N766)* (idTable[[Sub System Type]:[Sub System Type]]=$O766)*(idTable[[Sub System Class]:[Sub System Class]]=$P766))))),"")</f>
        <v/>
      </c>
      <c r="BG766" s="32"/>
    </row>
    <row r="767" spans="1:59" x14ac:dyDescent="0.3">
      <c r="A767" s="32"/>
      <c r="M76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7" s="23"/>
      <c r="Z767" s="10"/>
      <c r="AA767" s="32" t="str" cm="1">
        <f t="array" ref="AA767">IFERROR(TRANSPOSE(_xlfn._xlws.SORT(_xlfn.UNIQUE(_xlfn._xlws.FILTER(idTable[[Sub System Class]:[Sub System Class]],(idTable[[Asset Category]:[Asset Category]]=$N767)* (idTable[[Sub System Type]:[Sub System Type]]=$O767))))),"")</f>
        <v/>
      </c>
      <c r="AJ767" s="32" t="str" cm="1">
        <f t="array" ref="AJ767">IFERROR(TRANSPOSE(_xlfn._xlws.SORT(_xlfn.UNIQUE(_xlfn._xlws.FILTER(idTable[[Equipment Size]:[Equipment Size]],(idTable[[Asset Category]:[Asset Category]]=$N767)* (idTable[[Sub System Type]:[Sub System Type]]=$O767)*(idTable[[Sub System Class]:[Sub System Class]]=$P767))))),"")</f>
        <v/>
      </c>
      <c r="BG767" s="32"/>
    </row>
    <row r="768" spans="1:59" x14ac:dyDescent="0.3">
      <c r="A768" s="32"/>
      <c r="M76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8" s="23"/>
      <c r="Z768" s="10"/>
      <c r="AA768" s="32" t="str" cm="1">
        <f t="array" ref="AA768">IFERROR(TRANSPOSE(_xlfn._xlws.SORT(_xlfn.UNIQUE(_xlfn._xlws.FILTER(idTable[[Sub System Class]:[Sub System Class]],(idTable[[Asset Category]:[Asset Category]]=$N768)* (idTable[[Sub System Type]:[Sub System Type]]=$O768))))),"")</f>
        <v/>
      </c>
      <c r="AJ768" s="32" t="str" cm="1">
        <f t="array" ref="AJ768">IFERROR(TRANSPOSE(_xlfn._xlws.SORT(_xlfn.UNIQUE(_xlfn._xlws.FILTER(idTable[[Equipment Size]:[Equipment Size]],(idTable[[Asset Category]:[Asset Category]]=$N768)* (idTable[[Sub System Type]:[Sub System Type]]=$O768)*(idTable[[Sub System Class]:[Sub System Class]]=$P768))))),"")</f>
        <v/>
      </c>
      <c r="BG768" s="32"/>
    </row>
    <row r="769" spans="1:59" x14ac:dyDescent="0.3">
      <c r="A769" s="32"/>
      <c r="M76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6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6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69" s="23"/>
      <c r="Z769" s="10"/>
      <c r="AA769" s="32" t="str" cm="1">
        <f t="array" ref="AA769">IFERROR(TRANSPOSE(_xlfn._xlws.SORT(_xlfn.UNIQUE(_xlfn._xlws.FILTER(idTable[[Sub System Class]:[Sub System Class]],(idTable[[Asset Category]:[Asset Category]]=$N769)* (idTable[[Sub System Type]:[Sub System Type]]=$O769))))),"")</f>
        <v/>
      </c>
      <c r="AJ769" s="32" t="str" cm="1">
        <f t="array" ref="AJ769">IFERROR(TRANSPOSE(_xlfn._xlws.SORT(_xlfn.UNIQUE(_xlfn._xlws.FILTER(idTable[[Equipment Size]:[Equipment Size]],(idTable[[Asset Category]:[Asset Category]]=$N769)* (idTable[[Sub System Type]:[Sub System Type]]=$O769)*(idTable[[Sub System Class]:[Sub System Class]]=$P769))))),"")</f>
        <v/>
      </c>
      <c r="BG769" s="32"/>
    </row>
    <row r="770" spans="1:59" x14ac:dyDescent="0.3">
      <c r="A770" s="32"/>
      <c r="M77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0" s="23"/>
      <c r="Z770" s="10"/>
      <c r="AA770" s="32" t="str" cm="1">
        <f t="array" ref="AA770">IFERROR(TRANSPOSE(_xlfn._xlws.SORT(_xlfn.UNIQUE(_xlfn._xlws.FILTER(idTable[[Sub System Class]:[Sub System Class]],(idTable[[Asset Category]:[Asset Category]]=$N770)* (idTable[[Sub System Type]:[Sub System Type]]=$O770))))),"")</f>
        <v/>
      </c>
      <c r="AJ770" s="32" t="str" cm="1">
        <f t="array" ref="AJ770">IFERROR(TRANSPOSE(_xlfn._xlws.SORT(_xlfn.UNIQUE(_xlfn._xlws.FILTER(idTable[[Equipment Size]:[Equipment Size]],(idTable[[Asset Category]:[Asset Category]]=$N770)* (idTable[[Sub System Type]:[Sub System Type]]=$O770)*(idTable[[Sub System Class]:[Sub System Class]]=$P770))))),"")</f>
        <v/>
      </c>
      <c r="BG770" s="32"/>
    </row>
    <row r="771" spans="1:59" x14ac:dyDescent="0.3">
      <c r="A771" s="32"/>
      <c r="M77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1" s="23"/>
      <c r="Z771" s="10"/>
      <c r="AA771" s="32" t="str" cm="1">
        <f t="array" ref="AA771">IFERROR(TRANSPOSE(_xlfn._xlws.SORT(_xlfn.UNIQUE(_xlfn._xlws.FILTER(idTable[[Sub System Class]:[Sub System Class]],(idTable[[Asset Category]:[Asset Category]]=$N771)* (idTable[[Sub System Type]:[Sub System Type]]=$O771))))),"")</f>
        <v/>
      </c>
      <c r="AJ771" s="32" t="str" cm="1">
        <f t="array" ref="AJ771">IFERROR(TRANSPOSE(_xlfn._xlws.SORT(_xlfn.UNIQUE(_xlfn._xlws.FILTER(idTable[[Equipment Size]:[Equipment Size]],(idTable[[Asset Category]:[Asset Category]]=$N771)* (idTable[[Sub System Type]:[Sub System Type]]=$O771)*(idTable[[Sub System Class]:[Sub System Class]]=$P771))))),"")</f>
        <v/>
      </c>
      <c r="BG771" s="32"/>
    </row>
    <row r="772" spans="1:59" x14ac:dyDescent="0.3">
      <c r="A772" s="32"/>
      <c r="M772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2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2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2" s="23"/>
      <c r="Z772" s="10"/>
      <c r="AA772" s="32" t="str" cm="1">
        <f t="array" ref="AA772">IFERROR(TRANSPOSE(_xlfn._xlws.SORT(_xlfn.UNIQUE(_xlfn._xlws.FILTER(idTable[[Sub System Class]:[Sub System Class]],(idTable[[Asset Category]:[Asset Category]]=$N772)* (idTable[[Sub System Type]:[Sub System Type]]=$O772))))),"")</f>
        <v/>
      </c>
      <c r="AJ772" s="32" t="str" cm="1">
        <f t="array" ref="AJ772">IFERROR(TRANSPOSE(_xlfn._xlws.SORT(_xlfn.UNIQUE(_xlfn._xlws.FILTER(idTable[[Equipment Size]:[Equipment Size]],(idTable[[Asset Category]:[Asset Category]]=$N772)* (idTable[[Sub System Type]:[Sub System Type]]=$O772)*(idTable[[Sub System Class]:[Sub System Class]]=$P772))))),"")</f>
        <v/>
      </c>
      <c r="BG772" s="32"/>
    </row>
    <row r="773" spans="1:59" x14ac:dyDescent="0.3">
      <c r="A773" s="32"/>
      <c r="M773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3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3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3" s="23"/>
      <c r="Z773" s="10"/>
      <c r="AA773" s="32" t="str" cm="1">
        <f t="array" ref="AA773">IFERROR(TRANSPOSE(_xlfn._xlws.SORT(_xlfn.UNIQUE(_xlfn._xlws.FILTER(idTable[[Sub System Class]:[Sub System Class]],(idTable[[Asset Category]:[Asset Category]]=$N773)* (idTable[[Sub System Type]:[Sub System Type]]=$O773))))),"")</f>
        <v/>
      </c>
      <c r="AJ773" s="32" t="str" cm="1">
        <f t="array" ref="AJ773">IFERROR(TRANSPOSE(_xlfn._xlws.SORT(_xlfn.UNIQUE(_xlfn._xlws.FILTER(idTable[[Equipment Size]:[Equipment Size]],(idTable[[Asset Category]:[Asset Category]]=$N773)* (idTable[[Sub System Type]:[Sub System Type]]=$O773)*(idTable[[Sub System Class]:[Sub System Class]]=$P773))))),"")</f>
        <v/>
      </c>
      <c r="BG773" s="32"/>
    </row>
    <row r="774" spans="1:59" x14ac:dyDescent="0.3">
      <c r="A774" s="32"/>
      <c r="M774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4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4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4" s="23"/>
      <c r="Z774" s="10"/>
      <c r="AA774" s="32" t="str" cm="1">
        <f t="array" ref="AA774">IFERROR(TRANSPOSE(_xlfn._xlws.SORT(_xlfn.UNIQUE(_xlfn._xlws.FILTER(idTable[[Sub System Class]:[Sub System Class]],(idTable[[Asset Category]:[Asset Category]]=$N774)* (idTable[[Sub System Type]:[Sub System Type]]=$O774))))),"")</f>
        <v/>
      </c>
      <c r="AJ774" s="32" t="str" cm="1">
        <f t="array" ref="AJ774">IFERROR(TRANSPOSE(_xlfn._xlws.SORT(_xlfn.UNIQUE(_xlfn._xlws.FILTER(idTable[[Equipment Size]:[Equipment Size]],(idTable[[Asset Category]:[Asset Category]]=$N774)* (idTable[[Sub System Type]:[Sub System Type]]=$O774)*(idTable[[Sub System Class]:[Sub System Class]]=$P774))))),"")</f>
        <v/>
      </c>
      <c r="BG774" s="32"/>
    </row>
    <row r="775" spans="1:59" x14ac:dyDescent="0.3">
      <c r="A775" s="32"/>
      <c r="M775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5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5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5" s="23"/>
      <c r="Z775" s="10"/>
      <c r="AA775" s="32" t="str" cm="1">
        <f t="array" ref="AA775">IFERROR(TRANSPOSE(_xlfn._xlws.SORT(_xlfn.UNIQUE(_xlfn._xlws.FILTER(idTable[[Sub System Class]:[Sub System Class]],(idTable[[Asset Category]:[Asset Category]]=$N775)* (idTable[[Sub System Type]:[Sub System Type]]=$O775))))),"")</f>
        <v/>
      </c>
      <c r="AJ775" s="32" t="str" cm="1">
        <f t="array" ref="AJ775">IFERROR(TRANSPOSE(_xlfn._xlws.SORT(_xlfn.UNIQUE(_xlfn._xlws.FILTER(idTable[[Equipment Size]:[Equipment Size]],(idTable[[Asset Category]:[Asset Category]]=$N775)* (idTable[[Sub System Type]:[Sub System Type]]=$O775)*(idTable[[Sub System Class]:[Sub System Class]]=$P775))))),"")</f>
        <v/>
      </c>
      <c r="BG775" s="32"/>
    </row>
    <row r="776" spans="1:59" x14ac:dyDescent="0.3">
      <c r="A776" s="32"/>
      <c r="M776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6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6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6" s="23"/>
      <c r="Z776" s="10"/>
      <c r="AA776" s="32" t="str" cm="1">
        <f t="array" ref="AA776">IFERROR(TRANSPOSE(_xlfn._xlws.SORT(_xlfn.UNIQUE(_xlfn._xlws.FILTER(idTable[[Sub System Class]:[Sub System Class]],(idTable[[Asset Category]:[Asset Category]]=$N776)* (idTable[[Sub System Type]:[Sub System Type]]=$O776))))),"")</f>
        <v/>
      </c>
      <c r="AJ776" s="32" t="str" cm="1">
        <f t="array" ref="AJ776">IFERROR(TRANSPOSE(_xlfn._xlws.SORT(_xlfn.UNIQUE(_xlfn._xlws.FILTER(idTable[[Equipment Size]:[Equipment Size]],(idTable[[Asset Category]:[Asset Category]]=$N776)* (idTable[[Sub System Type]:[Sub System Type]]=$O776)*(idTable[[Sub System Class]:[Sub System Class]]=$P776))))),"")</f>
        <v/>
      </c>
      <c r="BG776" s="32"/>
    </row>
    <row r="777" spans="1:59" x14ac:dyDescent="0.3">
      <c r="A777" s="32"/>
      <c r="M777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7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7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7" s="23"/>
      <c r="Z777" s="10"/>
      <c r="AA777" s="32" t="str" cm="1">
        <f t="array" ref="AA777">IFERROR(TRANSPOSE(_xlfn._xlws.SORT(_xlfn.UNIQUE(_xlfn._xlws.FILTER(idTable[[Sub System Class]:[Sub System Class]],(idTable[[Asset Category]:[Asset Category]]=$N777)* (idTable[[Sub System Type]:[Sub System Type]]=$O777))))),"")</f>
        <v/>
      </c>
      <c r="AJ777" s="32" t="str" cm="1">
        <f t="array" ref="AJ777">IFERROR(TRANSPOSE(_xlfn._xlws.SORT(_xlfn.UNIQUE(_xlfn._xlws.FILTER(idTable[[Equipment Size]:[Equipment Size]],(idTable[[Asset Category]:[Asset Category]]=$N777)* (idTable[[Sub System Type]:[Sub System Type]]=$O777)*(idTable[[Sub System Class]:[Sub System Class]]=$P777))))),"")</f>
        <v/>
      </c>
      <c r="BG777" s="32"/>
    </row>
    <row r="778" spans="1:59" x14ac:dyDescent="0.3">
      <c r="A778" s="32"/>
      <c r="M778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8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8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8" s="23"/>
      <c r="Z778" s="10"/>
      <c r="AA778" s="32" t="str" cm="1">
        <f t="array" ref="AA778">IFERROR(TRANSPOSE(_xlfn._xlws.SORT(_xlfn.UNIQUE(_xlfn._xlws.FILTER(idTable[[Sub System Class]:[Sub System Class]],(idTable[[Asset Category]:[Asset Category]]=$N778)* (idTable[[Sub System Type]:[Sub System Type]]=$O778))))),"")</f>
        <v/>
      </c>
      <c r="AJ778" s="32" t="str" cm="1">
        <f t="array" ref="AJ778">IFERROR(TRANSPOSE(_xlfn._xlws.SORT(_xlfn.UNIQUE(_xlfn._xlws.FILTER(idTable[[Equipment Size]:[Equipment Size]],(idTable[[Asset Category]:[Asset Category]]=$N778)* (idTable[[Sub System Type]:[Sub System Type]]=$O778)*(idTable[[Sub System Class]:[Sub System Class]]=$P778))))),"")</f>
        <v/>
      </c>
      <c r="BG778" s="32"/>
    </row>
    <row r="779" spans="1:59" x14ac:dyDescent="0.3">
      <c r="A779" s="32"/>
      <c r="M779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79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79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79" s="23"/>
      <c r="Z779" s="10"/>
      <c r="AA779" s="32" t="str" cm="1">
        <f t="array" ref="AA779">IFERROR(TRANSPOSE(_xlfn._xlws.SORT(_xlfn.UNIQUE(_xlfn._xlws.FILTER(idTable[[Sub System Class]:[Sub System Class]],(idTable[[Asset Category]:[Asset Category]]=$N779)* (idTable[[Sub System Type]:[Sub System Type]]=$O779))))),"")</f>
        <v/>
      </c>
      <c r="AJ779" s="32" t="str" cm="1">
        <f t="array" ref="AJ779">IFERROR(TRANSPOSE(_xlfn._xlws.SORT(_xlfn.UNIQUE(_xlfn._xlws.FILTER(idTable[[Equipment Size]:[Equipment Size]],(idTable[[Asset Category]:[Asset Category]]=$N779)* (idTable[[Sub System Type]:[Sub System Type]]=$O779)*(idTable[[Sub System Class]:[Sub System Class]]=$P779))))),"")</f>
        <v/>
      </c>
      <c r="BG779" s="32"/>
    </row>
    <row r="780" spans="1:59" x14ac:dyDescent="0.3">
      <c r="A780" s="32"/>
      <c r="M780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80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80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80" s="23"/>
      <c r="Z780" s="10"/>
      <c r="AA780" s="32" t="str" cm="1">
        <f t="array" ref="AA780">IFERROR(TRANSPOSE(_xlfn._xlws.SORT(_xlfn.UNIQUE(_xlfn._xlws.FILTER(idTable[[Sub System Class]:[Sub System Class]],(idTable[[Asset Category]:[Asset Category]]=$N780)* (idTable[[Sub System Type]:[Sub System Type]]=$O780))))),"")</f>
        <v/>
      </c>
      <c r="AJ780" s="32" t="str" cm="1">
        <f t="array" ref="AJ780">IFERROR(TRANSPOSE(_xlfn._xlws.SORT(_xlfn.UNIQUE(_xlfn._xlws.FILTER(idTable[[Equipment Size]:[Equipment Size]],(idTable[[Asset Category]:[Asset Category]]=$N780)* (idTable[[Sub System Type]:[Sub System Type]]=$O780)*(idTable[[Sub System Class]:[Sub System Class]]=$P780))))),"")</f>
        <v/>
      </c>
      <c r="BG780" s="32"/>
    </row>
    <row r="781" spans="1:59" x14ac:dyDescent="0.3">
      <c r="A781" s="32"/>
      <c r="M781" s="23" t="str">
        <f>IFERROR(VLOOKUP(_xlfn.CONCAT(Equipment_Log[[#This Row],[System Category]],Equipment_Log[[#This Row],[Sub System Type]],Equipment_Log[[#This Row],[Sub System Classification]],Equipment_Log[[#This Row],[Asset Size (Rounded up)]]),idTable[],17,FALSE),"NO ID")</f>
        <v>NO ID</v>
      </c>
      <c r="R781" s="23" t="str">
        <f>IFERROR(VLOOKUP(_xlfn.CONCAT(Equipment_Log[[#This Row],[System Category]],Equipment_Log[[#This Row],[Sub System Type]],Equipment_Log[[#This Row],[Sub System Classification]],Equipment_Log[[#This Row],[Asset Size (Rounded up)]]),idTable[],16,FALSE),"")</f>
        <v/>
      </c>
      <c r="S781" s="23" t="str">
        <f>IFERROR(VLOOKUP(_xlfn.CONCAT(Equipment_Log[[#This Row],[System Category]],Equipment_Log[[#This Row],[Sub System Type]],Equipment_Log[[#This Row],[Sub System Classification]],Equipment_Log[[#This Row],[Asset Size (Rounded up)]]),idTable[],20,FALSE),"")</f>
        <v/>
      </c>
      <c r="W781" s="23"/>
      <c r="Z781" s="10"/>
      <c r="AA781" s="32" t="str" cm="1">
        <f t="array" ref="AA781">IFERROR(TRANSPOSE(_xlfn._xlws.SORT(_xlfn.UNIQUE(_xlfn._xlws.FILTER(idTable[[Sub System Class]:[Sub System Class]],(idTable[[Asset Category]:[Asset Category]]=$N781)* (idTable[[Sub System Type]:[Sub System Type]]=$O781))))),"")</f>
        <v/>
      </c>
      <c r="AJ781" s="32" t="str" cm="1">
        <f t="array" ref="AJ781">IFERROR(TRANSPOSE(_xlfn._xlws.SORT(_xlfn.UNIQUE(_xlfn._xlws.FILTER(idTable[[Equipment Size]:[Equipment Size]],(idTable[[Asset Category]:[Asset Category]]=$N781)* (idTable[[Sub System Type]:[Sub System Type]]=$O781)*(idTable[[Sub System Class]:[Sub System Class]]=$P781))))),"")</f>
        <v/>
      </c>
      <c r="BG781" s="32"/>
    </row>
  </sheetData>
  <conditionalFormatting sqref="M8:M781">
    <cfRule type="expression" dxfId="15" priority="1">
      <formula>AND($M8="NO ID",NOT(ISBLANK($N8)))</formula>
    </cfRule>
  </conditionalFormatting>
  <dataValidations count="2">
    <dataValidation type="list" allowBlank="1" showInputMessage="1" showErrorMessage="1" sqref="Q8:Q781" xr:uid="{C621B05D-B03B-4F5C-8A54-20BC06888ECC}">
      <formula1>_xlfn.ANCHORARRAY($AJ8)</formula1>
    </dataValidation>
    <dataValidation type="list" allowBlank="1" showInputMessage="1" showErrorMessage="1" sqref="P8:P781" xr:uid="{5511D835-F338-4765-BA4E-1A7DB028591A}">
      <formula1>_xlfn.ANCHORARRAY($AA8)</formula1>
    </dataValidation>
  </dataValidations>
  <pageMargins left="0.7" right="0.7" top="0.75" bottom="0.75" header="0.3" footer="0.3"/>
  <pageSetup scale="1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A99E47-471C-4CB7-B753-EFD432964A69}">
          <x14:formula1>
            <xm:f>Cobie!$C$3:$C$161</xm:f>
          </x14:formula1>
          <xm:sqref>D17:D574</xm:sqref>
        </x14:dataValidation>
        <x14:dataValidation type="list" allowBlank="1" showInputMessage="1" showErrorMessage="1" xr:uid="{5E862899-CE11-44C5-B518-BEFBA1D78613}">
          <x14:formula1>
            <xm:f>_xlfn.ANCHORARRAY(Dropdowns!$B$1)</xm:f>
          </x14:formula1>
          <xm:sqref>N8:N781</xm:sqref>
        </x14:dataValidation>
        <x14:dataValidation type="list" allowBlank="1" showInputMessage="1" showErrorMessage="1" xr:uid="{F83FE559-2045-42C9-8825-0CBA5173EDF1}">
          <x14:formula1>
            <xm:f>INDIRECT("Dropdowns!"&amp;ADDRESS(2,COLUMN(A8)+MATCH(N8,_xlfn.ANCHORARRAY(Dropdowns!$B$1),0),4) &amp; "#")</xm:f>
          </x14:formula1>
          <xm:sqref>O8:O781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2"/>
  <sheetViews>
    <sheetView topLeftCell="B1" workbookViewId="0">
      <selection activeCell="C3" sqref="C3"/>
    </sheetView>
  </sheetViews>
  <sheetFormatPr defaultRowHeight="15" x14ac:dyDescent="0.25"/>
  <cols>
    <col min="1" max="1" width="75" bestFit="1" customWidth="1"/>
    <col min="2" max="2" width="8.28515625" bestFit="1" customWidth="1"/>
    <col min="3" max="3" width="52.7109375" bestFit="1" customWidth="1"/>
    <col min="4" max="4" width="39.140625" bestFit="1" customWidth="1"/>
    <col min="5" max="5" width="38" bestFit="1" customWidth="1"/>
    <col min="6" max="7" width="26.140625" bestFit="1" customWidth="1"/>
    <col min="8" max="8" width="16.85546875" bestFit="1" customWidth="1"/>
    <col min="9" max="9" width="31" bestFit="1" customWidth="1"/>
    <col min="10" max="10" width="16.42578125" bestFit="1" customWidth="1"/>
    <col min="11" max="11" width="38" bestFit="1" customWidth="1"/>
    <col min="12" max="12" width="15.85546875" bestFit="1" customWidth="1"/>
    <col min="13" max="13" width="45.7109375" bestFit="1" customWidth="1"/>
    <col min="14" max="14" width="10" bestFit="1" customWidth="1"/>
    <col min="15" max="15" width="17.140625" bestFit="1" customWidth="1"/>
    <col min="16" max="16" width="7.42578125" bestFit="1" customWidth="1"/>
    <col min="17" max="17" width="23.42578125" bestFit="1" customWidth="1"/>
    <col min="18" max="18" width="8.5703125" bestFit="1" customWidth="1"/>
    <col min="19" max="19" width="14.42578125" bestFit="1" customWidth="1"/>
    <col min="20" max="20" width="13.42578125" bestFit="1" customWidth="1"/>
    <col min="21" max="21" width="8.28515625" bestFit="1" customWidth="1"/>
    <col min="24" max="24" width="23.28515625" bestFit="1" customWidth="1"/>
  </cols>
  <sheetData>
    <row r="1" spans="1:20" x14ac:dyDescent="0.25">
      <c r="A1" t="s">
        <v>536</v>
      </c>
      <c r="B1" t="s">
        <v>13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73</v>
      </c>
      <c r="L1" t="s">
        <v>545</v>
      </c>
      <c r="M1" t="s">
        <v>546</v>
      </c>
      <c r="N1" t="s">
        <v>547</v>
      </c>
      <c r="O1" t="s">
        <v>548</v>
      </c>
      <c r="P1" t="s">
        <v>19</v>
      </c>
      <c r="Q1" t="s">
        <v>549</v>
      </c>
      <c r="R1" t="s">
        <v>36</v>
      </c>
      <c r="S1" t="s">
        <v>550</v>
      </c>
      <c r="T1" t="s">
        <v>77</v>
      </c>
    </row>
    <row r="2" spans="1:20" x14ac:dyDescent="0.25">
      <c r="A2" s="1" t="s">
        <v>551</v>
      </c>
      <c r="B2" s="1" t="s">
        <v>552</v>
      </c>
      <c r="C2" s="1" t="s">
        <v>553</v>
      </c>
      <c r="D2" s="1" t="s">
        <v>554</v>
      </c>
      <c r="E2" s="1" t="s">
        <v>555</v>
      </c>
      <c r="F2" s="1" t="s">
        <v>556</v>
      </c>
      <c r="G2" s="1" t="s">
        <v>556</v>
      </c>
      <c r="H2" s="1" t="s">
        <v>557</v>
      </c>
      <c r="I2" s="1" t="s">
        <v>558</v>
      </c>
      <c r="J2" s="1" t="s">
        <v>559</v>
      </c>
      <c r="K2" s="1" t="s">
        <v>555</v>
      </c>
      <c r="L2" s="1" t="s">
        <v>556</v>
      </c>
      <c r="M2" s="1" t="s">
        <v>560</v>
      </c>
      <c r="N2" s="1"/>
      <c r="O2">
        <v>1</v>
      </c>
      <c r="P2" s="1" t="s">
        <v>561</v>
      </c>
      <c r="Q2" s="1" t="s">
        <v>562</v>
      </c>
      <c r="R2" s="2"/>
      <c r="S2" s="1"/>
      <c r="T2" s="1">
        <v>20</v>
      </c>
    </row>
    <row r="3" spans="1:20" x14ac:dyDescent="0.25">
      <c r="A3" s="1" t="s">
        <v>563</v>
      </c>
      <c r="B3" s="1" t="s">
        <v>564</v>
      </c>
      <c r="C3" s="1" t="s">
        <v>565</v>
      </c>
      <c r="D3" s="1" t="s">
        <v>566</v>
      </c>
      <c r="E3" s="1" t="s">
        <v>567</v>
      </c>
      <c r="F3" s="1" t="s">
        <v>568</v>
      </c>
      <c r="G3" s="1" t="s">
        <v>568</v>
      </c>
      <c r="H3" s="1" t="s">
        <v>569</v>
      </c>
      <c r="I3" s="1" t="s">
        <v>558</v>
      </c>
      <c r="J3" s="1" t="s">
        <v>559</v>
      </c>
      <c r="K3" s="1" t="s">
        <v>567</v>
      </c>
      <c r="L3" s="1" t="s">
        <v>568</v>
      </c>
      <c r="M3" s="1" t="s">
        <v>560</v>
      </c>
      <c r="N3" s="1"/>
      <c r="O3">
        <v>4</v>
      </c>
      <c r="P3" s="1" t="s">
        <v>570</v>
      </c>
      <c r="Q3" s="1" t="s">
        <v>571</v>
      </c>
      <c r="R3" s="2"/>
      <c r="S3" s="1"/>
      <c r="T3" s="1">
        <v>25</v>
      </c>
    </row>
    <row r="4" spans="1:20" x14ac:dyDescent="0.25">
      <c r="A4" s="1" t="s">
        <v>572</v>
      </c>
      <c r="B4" s="1" t="s">
        <v>564</v>
      </c>
      <c r="C4" s="1" t="s">
        <v>565</v>
      </c>
      <c r="D4" s="1" t="s">
        <v>566</v>
      </c>
      <c r="E4" s="1" t="s">
        <v>567</v>
      </c>
      <c r="F4" s="1" t="s">
        <v>568</v>
      </c>
      <c r="G4" s="1" t="s">
        <v>568</v>
      </c>
      <c r="H4" s="1" t="s">
        <v>569</v>
      </c>
      <c r="I4" s="1" t="s">
        <v>558</v>
      </c>
      <c r="J4" s="1" t="s">
        <v>559</v>
      </c>
      <c r="K4" s="1" t="s">
        <v>567</v>
      </c>
      <c r="L4" s="1" t="s">
        <v>568</v>
      </c>
      <c r="M4" s="1" t="s">
        <v>560</v>
      </c>
      <c r="N4" s="1"/>
      <c r="O4">
        <v>8</v>
      </c>
      <c r="P4" s="1" t="s">
        <v>570</v>
      </c>
      <c r="Q4" s="1" t="s">
        <v>573</v>
      </c>
      <c r="R4" s="2"/>
      <c r="S4" s="1"/>
      <c r="T4" s="1">
        <v>25</v>
      </c>
    </row>
    <row r="5" spans="1:20" x14ac:dyDescent="0.25">
      <c r="A5" s="1" t="s">
        <v>574</v>
      </c>
      <c r="B5" s="1" t="s">
        <v>564</v>
      </c>
      <c r="C5" s="1" t="s">
        <v>575</v>
      </c>
      <c r="D5" s="1" t="s">
        <v>576</v>
      </c>
      <c r="E5" s="1" t="s">
        <v>577</v>
      </c>
      <c r="F5" s="1"/>
      <c r="G5" s="1" t="s">
        <v>578</v>
      </c>
      <c r="H5" s="1" t="s">
        <v>569</v>
      </c>
      <c r="I5" s="1" t="s">
        <v>558</v>
      </c>
      <c r="J5" s="1" t="s">
        <v>559</v>
      </c>
      <c r="K5" s="1" t="s">
        <v>579</v>
      </c>
      <c r="L5" s="1" t="s">
        <v>580</v>
      </c>
      <c r="M5" s="1" t="s">
        <v>581</v>
      </c>
      <c r="N5" s="1" t="s">
        <v>582</v>
      </c>
      <c r="O5">
        <v>100</v>
      </c>
      <c r="P5" s="1" t="s">
        <v>583</v>
      </c>
      <c r="Q5" s="1" t="s">
        <v>584</v>
      </c>
      <c r="R5" s="2"/>
      <c r="S5" s="1"/>
      <c r="T5" s="1">
        <v>20</v>
      </c>
    </row>
    <row r="6" spans="1:20" x14ac:dyDescent="0.25">
      <c r="A6" s="1" t="s">
        <v>585</v>
      </c>
      <c r="B6" s="1" t="s">
        <v>564</v>
      </c>
      <c r="C6" s="1" t="s">
        <v>575</v>
      </c>
      <c r="D6" s="1" t="s">
        <v>576</v>
      </c>
      <c r="E6" s="1" t="s">
        <v>577</v>
      </c>
      <c r="F6" s="1"/>
      <c r="G6" s="1" t="s">
        <v>578</v>
      </c>
      <c r="H6" s="1" t="s">
        <v>569</v>
      </c>
      <c r="I6" s="1" t="s">
        <v>558</v>
      </c>
      <c r="J6" s="1" t="s">
        <v>559</v>
      </c>
      <c r="K6" s="1" t="s">
        <v>579</v>
      </c>
      <c r="L6" s="1" t="s">
        <v>580</v>
      </c>
      <c r="M6" s="1" t="s">
        <v>581</v>
      </c>
      <c r="N6" s="1" t="s">
        <v>582</v>
      </c>
      <c r="O6">
        <v>1000</v>
      </c>
      <c r="P6" s="1" t="s">
        <v>583</v>
      </c>
      <c r="Q6" s="1" t="s">
        <v>586</v>
      </c>
      <c r="R6" s="2"/>
      <c r="S6" s="1"/>
      <c r="T6" s="1">
        <v>20</v>
      </c>
    </row>
    <row r="7" spans="1:20" x14ac:dyDescent="0.25">
      <c r="A7" s="1" t="s">
        <v>587</v>
      </c>
      <c r="B7" s="1" t="s">
        <v>564</v>
      </c>
      <c r="C7" s="1" t="s">
        <v>575</v>
      </c>
      <c r="D7" s="1" t="s">
        <v>576</v>
      </c>
      <c r="E7" s="1" t="s">
        <v>577</v>
      </c>
      <c r="F7" s="1"/>
      <c r="G7" s="1" t="s">
        <v>578</v>
      </c>
      <c r="H7" s="1" t="s">
        <v>569</v>
      </c>
      <c r="I7" s="1" t="s">
        <v>558</v>
      </c>
      <c r="J7" s="1" t="s">
        <v>559</v>
      </c>
      <c r="K7" s="1" t="s">
        <v>579</v>
      </c>
      <c r="L7" s="1" t="s">
        <v>580</v>
      </c>
      <c r="M7" s="1" t="s">
        <v>581</v>
      </c>
      <c r="N7" s="1" t="s">
        <v>582</v>
      </c>
      <c r="O7">
        <v>2000</v>
      </c>
      <c r="P7" s="1" t="s">
        <v>583</v>
      </c>
      <c r="Q7" s="1" t="s">
        <v>588</v>
      </c>
      <c r="R7" s="2"/>
      <c r="S7" s="1"/>
      <c r="T7" s="1">
        <v>20</v>
      </c>
    </row>
    <row r="8" spans="1:20" x14ac:dyDescent="0.25">
      <c r="A8" s="1" t="s">
        <v>589</v>
      </c>
      <c r="B8" s="1" t="s">
        <v>564</v>
      </c>
      <c r="C8" s="1" t="s">
        <v>575</v>
      </c>
      <c r="D8" s="1" t="s">
        <v>576</v>
      </c>
      <c r="E8" s="1" t="s">
        <v>577</v>
      </c>
      <c r="F8" s="1"/>
      <c r="G8" s="1" t="s">
        <v>578</v>
      </c>
      <c r="H8" s="1" t="s">
        <v>569</v>
      </c>
      <c r="I8" s="1" t="s">
        <v>558</v>
      </c>
      <c r="J8" s="1" t="s">
        <v>559</v>
      </c>
      <c r="K8" s="1" t="s">
        <v>579</v>
      </c>
      <c r="L8" s="1" t="s">
        <v>580</v>
      </c>
      <c r="M8" s="1" t="s">
        <v>581</v>
      </c>
      <c r="N8" s="1" t="s">
        <v>582</v>
      </c>
      <c r="O8">
        <v>250</v>
      </c>
      <c r="P8" s="1" t="s">
        <v>583</v>
      </c>
      <c r="Q8" s="1" t="s">
        <v>590</v>
      </c>
      <c r="R8" s="2"/>
      <c r="S8" s="1"/>
      <c r="T8" s="1">
        <v>20</v>
      </c>
    </row>
    <row r="9" spans="1:20" x14ac:dyDescent="0.25">
      <c r="A9" s="1" t="s">
        <v>591</v>
      </c>
      <c r="B9" s="1" t="s">
        <v>564</v>
      </c>
      <c r="C9" s="1" t="s">
        <v>575</v>
      </c>
      <c r="D9" s="1" t="s">
        <v>576</v>
      </c>
      <c r="E9" s="1" t="s">
        <v>577</v>
      </c>
      <c r="F9" s="1"/>
      <c r="G9" s="1" t="s">
        <v>578</v>
      </c>
      <c r="H9" s="1" t="s">
        <v>569</v>
      </c>
      <c r="I9" s="1" t="s">
        <v>558</v>
      </c>
      <c r="J9" s="1" t="s">
        <v>559</v>
      </c>
      <c r="K9" s="1" t="s">
        <v>579</v>
      </c>
      <c r="L9" s="1" t="s">
        <v>580</v>
      </c>
      <c r="M9" s="1" t="s">
        <v>581</v>
      </c>
      <c r="N9" s="1" t="s">
        <v>582</v>
      </c>
      <c r="O9">
        <v>500</v>
      </c>
      <c r="P9" s="1" t="s">
        <v>583</v>
      </c>
      <c r="Q9" s="1" t="s">
        <v>592</v>
      </c>
      <c r="R9" s="2"/>
      <c r="S9" s="1"/>
      <c r="T9" s="1">
        <v>20</v>
      </c>
    </row>
    <row r="10" spans="1:20" x14ac:dyDescent="0.25">
      <c r="A10" s="1" t="s">
        <v>593</v>
      </c>
      <c r="B10" s="1" t="s">
        <v>564</v>
      </c>
      <c r="C10" s="1" t="s">
        <v>575</v>
      </c>
      <c r="D10" s="1" t="s">
        <v>576</v>
      </c>
      <c r="E10" s="1" t="s">
        <v>594</v>
      </c>
      <c r="F10" s="1" t="s">
        <v>595</v>
      </c>
      <c r="G10" s="1" t="s">
        <v>578</v>
      </c>
      <c r="H10" s="1" t="s">
        <v>569</v>
      </c>
      <c r="I10" s="1" t="s">
        <v>558</v>
      </c>
      <c r="J10" s="1" t="s">
        <v>559</v>
      </c>
      <c r="K10" s="1" t="s">
        <v>594</v>
      </c>
      <c r="L10" s="1" t="s">
        <v>595</v>
      </c>
      <c r="M10" s="1" t="s">
        <v>560</v>
      </c>
      <c r="N10" s="1"/>
      <c r="O10">
        <v>100</v>
      </c>
      <c r="P10" s="1" t="s">
        <v>583</v>
      </c>
      <c r="Q10" s="1" t="s">
        <v>596</v>
      </c>
      <c r="R10" s="2"/>
      <c r="S10" s="1" t="s">
        <v>597</v>
      </c>
      <c r="T10" s="1">
        <v>15</v>
      </c>
    </row>
    <row r="11" spans="1:20" x14ac:dyDescent="0.25">
      <c r="A11" s="1" t="s">
        <v>598</v>
      </c>
      <c r="B11" s="1" t="s">
        <v>564</v>
      </c>
      <c r="C11" s="1" t="s">
        <v>575</v>
      </c>
      <c r="D11" s="1" t="s">
        <v>576</v>
      </c>
      <c r="E11" s="1" t="s">
        <v>594</v>
      </c>
      <c r="F11" s="1" t="s">
        <v>595</v>
      </c>
      <c r="G11" s="1" t="s">
        <v>578</v>
      </c>
      <c r="H11" s="1" t="s">
        <v>569</v>
      </c>
      <c r="I11" s="1" t="s">
        <v>558</v>
      </c>
      <c r="J11" s="1" t="s">
        <v>559</v>
      </c>
      <c r="K11" s="1" t="s">
        <v>594</v>
      </c>
      <c r="L11" s="1" t="s">
        <v>595</v>
      </c>
      <c r="M11" s="1" t="s">
        <v>560</v>
      </c>
      <c r="N11" s="1"/>
      <c r="O11">
        <v>1000</v>
      </c>
      <c r="P11" s="1" t="s">
        <v>583</v>
      </c>
      <c r="Q11" s="1" t="s">
        <v>599</v>
      </c>
      <c r="R11" s="2"/>
      <c r="S11" s="1" t="s">
        <v>597</v>
      </c>
      <c r="T11" s="1">
        <v>15</v>
      </c>
    </row>
    <row r="12" spans="1:20" x14ac:dyDescent="0.25">
      <c r="A12" s="1" t="s">
        <v>600</v>
      </c>
      <c r="B12" s="1" t="s">
        <v>564</v>
      </c>
      <c r="C12" s="1" t="s">
        <v>575</v>
      </c>
      <c r="D12" s="1" t="s">
        <v>576</v>
      </c>
      <c r="E12" s="1" t="s">
        <v>594</v>
      </c>
      <c r="F12" s="1" t="s">
        <v>595</v>
      </c>
      <c r="G12" s="1" t="s">
        <v>578</v>
      </c>
      <c r="H12" s="1" t="s">
        <v>569</v>
      </c>
      <c r="I12" s="1" t="s">
        <v>558</v>
      </c>
      <c r="J12" s="1" t="s">
        <v>559</v>
      </c>
      <c r="K12" s="1" t="s">
        <v>594</v>
      </c>
      <c r="L12" s="1" t="s">
        <v>595</v>
      </c>
      <c r="M12" s="1" t="s">
        <v>560</v>
      </c>
      <c r="N12" s="1"/>
      <c r="O12">
        <v>500</v>
      </c>
      <c r="P12" s="1" t="s">
        <v>583</v>
      </c>
      <c r="Q12" s="1" t="s">
        <v>601</v>
      </c>
      <c r="R12" s="2"/>
      <c r="S12" s="1" t="s">
        <v>597</v>
      </c>
      <c r="T12" s="1">
        <v>15</v>
      </c>
    </row>
    <row r="13" spans="1:20" x14ac:dyDescent="0.25">
      <c r="A13" s="1" t="s">
        <v>602</v>
      </c>
      <c r="B13" s="1" t="s">
        <v>564</v>
      </c>
      <c r="C13" s="1" t="s">
        <v>565</v>
      </c>
      <c r="D13" s="1" t="s">
        <v>566</v>
      </c>
      <c r="E13" s="1" t="s">
        <v>603</v>
      </c>
      <c r="F13" s="1" t="s">
        <v>604</v>
      </c>
      <c r="G13" s="1" t="s">
        <v>604</v>
      </c>
      <c r="H13" s="1" t="s">
        <v>569</v>
      </c>
      <c r="I13" s="1" t="s">
        <v>558</v>
      </c>
      <c r="J13" s="1" t="s">
        <v>559</v>
      </c>
      <c r="K13" s="1" t="s">
        <v>603</v>
      </c>
      <c r="L13" s="1" t="s">
        <v>604</v>
      </c>
      <c r="M13" s="1" t="s">
        <v>560</v>
      </c>
      <c r="N13" s="1"/>
      <c r="O13">
        <v>1000</v>
      </c>
      <c r="P13" s="1" t="s">
        <v>583</v>
      </c>
      <c r="Q13" s="1" t="s">
        <v>605</v>
      </c>
      <c r="R13" s="2"/>
      <c r="S13" s="1"/>
      <c r="T13" s="1">
        <v>15</v>
      </c>
    </row>
    <row r="14" spans="1:20" x14ac:dyDescent="0.25">
      <c r="A14" s="1" t="s">
        <v>606</v>
      </c>
      <c r="B14" s="1" t="s">
        <v>564</v>
      </c>
      <c r="C14" s="1" t="s">
        <v>565</v>
      </c>
      <c r="D14" s="1" t="s">
        <v>566</v>
      </c>
      <c r="E14" s="1" t="s">
        <v>603</v>
      </c>
      <c r="F14" s="1" t="s">
        <v>604</v>
      </c>
      <c r="G14" s="1" t="s">
        <v>604</v>
      </c>
      <c r="H14" s="1" t="s">
        <v>569</v>
      </c>
      <c r="I14" s="1" t="s">
        <v>558</v>
      </c>
      <c r="J14" s="1" t="s">
        <v>559</v>
      </c>
      <c r="K14" s="1" t="s">
        <v>603</v>
      </c>
      <c r="L14" s="1" t="s">
        <v>604</v>
      </c>
      <c r="M14" s="1" t="s">
        <v>560</v>
      </c>
      <c r="N14" s="1"/>
      <c r="O14">
        <v>500</v>
      </c>
      <c r="P14" s="1" t="s">
        <v>583</v>
      </c>
      <c r="Q14" s="1" t="s">
        <v>607</v>
      </c>
      <c r="R14" s="2"/>
      <c r="S14" s="1"/>
      <c r="T14" s="1">
        <v>15</v>
      </c>
    </row>
    <row r="15" spans="1:20" x14ac:dyDescent="0.25">
      <c r="A15" s="1" t="s">
        <v>608</v>
      </c>
      <c r="B15" s="1" t="s">
        <v>609</v>
      </c>
      <c r="C15" s="1" t="s">
        <v>610</v>
      </c>
      <c r="D15" s="1" t="s">
        <v>610</v>
      </c>
      <c r="E15" s="1" t="s">
        <v>611</v>
      </c>
      <c r="F15" s="1" t="s">
        <v>612</v>
      </c>
      <c r="G15" s="1" t="s">
        <v>613</v>
      </c>
      <c r="H15" s="1" t="s">
        <v>569</v>
      </c>
      <c r="I15" s="1" t="s">
        <v>558</v>
      </c>
      <c r="J15" s="1" t="s">
        <v>559</v>
      </c>
      <c r="K15" s="1" t="s">
        <v>611</v>
      </c>
      <c r="L15" s="1" t="s">
        <v>613</v>
      </c>
      <c r="M15" s="1" t="s">
        <v>560</v>
      </c>
      <c r="N15" s="1"/>
      <c r="O15">
        <v>12</v>
      </c>
      <c r="P15" s="1" t="s">
        <v>570</v>
      </c>
      <c r="Q15" s="1" t="s">
        <v>614</v>
      </c>
      <c r="R15" s="2"/>
      <c r="S15" s="1"/>
      <c r="T15" s="1">
        <v>20</v>
      </c>
    </row>
    <row r="16" spans="1:20" x14ac:dyDescent="0.25">
      <c r="A16" s="1" t="s">
        <v>615</v>
      </c>
      <c r="B16" s="1" t="s">
        <v>609</v>
      </c>
      <c r="C16" s="1" t="s">
        <v>610</v>
      </c>
      <c r="D16" s="1" t="s">
        <v>610</v>
      </c>
      <c r="E16" s="1" t="s">
        <v>611</v>
      </c>
      <c r="F16" s="1" t="s">
        <v>612</v>
      </c>
      <c r="G16" s="1" t="s">
        <v>613</v>
      </c>
      <c r="H16" s="1" t="s">
        <v>569</v>
      </c>
      <c r="I16" s="1" t="s">
        <v>558</v>
      </c>
      <c r="J16" s="1" t="s">
        <v>559</v>
      </c>
      <c r="K16" s="1" t="s">
        <v>611</v>
      </c>
      <c r="L16" s="1" t="s">
        <v>613</v>
      </c>
      <c r="M16" s="1" t="s">
        <v>560</v>
      </c>
      <c r="N16" s="1"/>
      <c r="O16">
        <v>16</v>
      </c>
      <c r="P16" s="1" t="s">
        <v>570</v>
      </c>
      <c r="Q16" s="1" t="s">
        <v>616</v>
      </c>
      <c r="R16" s="2"/>
      <c r="S16" s="1"/>
      <c r="T16" s="1">
        <v>20</v>
      </c>
    </row>
    <row r="17" spans="1:20" x14ac:dyDescent="0.25">
      <c r="A17" s="1" t="s">
        <v>617</v>
      </c>
      <c r="B17" s="1" t="s">
        <v>609</v>
      </c>
      <c r="C17" s="1" t="s">
        <v>610</v>
      </c>
      <c r="D17" s="1" t="s">
        <v>610</v>
      </c>
      <c r="E17" s="1" t="s">
        <v>611</v>
      </c>
      <c r="F17" s="1" t="s">
        <v>612</v>
      </c>
      <c r="G17" s="1" t="s">
        <v>613</v>
      </c>
      <c r="H17" s="1" t="s">
        <v>569</v>
      </c>
      <c r="I17" s="1" t="s">
        <v>558</v>
      </c>
      <c r="J17" s="1" t="s">
        <v>559</v>
      </c>
      <c r="K17" s="1" t="s">
        <v>611</v>
      </c>
      <c r="L17" s="1" t="s">
        <v>613</v>
      </c>
      <c r="M17" s="1" t="s">
        <v>560</v>
      </c>
      <c r="N17" s="1"/>
      <c r="O17">
        <v>20</v>
      </c>
      <c r="P17" s="1" t="s">
        <v>570</v>
      </c>
      <c r="Q17" s="1" t="s">
        <v>618</v>
      </c>
      <c r="R17" s="2"/>
      <c r="S17" s="1"/>
      <c r="T17" s="1">
        <v>20</v>
      </c>
    </row>
    <row r="18" spans="1:20" x14ac:dyDescent="0.25">
      <c r="A18" s="1" t="s">
        <v>619</v>
      </c>
      <c r="B18" s="1" t="s">
        <v>609</v>
      </c>
      <c r="C18" s="1" t="s">
        <v>610</v>
      </c>
      <c r="D18" s="1" t="s">
        <v>610</v>
      </c>
      <c r="E18" s="1" t="s">
        <v>611</v>
      </c>
      <c r="F18" s="1" t="s">
        <v>612</v>
      </c>
      <c r="G18" s="1" t="s">
        <v>613</v>
      </c>
      <c r="H18" s="1" t="s">
        <v>569</v>
      </c>
      <c r="I18" s="1" t="s">
        <v>558</v>
      </c>
      <c r="J18" s="1" t="s">
        <v>559</v>
      </c>
      <c r="K18" s="1" t="s">
        <v>611</v>
      </c>
      <c r="L18" s="1" t="s">
        <v>613</v>
      </c>
      <c r="M18" s="1" t="s">
        <v>560</v>
      </c>
      <c r="N18" s="1"/>
      <c r="O18">
        <v>24</v>
      </c>
      <c r="P18" s="1" t="s">
        <v>570</v>
      </c>
      <c r="Q18" s="1" t="s">
        <v>620</v>
      </c>
      <c r="R18" s="2"/>
      <c r="S18" s="1"/>
      <c r="T18" s="1">
        <v>20</v>
      </c>
    </row>
    <row r="19" spans="1:20" x14ac:dyDescent="0.25">
      <c r="A19" s="1" t="s">
        <v>621</v>
      </c>
      <c r="B19" s="1" t="s">
        <v>609</v>
      </c>
      <c r="C19" s="1" t="s">
        <v>610</v>
      </c>
      <c r="D19" s="1" t="s">
        <v>610</v>
      </c>
      <c r="E19" s="1" t="s">
        <v>611</v>
      </c>
      <c r="F19" s="1" t="s">
        <v>612</v>
      </c>
      <c r="G19" s="1" t="s">
        <v>613</v>
      </c>
      <c r="H19" s="1" t="s">
        <v>569</v>
      </c>
      <c r="I19" s="1" t="s">
        <v>558</v>
      </c>
      <c r="J19" s="1" t="s">
        <v>559</v>
      </c>
      <c r="K19" s="1" t="s">
        <v>611</v>
      </c>
      <c r="L19" s="1" t="s">
        <v>613</v>
      </c>
      <c r="M19" s="1" t="s">
        <v>560</v>
      </c>
      <c r="N19" s="1"/>
      <c r="O19">
        <v>32</v>
      </c>
      <c r="P19" s="1" t="s">
        <v>570</v>
      </c>
      <c r="Q19" s="1" t="s">
        <v>622</v>
      </c>
      <c r="R19" s="2"/>
      <c r="S19" s="1"/>
      <c r="T19" s="1">
        <v>20</v>
      </c>
    </row>
    <row r="20" spans="1:20" x14ac:dyDescent="0.25">
      <c r="A20" s="1" t="s">
        <v>623</v>
      </c>
      <c r="B20" s="1" t="s">
        <v>609</v>
      </c>
      <c r="C20" s="1" t="s">
        <v>610</v>
      </c>
      <c r="D20" s="1" t="s">
        <v>610</v>
      </c>
      <c r="E20" s="1" t="s">
        <v>611</v>
      </c>
      <c r="F20" s="1" t="s">
        <v>612</v>
      </c>
      <c r="G20" s="1" t="s">
        <v>613</v>
      </c>
      <c r="H20" s="1" t="s">
        <v>569</v>
      </c>
      <c r="I20" s="1" t="s">
        <v>558</v>
      </c>
      <c r="J20" s="1" t="s">
        <v>559</v>
      </c>
      <c r="K20" s="1" t="s">
        <v>611</v>
      </c>
      <c r="L20" s="1" t="s">
        <v>613</v>
      </c>
      <c r="M20" s="1" t="s">
        <v>560</v>
      </c>
      <c r="N20" s="1"/>
      <c r="O20">
        <v>8</v>
      </c>
      <c r="P20" s="1" t="s">
        <v>570</v>
      </c>
      <c r="Q20" s="1" t="s">
        <v>624</v>
      </c>
      <c r="R20" s="2"/>
      <c r="S20" s="1"/>
      <c r="T20" s="1">
        <v>20</v>
      </c>
    </row>
    <row r="21" spans="1:20" x14ac:dyDescent="0.25">
      <c r="A21" s="1" t="s">
        <v>625</v>
      </c>
      <c r="B21" s="1" t="s">
        <v>564</v>
      </c>
      <c r="C21" s="1" t="s">
        <v>575</v>
      </c>
      <c r="D21" s="1" t="s">
        <v>576</v>
      </c>
      <c r="E21" s="1" t="s">
        <v>626</v>
      </c>
      <c r="F21" s="1"/>
      <c r="G21" s="1" t="s">
        <v>578</v>
      </c>
      <c r="H21" s="1" t="s">
        <v>569</v>
      </c>
      <c r="I21" s="1" t="s">
        <v>558</v>
      </c>
      <c r="J21" s="1" t="s">
        <v>559</v>
      </c>
      <c r="K21" s="1" t="s">
        <v>627</v>
      </c>
      <c r="L21" s="1" t="s">
        <v>628</v>
      </c>
      <c r="M21" s="1" t="s">
        <v>629</v>
      </c>
      <c r="N21" s="1" t="s">
        <v>630</v>
      </c>
      <c r="O21">
        <v>1000</v>
      </c>
      <c r="P21" s="1" t="s">
        <v>583</v>
      </c>
      <c r="Q21" s="1" t="s">
        <v>631</v>
      </c>
      <c r="R21" s="2"/>
      <c r="S21" s="1"/>
      <c r="T21" s="1">
        <v>15</v>
      </c>
    </row>
    <row r="22" spans="1:20" x14ac:dyDescent="0.25">
      <c r="A22" s="1" t="s">
        <v>632</v>
      </c>
      <c r="B22" s="1" t="s">
        <v>564</v>
      </c>
      <c r="C22" s="1" t="s">
        <v>575</v>
      </c>
      <c r="D22" s="1" t="s">
        <v>576</v>
      </c>
      <c r="E22" s="1" t="s">
        <v>626</v>
      </c>
      <c r="F22" s="1"/>
      <c r="G22" s="1" t="s">
        <v>578</v>
      </c>
      <c r="H22" s="1" t="s">
        <v>569</v>
      </c>
      <c r="I22" s="1" t="s">
        <v>558</v>
      </c>
      <c r="J22" s="1" t="s">
        <v>559</v>
      </c>
      <c r="K22" s="1" t="s">
        <v>627</v>
      </c>
      <c r="L22" s="1" t="s">
        <v>628</v>
      </c>
      <c r="M22" s="1" t="s">
        <v>629</v>
      </c>
      <c r="N22" s="1" t="s">
        <v>630</v>
      </c>
      <c r="O22">
        <v>120</v>
      </c>
      <c r="P22" s="1" t="s">
        <v>583</v>
      </c>
      <c r="Q22" s="1" t="s">
        <v>633</v>
      </c>
      <c r="R22" s="2"/>
      <c r="S22" s="1"/>
      <c r="T22" s="1">
        <v>15</v>
      </c>
    </row>
    <row r="23" spans="1:20" x14ac:dyDescent="0.25">
      <c r="A23" s="1" t="s">
        <v>634</v>
      </c>
      <c r="B23" s="1" t="s">
        <v>564</v>
      </c>
      <c r="C23" s="1" t="s">
        <v>575</v>
      </c>
      <c r="D23" s="1" t="s">
        <v>576</v>
      </c>
      <c r="E23" s="1" t="s">
        <v>626</v>
      </c>
      <c r="F23" s="1"/>
      <c r="G23" s="1" t="s">
        <v>578</v>
      </c>
      <c r="H23" s="1" t="s">
        <v>569</v>
      </c>
      <c r="I23" s="1" t="s">
        <v>558</v>
      </c>
      <c r="J23" s="1" t="s">
        <v>559</v>
      </c>
      <c r="K23" s="1" t="s">
        <v>627</v>
      </c>
      <c r="L23" s="1" t="s">
        <v>628</v>
      </c>
      <c r="M23" s="1" t="s">
        <v>629</v>
      </c>
      <c r="N23" s="1" t="s">
        <v>630</v>
      </c>
      <c r="O23">
        <v>2000</v>
      </c>
      <c r="P23" s="1" t="s">
        <v>583</v>
      </c>
      <c r="Q23" s="1" t="s">
        <v>635</v>
      </c>
      <c r="R23" s="2"/>
      <c r="S23" s="1"/>
      <c r="T23" s="1">
        <v>15</v>
      </c>
    </row>
    <row r="24" spans="1:20" x14ac:dyDescent="0.25">
      <c r="A24" s="1" t="s">
        <v>636</v>
      </c>
      <c r="B24" s="1" t="s">
        <v>564</v>
      </c>
      <c r="C24" s="1" t="s">
        <v>575</v>
      </c>
      <c r="D24" s="1" t="s">
        <v>576</v>
      </c>
      <c r="E24" s="1" t="s">
        <v>626</v>
      </c>
      <c r="F24" s="1"/>
      <c r="G24" s="1" t="s">
        <v>578</v>
      </c>
      <c r="H24" s="1" t="s">
        <v>569</v>
      </c>
      <c r="I24" s="1" t="s">
        <v>558</v>
      </c>
      <c r="J24" s="1" t="s">
        <v>559</v>
      </c>
      <c r="K24" s="1" t="s">
        <v>627</v>
      </c>
      <c r="L24" s="1" t="s">
        <v>628</v>
      </c>
      <c r="M24" s="1" t="s">
        <v>629</v>
      </c>
      <c r="N24" s="1" t="s">
        <v>630</v>
      </c>
      <c r="O24">
        <v>250</v>
      </c>
      <c r="P24" s="1" t="s">
        <v>583</v>
      </c>
      <c r="Q24" s="1" t="s">
        <v>637</v>
      </c>
      <c r="R24" s="2"/>
      <c r="S24" s="1"/>
      <c r="T24" s="1">
        <v>15</v>
      </c>
    </row>
    <row r="25" spans="1:20" x14ac:dyDescent="0.25">
      <c r="A25" s="1" t="s">
        <v>638</v>
      </c>
      <c r="B25" s="1" t="s">
        <v>564</v>
      </c>
      <c r="C25" s="1" t="s">
        <v>575</v>
      </c>
      <c r="D25" s="1" t="s">
        <v>576</v>
      </c>
      <c r="E25" s="1" t="s">
        <v>626</v>
      </c>
      <c r="F25" s="1"/>
      <c r="G25" s="1" t="s">
        <v>578</v>
      </c>
      <c r="H25" s="1" t="s">
        <v>569</v>
      </c>
      <c r="I25" s="1" t="s">
        <v>558</v>
      </c>
      <c r="J25" s="1" t="s">
        <v>559</v>
      </c>
      <c r="K25" s="1" t="s">
        <v>627</v>
      </c>
      <c r="L25" s="1" t="s">
        <v>628</v>
      </c>
      <c r="M25" s="1" t="s">
        <v>629</v>
      </c>
      <c r="N25" s="1" t="s">
        <v>630</v>
      </c>
      <c r="O25">
        <v>500</v>
      </c>
      <c r="P25" s="1" t="s">
        <v>583</v>
      </c>
      <c r="Q25" s="1" t="s">
        <v>639</v>
      </c>
      <c r="R25" s="2"/>
      <c r="S25" s="1"/>
      <c r="T25" s="1">
        <v>15</v>
      </c>
    </row>
    <row r="26" spans="1:20" x14ac:dyDescent="0.25">
      <c r="A26" s="1" t="s">
        <v>640</v>
      </c>
      <c r="B26" s="1" t="s">
        <v>564</v>
      </c>
      <c r="C26" s="1" t="s">
        <v>575</v>
      </c>
      <c r="D26" s="1" t="s">
        <v>576</v>
      </c>
      <c r="E26" s="1" t="s">
        <v>641</v>
      </c>
      <c r="F26" s="1"/>
      <c r="G26" s="1" t="s">
        <v>578</v>
      </c>
      <c r="H26" s="1" t="s">
        <v>569</v>
      </c>
      <c r="I26" s="1" t="s">
        <v>558</v>
      </c>
      <c r="J26" s="1" t="s">
        <v>559</v>
      </c>
      <c r="K26" s="1" t="s">
        <v>642</v>
      </c>
      <c r="L26" s="1" t="s">
        <v>643</v>
      </c>
      <c r="M26" s="1" t="s">
        <v>644</v>
      </c>
      <c r="N26" s="1" t="s">
        <v>645</v>
      </c>
      <c r="O26">
        <v>100</v>
      </c>
      <c r="P26" s="1" t="s">
        <v>646</v>
      </c>
      <c r="Q26" s="1" t="s">
        <v>647</v>
      </c>
      <c r="R26" s="2"/>
      <c r="S26" s="1" t="s">
        <v>648</v>
      </c>
      <c r="T26" s="1">
        <v>20</v>
      </c>
    </row>
    <row r="27" spans="1:20" x14ac:dyDescent="0.25">
      <c r="A27" s="1" t="s">
        <v>649</v>
      </c>
      <c r="B27" s="1" t="s">
        <v>564</v>
      </c>
      <c r="C27" s="1" t="s">
        <v>575</v>
      </c>
      <c r="D27" s="1" t="s">
        <v>576</v>
      </c>
      <c r="E27" s="1" t="s">
        <v>641</v>
      </c>
      <c r="F27" s="1"/>
      <c r="G27" s="1" t="s">
        <v>578</v>
      </c>
      <c r="H27" s="1" t="s">
        <v>569</v>
      </c>
      <c r="I27" s="1" t="s">
        <v>558</v>
      </c>
      <c r="J27" s="1" t="s">
        <v>559</v>
      </c>
      <c r="K27" s="1" t="s">
        <v>642</v>
      </c>
      <c r="L27" s="1" t="s">
        <v>643</v>
      </c>
      <c r="M27" s="1" t="s">
        <v>644</v>
      </c>
      <c r="N27" s="1" t="s">
        <v>645</v>
      </c>
      <c r="O27">
        <v>1000</v>
      </c>
      <c r="P27" s="1" t="s">
        <v>646</v>
      </c>
      <c r="Q27" s="1" t="s">
        <v>650</v>
      </c>
      <c r="R27" s="2"/>
      <c r="S27" s="1" t="s">
        <v>648</v>
      </c>
      <c r="T27" s="1">
        <v>20</v>
      </c>
    </row>
    <row r="28" spans="1:20" x14ac:dyDescent="0.25">
      <c r="A28" s="1" t="s">
        <v>651</v>
      </c>
      <c r="B28" s="1" t="s">
        <v>564</v>
      </c>
      <c r="C28" s="1" t="s">
        <v>575</v>
      </c>
      <c r="D28" s="1" t="s">
        <v>576</v>
      </c>
      <c r="E28" s="1" t="s">
        <v>641</v>
      </c>
      <c r="F28" s="1"/>
      <c r="G28" s="1" t="s">
        <v>578</v>
      </c>
      <c r="H28" s="1" t="s">
        <v>569</v>
      </c>
      <c r="I28" s="1" t="s">
        <v>558</v>
      </c>
      <c r="J28" s="1" t="s">
        <v>559</v>
      </c>
      <c r="K28" s="1" t="s">
        <v>642</v>
      </c>
      <c r="L28" s="1" t="s">
        <v>643</v>
      </c>
      <c r="M28" s="1" t="s">
        <v>644</v>
      </c>
      <c r="N28" s="1" t="s">
        <v>645</v>
      </c>
      <c r="O28">
        <v>1500</v>
      </c>
      <c r="P28" s="1" t="s">
        <v>646</v>
      </c>
      <c r="Q28" s="1" t="s">
        <v>652</v>
      </c>
      <c r="R28" s="2"/>
      <c r="S28" s="1" t="s">
        <v>648</v>
      </c>
      <c r="T28" s="1">
        <v>20</v>
      </c>
    </row>
    <row r="29" spans="1:20" x14ac:dyDescent="0.25">
      <c r="A29" s="1" t="s">
        <v>653</v>
      </c>
      <c r="B29" s="1" t="s">
        <v>564</v>
      </c>
      <c r="C29" s="1" t="s">
        <v>575</v>
      </c>
      <c r="D29" s="1" t="s">
        <v>576</v>
      </c>
      <c r="E29" s="1" t="s">
        <v>641</v>
      </c>
      <c r="F29" s="1"/>
      <c r="G29" s="1" t="s">
        <v>578</v>
      </c>
      <c r="H29" s="1" t="s">
        <v>569</v>
      </c>
      <c r="I29" s="1" t="s">
        <v>558</v>
      </c>
      <c r="J29" s="1" t="s">
        <v>559</v>
      </c>
      <c r="K29" s="1" t="s">
        <v>642</v>
      </c>
      <c r="L29" s="1" t="s">
        <v>643</v>
      </c>
      <c r="M29" s="1" t="s">
        <v>644</v>
      </c>
      <c r="N29" s="1" t="s">
        <v>645</v>
      </c>
      <c r="O29">
        <v>200</v>
      </c>
      <c r="P29" s="1" t="s">
        <v>646</v>
      </c>
      <c r="Q29" s="1" t="s">
        <v>654</v>
      </c>
      <c r="R29" s="2"/>
      <c r="S29" s="1" t="s">
        <v>648</v>
      </c>
      <c r="T29" s="1">
        <v>20</v>
      </c>
    </row>
    <row r="30" spans="1:20" x14ac:dyDescent="0.25">
      <c r="A30" s="1" t="s">
        <v>655</v>
      </c>
      <c r="B30" s="1" t="s">
        <v>564</v>
      </c>
      <c r="C30" s="1" t="s">
        <v>575</v>
      </c>
      <c r="D30" s="1" t="s">
        <v>576</v>
      </c>
      <c r="E30" s="1" t="s">
        <v>641</v>
      </c>
      <c r="F30" s="1"/>
      <c r="G30" s="1" t="s">
        <v>578</v>
      </c>
      <c r="H30" s="1" t="s">
        <v>569</v>
      </c>
      <c r="I30" s="1" t="s">
        <v>558</v>
      </c>
      <c r="J30" s="1" t="s">
        <v>559</v>
      </c>
      <c r="K30" s="1" t="s">
        <v>642</v>
      </c>
      <c r="L30" s="1" t="s">
        <v>643</v>
      </c>
      <c r="M30" s="1" t="s">
        <v>644</v>
      </c>
      <c r="N30" s="1" t="s">
        <v>645</v>
      </c>
      <c r="O30">
        <v>2000</v>
      </c>
      <c r="P30" s="1" t="s">
        <v>646</v>
      </c>
      <c r="Q30" s="1" t="s">
        <v>656</v>
      </c>
      <c r="R30" s="2"/>
      <c r="S30" s="1" t="s">
        <v>648</v>
      </c>
      <c r="T30" s="1">
        <v>20</v>
      </c>
    </row>
    <row r="31" spans="1:20" x14ac:dyDescent="0.25">
      <c r="A31" s="1" t="s">
        <v>657</v>
      </c>
      <c r="B31" s="1" t="s">
        <v>564</v>
      </c>
      <c r="C31" s="1" t="s">
        <v>575</v>
      </c>
      <c r="D31" s="1" t="s">
        <v>576</v>
      </c>
      <c r="E31" s="1" t="s">
        <v>641</v>
      </c>
      <c r="F31" s="1"/>
      <c r="G31" s="1" t="s">
        <v>578</v>
      </c>
      <c r="H31" s="1" t="s">
        <v>569</v>
      </c>
      <c r="I31" s="1" t="s">
        <v>558</v>
      </c>
      <c r="J31" s="1" t="s">
        <v>559</v>
      </c>
      <c r="K31" s="1" t="s">
        <v>642</v>
      </c>
      <c r="L31" s="1" t="s">
        <v>643</v>
      </c>
      <c r="M31" s="1" t="s">
        <v>644</v>
      </c>
      <c r="N31" s="1" t="s">
        <v>645</v>
      </c>
      <c r="O31">
        <v>300</v>
      </c>
      <c r="P31" s="1" t="s">
        <v>646</v>
      </c>
      <c r="Q31" s="1" t="s">
        <v>658</v>
      </c>
      <c r="R31" s="2"/>
      <c r="S31" s="1" t="s">
        <v>648</v>
      </c>
      <c r="T31" s="1">
        <v>20</v>
      </c>
    </row>
    <row r="32" spans="1:20" x14ac:dyDescent="0.25">
      <c r="A32" s="1" t="s">
        <v>659</v>
      </c>
      <c r="B32" s="1" t="s">
        <v>564</v>
      </c>
      <c r="C32" s="1" t="s">
        <v>575</v>
      </c>
      <c r="D32" s="1" t="s">
        <v>576</v>
      </c>
      <c r="E32" s="1" t="s">
        <v>641</v>
      </c>
      <c r="F32" s="1"/>
      <c r="G32" s="1" t="s">
        <v>578</v>
      </c>
      <c r="H32" s="1" t="s">
        <v>569</v>
      </c>
      <c r="I32" s="1" t="s">
        <v>558</v>
      </c>
      <c r="J32" s="1" t="s">
        <v>559</v>
      </c>
      <c r="K32" s="1" t="s">
        <v>642</v>
      </c>
      <c r="L32" s="1" t="s">
        <v>643</v>
      </c>
      <c r="M32" s="1" t="s">
        <v>644</v>
      </c>
      <c r="N32" s="1" t="s">
        <v>645</v>
      </c>
      <c r="O32">
        <v>3000</v>
      </c>
      <c r="P32" s="1" t="s">
        <v>646</v>
      </c>
      <c r="Q32" s="1" t="s">
        <v>660</v>
      </c>
      <c r="R32" s="2"/>
      <c r="S32" s="1" t="s">
        <v>648</v>
      </c>
      <c r="T32" s="1">
        <v>20</v>
      </c>
    </row>
    <row r="33" spans="1:20" x14ac:dyDescent="0.25">
      <c r="A33" s="1" t="s">
        <v>661</v>
      </c>
      <c r="B33" s="1" t="s">
        <v>564</v>
      </c>
      <c r="C33" s="1" t="s">
        <v>575</v>
      </c>
      <c r="D33" s="1" t="s">
        <v>576</v>
      </c>
      <c r="E33" s="1" t="s">
        <v>641</v>
      </c>
      <c r="F33" s="1"/>
      <c r="G33" s="1" t="s">
        <v>578</v>
      </c>
      <c r="H33" s="1" t="s">
        <v>569</v>
      </c>
      <c r="I33" s="1" t="s">
        <v>558</v>
      </c>
      <c r="J33" s="1" t="s">
        <v>559</v>
      </c>
      <c r="K33" s="1" t="s">
        <v>642</v>
      </c>
      <c r="L33" s="1" t="s">
        <v>643</v>
      </c>
      <c r="M33" s="1" t="s">
        <v>644</v>
      </c>
      <c r="N33" s="1" t="s">
        <v>645</v>
      </c>
      <c r="O33">
        <v>400</v>
      </c>
      <c r="P33" s="1" t="s">
        <v>646</v>
      </c>
      <c r="Q33" s="1" t="s">
        <v>662</v>
      </c>
      <c r="R33" s="2"/>
      <c r="S33" s="1" t="s">
        <v>648</v>
      </c>
      <c r="T33" s="1">
        <v>20</v>
      </c>
    </row>
    <row r="34" spans="1:20" x14ac:dyDescent="0.25">
      <c r="A34" s="1" t="s">
        <v>663</v>
      </c>
      <c r="B34" s="1" t="s">
        <v>564</v>
      </c>
      <c r="C34" s="1" t="s">
        <v>575</v>
      </c>
      <c r="D34" s="1" t="s">
        <v>576</v>
      </c>
      <c r="E34" s="1" t="s">
        <v>641</v>
      </c>
      <c r="F34" s="1"/>
      <c r="G34" s="1" t="s">
        <v>578</v>
      </c>
      <c r="H34" s="1" t="s">
        <v>569</v>
      </c>
      <c r="I34" s="1" t="s">
        <v>558</v>
      </c>
      <c r="J34" s="1" t="s">
        <v>559</v>
      </c>
      <c r="K34" s="1" t="s">
        <v>642</v>
      </c>
      <c r="L34" s="1" t="s">
        <v>643</v>
      </c>
      <c r="M34" s="1" t="s">
        <v>644</v>
      </c>
      <c r="N34" s="1" t="s">
        <v>645</v>
      </c>
      <c r="O34">
        <v>4000</v>
      </c>
      <c r="P34" s="1" t="s">
        <v>646</v>
      </c>
      <c r="Q34" s="1" t="s">
        <v>664</v>
      </c>
      <c r="R34" s="2"/>
      <c r="S34" s="1" t="s">
        <v>648</v>
      </c>
      <c r="T34" s="1">
        <v>20</v>
      </c>
    </row>
    <row r="35" spans="1:20" x14ac:dyDescent="0.25">
      <c r="A35" s="1" t="s">
        <v>665</v>
      </c>
      <c r="B35" s="1" t="s">
        <v>564</v>
      </c>
      <c r="C35" s="1" t="s">
        <v>575</v>
      </c>
      <c r="D35" s="1" t="s">
        <v>576</v>
      </c>
      <c r="E35" s="1" t="s">
        <v>641</v>
      </c>
      <c r="F35" s="1"/>
      <c r="G35" s="1" t="s">
        <v>578</v>
      </c>
      <c r="H35" s="1" t="s">
        <v>569</v>
      </c>
      <c r="I35" s="1" t="s">
        <v>558</v>
      </c>
      <c r="J35" s="1" t="s">
        <v>559</v>
      </c>
      <c r="K35" s="1" t="s">
        <v>642</v>
      </c>
      <c r="L35" s="1" t="s">
        <v>643</v>
      </c>
      <c r="M35" s="1" t="s">
        <v>644</v>
      </c>
      <c r="N35" s="1" t="s">
        <v>645</v>
      </c>
      <c r="O35">
        <v>500</v>
      </c>
      <c r="P35" s="1" t="s">
        <v>646</v>
      </c>
      <c r="Q35" s="1" t="s">
        <v>666</v>
      </c>
      <c r="R35" s="2"/>
      <c r="S35" s="1" t="s">
        <v>648</v>
      </c>
      <c r="T35" s="1">
        <v>20</v>
      </c>
    </row>
    <row r="36" spans="1:20" x14ac:dyDescent="0.25">
      <c r="A36" s="1" t="s">
        <v>667</v>
      </c>
      <c r="B36" s="1" t="s">
        <v>564</v>
      </c>
      <c r="C36" s="1" t="s">
        <v>575</v>
      </c>
      <c r="D36" s="1" t="s">
        <v>576</v>
      </c>
      <c r="E36" s="1" t="s">
        <v>641</v>
      </c>
      <c r="F36" s="1"/>
      <c r="G36" s="1" t="s">
        <v>578</v>
      </c>
      <c r="H36" s="1" t="s">
        <v>569</v>
      </c>
      <c r="I36" s="1" t="s">
        <v>558</v>
      </c>
      <c r="J36" s="1" t="s">
        <v>559</v>
      </c>
      <c r="K36" s="1" t="s">
        <v>642</v>
      </c>
      <c r="L36" s="1" t="s">
        <v>643</v>
      </c>
      <c r="M36" s="1" t="s">
        <v>644</v>
      </c>
      <c r="N36" s="1" t="s">
        <v>645</v>
      </c>
      <c r="O36">
        <v>5000</v>
      </c>
      <c r="P36" s="1" t="s">
        <v>646</v>
      </c>
      <c r="Q36" s="1" t="s">
        <v>668</v>
      </c>
      <c r="R36" s="2"/>
      <c r="S36" s="1" t="s">
        <v>648</v>
      </c>
      <c r="T36" s="1">
        <v>20</v>
      </c>
    </row>
    <row r="37" spans="1:20" x14ac:dyDescent="0.25">
      <c r="A37" s="1" t="s">
        <v>669</v>
      </c>
      <c r="B37" s="1" t="s">
        <v>564</v>
      </c>
      <c r="C37" s="1" t="s">
        <v>575</v>
      </c>
      <c r="D37" s="1" t="s">
        <v>576</v>
      </c>
      <c r="E37" s="1" t="s">
        <v>641</v>
      </c>
      <c r="F37" s="1"/>
      <c r="G37" s="1" t="s">
        <v>578</v>
      </c>
      <c r="H37" s="1" t="s">
        <v>569</v>
      </c>
      <c r="I37" s="1" t="s">
        <v>558</v>
      </c>
      <c r="J37" s="1" t="s">
        <v>559</v>
      </c>
      <c r="K37" s="1" t="s">
        <v>642</v>
      </c>
      <c r="L37" s="1" t="s">
        <v>643</v>
      </c>
      <c r="M37" s="1" t="s">
        <v>644</v>
      </c>
      <c r="N37" s="1" t="s">
        <v>645</v>
      </c>
      <c r="O37">
        <v>750</v>
      </c>
      <c r="P37" s="1" t="s">
        <v>646</v>
      </c>
      <c r="Q37" s="1" t="s">
        <v>670</v>
      </c>
      <c r="R37" s="2"/>
      <c r="S37" s="1" t="s">
        <v>648</v>
      </c>
      <c r="T37" s="1">
        <v>20</v>
      </c>
    </row>
    <row r="38" spans="1:20" x14ac:dyDescent="0.25">
      <c r="A38" s="1" t="s">
        <v>671</v>
      </c>
      <c r="B38" s="1" t="s">
        <v>552</v>
      </c>
      <c r="C38" s="1" t="s">
        <v>672</v>
      </c>
      <c r="D38" s="1" t="s">
        <v>673</v>
      </c>
      <c r="E38" s="1" t="s">
        <v>674</v>
      </c>
      <c r="F38" s="1" t="s">
        <v>675</v>
      </c>
      <c r="G38" s="1" t="s">
        <v>676</v>
      </c>
      <c r="H38" s="1" t="s">
        <v>557</v>
      </c>
      <c r="I38" s="1" t="s">
        <v>558</v>
      </c>
      <c r="J38" s="1" t="s">
        <v>559</v>
      </c>
      <c r="K38" s="1" t="s">
        <v>674</v>
      </c>
      <c r="L38" s="1" t="s">
        <v>675</v>
      </c>
      <c r="M38" s="1" t="s">
        <v>560</v>
      </c>
      <c r="N38" s="1"/>
      <c r="O38">
        <v>10</v>
      </c>
      <c r="P38" s="1" t="s">
        <v>583</v>
      </c>
      <c r="Q38" s="1" t="s">
        <v>677</v>
      </c>
      <c r="R38" s="2"/>
      <c r="S38" s="1"/>
      <c r="T38" s="1">
        <v>15</v>
      </c>
    </row>
    <row r="39" spans="1:20" x14ac:dyDescent="0.25">
      <c r="A39" s="1" t="s">
        <v>678</v>
      </c>
      <c r="B39" s="1" t="s">
        <v>552</v>
      </c>
      <c r="C39" s="1" t="s">
        <v>672</v>
      </c>
      <c r="D39" s="1" t="s">
        <v>673</v>
      </c>
      <c r="E39" s="1" t="s">
        <v>674</v>
      </c>
      <c r="F39" s="1" t="s">
        <v>675</v>
      </c>
      <c r="G39" s="1" t="s">
        <v>676</v>
      </c>
      <c r="H39" s="1" t="s">
        <v>557</v>
      </c>
      <c r="I39" s="1" t="s">
        <v>558</v>
      </c>
      <c r="J39" s="1" t="s">
        <v>559</v>
      </c>
      <c r="K39" s="1" t="s">
        <v>674</v>
      </c>
      <c r="L39" s="1" t="s">
        <v>675</v>
      </c>
      <c r="M39" s="1" t="s">
        <v>560</v>
      </c>
      <c r="N39" s="1"/>
      <c r="O39">
        <v>50</v>
      </c>
      <c r="P39" s="1" t="s">
        <v>583</v>
      </c>
      <c r="Q39" s="1" t="s">
        <v>679</v>
      </c>
      <c r="R39" s="2"/>
      <c r="S39" s="1"/>
      <c r="T39" s="1">
        <v>15</v>
      </c>
    </row>
    <row r="40" spans="1:20" x14ac:dyDescent="0.25">
      <c r="A40" s="1" t="s">
        <v>680</v>
      </c>
      <c r="B40" s="1" t="s">
        <v>552</v>
      </c>
      <c r="C40" s="1" t="s">
        <v>681</v>
      </c>
      <c r="D40" s="1" t="s">
        <v>682</v>
      </c>
      <c r="E40" s="1" t="s">
        <v>683</v>
      </c>
      <c r="F40" s="1" t="s">
        <v>684</v>
      </c>
      <c r="G40" s="1" t="s">
        <v>684</v>
      </c>
      <c r="H40" s="1" t="s">
        <v>557</v>
      </c>
      <c r="I40" s="1" t="s">
        <v>558</v>
      </c>
      <c r="J40" s="1" t="s">
        <v>559</v>
      </c>
      <c r="K40" s="1" t="s">
        <v>683</v>
      </c>
      <c r="L40" s="1" t="s">
        <v>684</v>
      </c>
      <c r="M40" s="1" t="s">
        <v>560</v>
      </c>
      <c r="N40" s="1"/>
      <c r="O40">
        <v>1</v>
      </c>
      <c r="P40" s="1" t="s">
        <v>561</v>
      </c>
      <c r="Q40" s="1" t="s">
        <v>685</v>
      </c>
      <c r="R40" s="2"/>
      <c r="S40" s="1"/>
      <c r="T40" s="1">
        <v>20</v>
      </c>
    </row>
    <row r="41" spans="1:20" x14ac:dyDescent="0.25">
      <c r="A41" s="1" t="s">
        <v>686</v>
      </c>
      <c r="B41" s="1" t="s">
        <v>552</v>
      </c>
      <c r="C41" s="1" t="s">
        <v>687</v>
      </c>
      <c r="D41" s="1" t="s">
        <v>688</v>
      </c>
      <c r="E41" s="1" t="s">
        <v>689</v>
      </c>
      <c r="F41" s="1" t="s">
        <v>690</v>
      </c>
      <c r="G41" s="1" t="s">
        <v>690</v>
      </c>
      <c r="H41" s="1" t="s">
        <v>557</v>
      </c>
      <c r="I41" s="1" t="s">
        <v>558</v>
      </c>
      <c r="J41" s="1" t="s">
        <v>559</v>
      </c>
      <c r="K41" s="1" t="s">
        <v>689</v>
      </c>
      <c r="L41" s="1" t="s">
        <v>690</v>
      </c>
      <c r="M41" s="1" t="s">
        <v>560</v>
      </c>
      <c r="N41" s="1"/>
      <c r="O41">
        <v>1</v>
      </c>
      <c r="P41" s="1" t="s">
        <v>561</v>
      </c>
      <c r="Q41" s="1" t="s">
        <v>691</v>
      </c>
      <c r="R41" s="2"/>
      <c r="S41" s="1"/>
      <c r="T41" s="1">
        <v>25</v>
      </c>
    </row>
    <row r="42" spans="1:20" x14ac:dyDescent="0.25">
      <c r="A42" s="1" t="s">
        <v>692</v>
      </c>
      <c r="B42" s="1" t="s">
        <v>564</v>
      </c>
      <c r="C42" s="1" t="s">
        <v>575</v>
      </c>
      <c r="D42" s="1" t="s">
        <v>576</v>
      </c>
      <c r="E42" s="1" t="s">
        <v>693</v>
      </c>
      <c r="F42" s="1"/>
      <c r="G42" s="1" t="s">
        <v>578</v>
      </c>
      <c r="H42" s="1" t="s">
        <v>569</v>
      </c>
      <c r="I42" s="1" t="s">
        <v>558</v>
      </c>
      <c r="J42" s="1" t="s">
        <v>559</v>
      </c>
      <c r="K42" s="1" t="s">
        <v>694</v>
      </c>
      <c r="L42" s="1" t="s">
        <v>695</v>
      </c>
      <c r="M42" s="1" t="s">
        <v>644</v>
      </c>
      <c r="N42" s="1" t="s">
        <v>645</v>
      </c>
      <c r="O42">
        <v>100</v>
      </c>
      <c r="P42" s="1" t="s">
        <v>583</v>
      </c>
      <c r="Q42" s="1" t="s">
        <v>696</v>
      </c>
      <c r="R42" s="2"/>
      <c r="S42" s="1" t="s">
        <v>697</v>
      </c>
      <c r="T42" s="1">
        <v>15</v>
      </c>
    </row>
    <row r="43" spans="1:20" x14ac:dyDescent="0.25">
      <c r="A43" s="1" t="s">
        <v>698</v>
      </c>
      <c r="B43" s="1" t="s">
        <v>564</v>
      </c>
      <c r="C43" s="1" t="s">
        <v>575</v>
      </c>
      <c r="D43" s="1" t="s">
        <v>576</v>
      </c>
      <c r="E43" s="1" t="s">
        <v>693</v>
      </c>
      <c r="F43" s="1"/>
      <c r="G43" s="1" t="s">
        <v>578</v>
      </c>
      <c r="H43" s="1" t="s">
        <v>569</v>
      </c>
      <c r="I43" s="1" t="s">
        <v>558</v>
      </c>
      <c r="J43" s="1" t="s">
        <v>559</v>
      </c>
      <c r="K43" s="1" t="s">
        <v>694</v>
      </c>
      <c r="L43" s="1" t="s">
        <v>695</v>
      </c>
      <c r="M43" s="1" t="s">
        <v>644</v>
      </c>
      <c r="N43" s="1" t="s">
        <v>645</v>
      </c>
      <c r="O43">
        <v>200</v>
      </c>
      <c r="P43" s="1" t="s">
        <v>583</v>
      </c>
      <c r="Q43" s="1" t="s">
        <v>699</v>
      </c>
      <c r="R43" s="2"/>
      <c r="S43" s="1" t="s">
        <v>697</v>
      </c>
      <c r="T43" s="1">
        <v>15</v>
      </c>
    </row>
    <row r="44" spans="1:20" x14ac:dyDescent="0.25">
      <c r="A44" s="1" t="s">
        <v>700</v>
      </c>
      <c r="B44" s="1" t="s">
        <v>564</v>
      </c>
      <c r="C44" s="1" t="s">
        <v>575</v>
      </c>
      <c r="D44" s="1" t="s">
        <v>576</v>
      </c>
      <c r="E44" s="1" t="s">
        <v>693</v>
      </c>
      <c r="F44" s="1"/>
      <c r="G44" s="1" t="s">
        <v>578</v>
      </c>
      <c r="H44" s="1" t="s">
        <v>569</v>
      </c>
      <c r="I44" s="1" t="s">
        <v>558</v>
      </c>
      <c r="J44" s="1" t="s">
        <v>559</v>
      </c>
      <c r="K44" s="1" t="s">
        <v>694</v>
      </c>
      <c r="L44" s="1" t="s">
        <v>695</v>
      </c>
      <c r="M44" s="1" t="s">
        <v>644</v>
      </c>
      <c r="N44" s="1" t="s">
        <v>645</v>
      </c>
      <c r="O44">
        <v>350</v>
      </c>
      <c r="P44" s="1" t="s">
        <v>583</v>
      </c>
      <c r="Q44" s="1" t="s">
        <v>701</v>
      </c>
      <c r="R44" s="2"/>
      <c r="S44" s="1" t="s">
        <v>697</v>
      </c>
      <c r="T44" s="1">
        <v>15</v>
      </c>
    </row>
    <row r="45" spans="1:20" x14ac:dyDescent="0.25">
      <c r="A45" s="1" t="s">
        <v>702</v>
      </c>
      <c r="B45" s="1" t="s">
        <v>564</v>
      </c>
      <c r="C45" s="1" t="s">
        <v>575</v>
      </c>
      <c r="D45" s="1" t="s">
        <v>576</v>
      </c>
      <c r="E45" s="1" t="s">
        <v>693</v>
      </c>
      <c r="F45" s="1"/>
      <c r="G45" s="1" t="s">
        <v>578</v>
      </c>
      <c r="H45" s="1" t="s">
        <v>569</v>
      </c>
      <c r="I45" s="1" t="s">
        <v>558</v>
      </c>
      <c r="J45" s="1" t="s">
        <v>559</v>
      </c>
      <c r="K45" s="1" t="s">
        <v>694</v>
      </c>
      <c r="L45" s="1" t="s">
        <v>695</v>
      </c>
      <c r="M45" s="1" t="s">
        <v>644</v>
      </c>
      <c r="N45" s="1" t="s">
        <v>645</v>
      </c>
      <c r="O45">
        <v>40</v>
      </c>
      <c r="P45" s="1" t="s">
        <v>583</v>
      </c>
      <c r="Q45" s="1" t="s">
        <v>703</v>
      </c>
      <c r="R45" s="2"/>
      <c r="S45" s="1" t="s">
        <v>697</v>
      </c>
      <c r="T45" s="1">
        <v>15</v>
      </c>
    </row>
    <row r="46" spans="1:20" x14ac:dyDescent="0.25">
      <c r="A46" s="1" t="s">
        <v>704</v>
      </c>
      <c r="B46" s="1" t="s">
        <v>564</v>
      </c>
      <c r="C46" s="1" t="s">
        <v>575</v>
      </c>
      <c r="D46" s="1" t="s">
        <v>576</v>
      </c>
      <c r="E46" s="1" t="s">
        <v>693</v>
      </c>
      <c r="F46" s="1"/>
      <c r="G46" s="1" t="s">
        <v>578</v>
      </c>
      <c r="H46" s="1" t="s">
        <v>569</v>
      </c>
      <c r="I46" s="1" t="s">
        <v>558</v>
      </c>
      <c r="J46" s="1" t="s">
        <v>559</v>
      </c>
      <c r="K46" s="1" t="s">
        <v>694</v>
      </c>
      <c r="L46" s="1" t="s">
        <v>695</v>
      </c>
      <c r="M46" s="1" t="s">
        <v>644</v>
      </c>
      <c r="N46" s="1" t="s">
        <v>645</v>
      </c>
      <c r="O46">
        <v>500</v>
      </c>
      <c r="P46" s="1" t="s">
        <v>583</v>
      </c>
      <c r="Q46" s="1" t="s">
        <v>705</v>
      </c>
      <c r="R46" s="2"/>
      <c r="S46" s="1" t="s">
        <v>697</v>
      </c>
      <c r="T46" s="1">
        <v>15</v>
      </c>
    </row>
    <row r="47" spans="1:20" x14ac:dyDescent="0.25">
      <c r="A47" s="1" t="s">
        <v>706</v>
      </c>
      <c r="B47" s="1" t="s">
        <v>564</v>
      </c>
      <c r="C47" s="1" t="s">
        <v>575</v>
      </c>
      <c r="D47" s="1" t="s">
        <v>576</v>
      </c>
      <c r="E47" s="1" t="s">
        <v>693</v>
      </c>
      <c r="F47" s="1"/>
      <c r="G47" s="1" t="s">
        <v>578</v>
      </c>
      <c r="H47" s="1" t="s">
        <v>569</v>
      </c>
      <c r="I47" s="1" t="s">
        <v>558</v>
      </c>
      <c r="J47" s="1" t="s">
        <v>559</v>
      </c>
      <c r="K47" s="1" t="s">
        <v>694</v>
      </c>
      <c r="L47" s="1" t="s">
        <v>695</v>
      </c>
      <c r="M47" s="1" t="s">
        <v>644</v>
      </c>
      <c r="N47" s="1" t="s">
        <v>645</v>
      </c>
      <c r="O47">
        <v>65</v>
      </c>
      <c r="P47" s="1" t="s">
        <v>583</v>
      </c>
      <c r="Q47" s="1" t="s">
        <v>707</v>
      </c>
      <c r="R47" s="2"/>
      <c r="S47" s="1" t="s">
        <v>697</v>
      </c>
      <c r="T47" s="1">
        <v>15</v>
      </c>
    </row>
    <row r="48" spans="1:20" x14ac:dyDescent="0.25">
      <c r="A48" s="1" t="s">
        <v>708</v>
      </c>
      <c r="B48" s="1" t="s">
        <v>609</v>
      </c>
      <c r="C48" s="1" t="s">
        <v>709</v>
      </c>
      <c r="D48" s="1" t="s">
        <v>610</v>
      </c>
      <c r="E48" s="1" t="s">
        <v>710</v>
      </c>
      <c r="F48" s="1" t="s">
        <v>711</v>
      </c>
      <c r="G48" s="1" t="s">
        <v>711</v>
      </c>
      <c r="H48" s="1" t="s">
        <v>569</v>
      </c>
      <c r="I48" s="1" t="s">
        <v>558</v>
      </c>
      <c r="J48" s="1" t="s">
        <v>559</v>
      </c>
      <c r="K48" s="1" t="s">
        <v>710</v>
      </c>
      <c r="L48" s="1" t="s">
        <v>712</v>
      </c>
      <c r="M48" s="1" t="s">
        <v>560</v>
      </c>
      <c r="N48" s="1"/>
      <c r="O48">
        <v>12</v>
      </c>
      <c r="P48" s="1" t="s">
        <v>570</v>
      </c>
      <c r="Q48" s="1" t="s">
        <v>713</v>
      </c>
      <c r="R48" s="2"/>
      <c r="S48" s="1"/>
      <c r="T48" s="1">
        <v>25</v>
      </c>
    </row>
    <row r="49" spans="1:20" x14ac:dyDescent="0.25">
      <c r="A49" s="1" t="s">
        <v>714</v>
      </c>
      <c r="B49" s="1" t="s">
        <v>609</v>
      </c>
      <c r="C49" s="1" t="s">
        <v>709</v>
      </c>
      <c r="D49" s="1" t="s">
        <v>610</v>
      </c>
      <c r="E49" s="1" t="s">
        <v>710</v>
      </c>
      <c r="F49" s="1" t="s">
        <v>711</v>
      </c>
      <c r="G49" s="1" t="s">
        <v>711</v>
      </c>
      <c r="H49" s="1" t="s">
        <v>569</v>
      </c>
      <c r="I49" s="1" t="s">
        <v>558</v>
      </c>
      <c r="J49" s="1" t="s">
        <v>559</v>
      </c>
      <c r="K49" s="1" t="s">
        <v>710</v>
      </c>
      <c r="L49" s="1" t="s">
        <v>712</v>
      </c>
      <c r="M49" s="1" t="s">
        <v>560</v>
      </c>
      <c r="N49" s="1"/>
      <c r="O49">
        <v>16</v>
      </c>
      <c r="P49" s="1" t="s">
        <v>570</v>
      </c>
      <c r="Q49" s="1" t="s">
        <v>715</v>
      </c>
      <c r="R49" s="2"/>
      <c r="S49" s="1"/>
      <c r="T49" s="1">
        <v>25</v>
      </c>
    </row>
    <row r="50" spans="1:20" x14ac:dyDescent="0.25">
      <c r="A50" s="1" t="s">
        <v>716</v>
      </c>
      <c r="B50" s="1" t="s">
        <v>609</v>
      </c>
      <c r="C50" s="1" t="s">
        <v>709</v>
      </c>
      <c r="D50" s="1" t="s">
        <v>610</v>
      </c>
      <c r="E50" s="1" t="s">
        <v>710</v>
      </c>
      <c r="F50" s="1" t="s">
        <v>711</v>
      </c>
      <c r="G50" s="1" t="s">
        <v>711</v>
      </c>
      <c r="H50" s="1" t="s">
        <v>569</v>
      </c>
      <c r="I50" s="1" t="s">
        <v>558</v>
      </c>
      <c r="J50" s="1" t="s">
        <v>559</v>
      </c>
      <c r="K50" s="1" t="s">
        <v>710</v>
      </c>
      <c r="L50" s="1" t="s">
        <v>712</v>
      </c>
      <c r="M50" s="1" t="s">
        <v>560</v>
      </c>
      <c r="N50" s="1"/>
      <c r="O50">
        <v>24</v>
      </c>
      <c r="P50" s="1" t="s">
        <v>570</v>
      </c>
      <c r="Q50" s="1" t="s">
        <v>717</v>
      </c>
      <c r="R50" s="2"/>
      <c r="S50" s="1"/>
      <c r="T50" s="1">
        <v>25</v>
      </c>
    </row>
    <row r="51" spans="1:20" x14ac:dyDescent="0.25">
      <c r="A51" s="1" t="s">
        <v>718</v>
      </c>
      <c r="B51" s="1" t="s">
        <v>609</v>
      </c>
      <c r="C51" s="1" t="s">
        <v>709</v>
      </c>
      <c r="D51" s="1" t="s">
        <v>610</v>
      </c>
      <c r="E51" s="1" t="s">
        <v>710</v>
      </c>
      <c r="F51" s="1" t="s">
        <v>711</v>
      </c>
      <c r="G51" s="1" t="s">
        <v>711</v>
      </c>
      <c r="H51" s="1" t="s">
        <v>569</v>
      </c>
      <c r="I51" s="1" t="s">
        <v>558</v>
      </c>
      <c r="J51" s="1" t="s">
        <v>559</v>
      </c>
      <c r="K51" s="1" t="s">
        <v>710</v>
      </c>
      <c r="L51" s="1" t="s">
        <v>712</v>
      </c>
      <c r="M51" s="1" t="s">
        <v>560</v>
      </c>
      <c r="N51" s="1"/>
      <c r="O51">
        <v>8</v>
      </c>
      <c r="P51" s="1" t="s">
        <v>570</v>
      </c>
      <c r="Q51" s="1" t="s">
        <v>719</v>
      </c>
      <c r="R51" s="2"/>
      <c r="S51" s="1"/>
      <c r="T51" s="1">
        <v>25</v>
      </c>
    </row>
    <row r="52" spans="1:20" x14ac:dyDescent="0.25">
      <c r="A52" s="1" t="s">
        <v>720</v>
      </c>
      <c r="B52" s="1" t="s">
        <v>609</v>
      </c>
      <c r="C52" s="1" t="s">
        <v>610</v>
      </c>
      <c r="D52" s="1" t="s">
        <v>610</v>
      </c>
      <c r="E52" s="1" t="s">
        <v>721</v>
      </c>
      <c r="F52" s="1" t="s">
        <v>722</v>
      </c>
      <c r="G52" s="1" t="s">
        <v>722</v>
      </c>
      <c r="H52" s="1" t="s">
        <v>569</v>
      </c>
      <c r="I52" s="1" t="s">
        <v>558</v>
      </c>
      <c r="J52" s="1" t="s">
        <v>559</v>
      </c>
      <c r="K52" s="1" t="s">
        <v>723</v>
      </c>
      <c r="L52" s="1" t="s">
        <v>722</v>
      </c>
      <c r="M52" s="1" t="s">
        <v>560</v>
      </c>
      <c r="N52" s="1"/>
      <c r="O52">
        <v>12</v>
      </c>
      <c r="P52" s="1" t="s">
        <v>570</v>
      </c>
      <c r="Q52" s="1" t="s">
        <v>724</v>
      </c>
      <c r="R52" s="2"/>
      <c r="S52" s="1"/>
      <c r="T52" s="1">
        <v>27</v>
      </c>
    </row>
    <row r="53" spans="1:20" x14ac:dyDescent="0.25">
      <c r="A53" s="1" t="s">
        <v>725</v>
      </c>
      <c r="B53" s="1" t="s">
        <v>609</v>
      </c>
      <c r="C53" s="1" t="s">
        <v>610</v>
      </c>
      <c r="D53" s="1" t="s">
        <v>610</v>
      </c>
      <c r="E53" s="1" t="s">
        <v>721</v>
      </c>
      <c r="F53" s="1" t="s">
        <v>722</v>
      </c>
      <c r="G53" s="1" t="s">
        <v>722</v>
      </c>
      <c r="H53" s="1" t="s">
        <v>569</v>
      </c>
      <c r="I53" s="1" t="s">
        <v>558</v>
      </c>
      <c r="J53" s="1" t="s">
        <v>559</v>
      </c>
      <c r="K53" s="1" t="s">
        <v>723</v>
      </c>
      <c r="L53" s="1" t="s">
        <v>722</v>
      </c>
      <c r="M53" s="1" t="s">
        <v>560</v>
      </c>
      <c r="N53" s="1"/>
      <c r="O53">
        <v>16</v>
      </c>
      <c r="P53" s="1" t="s">
        <v>570</v>
      </c>
      <c r="Q53" s="1" t="s">
        <v>726</v>
      </c>
      <c r="R53" s="2"/>
      <c r="S53" s="1"/>
      <c r="T53" s="1">
        <v>27</v>
      </c>
    </row>
    <row r="54" spans="1:20" x14ac:dyDescent="0.25">
      <c r="A54" s="1" t="s">
        <v>727</v>
      </c>
      <c r="B54" s="1" t="s">
        <v>609</v>
      </c>
      <c r="C54" s="1" t="s">
        <v>610</v>
      </c>
      <c r="D54" s="1" t="s">
        <v>610</v>
      </c>
      <c r="E54" s="1" t="s">
        <v>721</v>
      </c>
      <c r="F54" s="1" t="s">
        <v>722</v>
      </c>
      <c r="G54" s="1" t="s">
        <v>722</v>
      </c>
      <c r="H54" s="1" t="s">
        <v>569</v>
      </c>
      <c r="I54" s="1" t="s">
        <v>558</v>
      </c>
      <c r="J54" s="1" t="s">
        <v>559</v>
      </c>
      <c r="K54" s="1" t="s">
        <v>723</v>
      </c>
      <c r="L54" s="1" t="s">
        <v>722</v>
      </c>
      <c r="M54" s="1" t="s">
        <v>560</v>
      </c>
      <c r="N54" s="1"/>
      <c r="O54">
        <v>24</v>
      </c>
      <c r="P54" s="1" t="s">
        <v>570</v>
      </c>
      <c r="Q54" s="1" t="s">
        <v>728</v>
      </c>
      <c r="R54" s="2"/>
      <c r="S54" s="1"/>
      <c r="T54" s="1">
        <v>27</v>
      </c>
    </row>
    <row r="55" spans="1:20" x14ac:dyDescent="0.25">
      <c r="A55" s="1" t="s">
        <v>729</v>
      </c>
      <c r="B55" s="1" t="s">
        <v>609</v>
      </c>
      <c r="C55" s="1" t="s">
        <v>610</v>
      </c>
      <c r="D55" s="1" t="s">
        <v>610</v>
      </c>
      <c r="E55" s="1" t="s">
        <v>721</v>
      </c>
      <c r="F55" s="1" t="s">
        <v>722</v>
      </c>
      <c r="G55" s="1" t="s">
        <v>722</v>
      </c>
      <c r="H55" s="1" t="s">
        <v>569</v>
      </c>
      <c r="I55" s="1" t="s">
        <v>558</v>
      </c>
      <c r="J55" s="1" t="s">
        <v>559</v>
      </c>
      <c r="K55" s="1" t="s">
        <v>723</v>
      </c>
      <c r="L55" s="1" t="s">
        <v>722</v>
      </c>
      <c r="M55" s="1" t="s">
        <v>560</v>
      </c>
      <c r="N55" s="1"/>
      <c r="O55">
        <v>8</v>
      </c>
      <c r="P55" s="1" t="s">
        <v>570</v>
      </c>
      <c r="Q55" s="1" t="s">
        <v>730</v>
      </c>
      <c r="R55" s="2"/>
      <c r="S55" s="1"/>
      <c r="T55" s="1">
        <v>27</v>
      </c>
    </row>
    <row r="56" spans="1:20" x14ac:dyDescent="0.25">
      <c r="A56" s="1" t="s">
        <v>731</v>
      </c>
      <c r="B56" s="1" t="s">
        <v>609</v>
      </c>
      <c r="C56" s="1" t="s">
        <v>610</v>
      </c>
      <c r="D56" s="1" t="s">
        <v>610</v>
      </c>
      <c r="E56" s="1" t="s">
        <v>732</v>
      </c>
      <c r="F56" s="1" t="s">
        <v>733</v>
      </c>
      <c r="G56" s="1" t="s">
        <v>733</v>
      </c>
      <c r="H56" s="1" t="s">
        <v>569</v>
      </c>
      <c r="I56" s="1" t="s">
        <v>558</v>
      </c>
      <c r="J56" s="1" t="s">
        <v>559</v>
      </c>
      <c r="K56" s="1" t="s">
        <v>723</v>
      </c>
      <c r="L56" s="1" t="s">
        <v>722</v>
      </c>
      <c r="M56" s="1" t="s">
        <v>734</v>
      </c>
      <c r="N56" s="1" t="s">
        <v>735</v>
      </c>
      <c r="O56">
        <v>12</v>
      </c>
      <c r="P56" s="1" t="s">
        <v>570</v>
      </c>
      <c r="Q56" s="1" t="s">
        <v>736</v>
      </c>
      <c r="R56" s="2"/>
      <c r="S56" s="1"/>
      <c r="T56" s="1">
        <v>27</v>
      </c>
    </row>
    <row r="57" spans="1:20" x14ac:dyDescent="0.25">
      <c r="A57" s="1" t="s">
        <v>737</v>
      </c>
      <c r="B57" s="1" t="s">
        <v>609</v>
      </c>
      <c r="C57" s="1" t="s">
        <v>610</v>
      </c>
      <c r="D57" s="1" t="s">
        <v>610</v>
      </c>
      <c r="E57" s="1" t="s">
        <v>732</v>
      </c>
      <c r="F57" s="1" t="s">
        <v>733</v>
      </c>
      <c r="G57" s="1" t="s">
        <v>733</v>
      </c>
      <c r="H57" s="1" t="s">
        <v>569</v>
      </c>
      <c r="I57" s="1" t="s">
        <v>558</v>
      </c>
      <c r="J57" s="1" t="s">
        <v>559</v>
      </c>
      <c r="K57" s="1" t="s">
        <v>723</v>
      </c>
      <c r="L57" s="1" t="s">
        <v>722</v>
      </c>
      <c r="M57" s="1" t="s">
        <v>734</v>
      </c>
      <c r="N57" s="1" t="s">
        <v>735</v>
      </c>
      <c r="O57">
        <v>16</v>
      </c>
      <c r="P57" s="1" t="s">
        <v>570</v>
      </c>
      <c r="Q57" s="1" t="s">
        <v>738</v>
      </c>
      <c r="R57" s="2"/>
      <c r="S57" s="1"/>
      <c r="T57" s="1">
        <v>27</v>
      </c>
    </row>
    <row r="58" spans="1:20" x14ac:dyDescent="0.25">
      <c r="A58" s="1" t="s">
        <v>739</v>
      </c>
      <c r="B58" s="1" t="s">
        <v>609</v>
      </c>
      <c r="C58" s="1" t="s">
        <v>610</v>
      </c>
      <c r="D58" s="1" t="s">
        <v>610</v>
      </c>
      <c r="E58" s="1" t="s">
        <v>732</v>
      </c>
      <c r="F58" s="1" t="s">
        <v>733</v>
      </c>
      <c r="G58" s="1" t="s">
        <v>733</v>
      </c>
      <c r="H58" s="1" t="s">
        <v>569</v>
      </c>
      <c r="I58" s="1" t="s">
        <v>558</v>
      </c>
      <c r="J58" s="1" t="s">
        <v>559</v>
      </c>
      <c r="K58" s="1" t="s">
        <v>723</v>
      </c>
      <c r="L58" s="1" t="s">
        <v>722</v>
      </c>
      <c r="M58" s="1" t="s">
        <v>734</v>
      </c>
      <c r="N58" s="1" t="s">
        <v>735</v>
      </c>
      <c r="O58">
        <v>24</v>
      </c>
      <c r="P58" s="1" t="s">
        <v>570</v>
      </c>
      <c r="Q58" s="1" t="s">
        <v>740</v>
      </c>
      <c r="R58" s="2"/>
      <c r="S58" s="1"/>
      <c r="T58" s="1">
        <v>27</v>
      </c>
    </row>
    <row r="59" spans="1:20" x14ac:dyDescent="0.25">
      <c r="A59" s="1" t="s">
        <v>741</v>
      </c>
      <c r="B59" s="1" t="s">
        <v>609</v>
      </c>
      <c r="C59" s="1" t="s">
        <v>610</v>
      </c>
      <c r="D59" s="1" t="s">
        <v>610</v>
      </c>
      <c r="E59" s="1" t="s">
        <v>732</v>
      </c>
      <c r="F59" s="1" t="s">
        <v>733</v>
      </c>
      <c r="G59" s="1" t="s">
        <v>733</v>
      </c>
      <c r="H59" s="1" t="s">
        <v>569</v>
      </c>
      <c r="I59" s="1" t="s">
        <v>558</v>
      </c>
      <c r="J59" s="1" t="s">
        <v>559</v>
      </c>
      <c r="K59" s="1" t="s">
        <v>723</v>
      </c>
      <c r="L59" s="1" t="s">
        <v>722</v>
      </c>
      <c r="M59" s="1" t="s">
        <v>734</v>
      </c>
      <c r="N59" s="1" t="s">
        <v>735</v>
      </c>
      <c r="O59">
        <v>8</v>
      </c>
      <c r="P59" s="1" t="s">
        <v>570</v>
      </c>
      <c r="Q59" s="1" t="s">
        <v>742</v>
      </c>
      <c r="R59" s="2"/>
      <c r="S59" s="1"/>
      <c r="T59" s="1">
        <v>27</v>
      </c>
    </row>
    <row r="60" spans="1:20" x14ac:dyDescent="0.25">
      <c r="A60" s="1" t="s">
        <v>743</v>
      </c>
      <c r="B60" s="1" t="s">
        <v>609</v>
      </c>
      <c r="C60" s="1" t="s">
        <v>610</v>
      </c>
      <c r="D60" s="1" t="s">
        <v>610</v>
      </c>
      <c r="E60" s="1" t="s">
        <v>744</v>
      </c>
      <c r="F60" s="1" t="s">
        <v>745</v>
      </c>
      <c r="G60" s="1" t="s">
        <v>745</v>
      </c>
      <c r="H60" s="1" t="s">
        <v>569</v>
      </c>
      <c r="I60" s="1" t="s">
        <v>558</v>
      </c>
      <c r="J60" s="1" t="s">
        <v>559</v>
      </c>
      <c r="K60" s="1" t="s">
        <v>723</v>
      </c>
      <c r="L60" s="1" t="s">
        <v>722</v>
      </c>
      <c r="M60" s="1" t="s">
        <v>746</v>
      </c>
      <c r="N60" s="1" t="s">
        <v>747</v>
      </c>
      <c r="O60">
        <v>12</v>
      </c>
      <c r="P60" s="1" t="s">
        <v>570</v>
      </c>
      <c r="Q60" s="1" t="s">
        <v>748</v>
      </c>
      <c r="R60" s="2"/>
      <c r="S60" s="1"/>
      <c r="T60" s="1">
        <v>27</v>
      </c>
    </row>
    <row r="61" spans="1:20" x14ac:dyDescent="0.25">
      <c r="A61" s="1" t="s">
        <v>749</v>
      </c>
      <c r="B61" s="1" t="s">
        <v>609</v>
      </c>
      <c r="C61" s="1" t="s">
        <v>610</v>
      </c>
      <c r="D61" s="1" t="s">
        <v>610</v>
      </c>
      <c r="E61" s="1" t="s">
        <v>744</v>
      </c>
      <c r="F61" s="1" t="s">
        <v>745</v>
      </c>
      <c r="G61" s="1" t="s">
        <v>745</v>
      </c>
      <c r="H61" s="1" t="s">
        <v>569</v>
      </c>
      <c r="I61" s="1" t="s">
        <v>558</v>
      </c>
      <c r="J61" s="1" t="s">
        <v>559</v>
      </c>
      <c r="K61" s="1" t="s">
        <v>723</v>
      </c>
      <c r="L61" s="1" t="s">
        <v>722</v>
      </c>
      <c r="M61" s="1" t="s">
        <v>746</v>
      </c>
      <c r="N61" s="1" t="s">
        <v>747</v>
      </c>
      <c r="O61">
        <v>16</v>
      </c>
      <c r="P61" s="1" t="s">
        <v>570</v>
      </c>
      <c r="Q61" s="1" t="s">
        <v>750</v>
      </c>
      <c r="R61" s="2"/>
      <c r="S61" s="1"/>
      <c r="T61" s="1">
        <v>27</v>
      </c>
    </row>
    <row r="62" spans="1:20" x14ac:dyDescent="0.25">
      <c r="A62" s="1" t="s">
        <v>751</v>
      </c>
      <c r="B62" s="1" t="s">
        <v>609</v>
      </c>
      <c r="C62" s="1" t="s">
        <v>610</v>
      </c>
      <c r="D62" s="1" t="s">
        <v>610</v>
      </c>
      <c r="E62" s="1" t="s">
        <v>744</v>
      </c>
      <c r="F62" s="1" t="s">
        <v>745</v>
      </c>
      <c r="G62" s="1" t="s">
        <v>745</v>
      </c>
      <c r="H62" s="1" t="s">
        <v>569</v>
      </c>
      <c r="I62" s="1" t="s">
        <v>558</v>
      </c>
      <c r="J62" s="1" t="s">
        <v>559</v>
      </c>
      <c r="K62" s="1" t="s">
        <v>723</v>
      </c>
      <c r="L62" s="1" t="s">
        <v>722</v>
      </c>
      <c r="M62" s="1" t="s">
        <v>746</v>
      </c>
      <c r="N62" s="1" t="s">
        <v>747</v>
      </c>
      <c r="O62">
        <v>24</v>
      </c>
      <c r="P62" s="1" t="s">
        <v>570</v>
      </c>
      <c r="Q62" s="1" t="s">
        <v>752</v>
      </c>
      <c r="R62" s="2"/>
      <c r="S62" s="1"/>
      <c r="T62" s="1">
        <v>27</v>
      </c>
    </row>
    <row r="63" spans="1:20" x14ac:dyDescent="0.25">
      <c r="A63" s="1" t="s">
        <v>753</v>
      </c>
      <c r="B63" s="1" t="s">
        <v>609</v>
      </c>
      <c r="C63" s="1" t="s">
        <v>610</v>
      </c>
      <c r="D63" s="1" t="s">
        <v>610</v>
      </c>
      <c r="E63" s="1" t="s">
        <v>744</v>
      </c>
      <c r="F63" s="1" t="s">
        <v>745</v>
      </c>
      <c r="G63" s="1" t="s">
        <v>745</v>
      </c>
      <c r="H63" s="1" t="s">
        <v>569</v>
      </c>
      <c r="I63" s="1" t="s">
        <v>558</v>
      </c>
      <c r="J63" s="1" t="s">
        <v>559</v>
      </c>
      <c r="K63" s="1" t="s">
        <v>723</v>
      </c>
      <c r="L63" s="1" t="s">
        <v>722</v>
      </c>
      <c r="M63" s="1" t="s">
        <v>746</v>
      </c>
      <c r="N63" s="1" t="s">
        <v>747</v>
      </c>
      <c r="O63">
        <v>8</v>
      </c>
      <c r="P63" s="1" t="s">
        <v>570</v>
      </c>
      <c r="Q63" s="1" t="s">
        <v>754</v>
      </c>
      <c r="R63" s="2"/>
      <c r="S63" s="1"/>
      <c r="T63" s="1">
        <v>27</v>
      </c>
    </row>
    <row r="64" spans="1:20" x14ac:dyDescent="0.25">
      <c r="A64" s="1" t="s">
        <v>755</v>
      </c>
      <c r="B64" s="1" t="s">
        <v>609</v>
      </c>
      <c r="C64" s="1" t="s">
        <v>610</v>
      </c>
      <c r="D64" s="1" t="s">
        <v>610</v>
      </c>
      <c r="E64" s="1" t="s">
        <v>756</v>
      </c>
      <c r="F64" s="1" t="s">
        <v>757</v>
      </c>
      <c r="G64" s="1" t="s">
        <v>758</v>
      </c>
      <c r="H64" s="1" t="s">
        <v>569</v>
      </c>
      <c r="I64" s="1" t="s">
        <v>558</v>
      </c>
      <c r="J64" s="1" t="s">
        <v>559</v>
      </c>
      <c r="K64" s="1" t="s">
        <v>723</v>
      </c>
      <c r="L64" s="1" t="s">
        <v>722</v>
      </c>
      <c r="M64" s="1" t="s">
        <v>756</v>
      </c>
      <c r="N64" s="1" t="s">
        <v>757</v>
      </c>
      <c r="O64">
        <v>12</v>
      </c>
      <c r="P64" s="1" t="s">
        <v>570</v>
      </c>
      <c r="Q64" s="1" t="s">
        <v>759</v>
      </c>
      <c r="R64" s="2"/>
      <c r="S64" s="1"/>
      <c r="T64" s="1">
        <v>27</v>
      </c>
    </row>
    <row r="65" spans="1:20" x14ac:dyDescent="0.25">
      <c r="A65" s="1" t="s">
        <v>760</v>
      </c>
      <c r="B65" s="1" t="s">
        <v>609</v>
      </c>
      <c r="C65" s="1" t="s">
        <v>610</v>
      </c>
      <c r="D65" s="1" t="s">
        <v>610</v>
      </c>
      <c r="E65" s="1" t="s">
        <v>756</v>
      </c>
      <c r="F65" s="1" t="s">
        <v>757</v>
      </c>
      <c r="G65" s="1" t="s">
        <v>758</v>
      </c>
      <c r="H65" s="1" t="s">
        <v>569</v>
      </c>
      <c r="I65" s="1" t="s">
        <v>558</v>
      </c>
      <c r="J65" s="1" t="s">
        <v>559</v>
      </c>
      <c r="K65" s="1" t="s">
        <v>723</v>
      </c>
      <c r="L65" s="1" t="s">
        <v>722</v>
      </c>
      <c r="M65" s="1" t="s">
        <v>756</v>
      </c>
      <c r="N65" s="1" t="s">
        <v>757</v>
      </c>
      <c r="O65">
        <v>16</v>
      </c>
      <c r="P65" s="1" t="s">
        <v>570</v>
      </c>
      <c r="Q65" s="1" t="s">
        <v>761</v>
      </c>
      <c r="R65" s="2"/>
      <c r="S65" s="1"/>
      <c r="T65" s="1">
        <v>27</v>
      </c>
    </row>
    <row r="66" spans="1:20" x14ac:dyDescent="0.25">
      <c r="A66" s="1" t="s">
        <v>762</v>
      </c>
      <c r="B66" s="1" t="s">
        <v>609</v>
      </c>
      <c r="C66" s="1" t="s">
        <v>610</v>
      </c>
      <c r="D66" s="1" t="s">
        <v>610</v>
      </c>
      <c r="E66" s="1" t="s">
        <v>756</v>
      </c>
      <c r="F66" s="1" t="s">
        <v>757</v>
      </c>
      <c r="G66" s="1" t="s">
        <v>758</v>
      </c>
      <c r="H66" s="1" t="s">
        <v>569</v>
      </c>
      <c r="I66" s="1" t="s">
        <v>558</v>
      </c>
      <c r="J66" s="1" t="s">
        <v>559</v>
      </c>
      <c r="K66" s="1" t="s">
        <v>723</v>
      </c>
      <c r="L66" s="1" t="s">
        <v>722</v>
      </c>
      <c r="M66" s="1" t="s">
        <v>756</v>
      </c>
      <c r="N66" s="1" t="s">
        <v>757</v>
      </c>
      <c r="O66">
        <v>24</v>
      </c>
      <c r="P66" s="1" t="s">
        <v>570</v>
      </c>
      <c r="Q66" s="1" t="s">
        <v>763</v>
      </c>
      <c r="R66" s="2"/>
      <c r="S66" s="1"/>
      <c r="T66" s="1">
        <v>27</v>
      </c>
    </row>
    <row r="67" spans="1:20" x14ac:dyDescent="0.25">
      <c r="A67" s="1" t="s">
        <v>764</v>
      </c>
      <c r="B67" s="1" t="s">
        <v>609</v>
      </c>
      <c r="C67" s="1" t="s">
        <v>610</v>
      </c>
      <c r="D67" s="1" t="s">
        <v>610</v>
      </c>
      <c r="E67" s="1" t="s">
        <v>756</v>
      </c>
      <c r="F67" s="1" t="s">
        <v>757</v>
      </c>
      <c r="G67" s="1" t="s">
        <v>758</v>
      </c>
      <c r="H67" s="1" t="s">
        <v>569</v>
      </c>
      <c r="I67" s="1" t="s">
        <v>558</v>
      </c>
      <c r="J67" s="1" t="s">
        <v>559</v>
      </c>
      <c r="K67" s="1" t="s">
        <v>723</v>
      </c>
      <c r="L67" s="1" t="s">
        <v>722</v>
      </c>
      <c r="M67" s="1" t="s">
        <v>756</v>
      </c>
      <c r="N67" s="1" t="s">
        <v>757</v>
      </c>
      <c r="O67">
        <v>8</v>
      </c>
      <c r="P67" s="1" t="s">
        <v>570</v>
      </c>
      <c r="Q67" s="1" t="s">
        <v>765</v>
      </c>
      <c r="R67" s="2"/>
      <c r="S67" s="1"/>
      <c r="T67" s="1">
        <v>27</v>
      </c>
    </row>
    <row r="68" spans="1:20" x14ac:dyDescent="0.25">
      <c r="A68" s="1" t="s">
        <v>766</v>
      </c>
      <c r="B68" s="1" t="s">
        <v>609</v>
      </c>
      <c r="C68" s="1" t="s">
        <v>610</v>
      </c>
      <c r="D68" s="1" t="s">
        <v>610</v>
      </c>
      <c r="E68" s="1" t="s">
        <v>767</v>
      </c>
      <c r="F68" s="1" t="s">
        <v>768</v>
      </c>
      <c r="G68" s="1" t="s">
        <v>769</v>
      </c>
      <c r="H68" s="1" t="s">
        <v>569</v>
      </c>
      <c r="I68" s="1" t="s">
        <v>558</v>
      </c>
      <c r="J68" s="1" t="s">
        <v>559</v>
      </c>
      <c r="K68" s="1" t="s">
        <v>723</v>
      </c>
      <c r="L68" s="1" t="s">
        <v>722</v>
      </c>
      <c r="M68" s="1" t="s">
        <v>767</v>
      </c>
      <c r="N68" s="1" t="s">
        <v>768</v>
      </c>
      <c r="O68">
        <v>12</v>
      </c>
      <c r="P68" s="1" t="s">
        <v>570</v>
      </c>
      <c r="Q68" s="1" t="s">
        <v>770</v>
      </c>
      <c r="R68" s="2"/>
      <c r="S68" s="1"/>
      <c r="T68" s="1">
        <v>27</v>
      </c>
    </row>
    <row r="69" spans="1:20" x14ac:dyDescent="0.25">
      <c r="A69" s="1" t="s">
        <v>771</v>
      </c>
      <c r="B69" s="1" t="s">
        <v>609</v>
      </c>
      <c r="C69" s="1" t="s">
        <v>610</v>
      </c>
      <c r="D69" s="1" t="s">
        <v>610</v>
      </c>
      <c r="E69" s="1" t="s">
        <v>767</v>
      </c>
      <c r="F69" s="1" t="s">
        <v>768</v>
      </c>
      <c r="G69" s="1" t="s">
        <v>769</v>
      </c>
      <c r="H69" s="1" t="s">
        <v>569</v>
      </c>
      <c r="I69" s="1" t="s">
        <v>558</v>
      </c>
      <c r="J69" s="1" t="s">
        <v>559</v>
      </c>
      <c r="K69" s="1" t="s">
        <v>723</v>
      </c>
      <c r="L69" s="1" t="s">
        <v>722</v>
      </c>
      <c r="M69" s="1" t="s">
        <v>767</v>
      </c>
      <c r="N69" s="1" t="s">
        <v>768</v>
      </c>
      <c r="O69">
        <v>16</v>
      </c>
      <c r="P69" s="1" t="s">
        <v>570</v>
      </c>
      <c r="Q69" s="1" t="s">
        <v>772</v>
      </c>
      <c r="R69" s="2"/>
      <c r="S69" s="1"/>
      <c r="T69" s="1">
        <v>27</v>
      </c>
    </row>
    <row r="70" spans="1:20" x14ac:dyDescent="0.25">
      <c r="A70" s="1" t="s">
        <v>773</v>
      </c>
      <c r="B70" s="1" t="s">
        <v>609</v>
      </c>
      <c r="C70" s="1" t="s">
        <v>610</v>
      </c>
      <c r="D70" s="1" t="s">
        <v>610</v>
      </c>
      <c r="E70" s="1" t="s">
        <v>767</v>
      </c>
      <c r="F70" s="1" t="s">
        <v>768</v>
      </c>
      <c r="G70" s="1" t="s">
        <v>769</v>
      </c>
      <c r="H70" s="1" t="s">
        <v>569</v>
      </c>
      <c r="I70" s="1" t="s">
        <v>558</v>
      </c>
      <c r="J70" s="1" t="s">
        <v>559</v>
      </c>
      <c r="K70" s="1" t="s">
        <v>723</v>
      </c>
      <c r="L70" s="1" t="s">
        <v>722</v>
      </c>
      <c r="M70" s="1" t="s">
        <v>767</v>
      </c>
      <c r="N70" s="1" t="s">
        <v>768</v>
      </c>
      <c r="O70">
        <v>24</v>
      </c>
      <c r="P70" s="1" t="s">
        <v>570</v>
      </c>
      <c r="Q70" s="1" t="s">
        <v>774</v>
      </c>
      <c r="R70" s="2"/>
      <c r="S70" s="1"/>
      <c r="T70" s="1">
        <v>27</v>
      </c>
    </row>
    <row r="71" spans="1:20" x14ac:dyDescent="0.25">
      <c r="A71" s="1" t="s">
        <v>775</v>
      </c>
      <c r="B71" s="1" t="s">
        <v>609</v>
      </c>
      <c r="C71" s="1" t="s">
        <v>610</v>
      </c>
      <c r="D71" s="1" t="s">
        <v>610</v>
      </c>
      <c r="E71" s="1" t="s">
        <v>767</v>
      </c>
      <c r="F71" s="1" t="s">
        <v>768</v>
      </c>
      <c r="G71" s="1" t="s">
        <v>769</v>
      </c>
      <c r="H71" s="1" t="s">
        <v>569</v>
      </c>
      <c r="I71" s="1" t="s">
        <v>558</v>
      </c>
      <c r="J71" s="1" t="s">
        <v>559</v>
      </c>
      <c r="K71" s="1" t="s">
        <v>723</v>
      </c>
      <c r="L71" s="1" t="s">
        <v>722</v>
      </c>
      <c r="M71" s="1" t="s">
        <v>767</v>
      </c>
      <c r="N71" s="1" t="s">
        <v>768</v>
      </c>
      <c r="O71">
        <v>8</v>
      </c>
      <c r="P71" s="1" t="s">
        <v>570</v>
      </c>
      <c r="Q71" s="1" t="s">
        <v>776</v>
      </c>
      <c r="R71" s="2"/>
      <c r="S71" s="1"/>
      <c r="T71" s="1">
        <v>27</v>
      </c>
    </row>
    <row r="72" spans="1:20" x14ac:dyDescent="0.25">
      <c r="A72" s="1" t="s">
        <v>777</v>
      </c>
      <c r="B72" s="1" t="s">
        <v>609</v>
      </c>
      <c r="C72" s="1" t="s">
        <v>709</v>
      </c>
      <c r="D72" s="1" t="s">
        <v>610</v>
      </c>
      <c r="E72" s="1" t="s">
        <v>778</v>
      </c>
      <c r="F72" s="1" t="s">
        <v>779</v>
      </c>
      <c r="G72" s="1" t="s">
        <v>779</v>
      </c>
      <c r="H72" s="1" t="s">
        <v>569</v>
      </c>
      <c r="I72" s="1" t="s">
        <v>558</v>
      </c>
      <c r="J72" s="1" t="s">
        <v>559</v>
      </c>
      <c r="K72" s="1" t="s">
        <v>778</v>
      </c>
      <c r="L72" s="1" t="s">
        <v>779</v>
      </c>
      <c r="M72" s="1" t="s">
        <v>560</v>
      </c>
      <c r="N72" s="1"/>
      <c r="O72">
        <v>12</v>
      </c>
      <c r="P72" s="1" t="s">
        <v>570</v>
      </c>
      <c r="Q72" s="1" t="s">
        <v>780</v>
      </c>
      <c r="R72" s="2"/>
      <c r="S72" s="1"/>
      <c r="T72" s="1">
        <v>27</v>
      </c>
    </row>
    <row r="73" spans="1:20" x14ac:dyDescent="0.25">
      <c r="A73" s="1" t="s">
        <v>781</v>
      </c>
      <c r="B73" s="1" t="s">
        <v>609</v>
      </c>
      <c r="C73" s="1" t="s">
        <v>709</v>
      </c>
      <c r="D73" s="1" t="s">
        <v>610</v>
      </c>
      <c r="E73" s="1" t="s">
        <v>778</v>
      </c>
      <c r="F73" s="1" t="s">
        <v>779</v>
      </c>
      <c r="G73" s="1" t="s">
        <v>779</v>
      </c>
      <c r="H73" s="1" t="s">
        <v>569</v>
      </c>
      <c r="I73" s="1" t="s">
        <v>558</v>
      </c>
      <c r="J73" s="1" t="s">
        <v>559</v>
      </c>
      <c r="K73" s="1" t="s">
        <v>778</v>
      </c>
      <c r="L73" s="1" t="s">
        <v>779</v>
      </c>
      <c r="M73" s="1" t="s">
        <v>560</v>
      </c>
      <c r="N73" s="1"/>
      <c r="O73">
        <v>24</v>
      </c>
      <c r="P73" s="1" t="s">
        <v>570</v>
      </c>
      <c r="Q73" s="1" t="s">
        <v>782</v>
      </c>
      <c r="R73" s="2"/>
      <c r="S73" s="1"/>
      <c r="T73" s="1">
        <v>27</v>
      </c>
    </row>
    <row r="74" spans="1:20" x14ac:dyDescent="0.25">
      <c r="A74" s="1" t="s">
        <v>783</v>
      </c>
      <c r="B74" s="1" t="s">
        <v>609</v>
      </c>
      <c r="C74" s="1" t="s">
        <v>709</v>
      </c>
      <c r="D74" s="1" t="s">
        <v>610</v>
      </c>
      <c r="E74" s="1" t="s">
        <v>778</v>
      </c>
      <c r="F74" s="1" t="s">
        <v>779</v>
      </c>
      <c r="G74" s="1" t="s">
        <v>779</v>
      </c>
      <c r="H74" s="1" t="s">
        <v>569</v>
      </c>
      <c r="I74" s="1" t="s">
        <v>558</v>
      </c>
      <c r="J74" s="1" t="s">
        <v>559</v>
      </c>
      <c r="K74" s="1" t="s">
        <v>778</v>
      </c>
      <c r="L74" s="1" t="s">
        <v>779</v>
      </c>
      <c r="M74" s="1" t="s">
        <v>560</v>
      </c>
      <c r="N74" s="1"/>
      <c r="O74">
        <v>36</v>
      </c>
      <c r="P74" s="1" t="s">
        <v>570</v>
      </c>
      <c r="Q74" s="1" t="s">
        <v>784</v>
      </c>
      <c r="R74" s="2"/>
      <c r="S74" s="1"/>
      <c r="T74" s="1">
        <v>27</v>
      </c>
    </row>
    <row r="75" spans="1:20" x14ac:dyDescent="0.25">
      <c r="A75" s="1" t="s">
        <v>785</v>
      </c>
      <c r="B75" s="1" t="s">
        <v>609</v>
      </c>
      <c r="C75" s="1" t="s">
        <v>709</v>
      </c>
      <c r="D75" s="1" t="s">
        <v>610</v>
      </c>
      <c r="E75" s="1" t="s">
        <v>778</v>
      </c>
      <c r="F75" s="1" t="s">
        <v>779</v>
      </c>
      <c r="G75" s="1" t="s">
        <v>779</v>
      </c>
      <c r="H75" s="1" t="s">
        <v>569</v>
      </c>
      <c r="I75" s="1" t="s">
        <v>558</v>
      </c>
      <c r="J75" s="1" t="s">
        <v>559</v>
      </c>
      <c r="K75" s="1" t="s">
        <v>778</v>
      </c>
      <c r="L75" s="1" t="s">
        <v>779</v>
      </c>
      <c r="M75" s="1" t="s">
        <v>560</v>
      </c>
      <c r="N75" s="1"/>
      <c r="O75">
        <v>48</v>
      </c>
      <c r="P75" s="1" t="s">
        <v>570</v>
      </c>
      <c r="Q75" s="1" t="s">
        <v>786</v>
      </c>
      <c r="R75" s="2"/>
      <c r="S75" s="1"/>
      <c r="T75" s="1">
        <v>27</v>
      </c>
    </row>
    <row r="76" spans="1:20" x14ac:dyDescent="0.25">
      <c r="A76" s="1" t="s">
        <v>787</v>
      </c>
      <c r="B76" s="1" t="s">
        <v>609</v>
      </c>
      <c r="C76" s="1" t="s">
        <v>610</v>
      </c>
      <c r="D76" s="1" t="s">
        <v>610</v>
      </c>
      <c r="E76" s="1" t="s">
        <v>788</v>
      </c>
      <c r="F76" s="1" t="s">
        <v>789</v>
      </c>
      <c r="G76" s="1" t="s">
        <v>789</v>
      </c>
      <c r="H76" s="1" t="s">
        <v>569</v>
      </c>
      <c r="I76" s="1" t="s">
        <v>558</v>
      </c>
      <c r="J76" s="1" t="s">
        <v>559</v>
      </c>
      <c r="K76" s="1" t="s">
        <v>788</v>
      </c>
      <c r="L76" s="1" t="s">
        <v>789</v>
      </c>
      <c r="M76" s="1" t="s">
        <v>560</v>
      </c>
      <c r="N76" s="1"/>
      <c r="O76">
        <v>12</v>
      </c>
      <c r="P76" s="1" t="s">
        <v>570</v>
      </c>
      <c r="Q76" s="1" t="s">
        <v>790</v>
      </c>
      <c r="R76" s="2"/>
      <c r="S76" s="1"/>
      <c r="T76" s="1">
        <v>20</v>
      </c>
    </row>
    <row r="77" spans="1:20" x14ac:dyDescent="0.25">
      <c r="A77" s="1" t="s">
        <v>791</v>
      </c>
      <c r="B77" s="1" t="s">
        <v>609</v>
      </c>
      <c r="C77" s="1" t="s">
        <v>610</v>
      </c>
      <c r="D77" s="1" t="s">
        <v>610</v>
      </c>
      <c r="E77" s="1" t="s">
        <v>788</v>
      </c>
      <c r="F77" s="1" t="s">
        <v>789</v>
      </c>
      <c r="G77" s="1" t="s">
        <v>789</v>
      </c>
      <c r="H77" s="1" t="s">
        <v>569</v>
      </c>
      <c r="I77" s="1" t="s">
        <v>558</v>
      </c>
      <c r="J77" s="1" t="s">
        <v>559</v>
      </c>
      <c r="K77" s="1" t="s">
        <v>788</v>
      </c>
      <c r="L77" s="1" t="s">
        <v>789</v>
      </c>
      <c r="M77" s="1" t="s">
        <v>560</v>
      </c>
      <c r="N77" s="1"/>
      <c r="O77">
        <v>16</v>
      </c>
      <c r="P77" s="1" t="s">
        <v>570</v>
      </c>
      <c r="Q77" s="1" t="s">
        <v>792</v>
      </c>
      <c r="R77" s="2"/>
      <c r="S77" s="1"/>
      <c r="T77" s="1">
        <v>20</v>
      </c>
    </row>
    <row r="78" spans="1:20" x14ac:dyDescent="0.25">
      <c r="A78" s="1" t="s">
        <v>793</v>
      </c>
      <c r="B78" s="1" t="s">
        <v>609</v>
      </c>
      <c r="C78" s="1" t="s">
        <v>610</v>
      </c>
      <c r="D78" s="1" t="s">
        <v>610</v>
      </c>
      <c r="E78" s="1" t="s">
        <v>788</v>
      </c>
      <c r="F78" s="1" t="s">
        <v>789</v>
      </c>
      <c r="G78" s="1" t="s">
        <v>789</v>
      </c>
      <c r="H78" s="1" t="s">
        <v>569</v>
      </c>
      <c r="I78" s="1" t="s">
        <v>558</v>
      </c>
      <c r="J78" s="1" t="s">
        <v>559</v>
      </c>
      <c r="K78" s="1" t="s">
        <v>788</v>
      </c>
      <c r="L78" s="1" t="s">
        <v>789</v>
      </c>
      <c r="M78" s="1" t="s">
        <v>560</v>
      </c>
      <c r="N78" s="1"/>
      <c r="O78">
        <v>20</v>
      </c>
      <c r="P78" s="1" t="s">
        <v>570</v>
      </c>
      <c r="Q78" s="1" t="s">
        <v>794</v>
      </c>
      <c r="R78" s="2"/>
      <c r="S78" s="1"/>
      <c r="T78" s="1">
        <v>20</v>
      </c>
    </row>
    <row r="79" spans="1:20" x14ac:dyDescent="0.25">
      <c r="A79" s="1" t="s">
        <v>795</v>
      </c>
      <c r="B79" s="1" t="s">
        <v>609</v>
      </c>
      <c r="C79" s="1" t="s">
        <v>610</v>
      </c>
      <c r="D79" s="1" t="s">
        <v>610</v>
      </c>
      <c r="E79" s="1" t="s">
        <v>788</v>
      </c>
      <c r="F79" s="1" t="s">
        <v>789</v>
      </c>
      <c r="G79" s="1" t="s">
        <v>789</v>
      </c>
      <c r="H79" s="1" t="s">
        <v>569</v>
      </c>
      <c r="I79" s="1" t="s">
        <v>558</v>
      </c>
      <c r="J79" s="1" t="s">
        <v>559</v>
      </c>
      <c r="K79" s="1" t="s">
        <v>788</v>
      </c>
      <c r="L79" s="1" t="s">
        <v>789</v>
      </c>
      <c r="M79" s="1" t="s">
        <v>560</v>
      </c>
      <c r="N79" s="1"/>
      <c r="O79">
        <v>24</v>
      </c>
      <c r="P79" s="1" t="s">
        <v>570</v>
      </c>
      <c r="Q79" s="1" t="s">
        <v>796</v>
      </c>
      <c r="R79" s="2"/>
      <c r="S79" s="1"/>
      <c r="T79" s="1">
        <v>20</v>
      </c>
    </row>
    <row r="80" spans="1:20" x14ac:dyDescent="0.25">
      <c r="A80" s="1" t="s">
        <v>797</v>
      </c>
      <c r="B80" s="1" t="s">
        <v>609</v>
      </c>
      <c r="C80" s="1" t="s">
        <v>610</v>
      </c>
      <c r="D80" s="1" t="s">
        <v>610</v>
      </c>
      <c r="E80" s="1" t="s">
        <v>788</v>
      </c>
      <c r="F80" s="1" t="s">
        <v>789</v>
      </c>
      <c r="G80" s="1" t="s">
        <v>789</v>
      </c>
      <c r="H80" s="1" t="s">
        <v>569</v>
      </c>
      <c r="I80" s="1" t="s">
        <v>558</v>
      </c>
      <c r="J80" s="1" t="s">
        <v>559</v>
      </c>
      <c r="K80" s="1" t="s">
        <v>788</v>
      </c>
      <c r="L80" s="1" t="s">
        <v>789</v>
      </c>
      <c r="M80" s="1" t="s">
        <v>560</v>
      </c>
      <c r="N80" s="1"/>
      <c r="O80">
        <v>32</v>
      </c>
      <c r="P80" s="1" t="s">
        <v>570</v>
      </c>
      <c r="Q80" s="1" t="s">
        <v>798</v>
      </c>
      <c r="R80" s="2"/>
      <c r="S80" s="1"/>
      <c r="T80" s="1">
        <v>20</v>
      </c>
    </row>
    <row r="81" spans="1:20" x14ac:dyDescent="0.25">
      <c r="A81" s="1" t="s">
        <v>799</v>
      </c>
      <c r="B81" s="1" t="s">
        <v>609</v>
      </c>
      <c r="C81" s="1" t="s">
        <v>610</v>
      </c>
      <c r="D81" s="1" t="s">
        <v>610</v>
      </c>
      <c r="E81" s="1" t="s">
        <v>788</v>
      </c>
      <c r="F81" s="1" t="s">
        <v>789</v>
      </c>
      <c r="G81" s="1" t="s">
        <v>789</v>
      </c>
      <c r="H81" s="1" t="s">
        <v>569</v>
      </c>
      <c r="I81" s="1" t="s">
        <v>558</v>
      </c>
      <c r="J81" s="1" t="s">
        <v>559</v>
      </c>
      <c r="K81" s="1" t="s">
        <v>788</v>
      </c>
      <c r="L81" s="1" t="s">
        <v>789</v>
      </c>
      <c r="M81" s="1" t="s">
        <v>560</v>
      </c>
      <c r="N81" s="1"/>
      <c r="O81">
        <v>8</v>
      </c>
      <c r="P81" s="1" t="s">
        <v>570</v>
      </c>
      <c r="Q81" s="1" t="s">
        <v>800</v>
      </c>
      <c r="R81" s="2"/>
      <c r="S81" s="1"/>
      <c r="T81" s="1">
        <v>20</v>
      </c>
    </row>
    <row r="82" spans="1:20" x14ac:dyDescent="0.25">
      <c r="A82" s="1" t="s">
        <v>801</v>
      </c>
      <c r="B82" s="1" t="s">
        <v>609</v>
      </c>
      <c r="C82" s="1" t="s">
        <v>709</v>
      </c>
      <c r="D82" s="1" t="s">
        <v>610</v>
      </c>
      <c r="E82" s="1" t="s">
        <v>802</v>
      </c>
      <c r="F82" s="1" t="s">
        <v>803</v>
      </c>
      <c r="G82" s="1" t="s">
        <v>803</v>
      </c>
      <c r="H82" s="1" t="s">
        <v>569</v>
      </c>
      <c r="I82" s="1" t="s">
        <v>558</v>
      </c>
      <c r="J82" s="1" t="s">
        <v>559</v>
      </c>
      <c r="K82" s="1" t="s">
        <v>802</v>
      </c>
      <c r="L82" s="1" t="s">
        <v>803</v>
      </c>
      <c r="M82" s="1" t="s">
        <v>560</v>
      </c>
      <c r="N82" s="1"/>
      <c r="O82">
        <v>12</v>
      </c>
      <c r="P82" s="1" t="s">
        <v>570</v>
      </c>
      <c r="Q82" s="1" t="s">
        <v>804</v>
      </c>
      <c r="R82" s="2"/>
      <c r="S82" s="1"/>
      <c r="T82" s="1">
        <v>25</v>
      </c>
    </row>
    <row r="83" spans="1:20" x14ac:dyDescent="0.25">
      <c r="A83" s="1" t="s">
        <v>805</v>
      </c>
      <c r="B83" s="1" t="s">
        <v>609</v>
      </c>
      <c r="C83" s="1" t="s">
        <v>709</v>
      </c>
      <c r="D83" s="1" t="s">
        <v>610</v>
      </c>
      <c r="E83" s="1" t="s">
        <v>802</v>
      </c>
      <c r="F83" s="1" t="s">
        <v>803</v>
      </c>
      <c r="G83" s="1" t="s">
        <v>803</v>
      </c>
      <c r="H83" s="1" t="s">
        <v>569</v>
      </c>
      <c r="I83" s="1" t="s">
        <v>558</v>
      </c>
      <c r="J83" s="1" t="s">
        <v>559</v>
      </c>
      <c r="K83" s="1" t="s">
        <v>802</v>
      </c>
      <c r="L83" s="1" t="s">
        <v>803</v>
      </c>
      <c r="M83" s="1" t="s">
        <v>560</v>
      </c>
      <c r="N83" s="1"/>
      <c r="O83">
        <v>16</v>
      </c>
      <c r="P83" s="1" t="s">
        <v>570</v>
      </c>
      <c r="Q83" s="1" t="s">
        <v>806</v>
      </c>
      <c r="R83" s="2"/>
      <c r="S83" s="1"/>
      <c r="T83" s="1">
        <v>25</v>
      </c>
    </row>
    <row r="84" spans="1:20" x14ac:dyDescent="0.25">
      <c r="A84" s="1" t="s">
        <v>807</v>
      </c>
      <c r="B84" s="1" t="s">
        <v>609</v>
      </c>
      <c r="C84" s="1" t="s">
        <v>709</v>
      </c>
      <c r="D84" s="1" t="s">
        <v>610</v>
      </c>
      <c r="E84" s="1" t="s">
        <v>802</v>
      </c>
      <c r="F84" s="1" t="s">
        <v>803</v>
      </c>
      <c r="G84" s="1" t="s">
        <v>803</v>
      </c>
      <c r="H84" s="1" t="s">
        <v>569</v>
      </c>
      <c r="I84" s="1" t="s">
        <v>558</v>
      </c>
      <c r="J84" s="1" t="s">
        <v>559</v>
      </c>
      <c r="K84" s="1" t="s">
        <v>802</v>
      </c>
      <c r="L84" s="1" t="s">
        <v>803</v>
      </c>
      <c r="M84" s="1" t="s">
        <v>560</v>
      </c>
      <c r="N84" s="1"/>
      <c r="O84">
        <v>24</v>
      </c>
      <c r="P84" s="1" t="s">
        <v>570</v>
      </c>
      <c r="Q84" s="1" t="s">
        <v>808</v>
      </c>
      <c r="R84" s="2"/>
      <c r="S84" s="1"/>
      <c r="T84" s="1">
        <v>25</v>
      </c>
    </row>
    <row r="85" spans="1:20" x14ac:dyDescent="0.25">
      <c r="A85" s="1" t="s">
        <v>809</v>
      </c>
      <c r="B85" s="1" t="s">
        <v>609</v>
      </c>
      <c r="C85" s="1" t="s">
        <v>709</v>
      </c>
      <c r="D85" s="1" t="s">
        <v>610</v>
      </c>
      <c r="E85" s="1" t="s">
        <v>802</v>
      </c>
      <c r="F85" s="1" t="s">
        <v>803</v>
      </c>
      <c r="G85" s="1" t="s">
        <v>803</v>
      </c>
      <c r="H85" s="1" t="s">
        <v>569</v>
      </c>
      <c r="I85" s="1" t="s">
        <v>558</v>
      </c>
      <c r="J85" s="1" t="s">
        <v>559</v>
      </c>
      <c r="K85" s="1" t="s">
        <v>802</v>
      </c>
      <c r="L85" s="1" t="s">
        <v>803</v>
      </c>
      <c r="M85" s="1" t="s">
        <v>560</v>
      </c>
      <c r="N85" s="1"/>
      <c r="O85">
        <v>32</v>
      </c>
      <c r="P85" s="1" t="s">
        <v>570</v>
      </c>
      <c r="Q85" s="1" t="s">
        <v>810</v>
      </c>
      <c r="R85" s="2"/>
      <c r="S85" s="1"/>
      <c r="T85" s="1">
        <v>25</v>
      </c>
    </row>
    <row r="86" spans="1:20" x14ac:dyDescent="0.25">
      <c r="A86" s="1" t="s">
        <v>811</v>
      </c>
      <c r="B86" s="1" t="s">
        <v>609</v>
      </c>
      <c r="C86" s="1" t="s">
        <v>709</v>
      </c>
      <c r="D86" s="1" t="s">
        <v>610</v>
      </c>
      <c r="E86" s="1" t="s">
        <v>802</v>
      </c>
      <c r="F86" s="1" t="s">
        <v>803</v>
      </c>
      <c r="G86" s="1" t="s">
        <v>803</v>
      </c>
      <c r="H86" s="1" t="s">
        <v>569</v>
      </c>
      <c r="I86" s="1" t="s">
        <v>558</v>
      </c>
      <c r="J86" s="1" t="s">
        <v>559</v>
      </c>
      <c r="K86" s="1" t="s">
        <v>802</v>
      </c>
      <c r="L86" s="1" t="s">
        <v>803</v>
      </c>
      <c r="M86" s="1" t="s">
        <v>560</v>
      </c>
      <c r="N86" s="1"/>
      <c r="O86">
        <v>48</v>
      </c>
      <c r="P86" s="1" t="s">
        <v>570</v>
      </c>
      <c r="Q86" s="1" t="s">
        <v>812</v>
      </c>
      <c r="R86" s="2"/>
      <c r="S86" s="1"/>
      <c r="T86" s="1">
        <v>25</v>
      </c>
    </row>
    <row r="87" spans="1:20" x14ac:dyDescent="0.25">
      <c r="A87" s="1" t="s">
        <v>813</v>
      </c>
      <c r="B87" s="1" t="s">
        <v>609</v>
      </c>
      <c r="C87" s="1" t="s">
        <v>709</v>
      </c>
      <c r="D87" s="1" t="s">
        <v>610</v>
      </c>
      <c r="E87" s="1" t="s">
        <v>802</v>
      </c>
      <c r="F87" s="1" t="s">
        <v>803</v>
      </c>
      <c r="G87" s="1" t="s">
        <v>803</v>
      </c>
      <c r="H87" s="1" t="s">
        <v>569</v>
      </c>
      <c r="I87" s="1" t="s">
        <v>558</v>
      </c>
      <c r="J87" s="1" t="s">
        <v>559</v>
      </c>
      <c r="K87" s="1" t="s">
        <v>802</v>
      </c>
      <c r="L87" s="1" t="s">
        <v>803</v>
      </c>
      <c r="M87" s="1" t="s">
        <v>560</v>
      </c>
      <c r="N87" s="1"/>
      <c r="O87">
        <v>64</v>
      </c>
      <c r="P87" s="1" t="s">
        <v>570</v>
      </c>
      <c r="Q87" s="1" t="s">
        <v>814</v>
      </c>
      <c r="R87" s="2"/>
      <c r="S87" s="1"/>
      <c r="T87" s="1">
        <v>25</v>
      </c>
    </row>
    <row r="88" spans="1:20" x14ac:dyDescent="0.25">
      <c r="A88" s="1" t="s">
        <v>815</v>
      </c>
      <c r="B88" s="1" t="s">
        <v>552</v>
      </c>
      <c r="C88" s="1" t="s">
        <v>553</v>
      </c>
      <c r="D88" s="1" t="s">
        <v>554</v>
      </c>
      <c r="E88" s="1" t="s">
        <v>816</v>
      </c>
      <c r="F88" s="1" t="s">
        <v>816</v>
      </c>
      <c r="G88" s="1" t="s">
        <v>816</v>
      </c>
      <c r="H88" s="1" t="s">
        <v>557</v>
      </c>
      <c r="I88" s="1" t="s">
        <v>558</v>
      </c>
      <c r="J88" s="1" t="s">
        <v>559</v>
      </c>
      <c r="K88" s="1" t="s">
        <v>816</v>
      </c>
      <c r="L88" s="1" t="s">
        <v>817</v>
      </c>
      <c r="M88" s="1" t="s">
        <v>560</v>
      </c>
      <c r="N88" s="1"/>
      <c r="O88">
        <v>1</v>
      </c>
      <c r="P88" s="1" t="s">
        <v>561</v>
      </c>
      <c r="Q88" s="1" t="s">
        <v>818</v>
      </c>
      <c r="R88" s="2"/>
      <c r="S88" s="1"/>
      <c r="T88" s="1">
        <v>20</v>
      </c>
    </row>
    <row r="89" spans="1:20" x14ac:dyDescent="0.25">
      <c r="A89" s="1" t="s">
        <v>819</v>
      </c>
      <c r="B89" s="1" t="s">
        <v>609</v>
      </c>
      <c r="C89" s="1" t="s">
        <v>610</v>
      </c>
      <c r="D89" s="1" t="s">
        <v>610</v>
      </c>
      <c r="E89" s="1" t="s">
        <v>820</v>
      </c>
      <c r="F89" s="1" t="s">
        <v>821</v>
      </c>
      <c r="G89" s="1" t="s">
        <v>821</v>
      </c>
      <c r="H89" s="1" t="s">
        <v>569</v>
      </c>
      <c r="I89" s="1" t="s">
        <v>558</v>
      </c>
      <c r="J89" s="1" t="s">
        <v>559</v>
      </c>
      <c r="K89" s="1" t="s">
        <v>820</v>
      </c>
      <c r="L89" s="1" t="s">
        <v>821</v>
      </c>
      <c r="M89" s="1" t="s">
        <v>560</v>
      </c>
      <c r="N89" s="1"/>
      <c r="O89">
        <v>12</v>
      </c>
      <c r="P89" s="1" t="s">
        <v>570</v>
      </c>
      <c r="Q89" s="1" t="s">
        <v>822</v>
      </c>
      <c r="R89" s="2"/>
      <c r="S89" s="1"/>
      <c r="T89" s="1">
        <v>20</v>
      </c>
    </row>
    <row r="90" spans="1:20" x14ac:dyDescent="0.25">
      <c r="A90" s="1" t="s">
        <v>823</v>
      </c>
      <c r="B90" s="1" t="s">
        <v>609</v>
      </c>
      <c r="C90" s="1" t="s">
        <v>610</v>
      </c>
      <c r="D90" s="1" t="s">
        <v>610</v>
      </c>
      <c r="E90" s="1" t="s">
        <v>820</v>
      </c>
      <c r="F90" s="1" t="s">
        <v>821</v>
      </c>
      <c r="G90" s="1" t="s">
        <v>821</v>
      </c>
      <c r="H90" s="1" t="s">
        <v>569</v>
      </c>
      <c r="I90" s="1" t="s">
        <v>558</v>
      </c>
      <c r="J90" s="1" t="s">
        <v>559</v>
      </c>
      <c r="K90" s="1" t="s">
        <v>820</v>
      </c>
      <c r="L90" s="1" t="s">
        <v>821</v>
      </c>
      <c r="M90" s="1" t="s">
        <v>560</v>
      </c>
      <c r="N90" s="1"/>
      <c r="O90">
        <v>16</v>
      </c>
      <c r="P90" s="1" t="s">
        <v>570</v>
      </c>
      <c r="Q90" s="1" t="s">
        <v>824</v>
      </c>
      <c r="R90" s="2"/>
      <c r="S90" s="1"/>
      <c r="T90" s="1">
        <v>20</v>
      </c>
    </row>
    <row r="91" spans="1:20" x14ac:dyDescent="0.25">
      <c r="A91" s="1" t="s">
        <v>825</v>
      </c>
      <c r="B91" s="1" t="s">
        <v>609</v>
      </c>
      <c r="C91" s="1" t="s">
        <v>610</v>
      </c>
      <c r="D91" s="1" t="s">
        <v>610</v>
      </c>
      <c r="E91" s="1" t="s">
        <v>820</v>
      </c>
      <c r="F91" s="1" t="s">
        <v>821</v>
      </c>
      <c r="G91" s="1" t="s">
        <v>821</v>
      </c>
      <c r="H91" s="1" t="s">
        <v>569</v>
      </c>
      <c r="I91" s="1" t="s">
        <v>558</v>
      </c>
      <c r="J91" s="1" t="s">
        <v>559</v>
      </c>
      <c r="K91" s="1" t="s">
        <v>820</v>
      </c>
      <c r="L91" s="1" t="s">
        <v>821</v>
      </c>
      <c r="M91" s="1" t="s">
        <v>560</v>
      </c>
      <c r="N91" s="1"/>
      <c r="O91">
        <v>20</v>
      </c>
      <c r="P91" s="1" t="s">
        <v>570</v>
      </c>
      <c r="Q91" s="1" t="s">
        <v>826</v>
      </c>
      <c r="R91" s="2"/>
      <c r="S91" s="1"/>
      <c r="T91" s="1">
        <v>20</v>
      </c>
    </row>
    <row r="92" spans="1:20" x14ac:dyDescent="0.25">
      <c r="A92" s="1" t="s">
        <v>827</v>
      </c>
      <c r="B92" s="1" t="s">
        <v>609</v>
      </c>
      <c r="C92" s="1" t="s">
        <v>610</v>
      </c>
      <c r="D92" s="1" t="s">
        <v>610</v>
      </c>
      <c r="E92" s="1" t="s">
        <v>820</v>
      </c>
      <c r="F92" s="1" t="s">
        <v>821</v>
      </c>
      <c r="G92" s="1" t="s">
        <v>821</v>
      </c>
      <c r="H92" s="1" t="s">
        <v>569</v>
      </c>
      <c r="I92" s="1" t="s">
        <v>558</v>
      </c>
      <c r="J92" s="1" t="s">
        <v>559</v>
      </c>
      <c r="K92" s="1" t="s">
        <v>820</v>
      </c>
      <c r="L92" s="1" t="s">
        <v>821</v>
      </c>
      <c r="M92" s="1" t="s">
        <v>560</v>
      </c>
      <c r="N92" s="1"/>
      <c r="O92">
        <v>24</v>
      </c>
      <c r="P92" s="1" t="s">
        <v>570</v>
      </c>
      <c r="Q92" s="1" t="s">
        <v>828</v>
      </c>
      <c r="R92" s="2"/>
      <c r="S92" s="1"/>
      <c r="T92" s="1">
        <v>20</v>
      </c>
    </row>
    <row r="93" spans="1:20" x14ac:dyDescent="0.25">
      <c r="A93" s="1" t="s">
        <v>829</v>
      </c>
      <c r="B93" s="1" t="s">
        <v>609</v>
      </c>
      <c r="C93" s="1" t="s">
        <v>610</v>
      </c>
      <c r="D93" s="1" t="s">
        <v>610</v>
      </c>
      <c r="E93" s="1" t="s">
        <v>820</v>
      </c>
      <c r="F93" s="1" t="s">
        <v>821</v>
      </c>
      <c r="G93" s="1" t="s">
        <v>821</v>
      </c>
      <c r="H93" s="1" t="s">
        <v>569</v>
      </c>
      <c r="I93" s="1" t="s">
        <v>558</v>
      </c>
      <c r="J93" s="1" t="s">
        <v>559</v>
      </c>
      <c r="K93" s="1" t="s">
        <v>820</v>
      </c>
      <c r="L93" s="1" t="s">
        <v>821</v>
      </c>
      <c r="M93" s="1" t="s">
        <v>560</v>
      </c>
      <c r="N93" s="1"/>
      <c r="O93">
        <v>32</v>
      </c>
      <c r="P93" s="1" t="s">
        <v>570</v>
      </c>
      <c r="Q93" s="1" t="s">
        <v>830</v>
      </c>
      <c r="R93" s="2"/>
      <c r="S93" s="1"/>
      <c r="T93" s="1">
        <v>20</v>
      </c>
    </row>
    <row r="94" spans="1:20" x14ac:dyDescent="0.25">
      <c r="A94" s="1" t="s">
        <v>831</v>
      </c>
      <c r="B94" s="1" t="s">
        <v>609</v>
      </c>
      <c r="C94" s="1" t="s">
        <v>610</v>
      </c>
      <c r="D94" s="1" t="s">
        <v>610</v>
      </c>
      <c r="E94" s="1" t="s">
        <v>820</v>
      </c>
      <c r="F94" s="1" t="s">
        <v>821</v>
      </c>
      <c r="G94" s="1" t="s">
        <v>821</v>
      </c>
      <c r="H94" s="1" t="s">
        <v>569</v>
      </c>
      <c r="I94" s="1" t="s">
        <v>558</v>
      </c>
      <c r="J94" s="1" t="s">
        <v>559</v>
      </c>
      <c r="K94" s="1" t="s">
        <v>820</v>
      </c>
      <c r="L94" s="1" t="s">
        <v>821</v>
      </c>
      <c r="M94" s="1" t="s">
        <v>560</v>
      </c>
      <c r="N94" s="1"/>
      <c r="O94">
        <v>8</v>
      </c>
      <c r="P94" s="1" t="s">
        <v>570</v>
      </c>
      <c r="Q94" s="1" t="s">
        <v>832</v>
      </c>
      <c r="R94" s="2"/>
      <c r="S94" s="1"/>
      <c r="T94" s="1">
        <v>20</v>
      </c>
    </row>
    <row r="95" spans="1:20" x14ac:dyDescent="0.25">
      <c r="A95" s="1" t="s">
        <v>833</v>
      </c>
      <c r="B95" s="1" t="s">
        <v>564</v>
      </c>
      <c r="C95" s="1" t="s">
        <v>834</v>
      </c>
      <c r="D95" s="1" t="s">
        <v>834</v>
      </c>
      <c r="E95" s="1" t="s">
        <v>835</v>
      </c>
      <c r="F95" s="1" t="s">
        <v>835</v>
      </c>
      <c r="G95" s="1" t="s">
        <v>835</v>
      </c>
      <c r="H95" s="1" t="s">
        <v>569</v>
      </c>
      <c r="I95" s="1" t="s">
        <v>558</v>
      </c>
      <c r="J95" s="1" t="s">
        <v>559</v>
      </c>
      <c r="K95" s="1" t="s">
        <v>835</v>
      </c>
      <c r="L95" s="1" t="s">
        <v>836</v>
      </c>
      <c r="M95" s="1" t="s">
        <v>560</v>
      </c>
      <c r="N95" s="1"/>
      <c r="O95">
        <v>2</v>
      </c>
      <c r="P95" s="1" t="s">
        <v>570</v>
      </c>
      <c r="Q95" s="1" t="s">
        <v>837</v>
      </c>
      <c r="R95" s="2"/>
      <c r="S95" s="1"/>
      <c r="T95" s="1">
        <v>20</v>
      </c>
    </row>
    <row r="96" spans="1:20" x14ac:dyDescent="0.25">
      <c r="A96" s="1" t="s">
        <v>838</v>
      </c>
      <c r="B96" s="1" t="s">
        <v>564</v>
      </c>
      <c r="C96" s="1" t="s">
        <v>834</v>
      </c>
      <c r="D96" s="1" t="s">
        <v>834</v>
      </c>
      <c r="E96" s="1" t="s">
        <v>835</v>
      </c>
      <c r="F96" s="1" t="s">
        <v>835</v>
      </c>
      <c r="G96" s="1" t="s">
        <v>835</v>
      </c>
      <c r="H96" s="1" t="s">
        <v>569</v>
      </c>
      <c r="I96" s="1" t="s">
        <v>558</v>
      </c>
      <c r="J96" s="1" t="s">
        <v>559</v>
      </c>
      <c r="K96" s="1" t="s">
        <v>835</v>
      </c>
      <c r="L96" s="1" t="s">
        <v>836</v>
      </c>
      <c r="M96" s="1" t="s">
        <v>560</v>
      </c>
      <c r="N96" s="1"/>
      <c r="O96">
        <v>4</v>
      </c>
      <c r="P96" s="1" t="s">
        <v>570</v>
      </c>
      <c r="Q96" s="1" t="s">
        <v>839</v>
      </c>
      <c r="R96" s="2"/>
      <c r="S96" s="1"/>
      <c r="T96" s="1">
        <v>20</v>
      </c>
    </row>
    <row r="97" spans="1:20" x14ac:dyDescent="0.25">
      <c r="A97" s="1" t="s">
        <v>840</v>
      </c>
      <c r="B97" s="1" t="s">
        <v>552</v>
      </c>
      <c r="C97" s="1" t="s">
        <v>553</v>
      </c>
      <c r="D97" s="1" t="s">
        <v>554</v>
      </c>
      <c r="E97" s="1" t="s">
        <v>841</v>
      </c>
      <c r="F97" s="1" t="s">
        <v>841</v>
      </c>
      <c r="G97" s="1" t="s">
        <v>841</v>
      </c>
      <c r="H97" s="1" t="s">
        <v>557</v>
      </c>
      <c r="I97" s="1" t="s">
        <v>558</v>
      </c>
      <c r="J97" s="1" t="s">
        <v>559</v>
      </c>
      <c r="K97" s="1" t="s">
        <v>841</v>
      </c>
      <c r="L97" s="1" t="s">
        <v>842</v>
      </c>
      <c r="M97" s="1" t="s">
        <v>560</v>
      </c>
      <c r="N97" s="1"/>
      <c r="O97">
        <v>1</v>
      </c>
      <c r="P97" s="1" t="s">
        <v>561</v>
      </c>
      <c r="Q97" s="1" t="s">
        <v>843</v>
      </c>
      <c r="R97" s="2"/>
      <c r="S97" s="1"/>
      <c r="T97" s="1">
        <v>20</v>
      </c>
    </row>
    <row r="98" spans="1:20" x14ac:dyDescent="0.25">
      <c r="A98" s="1" t="s">
        <v>844</v>
      </c>
      <c r="B98" s="1" t="s">
        <v>552</v>
      </c>
      <c r="C98" s="1" t="s">
        <v>553</v>
      </c>
      <c r="D98" s="1" t="s">
        <v>554</v>
      </c>
      <c r="E98" s="1" t="s">
        <v>845</v>
      </c>
      <c r="F98" s="1" t="s">
        <v>846</v>
      </c>
      <c r="G98" s="1" t="s">
        <v>846</v>
      </c>
      <c r="H98" s="1" t="s">
        <v>557</v>
      </c>
      <c r="I98" s="1" t="s">
        <v>558</v>
      </c>
      <c r="J98" s="1" t="s">
        <v>559</v>
      </c>
      <c r="K98" s="1" t="s">
        <v>845</v>
      </c>
      <c r="L98" s="1" t="s">
        <v>847</v>
      </c>
      <c r="M98" s="1" t="s">
        <v>560</v>
      </c>
      <c r="N98" s="1"/>
      <c r="O98">
        <v>1</v>
      </c>
      <c r="P98" s="1" t="s">
        <v>561</v>
      </c>
      <c r="Q98" s="1" t="s">
        <v>848</v>
      </c>
      <c r="R98" s="2"/>
      <c r="S98" s="1"/>
      <c r="T98" s="1">
        <v>20</v>
      </c>
    </row>
    <row r="99" spans="1:20" x14ac:dyDescent="0.25">
      <c r="A99" s="1" t="s">
        <v>849</v>
      </c>
      <c r="B99" s="1" t="s">
        <v>564</v>
      </c>
      <c r="C99" s="1" t="s">
        <v>850</v>
      </c>
      <c r="D99" s="1" t="s">
        <v>851</v>
      </c>
      <c r="E99" s="1" t="s">
        <v>852</v>
      </c>
      <c r="F99" s="1"/>
      <c r="G99" s="1"/>
      <c r="H99" s="1" t="s">
        <v>569</v>
      </c>
      <c r="I99" s="1" t="s">
        <v>558</v>
      </c>
      <c r="J99" s="1" t="s">
        <v>559</v>
      </c>
      <c r="K99" s="1" t="s">
        <v>852</v>
      </c>
      <c r="L99" s="1" t="s">
        <v>853</v>
      </c>
      <c r="M99" s="1" t="s">
        <v>560</v>
      </c>
      <c r="N99" s="1"/>
      <c r="O99">
        <v>1</v>
      </c>
      <c r="P99" s="1" t="s">
        <v>561</v>
      </c>
      <c r="Q99" s="1" t="s">
        <v>854</v>
      </c>
      <c r="R99" s="2"/>
      <c r="S99" s="1" t="s">
        <v>855</v>
      </c>
      <c r="T99" s="1">
        <v>15</v>
      </c>
    </row>
    <row r="100" spans="1:20" x14ac:dyDescent="0.25">
      <c r="A100" s="1" t="s">
        <v>856</v>
      </c>
      <c r="B100" s="1" t="s">
        <v>552</v>
      </c>
      <c r="C100" s="1" t="s">
        <v>672</v>
      </c>
      <c r="D100" s="1" t="s">
        <v>673</v>
      </c>
      <c r="E100" s="1" t="s">
        <v>857</v>
      </c>
      <c r="F100" s="1" t="s">
        <v>858</v>
      </c>
      <c r="G100" s="1" t="s">
        <v>859</v>
      </c>
      <c r="H100" s="1" t="s">
        <v>557</v>
      </c>
      <c r="I100" s="1" t="s">
        <v>558</v>
      </c>
      <c r="J100" s="1" t="s">
        <v>559</v>
      </c>
      <c r="K100" s="1" t="s">
        <v>860</v>
      </c>
      <c r="L100" s="1" t="s">
        <v>859</v>
      </c>
      <c r="M100" s="1" t="s">
        <v>673</v>
      </c>
      <c r="N100" s="1" t="s">
        <v>861</v>
      </c>
      <c r="O100">
        <v>1</v>
      </c>
      <c r="P100" s="1" t="s">
        <v>570</v>
      </c>
      <c r="Q100" s="1" t="s">
        <v>862</v>
      </c>
      <c r="R100" s="2"/>
      <c r="S100" s="1" t="s">
        <v>863</v>
      </c>
      <c r="T100" s="1">
        <v>20</v>
      </c>
    </row>
    <row r="101" spans="1:20" x14ac:dyDescent="0.25">
      <c r="A101" s="1" t="s">
        <v>864</v>
      </c>
      <c r="B101" s="1" t="s">
        <v>552</v>
      </c>
      <c r="C101" s="1" t="s">
        <v>672</v>
      </c>
      <c r="D101" s="1" t="s">
        <v>673</v>
      </c>
      <c r="E101" s="1" t="s">
        <v>857</v>
      </c>
      <c r="F101" s="1" t="s">
        <v>858</v>
      </c>
      <c r="G101" s="1" t="s">
        <v>859</v>
      </c>
      <c r="H101" s="1" t="s">
        <v>557</v>
      </c>
      <c r="I101" s="1" t="s">
        <v>558</v>
      </c>
      <c r="J101" s="1" t="s">
        <v>559</v>
      </c>
      <c r="K101" s="1" t="s">
        <v>860</v>
      </c>
      <c r="L101" s="1" t="s">
        <v>859</v>
      </c>
      <c r="M101" s="1" t="s">
        <v>673</v>
      </c>
      <c r="N101" s="1" t="s">
        <v>861</v>
      </c>
      <c r="O101">
        <v>2</v>
      </c>
      <c r="P101" s="1" t="s">
        <v>570</v>
      </c>
      <c r="Q101" s="1" t="s">
        <v>865</v>
      </c>
      <c r="R101" s="2"/>
      <c r="S101" s="1" t="s">
        <v>863</v>
      </c>
      <c r="T101" s="1">
        <v>20</v>
      </c>
    </row>
    <row r="102" spans="1:20" x14ac:dyDescent="0.25">
      <c r="A102" s="1" t="s">
        <v>866</v>
      </c>
      <c r="B102" s="1" t="s">
        <v>552</v>
      </c>
      <c r="C102" s="1" t="s">
        <v>672</v>
      </c>
      <c r="D102" s="1" t="s">
        <v>673</v>
      </c>
      <c r="E102" s="1" t="s">
        <v>857</v>
      </c>
      <c r="F102" s="1" t="s">
        <v>858</v>
      </c>
      <c r="G102" s="1" t="s">
        <v>859</v>
      </c>
      <c r="H102" s="1" t="s">
        <v>557</v>
      </c>
      <c r="I102" s="1" t="s">
        <v>558</v>
      </c>
      <c r="J102" s="1" t="s">
        <v>559</v>
      </c>
      <c r="K102" s="1" t="s">
        <v>860</v>
      </c>
      <c r="L102" s="1" t="s">
        <v>859</v>
      </c>
      <c r="M102" s="1" t="s">
        <v>673</v>
      </c>
      <c r="N102" s="1" t="s">
        <v>861</v>
      </c>
      <c r="O102">
        <v>3</v>
      </c>
      <c r="P102" s="1" t="s">
        <v>570</v>
      </c>
      <c r="Q102" s="1" t="s">
        <v>867</v>
      </c>
      <c r="R102" s="2"/>
      <c r="S102" s="1" t="s">
        <v>863</v>
      </c>
      <c r="T102" s="1">
        <v>20</v>
      </c>
    </row>
    <row r="103" spans="1:20" x14ac:dyDescent="0.25">
      <c r="A103" s="1" t="s">
        <v>868</v>
      </c>
      <c r="B103" s="1" t="s">
        <v>552</v>
      </c>
      <c r="C103" s="1" t="s">
        <v>672</v>
      </c>
      <c r="D103" s="1" t="s">
        <v>673</v>
      </c>
      <c r="E103" s="1" t="s">
        <v>857</v>
      </c>
      <c r="F103" s="1" t="s">
        <v>858</v>
      </c>
      <c r="G103" s="1" t="s">
        <v>859</v>
      </c>
      <c r="H103" s="1" t="s">
        <v>557</v>
      </c>
      <c r="I103" s="1" t="s">
        <v>558</v>
      </c>
      <c r="J103" s="1" t="s">
        <v>559</v>
      </c>
      <c r="K103" s="1" t="s">
        <v>860</v>
      </c>
      <c r="L103" s="1" t="s">
        <v>859</v>
      </c>
      <c r="M103" s="1" t="s">
        <v>673</v>
      </c>
      <c r="N103" s="1" t="s">
        <v>861</v>
      </c>
      <c r="O103">
        <v>4</v>
      </c>
      <c r="P103" s="1" t="s">
        <v>570</v>
      </c>
      <c r="Q103" s="1" t="s">
        <v>869</v>
      </c>
      <c r="R103" s="2"/>
      <c r="S103" s="1" t="s">
        <v>863</v>
      </c>
      <c r="T103" s="1">
        <v>20</v>
      </c>
    </row>
    <row r="104" spans="1:20" x14ac:dyDescent="0.25">
      <c r="A104" s="1" t="s">
        <v>870</v>
      </c>
      <c r="B104" s="1" t="s">
        <v>552</v>
      </c>
      <c r="C104" s="1" t="s">
        <v>672</v>
      </c>
      <c r="D104" s="1" t="s">
        <v>673</v>
      </c>
      <c r="E104" s="1" t="s">
        <v>857</v>
      </c>
      <c r="F104" s="1" t="s">
        <v>858</v>
      </c>
      <c r="G104" s="1" t="s">
        <v>859</v>
      </c>
      <c r="H104" s="1" t="s">
        <v>557</v>
      </c>
      <c r="I104" s="1" t="s">
        <v>558</v>
      </c>
      <c r="J104" s="1" t="s">
        <v>559</v>
      </c>
      <c r="K104" s="1" t="s">
        <v>860</v>
      </c>
      <c r="L104" s="1" t="s">
        <v>859</v>
      </c>
      <c r="M104" s="1" t="s">
        <v>673</v>
      </c>
      <c r="N104" s="1" t="s">
        <v>861</v>
      </c>
      <c r="O104">
        <v>6</v>
      </c>
      <c r="P104" s="1" t="s">
        <v>570</v>
      </c>
      <c r="Q104" s="1" t="s">
        <v>871</v>
      </c>
      <c r="R104" s="2"/>
      <c r="S104" s="1" t="s">
        <v>863</v>
      </c>
      <c r="T104" s="1">
        <v>20</v>
      </c>
    </row>
    <row r="105" spans="1:20" x14ac:dyDescent="0.25">
      <c r="A105" s="1" t="s">
        <v>872</v>
      </c>
      <c r="B105" s="1" t="s">
        <v>564</v>
      </c>
      <c r="C105" s="1" t="s">
        <v>873</v>
      </c>
      <c r="D105" s="1" t="s">
        <v>873</v>
      </c>
      <c r="E105" s="1" t="s">
        <v>860</v>
      </c>
      <c r="F105" s="1" t="s">
        <v>859</v>
      </c>
      <c r="G105" s="1" t="s">
        <v>859</v>
      </c>
      <c r="H105" s="1" t="s">
        <v>569</v>
      </c>
      <c r="I105" s="1" t="s">
        <v>558</v>
      </c>
      <c r="J105" s="1" t="s">
        <v>559</v>
      </c>
      <c r="K105" s="1" t="s">
        <v>860</v>
      </c>
      <c r="L105" s="1" t="s">
        <v>859</v>
      </c>
      <c r="M105" s="1" t="s">
        <v>874</v>
      </c>
      <c r="N105" s="1" t="s">
        <v>875</v>
      </c>
      <c r="O105">
        <v>1</v>
      </c>
      <c r="P105" s="1" t="s">
        <v>570</v>
      </c>
      <c r="Q105" s="1" t="s">
        <v>876</v>
      </c>
      <c r="R105" s="2"/>
      <c r="S105" s="1" t="s">
        <v>877</v>
      </c>
      <c r="T105" s="1">
        <v>20</v>
      </c>
    </row>
    <row r="106" spans="1:20" x14ac:dyDescent="0.25">
      <c r="A106" s="1" t="s">
        <v>878</v>
      </c>
      <c r="B106" s="1" t="s">
        <v>564</v>
      </c>
      <c r="C106" s="1" t="s">
        <v>873</v>
      </c>
      <c r="D106" s="1" t="s">
        <v>873</v>
      </c>
      <c r="E106" s="1" t="s">
        <v>860</v>
      </c>
      <c r="F106" s="1" t="s">
        <v>859</v>
      </c>
      <c r="G106" s="1" t="s">
        <v>859</v>
      </c>
      <c r="H106" s="1" t="s">
        <v>569</v>
      </c>
      <c r="I106" s="1" t="s">
        <v>558</v>
      </c>
      <c r="J106" s="1" t="s">
        <v>559</v>
      </c>
      <c r="K106" s="1" t="s">
        <v>860</v>
      </c>
      <c r="L106" s="1" t="s">
        <v>859</v>
      </c>
      <c r="M106" s="1" t="s">
        <v>874</v>
      </c>
      <c r="N106" s="1" t="s">
        <v>875</v>
      </c>
      <c r="O106">
        <v>2</v>
      </c>
      <c r="P106" s="1" t="s">
        <v>570</v>
      </c>
      <c r="Q106" s="1" t="s">
        <v>879</v>
      </c>
      <c r="R106" s="2"/>
      <c r="S106" s="1" t="s">
        <v>877</v>
      </c>
      <c r="T106" s="1">
        <v>20</v>
      </c>
    </row>
    <row r="107" spans="1:20" x14ac:dyDescent="0.25">
      <c r="A107" s="1" t="s">
        <v>880</v>
      </c>
      <c r="B107" s="1" t="s">
        <v>564</v>
      </c>
      <c r="C107" s="1" t="s">
        <v>873</v>
      </c>
      <c r="D107" s="1" t="s">
        <v>873</v>
      </c>
      <c r="E107" s="1" t="s">
        <v>860</v>
      </c>
      <c r="F107" s="1" t="s">
        <v>859</v>
      </c>
      <c r="G107" s="1" t="s">
        <v>859</v>
      </c>
      <c r="H107" s="1" t="s">
        <v>569</v>
      </c>
      <c r="I107" s="1" t="s">
        <v>558</v>
      </c>
      <c r="J107" s="1" t="s">
        <v>559</v>
      </c>
      <c r="K107" s="1" t="s">
        <v>860</v>
      </c>
      <c r="L107" s="1" t="s">
        <v>859</v>
      </c>
      <c r="M107" s="1" t="s">
        <v>874</v>
      </c>
      <c r="N107" s="1" t="s">
        <v>875</v>
      </c>
      <c r="O107">
        <v>3</v>
      </c>
      <c r="P107" s="1" t="s">
        <v>570</v>
      </c>
      <c r="Q107" s="1" t="s">
        <v>881</v>
      </c>
      <c r="R107" s="2"/>
      <c r="S107" s="1" t="s">
        <v>877</v>
      </c>
      <c r="T107" s="1">
        <v>20</v>
      </c>
    </row>
    <row r="108" spans="1:20" x14ac:dyDescent="0.25">
      <c r="A108" s="1" t="s">
        <v>882</v>
      </c>
      <c r="B108" s="1" t="s">
        <v>564</v>
      </c>
      <c r="C108" s="1" t="s">
        <v>873</v>
      </c>
      <c r="D108" s="1" t="s">
        <v>873</v>
      </c>
      <c r="E108" s="1" t="s">
        <v>860</v>
      </c>
      <c r="F108" s="1" t="s">
        <v>859</v>
      </c>
      <c r="G108" s="1" t="s">
        <v>859</v>
      </c>
      <c r="H108" s="1" t="s">
        <v>569</v>
      </c>
      <c r="I108" s="1" t="s">
        <v>558</v>
      </c>
      <c r="J108" s="1" t="s">
        <v>559</v>
      </c>
      <c r="K108" s="1" t="s">
        <v>860</v>
      </c>
      <c r="L108" s="1" t="s">
        <v>859</v>
      </c>
      <c r="M108" s="1" t="s">
        <v>874</v>
      </c>
      <c r="N108" s="1" t="s">
        <v>875</v>
      </c>
      <c r="O108">
        <v>4</v>
      </c>
      <c r="P108" s="1" t="s">
        <v>570</v>
      </c>
      <c r="Q108" s="1" t="s">
        <v>883</v>
      </c>
      <c r="R108" s="2"/>
      <c r="S108" s="1" t="s">
        <v>877</v>
      </c>
      <c r="T108" s="1">
        <v>20</v>
      </c>
    </row>
    <row r="109" spans="1:20" x14ac:dyDescent="0.25">
      <c r="A109" s="1" t="s">
        <v>884</v>
      </c>
      <c r="B109" s="1" t="s">
        <v>564</v>
      </c>
      <c r="C109" s="1" t="s">
        <v>873</v>
      </c>
      <c r="D109" s="1" t="s">
        <v>873</v>
      </c>
      <c r="E109" s="1" t="s">
        <v>860</v>
      </c>
      <c r="F109" s="1" t="s">
        <v>859</v>
      </c>
      <c r="G109" s="1" t="s">
        <v>859</v>
      </c>
      <c r="H109" s="1" t="s">
        <v>569</v>
      </c>
      <c r="I109" s="1" t="s">
        <v>558</v>
      </c>
      <c r="J109" s="1" t="s">
        <v>559</v>
      </c>
      <c r="K109" s="1" t="s">
        <v>860</v>
      </c>
      <c r="L109" s="1" t="s">
        <v>859</v>
      </c>
      <c r="M109" s="1" t="s">
        <v>874</v>
      </c>
      <c r="N109" s="1" t="s">
        <v>875</v>
      </c>
      <c r="O109">
        <v>6</v>
      </c>
      <c r="P109" s="1" t="s">
        <v>570</v>
      </c>
      <c r="Q109" s="1" t="s">
        <v>885</v>
      </c>
      <c r="R109" s="2"/>
      <c r="S109" s="1" t="s">
        <v>877</v>
      </c>
      <c r="T109" s="1">
        <v>20</v>
      </c>
    </row>
    <row r="110" spans="1:20" x14ac:dyDescent="0.25">
      <c r="A110" s="1" t="s">
        <v>886</v>
      </c>
      <c r="B110" s="1" t="s">
        <v>552</v>
      </c>
      <c r="C110" s="1" t="s">
        <v>553</v>
      </c>
      <c r="D110" s="1" t="s">
        <v>554</v>
      </c>
      <c r="E110" s="1" t="s">
        <v>860</v>
      </c>
      <c r="F110" s="1" t="s">
        <v>859</v>
      </c>
      <c r="G110" s="1" t="s">
        <v>859</v>
      </c>
      <c r="H110" s="1" t="s">
        <v>557</v>
      </c>
      <c r="I110" s="1" t="s">
        <v>558</v>
      </c>
      <c r="J110" s="1" t="s">
        <v>559</v>
      </c>
      <c r="K110" s="1" t="s">
        <v>860</v>
      </c>
      <c r="L110" s="1" t="s">
        <v>859</v>
      </c>
      <c r="M110" s="1" t="s">
        <v>554</v>
      </c>
      <c r="N110" s="1" t="s">
        <v>887</v>
      </c>
      <c r="O110">
        <v>1</v>
      </c>
      <c r="P110" s="1" t="s">
        <v>570</v>
      </c>
      <c r="Q110" s="1" t="s">
        <v>888</v>
      </c>
      <c r="R110" s="2"/>
      <c r="S110" s="1" t="s">
        <v>889</v>
      </c>
      <c r="T110" s="1">
        <v>20</v>
      </c>
    </row>
    <row r="111" spans="1:20" x14ac:dyDescent="0.25">
      <c r="A111" s="1" t="s">
        <v>890</v>
      </c>
      <c r="B111" s="1" t="s">
        <v>552</v>
      </c>
      <c r="C111" s="1" t="s">
        <v>553</v>
      </c>
      <c r="D111" s="1" t="s">
        <v>554</v>
      </c>
      <c r="E111" s="1" t="s">
        <v>860</v>
      </c>
      <c r="F111" s="1" t="s">
        <v>859</v>
      </c>
      <c r="G111" s="1" t="s">
        <v>859</v>
      </c>
      <c r="H111" s="1" t="s">
        <v>557</v>
      </c>
      <c r="I111" s="1" t="s">
        <v>558</v>
      </c>
      <c r="J111" s="1" t="s">
        <v>559</v>
      </c>
      <c r="K111" s="1" t="s">
        <v>860</v>
      </c>
      <c r="L111" s="1" t="s">
        <v>859</v>
      </c>
      <c r="M111" s="1" t="s">
        <v>554</v>
      </c>
      <c r="N111" s="1" t="s">
        <v>887</v>
      </c>
      <c r="O111">
        <v>2</v>
      </c>
      <c r="P111" s="1" t="s">
        <v>570</v>
      </c>
      <c r="Q111" s="1" t="s">
        <v>891</v>
      </c>
      <c r="R111" s="2"/>
      <c r="S111" s="1" t="s">
        <v>889</v>
      </c>
      <c r="T111" s="1">
        <v>20</v>
      </c>
    </row>
    <row r="112" spans="1:20" x14ac:dyDescent="0.25">
      <c r="A112" s="1" t="s">
        <v>892</v>
      </c>
      <c r="B112" s="1" t="s">
        <v>552</v>
      </c>
      <c r="C112" s="1" t="s">
        <v>553</v>
      </c>
      <c r="D112" s="1" t="s">
        <v>554</v>
      </c>
      <c r="E112" s="1" t="s">
        <v>860</v>
      </c>
      <c r="F112" s="1" t="s">
        <v>859</v>
      </c>
      <c r="G112" s="1" t="s">
        <v>859</v>
      </c>
      <c r="H112" s="1" t="s">
        <v>557</v>
      </c>
      <c r="I112" s="1" t="s">
        <v>558</v>
      </c>
      <c r="J112" s="1" t="s">
        <v>559</v>
      </c>
      <c r="K112" s="1" t="s">
        <v>860</v>
      </c>
      <c r="L112" s="1" t="s">
        <v>859</v>
      </c>
      <c r="M112" s="1" t="s">
        <v>554</v>
      </c>
      <c r="N112" s="1" t="s">
        <v>887</v>
      </c>
      <c r="O112">
        <v>4</v>
      </c>
      <c r="P112" s="1" t="s">
        <v>570</v>
      </c>
      <c r="Q112" s="1" t="s">
        <v>893</v>
      </c>
      <c r="R112" s="2"/>
      <c r="S112" s="1" t="s">
        <v>889</v>
      </c>
      <c r="T112" s="1">
        <v>20</v>
      </c>
    </row>
    <row r="113" spans="1:20" x14ac:dyDescent="0.25">
      <c r="A113" s="1" t="s">
        <v>894</v>
      </c>
      <c r="B113" s="1" t="s">
        <v>552</v>
      </c>
      <c r="C113" s="1" t="s">
        <v>553</v>
      </c>
      <c r="D113" s="1" t="s">
        <v>554</v>
      </c>
      <c r="E113" s="1" t="s">
        <v>860</v>
      </c>
      <c r="F113" s="1" t="s">
        <v>859</v>
      </c>
      <c r="G113" s="1" t="s">
        <v>859</v>
      </c>
      <c r="H113" s="1" t="s">
        <v>557</v>
      </c>
      <c r="I113" s="1" t="s">
        <v>558</v>
      </c>
      <c r="J113" s="1" t="s">
        <v>559</v>
      </c>
      <c r="K113" s="1" t="s">
        <v>860</v>
      </c>
      <c r="L113" s="1" t="s">
        <v>859</v>
      </c>
      <c r="M113" s="1" t="s">
        <v>554</v>
      </c>
      <c r="N113" s="1" t="s">
        <v>887</v>
      </c>
      <c r="O113">
        <v>6</v>
      </c>
      <c r="P113" s="1" t="s">
        <v>570</v>
      </c>
      <c r="Q113" s="1" t="s">
        <v>895</v>
      </c>
      <c r="R113" s="2"/>
      <c r="S113" s="1" t="s">
        <v>889</v>
      </c>
      <c r="T113" s="1">
        <v>20</v>
      </c>
    </row>
    <row r="114" spans="1:20" x14ac:dyDescent="0.25">
      <c r="A114" s="1" t="s">
        <v>896</v>
      </c>
      <c r="B114" s="1" t="s">
        <v>552</v>
      </c>
      <c r="C114" s="1" t="s">
        <v>687</v>
      </c>
      <c r="D114" s="1" t="s">
        <v>688</v>
      </c>
      <c r="E114" s="1" t="s">
        <v>860</v>
      </c>
      <c r="F114" s="1" t="s">
        <v>859</v>
      </c>
      <c r="G114" s="1" t="s">
        <v>859</v>
      </c>
      <c r="H114" s="1" t="s">
        <v>557</v>
      </c>
      <c r="I114" s="1" t="s">
        <v>558</v>
      </c>
      <c r="J114" s="1" t="s">
        <v>559</v>
      </c>
      <c r="K114" s="1" t="s">
        <v>860</v>
      </c>
      <c r="L114" s="1" t="s">
        <v>859</v>
      </c>
      <c r="M114" s="1" t="s">
        <v>688</v>
      </c>
      <c r="N114" s="1" t="s">
        <v>897</v>
      </c>
      <c r="O114">
        <v>1</v>
      </c>
      <c r="P114" s="1" t="s">
        <v>570</v>
      </c>
      <c r="Q114" s="1" t="s">
        <v>898</v>
      </c>
      <c r="R114" s="2"/>
      <c r="S114" s="1" t="s">
        <v>899</v>
      </c>
      <c r="T114" s="1">
        <v>20</v>
      </c>
    </row>
    <row r="115" spans="1:20" x14ac:dyDescent="0.25">
      <c r="A115" s="1" t="s">
        <v>900</v>
      </c>
      <c r="B115" s="1" t="s">
        <v>552</v>
      </c>
      <c r="C115" s="1" t="s">
        <v>687</v>
      </c>
      <c r="D115" s="1" t="s">
        <v>688</v>
      </c>
      <c r="E115" s="1" t="s">
        <v>860</v>
      </c>
      <c r="F115" s="1" t="s">
        <v>859</v>
      </c>
      <c r="G115" s="1" t="s">
        <v>859</v>
      </c>
      <c r="H115" s="1" t="s">
        <v>557</v>
      </c>
      <c r="I115" s="1" t="s">
        <v>558</v>
      </c>
      <c r="J115" s="1" t="s">
        <v>559</v>
      </c>
      <c r="K115" s="1" t="s">
        <v>860</v>
      </c>
      <c r="L115" s="1" t="s">
        <v>859</v>
      </c>
      <c r="M115" s="1" t="s">
        <v>688</v>
      </c>
      <c r="N115" s="1" t="s">
        <v>897</v>
      </c>
      <c r="O115">
        <v>2</v>
      </c>
      <c r="P115" s="1" t="s">
        <v>570</v>
      </c>
      <c r="Q115" s="1" t="s">
        <v>901</v>
      </c>
      <c r="R115" s="2"/>
      <c r="S115" s="1" t="s">
        <v>899</v>
      </c>
      <c r="T115" s="1">
        <v>20</v>
      </c>
    </row>
    <row r="116" spans="1:20" x14ac:dyDescent="0.25">
      <c r="A116" s="1" t="s">
        <v>902</v>
      </c>
      <c r="B116" s="40" t="s">
        <v>552</v>
      </c>
      <c r="C116" s="1" t="s">
        <v>687</v>
      </c>
      <c r="D116" s="1" t="s">
        <v>688</v>
      </c>
      <c r="E116" s="1" t="s">
        <v>860</v>
      </c>
      <c r="F116" s="1" t="s">
        <v>859</v>
      </c>
      <c r="G116" s="1" t="s">
        <v>859</v>
      </c>
      <c r="H116" s="1" t="s">
        <v>557</v>
      </c>
      <c r="I116" s="1" t="s">
        <v>558</v>
      </c>
      <c r="J116" s="1" t="s">
        <v>559</v>
      </c>
      <c r="K116" s="1" t="s">
        <v>860</v>
      </c>
      <c r="L116" s="1" t="s">
        <v>859</v>
      </c>
      <c r="M116" s="1" t="s">
        <v>688</v>
      </c>
      <c r="N116" s="1" t="s">
        <v>897</v>
      </c>
      <c r="O116">
        <v>4</v>
      </c>
      <c r="P116" s="1" t="s">
        <v>570</v>
      </c>
      <c r="Q116" s="1" t="s">
        <v>903</v>
      </c>
      <c r="R116" s="2"/>
      <c r="S116" s="1" t="s">
        <v>899</v>
      </c>
      <c r="T116" s="1">
        <v>20</v>
      </c>
    </row>
    <row r="117" spans="1:20" x14ac:dyDescent="0.25">
      <c r="A117" s="1" t="s">
        <v>904</v>
      </c>
      <c r="B117" s="1" t="s">
        <v>552</v>
      </c>
      <c r="C117" s="1" t="s">
        <v>687</v>
      </c>
      <c r="D117" s="1" t="s">
        <v>688</v>
      </c>
      <c r="E117" s="1" t="s">
        <v>860</v>
      </c>
      <c r="F117" s="1" t="s">
        <v>859</v>
      </c>
      <c r="G117" s="1" t="s">
        <v>859</v>
      </c>
      <c r="H117" s="1" t="s">
        <v>557</v>
      </c>
      <c r="I117" s="1" t="s">
        <v>558</v>
      </c>
      <c r="J117" s="1" t="s">
        <v>559</v>
      </c>
      <c r="K117" s="1" t="s">
        <v>860</v>
      </c>
      <c r="L117" s="1" t="s">
        <v>859</v>
      </c>
      <c r="M117" s="1" t="s">
        <v>688</v>
      </c>
      <c r="N117" s="1" t="s">
        <v>897</v>
      </c>
      <c r="O117">
        <v>6</v>
      </c>
      <c r="P117" s="1" t="s">
        <v>570</v>
      </c>
      <c r="Q117" s="1" t="s">
        <v>905</v>
      </c>
      <c r="R117" s="2"/>
      <c r="S117" s="1" t="s">
        <v>899</v>
      </c>
      <c r="T117" s="1">
        <v>20</v>
      </c>
    </row>
    <row r="118" spans="1:20" x14ac:dyDescent="0.25">
      <c r="A118" s="1" t="s">
        <v>906</v>
      </c>
      <c r="B118" s="1" t="s">
        <v>564</v>
      </c>
      <c r="C118" s="1" t="s">
        <v>575</v>
      </c>
      <c r="D118" s="1" t="s">
        <v>576</v>
      </c>
      <c r="E118" s="1" t="s">
        <v>860</v>
      </c>
      <c r="F118" s="1" t="s">
        <v>859</v>
      </c>
      <c r="G118" s="1" t="s">
        <v>859</v>
      </c>
      <c r="H118" s="1" t="s">
        <v>569</v>
      </c>
      <c r="I118" s="1" t="s">
        <v>558</v>
      </c>
      <c r="J118" s="1" t="s">
        <v>559</v>
      </c>
      <c r="K118" s="1" t="s">
        <v>860</v>
      </c>
      <c r="L118" s="1" t="s">
        <v>859</v>
      </c>
      <c r="M118" s="1" t="s">
        <v>576</v>
      </c>
      <c r="N118" s="1" t="s">
        <v>907</v>
      </c>
      <c r="O118">
        <v>1</v>
      </c>
      <c r="P118" s="1" t="s">
        <v>570</v>
      </c>
      <c r="Q118" s="1" t="s">
        <v>908</v>
      </c>
      <c r="R118" s="2"/>
      <c r="S118" s="1" t="s">
        <v>909</v>
      </c>
      <c r="T118" s="1">
        <v>20</v>
      </c>
    </row>
    <row r="119" spans="1:20" x14ac:dyDescent="0.25">
      <c r="A119" s="1" t="s">
        <v>910</v>
      </c>
      <c r="B119" s="1" t="s">
        <v>564</v>
      </c>
      <c r="C119" s="1" t="s">
        <v>575</v>
      </c>
      <c r="D119" s="1" t="s">
        <v>576</v>
      </c>
      <c r="E119" s="1" t="s">
        <v>860</v>
      </c>
      <c r="F119" s="1" t="s">
        <v>859</v>
      </c>
      <c r="G119" s="1" t="s">
        <v>859</v>
      </c>
      <c r="H119" s="1" t="s">
        <v>569</v>
      </c>
      <c r="I119" s="1" t="s">
        <v>558</v>
      </c>
      <c r="J119" s="1" t="s">
        <v>559</v>
      </c>
      <c r="K119" s="1" t="s">
        <v>860</v>
      </c>
      <c r="L119" s="1" t="s">
        <v>859</v>
      </c>
      <c r="M119" s="1" t="s">
        <v>576</v>
      </c>
      <c r="N119" s="1" t="s">
        <v>907</v>
      </c>
      <c r="O119">
        <v>2</v>
      </c>
      <c r="P119" s="1" t="s">
        <v>570</v>
      </c>
      <c r="Q119" s="1" t="s">
        <v>911</v>
      </c>
      <c r="R119" s="2"/>
      <c r="S119" s="1" t="s">
        <v>909</v>
      </c>
      <c r="T119" s="1">
        <v>20</v>
      </c>
    </row>
    <row r="120" spans="1:20" x14ac:dyDescent="0.25">
      <c r="A120" s="1" t="s">
        <v>912</v>
      </c>
      <c r="B120" s="1" t="s">
        <v>564</v>
      </c>
      <c r="C120" s="1" t="s">
        <v>575</v>
      </c>
      <c r="D120" s="1" t="s">
        <v>576</v>
      </c>
      <c r="E120" s="1" t="s">
        <v>860</v>
      </c>
      <c r="F120" s="1" t="s">
        <v>859</v>
      </c>
      <c r="G120" s="1" t="s">
        <v>859</v>
      </c>
      <c r="H120" s="1" t="s">
        <v>569</v>
      </c>
      <c r="I120" s="1" t="s">
        <v>558</v>
      </c>
      <c r="J120" s="1" t="s">
        <v>559</v>
      </c>
      <c r="K120" s="1" t="s">
        <v>860</v>
      </c>
      <c r="L120" s="1" t="s">
        <v>859</v>
      </c>
      <c r="M120" s="1" t="s">
        <v>576</v>
      </c>
      <c r="N120" s="1" t="s">
        <v>907</v>
      </c>
      <c r="O120">
        <v>4</v>
      </c>
      <c r="P120" s="1" t="s">
        <v>570</v>
      </c>
      <c r="Q120" s="1" t="s">
        <v>913</v>
      </c>
      <c r="R120" s="2"/>
      <c r="S120" s="1" t="s">
        <v>909</v>
      </c>
      <c r="T120" s="1">
        <v>20</v>
      </c>
    </row>
    <row r="121" spans="1:20" x14ac:dyDescent="0.25">
      <c r="A121" s="1" t="s">
        <v>914</v>
      </c>
      <c r="B121" s="1" t="s">
        <v>564</v>
      </c>
      <c r="C121" s="1" t="s">
        <v>575</v>
      </c>
      <c r="D121" s="1" t="s">
        <v>576</v>
      </c>
      <c r="E121" s="1" t="s">
        <v>860</v>
      </c>
      <c r="F121" s="1" t="s">
        <v>859</v>
      </c>
      <c r="G121" s="1" t="s">
        <v>859</v>
      </c>
      <c r="H121" s="1" t="s">
        <v>569</v>
      </c>
      <c r="I121" s="1" t="s">
        <v>558</v>
      </c>
      <c r="J121" s="1" t="s">
        <v>559</v>
      </c>
      <c r="K121" s="1" t="s">
        <v>860</v>
      </c>
      <c r="L121" s="1" t="s">
        <v>859</v>
      </c>
      <c r="M121" s="1" t="s">
        <v>576</v>
      </c>
      <c r="N121" s="1" t="s">
        <v>907</v>
      </c>
      <c r="O121">
        <v>6</v>
      </c>
      <c r="P121" s="1" t="s">
        <v>570</v>
      </c>
      <c r="Q121" s="1" t="s">
        <v>915</v>
      </c>
      <c r="R121" s="2"/>
      <c r="S121" s="1" t="s">
        <v>909</v>
      </c>
      <c r="T121" s="1">
        <v>20</v>
      </c>
    </row>
    <row r="122" spans="1:20" x14ac:dyDescent="0.25">
      <c r="A122" s="1" t="s">
        <v>916</v>
      </c>
      <c r="B122" s="1" t="s">
        <v>564</v>
      </c>
      <c r="C122" s="1" t="s">
        <v>850</v>
      </c>
      <c r="D122" s="1" t="s">
        <v>851</v>
      </c>
      <c r="E122" s="1" t="s">
        <v>917</v>
      </c>
      <c r="F122" s="1"/>
      <c r="G122" s="1" t="s">
        <v>578</v>
      </c>
      <c r="H122" s="1" t="s">
        <v>569</v>
      </c>
      <c r="I122" s="1" t="s">
        <v>558</v>
      </c>
      <c r="J122" s="1" t="s">
        <v>559</v>
      </c>
      <c r="K122" s="1" t="s">
        <v>203</v>
      </c>
      <c r="L122" s="1" t="s">
        <v>645</v>
      </c>
      <c r="M122" s="1" t="s">
        <v>918</v>
      </c>
      <c r="N122" s="1" t="s">
        <v>919</v>
      </c>
      <c r="O122">
        <v>10</v>
      </c>
      <c r="P122" s="1" t="s">
        <v>646</v>
      </c>
      <c r="Q122" s="1" t="s">
        <v>920</v>
      </c>
      <c r="R122" s="2"/>
      <c r="S122" s="1" t="s">
        <v>921</v>
      </c>
      <c r="T122" s="1">
        <v>15</v>
      </c>
    </row>
    <row r="123" spans="1:20" x14ac:dyDescent="0.25">
      <c r="A123" s="1" t="s">
        <v>922</v>
      </c>
      <c r="B123" s="1" t="s">
        <v>564</v>
      </c>
      <c r="C123" s="1" t="s">
        <v>850</v>
      </c>
      <c r="D123" s="1" t="s">
        <v>851</v>
      </c>
      <c r="E123" s="1" t="s">
        <v>917</v>
      </c>
      <c r="F123" s="1"/>
      <c r="G123" s="1" t="s">
        <v>578</v>
      </c>
      <c r="H123" s="1" t="s">
        <v>569</v>
      </c>
      <c r="I123" s="1" t="s">
        <v>558</v>
      </c>
      <c r="J123" s="1" t="s">
        <v>559</v>
      </c>
      <c r="K123" s="1" t="s">
        <v>203</v>
      </c>
      <c r="L123" s="1" t="s">
        <v>645</v>
      </c>
      <c r="M123" s="1" t="s">
        <v>918</v>
      </c>
      <c r="N123" s="1" t="s">
        <v>919</v>
      </c>
      <c r="O123">
        <v>2</v>
      </c>
      <c r="P123" s="1" t="s">
        <v>646</v>
      </c>
      <c r="Q123" s="1" t="s">
        <v>923</v>
      </c>
      <c r="R123" s="2"/>
      <c r="S123" s="1" t="s">
        <v>921</v>
      </c>
      <c r="T123" s="1">
        <v>15</v>
      </c>
    </row>
    <row r="124" spans="1:20" x14ac:dyDescent="0.25">
      <c r="A124" s="1" t="s">
        <v>924</v>
      </c>
      <c r="B124" s="1" t="s">
        <v>552</v>
      </c>
      <c r="C124" s="1" t="s">
        <v>672</v>
      </c>
      <c r="D124" s="1" t="s">
        <v>673</v>
      </c>
      <c r="E124" s="1" t="s">
        <v>925</v>
      </c>
      <c r="F124" s="1"/>
      <c r="G124" s="1" t="s">
        <v>578</v>
      </c>
      <c r="H124" s="1" t="s">
        <v>557</v>
      </c>
      <c r="I124" s="1" t="s">
        <v>558</v>
      </c>
      <c r="J124" s="1" t="s">
        <v>559</v>
      </c>
      <c r="K124" s="1" t="s">
        <v>926</v>
      </c>
      <c r="L124" s="1" t="s">
        <v>927</v>
      </c>
      <c r="M124" s="1" t="s">
        <v>673</v>
      </c>
      <c r="N124" s="1" t="s">
        <v>861</v>
      </c>
      <c r="O124">
        <v>10</v>
      </c>
      <c r="P124" s="1" t="s">
        <v>583</v>
      </c>
      <c r="Q124" s="1" t="s">
        <v>928</v>
      </c>
      <c r="R124" s="2"/>
      <c r="S124" s="1"/>
      <c r="T124" s="1">
        <v>20</v>
      </c>
    </row>
    <row r="125" spans="1:20" x14ac:dyDescent="0.25">
      <c r="A125" s="1" t="s">
        <v>929</v>
      </c>
      <c r="B125" s="1" t="s">
        <v>552</v>
      </c>
      <c r="C125" s="1" t="s">
        <v>672</v>
      </c>
      <c r="D125" s="1" t="s">
        <v>673</v>
      </c>
      <c r="E125" s="1" t="s">
        <v>925</v>
      </c>
      <c r="F125" s="1"/>
      <c r="G125" s="1" t="s">
        <v>578</v>
      </c>
      <c r="H125" s="1" t="s">
        <v>557</v>
      </c>
      <c r="I125" s="1" t="s">
        <v>558</v>
      </c>
      <c r="J125" s="1" t="s">
        <v>559</v>
      </c>
      <c r="K125" s="1" t="s">
        <v>926</v>
      </c>
      <c r="L125" s="1" t="s">
        <v>927</v>
      </c>
      <c r="M125" s="1" t="s">
        <v>673</v>
      </c>
      <c r="N125" s="1" t="s">
        <v>861</v>
      </c>
      <c r="O125">
        <v>100</v>
      </c>
      <c r="P125" s="1" t="s">
        <v>583</v>
      </c>
      <c r="Q125" s="1" t="s">
        <v>930</v>
      </c>
      <c r="R125" s="2"/>
      <c r="S125" s="1"/>
      <c r="T125" s="1">
        <v>20</v>
      </c>
    </row>
    <row r="126" spans="1:20" x14ac:dyDescent="0.25">
      <c r="A126" s="1" t="s">
        <v>931</v>
      </c>
      <c r="B126" s="1" t="s">
        <v>552</v>
      </c>
      <c r="C126" s="1" t="s">
        <v>672</v>
      </c>
      <c r="D126" s="1" t="s">
        <v>673</v>
      </c>
      <c r="E126" s="1" t="s">
        <v>925</v>
      </c>
      <c r="F126" s="1"/>
      <c r="G126" s="1" t="s">
        <v>578</v>
      </c>
      <c r="H126" s="1" t="s">
        <v>557</v>
      </c>
      <c r="I126" s="1" t="s">
        <v>558</v>
      </c>
      <c r="J126" s="1" t="s">
        <v>559</v>
      </c>
      <c r="K126" s="1" t="s">
        <v>926</v>
      </c>
      <c r="L126" s="1" t="s">
        <v>927</v>
      </c>
      <c r="M126" s="1" t="s">
        <v>673</v>
      </c>
      <c r="N126" s="1" t="s">
        <v>861</v>
      </c>
      <c r="O126">
        <v>200</v>
      </c>
      <c r="P126" s="1" t="s">
        <v>583</v>
      </c>
      <c r="Q126" s="1" t="s">
        <v>932</v>
      </c>
      <c r="R126" s="2"/>
      <c r="S126" s="1"/>
      <c r="T126" s="1">
        <v>20</v>
      </c>
    </row>
    <row r="127" spans="1:20" x14ac:dyDescent="0.25">
      <c r="A127" s="1" t="s">
        <v>933</v>
      </c>
      <c r="B127" s="1" t="s">
        <v>552</v>
      </c>
      <c r="C127" s="1" t="s">
        <v>672</v>
      </c>
      <c r="D127" s="1" t="s">
        <v>673</v>
      </c>
      <c r="E127" s="1" t="s">
        <v>925</v>
      </c>
      <c r="F127" s="1"/>
      <c r="G127" s="1" t="s">
        <v>578</v>
      </c>
      <c r="H127" s="1" t="s">
        <v>557</v>
      </c>
      <c r="I127" s="1" t="s">
        <v>558</v>
      </c>
      <c r="J127" s="1" t="s">
        <v>559</v>
      </c>
      <c r="K127" s="1" t="s">
        <v>926</v>
      </c>
      <c r="L127" s="1" t="s">
        <v>927</v>
      </c>
      <c r="M127" s="1" t="s">
        <v>673</v>
      </c>
      <c r="N127" s="1" t="s">
        <v>861</v>
      </c>
      <c r="O127">
        <v>300</v>
      </c>
      <c r="P127" s="1" t="s">
        <v>583</v>
      </c>
      <c r="Q127" s="1" t="s">
        <v>934</v>
      </c>
      <c r="R127" s="2"/>
      <c r="S127" s="1"/>
      <c r="T127" s="1">
        <v>20</v>
      </c>
    </row>
    <row r="128" spans="1:20" x14ac:dyDescent="0.25">
      <c r="A128" s="1" t="s">
        <v>935</v>
      </c>
      <c r="B128" s="1" t="s">
        <v>552</v>
      </c>
      <c r="C128" s="1" t="s">
        <v>672</v>
      </c>
      <c r="D128" s="1" t="s">
        <v>673</v>
      </c>
      <c r="E128" s="1" t="s">
        <v>925</v>
      </c>
      <c r="F128" s="1"/>
      <c r="G128" s="1" t="s">
        <v>578</v>
      </c>
      <c r="H128" s="1" t="s">
        <v>557</v>
      </c>
      <c r="I128" s="1" t="s">
        <v>558</v>
      </c>
      <c r="J128" s="1" t="s">
        <v>559</v>
      </c>
      <c r="K128" s="1" t="s">
        <v>926</v>
      </c>
      <c r="L128" s="1" t="s">
        <v>927</v>
      </c>
      <c r="M128" s="1" t="s">
        <v>673</v>
      </c>
      <c r="N128" s="1" t="s">
        <v>861</v>
      </c>
      <c r="O128">
        <v>50</v>
      </c>
      <c r="P128" s="1" t="s">
        <v>583</v>
      </c>
      <c r="Q128" s="1" t="s">
        <v>936</v>
      </c>
      <c r="R128" s="2"/>
      <c r="S128" s="1"/>
      <c r="T128" s="1">
        <v>20</v>
      </c>
    </row>
    <row r="129" spans="1:20" x14ac:dyDescent="0.25">
      <c r="A129" s="1" t="s">
        <v>937</v>
      </c>
      <c r="B129" s="1" t="s">
        <v>552</v>
      </c>
      <c r="C129" s="1" t="s">
        <v>672</v>
      </c>
      <c r="D129" s="1" t="s">
        <v>673</v>
      </c>
      <c r="E129" s="1" t="s">
        <v>925</v>
      </c>
      <c r="F129" s="1"/>
      <c r="G129" s="1" t="s">
        <v>578</v>
      </c>
      <c r="H129" s="1" t="s">
        <v>557</v>
      </c>
      <c r="I129" s="1" t="s">
        <v>558</v>
      </c>
      <c r="J129" s="1" t="s">
        <v>559</v>
      </c>
      <c r="K129" s="1" t="s">
        <v>926</v>
      </c>
      <c r="L129" s="1" t="s">
        <v>927</v>
      </c>
      <c r="M129" s="1" t="s">
        <v>673</v>
      </c>
      <c r="N129" s="1" t="s">
        <v>861</v>
      </c>
      <c r="O129">
        <v>500</v>
      </c>
      <c r="P129" s="1" t="s">
        <v>583</v>
      </c>
      <c r="Q129" s="1" t="s">
        <v>938</v>
      </c>
      <c r="R129" s="2"/>
      <c r="S129" s="1"/>
      <c r="T129" s="1">
        <v>20</v>
      </c>
    </row>
    <row r="130" spans="1:20" x14ac:dyDescent="0.25">
      <c r="A130" s="1" t="s">
        <v>939</v>
      </c>
      <c r="B130" s="1" t="s">
        <v>609</v>
      </c>
      <c r="C130" s="1" t="s">
        <v>709</v>
      </c>
      <c r="D130" s="1" t="s">
        <v>610</v>
      </c>
      <c r="E130" s="1" t="s">
        <v>940</v>
      </c>
      <c r="F130" s="1" t="s">
        <v>941</v>
      </c>
      <c r="G130" s="1" t="s">
        <v>941</v>
      </c>
      <c r="H130" s="1" t="s">
        <v>569</v>
      </c>
      <c r="I130" s="1" t="s">
        <v>558</v>
      </c>
      <c r="J130" s="1" t="s">
        <v>559</v>
      </c>
      <c r="K130" s="1" t="s">
        <v>940</v>
      </c>
      <c r="L130" s="1" t="s">
        <v>941</v>
      </c>
      <c r="M130" s="1" t="s">
        <v>560</v>
      </c>
      <c r="N130" s="1"/>
      <c r="O130">
        <v>12</v>
      </c>
      <c r="P130" s="1" t="s">
        <v>570</v>
      </c>
      <c r="Q130" s="1" t="s">
        <v>942</v>
      </c>
      <c r="R130" s="2"/>
      <c r="S130" s="1"/>
      <c r="T130" s="1">
        <v>25</v>
      </c>
    </row>
    <row r="131" spans="1:20" x14ac:dyDescent="0.25">
      <c r="A131" s="1" t="s">
        <v>943</v>
      </c>
      <c r="B131" s="1" t="s">
        <v>609</v>
      </c>
      <c r="C131" s="1" t="s">
        <v>709</v>
      </c>
      <c r="D131" s="1" t="s">
        <v>610</v>
      </c>
      <c r="E131" s="1" t="s">
        <v>940</v>
      </c>
      <c r="F131" s="1" t="s">
        <v>941</v>
      </c>
      <c r="G131" s="1" t="s">
        <v>941</v>
      </c>
      <c r="H131" s="1" t="s">
        <v>569</v>
      </c>
      <c r="I131" s="1" t="s">
        <v>558</v>
      </c>
      <c r="J131" s="1" t="s">
        <v>559</v>
      </c>
      <c r="K131" s="1" t="s">
        <v>940</v>
      </c>
      <c r="L131" s="1" t="s">
        <v>941</v>
      </c>
      <c r="M131" s="1" t="s">
        <v>560</v>
      </c>
      <c r="N131" s="1"/>
      <c r="O131">
        <v>24</v>
      </c>
      <c r="P131" s="1" t="s">
        <v>570</v>
      </c>
      <c r="Q131" s="1" t="s">
        <v>944</v>
      </c>
      <c r="R131" s="2"/>
      <c r="S131" s="1"/>
      <c r="T131" s="1">
        <v>25</v>
      </c>
    </row>
    <row r="132" spans="1:20" x14ac:dyDescent="0.25">
      <c r="A132" s="1" t="s">
        <v>945</v>
      </c>
      <c r="B132" s="1" t="s">
        <v>609</v>
      </c>
      <c r="C132" s="1" t="s">
        <v>709</v>
      </c>
      <c r="D132" s="1" t="s">
        <v>610</v>
      </c>
      <c r="E132" s="1" t="s">
        <v>940</v>
      </c>
      <c r="F132" s="1" t="s">
        <v>941</v>
      </c>
      <c r="G132" s="1" t="s">
        <v>941</v>
      </c>
      <c r="H132" s="1" t="s">
        <v>569</v>
      </c>
      <c r="I132" s="1" t="s">
        <v>558</v>
      </c>
      <c r="J132" s="1" t="s">
        <v>559</v>
      </c>
      <c r="K132" s="1" t="s">
        <v>940</v>
      </c>
      <c r="L132" s="1" t="s">
        <v>941</v>
      </c>
      <c r="M132" s="1" t="s">
        <v>560</v>
      </c>
      <c r="N132" s="1"/>
      <c r="O132">
        <v>36</v>
      </c>
      <c r="P132" s="1" t="s">
        <v>570</v>
      </c>
      <c r="Q132" s="1" t="s">
        <v>946</v>
      </c>
      <c r="R132" s="2"/>
      <c r="S132" s="1"/>
      <c r="T132" s="1">
        <v>25</v>
      </c>
    </row>
    <row r="133" spans="1:20" x14ac:dyDescent="0.25">
      <c r="A133" s="1" t="s">
        <v>947</v>
      </c>
      <c r="B133" s="1" t="s">
        <v>609</v>
      </c>
      <c r="C133" s="1" t="s">
        <v>709</v>
      </c>
      <c r="D133" s="1" t="s">
        <v>610</v>
      </c>
      <c r="E133" s="1" t="s">
        <v>940</v>
      </c>
      <c r="F133" s="1" t="s">
        <v>941</v>
      </c>
      <c r="G133" s="1" t="s">
        <v>941</v>
      </c>
      <c r="H133" s="1" t="s">
        <v>569</v>
      </c>
      <c r="I133" s="1" t="s">
        <v>558</v>
      </c>
      <c r="J133" s="1" t="s">
        <v>559</v>
      </c>
      <c r="K133" s="1" t="s">
        <v>940</v>
      </c>
      <c r="L133" s="1" t="s">
        <v>941</v>
      </c>
      <c r="M133" s="1" t="s">
        <v>560</v>
      </c>
      <c r="N133" s="1"/>
      <c r="O133">
        <v>48</v>
      </c>
      <c r="P133" s="1" t="s">
        <v>570</v>
      </c>
      <c r="Q133" s="1" t="s">
        <v>948</v>
      </c>
      <c r="R133" s="2"/>
      <c r="S133" s="1"/>
      <c r="T133" s="1">
        <v>25</v>
      </c>
    </row>
    <row r="134" spans="1:20" x14ac:dyDescent="0.25">
      <c r="A134" s="1" t="s">
        <v>949</v>
      </c>
      <c r="B134" s="1" t="s">
        <v>609</v>
      </c>
      <c r="C134" s="1" t="s">
        <v>610</v>
      </c>
      <c r="D134" s="1" t="s">
        <v>610</v>
      </c>
      <c r="E134" s="1" t="s">
        <v>950</v>
      </c>
      <c r="F134" s="1" t="s">
        <v>951</v>
      </c>
      <c r="G134" s="1" t="s">
        <v>952</v>
      </c>
      <c r="H134" s="1" t="s">
        <v>569</v>
      </c>
      <c r="I134" s="1" t="s">
        <v>558</v>
      </c>
      <c r="J134" s="1" t="s">
        <v>559</v>
      </c>
      <c r="K134" s="1" t="s">
        <v>950</v>
      </c>
      <c r="L134" s="1" t="s">
        <v>952</v>
      </c>
      <c r="M134" s="1" t="s">
        <v>560</v>
      </c>
      <c r="N134" s="1"/>
      <c r="O134">
        <v>12</v>
      </c>
      <c r="P134" s="1" t="s">
        <v>570</v>
      </c>
      <c r="Q134" s="1" t="s">
        <v>953</v>
      </c>
      <c r="R134" s="2"/>
      <c r="S134" s="1"/>
      <c r="T134" s="1">
        <v>25</v>
      </c>
    </row>
    <row r="135" spans="1:20" x14ac:dyDescent="0.25">
      <c r="A135" s="1" t="s">
        <v>954</v>
      </c>
      <c r="B135" s="1" t="s">
        <v>609</v>
      </c>
      <c r="C135" s="1" t="s">
        <v>610</v>
      </c>
      <c r="D135" s="1" t="s">
        <v>610</v>
      </c>
      <c r="E135" s="1" t="s">
        <v>950</v>
      </c>
      <c r="F135" s="1" t="s">
        <v>951</v>
      </c>
      <c r="G135" s="1" t="s">
        <v>952</v>
      </c>
      <c r="H135" s="1" t="s">
        <v>569</v>
      </c>
      <c r="I135" s="1" t="s">
        <v>558</v>
      </c>
      <c r="J135" s="1" t="s">
        <v>559</v>
      </c>
      <c r="K135" s="1" t="s">
        <v>950</v>
      </c>
      <c r="L135" s="1" t="s">
        <v>952</v>
      </c>
      <c r="M135" s="1" t="s">
        <v>560</v>
      </c>
      <c r="N135" s="1"/>
      <c r="O135">
        <v>16</v>
      </c>
      <c r="P135" s="1" t="s">
        <v>570</v>
      </c>
      <c r="Q135" s="1" t="s">
        <v>955</v>
      </c>
      <c r="R135" s="2"/>
      <c r="S135" s="1"/>
      <c r="T135" s="1">
        <v>25</v>
      </c>
    </row>
    <row r="136" spans="1:20" x14ac:dyDescent="0.25">
      <c r="A136" s="1" t="s">
        <v>956</v>
      </c>
      <c r="B136" s="1" t="s">
        <v>609</v>
      </c>
      <c r="C136" s="1" t="s">
        <v>610</v>
      </c>
      <c r="D136" s="1" t="s">
        <v>610</v>
      </c>
      <c r="E136" s="1" t="s">
        <v>950</v>
      </c>
      <c r="F136" s="1" t="s">
        <v>951</v>
      </c>
      <c r="G136" s="1" t="s">
        <v>952</v>
      </c>
      <c r="H136" s="1" t="s">
        <v>569</v>
      </c>
      <c r="I136" s="1" t="s">
        <v>558</v>
      </c>
      <c r="J136" s="1" t="s">
        <v>559</v>
      </c>
      <c r="K136" s="1" t="s">
        <v>950</v>
      </c>
      <c r="L136" s="1" t="s">
        <v>952</v>
      </c>
      <c r="M136" s="1" t="s">
        <v>560</v>
      </c>
      <c r="N136" s="1"/>
      <c r="O136">
        <v>24</v>
      </c>
      <c r="P136" s="1" t="s">
        <v>570</v>
      </c>
      <c r="Q136" s="1" t="s">
        <v>957</v>
      </c>
      <c r="R136" s="2"/>
      <c r="S136" s="1"/>
      <c r="T136" s="1">
        <v>25</v>
      </c>
    </row>
    <row r="137" spans="1:20" x14ac:dyDescent="0.25">
      <c r="A137" s="1" t="s">
        <v>958</v>
      </c>
      <c r="B137" s="1" t="s">
        <v>609</v>
      </c>
      <c r="C137" s="1" t="s">
        <v>610</v>
      </c>
      <c r="D137" s="1" t="s">
        <v>610</v>
      </c>
      <c r="E137" s="1" t="s">
        <v>950</v>
      </c>
      <c r="F137" s="1" t="s">
        <v>951</v>
      </c>
      <c r="G137" s="1" t="s">
        <v>952</v>
      </c>
      <c r="H137" s="1" t="s">
        <v>569</v>
      </c>
      <c r="I137" s="1" t="s">
        <v>558</v>
      </c>
      <c r="J137" s="1" t="s">
        <v>559</v>
      </c>
      <c r="K137" s="1" t="s">
        <v>950</v>
      </c>
      <c r="L137" s="1" t="s">
        <v>952</v>
      </c>
      <c r="M137" s="1" t="s">
        <v>560</v>
      </c>
      <c r="N137" s="1"/>
      <c r="O137">
        <v>36</v>
      </c>
      <c r="P137" s="1" t="s">
        <v>570</v>
      </c>
      <c r="Q137" s="1" t="s">
        <v>959</v>
      </c>
      <c r="R137" s="2"/>
      <c r="S137" s="1"/>
      <c r="T137" s="1">
        <v>25</v>
      </c>
    </row>
    <row r="138" spans="1:20" x14ac:dyDescent="0.25">
      <c r="A138" s="1" t="s">
        <v>960</v>
      </c>
      <c r="B138" s="1" t="s">
        <v>609</v>
      </c>
      <c r="C138" s="1" t="s">
        <v>610</v>
      </c>
      <c r="D138" s="1" t="s">
        <v>610</v>
      </c>
      <c r="E138" s="1" t="s">
        <v>950</v>
      </c>
      <c r="F138" s="1" t="s">
        <v>951</v>
      </c>
      <c r="G138" s="1" t="s">
        <v>952</v>
      </c>
      <c r="H138" s="1" t="s">
        <v>569</v>
      </c>
      <c r="I138" s="1" t="s">
        <v>558</v>
      </c>
      <c r="J138" s="1" t="s">
        <v>559</v>
      </c>
      <c r="K138" s="1" t="s">
        <v>950</v>
      </c>
      <c r="L138" s="1" t="s">
        <v>952</v>
      </c>
      <c r="M138" s="1" t="s">
        <v>560</v>
      </c>
      <c r="N138" s="1"/>
      <c r="O138">
        <v>48</v>
      </c>
      <c r="P138" s="1" t="s">
        <v>570</v>
      </c>
      <c r="Q138" s="1" t="s">
        <v>961</v>
      </c>
      <c r="R138" s="2"/>
      <c r="S138" s="1"/>
      <c r="T138" s="1">
        <v>25</v>
      </c>
    </row>
    <row r="139" spans="1:20" x14ac:dyDescent="0.25">
      <c r="A139" s="1" t="s">
        <v>962</v>
      </c>
      <c r="B139" s="1" t="s">
        <v>609</v>
      </c>
      <c r="C139" s="1" t="s">
        <v>610</v>
      </c>
      <c r="D139" s="1" t="s">
        <v>610</v>
      </c>
      <c r="E139" s="1" t="s">
        <v>950</v>
      </c>
      <c r="F139" s="1" t="s">
        <v>951</v>
      </c>
      <c r="G139" s="1" t="s">
        <v>952</v>
      </c>
      <c r="H139" s="1" t="s">
        <v>569</v>
      </c>
      <c r="I139" s="1" t="s">
        <v>558</v>
      </c>
      <c r="J139" s="1" t="s">
        <v>559</v>
      </c>
      <c r="K139" s="1" t="s">
        <v>950</v>
      </c>
      <c r="L139" s="1" t="s">
        <v>952</v>
      </c>
      <c r="M139" s="1" t="s">
        <v>560</v>
      </c>
      <c r="N139" s="1"/>
      <c r="O139">
        <v>60</v>
      </c>
      <c r="P139" s="1" t="s">
        <v>570</v>
      </c>
      <c r="Q139" s="1" t="s">
        <v>963</v>
      </c>
      <c r="R139" s="2"/>
      <c r="S139" s="1"/>
      <c r="T139" s="1">
        <v>25</v>
      </c>
    </row>
    <row r="140" spans="1:20" x14ac:dyDescent="0.25">
      <c r="A140" s="1" t="s">
        <v>964</v>
      </c>
      <c r="B140" s="1" t="s">
        <v>609</v>
      </c>
      <c r="C140" s="1" t="s">
        <v>610</v>
      </c>
      <c r="D140" s="1" t="s">
        <v>610</v>
      </c>
      <c r="E140" s="1" t="s">
        <v>965</v>
      </c>
      <c r="F140" s="1" t="s">
        <v>951</v>
      </c>
      <c r="G140" s="1" t="s">
        <v>966</v>
      </c>
      <c r="H140" s="1" t="s">
        <v>569</v>
      </c>
      <c r="I140" s="1" t="s">
        <v>558</v>
      </c>
      <c r="J140" s="1" t="s">
        <v>559</v>
      </c>
      <c r="K140" s="1" t="s">
        <v>965</v>
      </c>
      <c r="L140" s="1" t="s">
        <v>967</v>
      </c>
      <c r="M140" s="1" t="s">
        <v>560</v>
      </c>
      <c r="N140" s="1"/>
      <c r="O140">
        <v>12</v>
      </c>
      <c r="P140" s="1" t="s">
        <v>570</v>
      </c>
      <c r="Q140" s="1" t="s">
        <v>968</v>
      </c>
      <c r="R140" s="2"/>
      <c r="S140" s="1"/>
      <c r="T140" s="1">
        <v>25</v>
      </c>
    </row>
    <row r="141" spans="1:20" x14ac:dyDescent="0.25">
      <c r="A141" s="1" t="s">
        <v>969</v>
      </c>
      <c r="B141" s="1" t="s">
        <v>609</v>
      </c>
      <c r="C141" s="1" t="s">
        <v>610</v>
      </c>
      <c r="D141" s="1" t="s">
        <v>610</v>
      </c>
      <c r="E141" s="1" t="s">
        <v>965</v>
      </c>
      <c r="F141" s="1" t="s">
        <v>951</v>
      </c>
      <c r="G141" s="1" t="s">
        <v>966</v>
      </c>
      <c r="H141" s="1" t="s">
        <v>569</v>
      </c>
      <c r="I141" s="1" t="s">
        <v>558</v>
      </c>
      <c r="J141" s="1" t="s">
        <v>559</v>
      </c>
      <c r="K141" s="1" t="s">
        <v>965</v>
      </c>
      <c r="L141" s="1" t="s">
        <v>967</v>
      </c>
      <c r="M141" s="1" t="s">
        <v>560</v>
      </c>
      <c r="N141" s="1"/>
      <c r="O141">
        <v>16</v>
      </c>
      <c r="P141" s="1" t="s">
        <v>570</v>
      </c>
      <c r="Q141" s="1" t="s">
        <v>970</v>
      </c>
      <c r="R141" s="2"/>
      <c r="S141" s="1"/>
      <c r="T141" s="1">
        <v>25</v>
      </c>
    </row>
    <row r="142" spans="1:20" x14ac:dyDescent="0.25">
      <c r="A142" s="1" t="s">
        <v>971</v>
      </c>
      <c r="B142" s="1" t="s">
        <v>609</v>
      </c>
      <c r="C142" s="1" t="s">
        <v>610</v>
      </c>
      <c r="D142" s="1" t="s">
        <v>610</v>
      </c>
      <c r="E142" s="1" t="s">
        <v>965</v>
      </c>
      <c r="F142" s="1" t="s">
        <v>951</v>
      </c>
      <c r="G142" s="1" t="s">
        <v>966</v>
      </c>
      <c r="H142" s="1" t="s">
        <v>569</v>
      </c>
      <c r="I142" s="1" t="s">
        <v>558</v>
      </c>
      <c r="J142" s="1" t="s">
        <v>559</v>
      </c>
      <c r="K142" s="1" t="s">
        <v>965</v>
      </c>
      <c r="L142" s="1" t="s">
        <v>967</v>
      </c>
      <c r="M142" s="1" t="s">
        <v>560</v>
      </c>
      <c r="N142" s="1"/>
      <c r="O142">
        <v>24</v>
      </c>
      <c r="P142" s="1" t="s">
        <v>570</v>
      </c>
      <c r="Q142" s="1" t="s">
        <v>972</v>
      </c>
      <c r="R142" s="2"/>
      <c r="S142" s="1"/>
      <c r="T142" s="1">
        <v>25</v>
      </c>
    </row>
    <row r="143" spans="1:20" x14ac:dyDescent="0.25">
      <c r="A143" s="1" t="s">
        <v>973</v>
      </c>
      <c r="B143" s="1" t="s">
        <v>609</v>
      </c>
      <c r="C143" s="1" t="s">
        <v>610</v>
      </c>
      <c r="D143" s="1" t="s">
        <v>610</v>
      </c>
      <c r="E143" s="1" t="s">
        <v>965</v>
      </c>
      <c r="F143" s="1" t="s">
        <v>951</v>
      </c>
      <c r="G143" s="1" t="s">
        <v>966</v>
      </c>
      <c r="H143" s="1" t="s">
        <v>569</v>
      </c>
      <c r="I143" s="1" t="s">
        <v>558</v>
      </c>
      <c r="J143" s="1" t="s">
        <v>559</v>
      </c>
      <c r="K143" s="1" t="s">
        <v>965</v>
      </c>
      <c r="L143" s="1" t="s">
        <v>967</v>
      </c>
      <c r="M143" s="1" t="s">
        <v>560</v>
      </c>
      <c r="N143" s="1"/>
      <c r="O143">
        <v>8</v>
      </c>
      <c r="P143" s="1" t="s">
        <v>570</v>
      </c>
      <c r="Q143" s="1" t="s">
        <v>974</v>
      </c>
      <c r="R143" s="2"/>
      <c r="S143" s="1"/>
      <c r="T143" s="1">
        <v>25</v>
      </c>
    </row>
    <row r="144" spans="1:20" x14ac:dyDescent="0.25">
      <c r="A144" s="1" t="s">
        <v>975</v>
      </c>
      <c r="B144" s="1" t="s">
        <v>552</v>
      </c>
      <c r="C144" s="1" t="s">
        <v>681</v>
      </c>
      <c r="D144" s="1" t="s">
        <v>682</v>
      </c>
      <c r="E144" s="1" t="s">
        <v>976</v>
      </c>
      <c r="F144" s="1"/>
      <c r="G144" s="1" t="s">
        <v>578</v>
      </c>
      <c r="H144" s="1" t="s">
        <v>557</v>
      </c>
      <c r="I144" s="1" t="s">
        <v>558</v>
      </c>
      <c r="J144" s="1" t="s">
        <v>559</v>
      </c>
      <c r="K144" s="1" t="s">
        <v>977</v>
      </c>
      <c r="L144" s="1" t="s">
        <v>978</v>
      </c>
      <c r="M144" s="1" t="s">
        <v>979</v>
      </c>
      <c r="N144" s="1" t="s">
        <v>722</v>
      </c>
      <c r="O144">
        <v>2</v>
      </c>
      <c r="P144" s="1" t="s">
        <v>570</v>
      </c>
      <c r="Q144" s="1" t="s">
        <v>980</v>
      </c>
      <c r="R144" s="2"/>
      <c r="S144" s="1"/>
      <c r="T144" s="1">
        <v>20</v>
      </c>
    </row>
    <row r="145" spans="1:20" x14ac:dyDescent="0.25">
      <c r="A145" s="1" t="s">
        <v>981</v>
      </c>
      <c r="B145" s="1" t="s">
        <v>552</v>
      </c>
      <c r="C145" s="1" t="s">
        <v>681</v>
      </c>
      <c r="D145" s="1" t="s">
        <v>682</v>
      </c>
      <c r="E145" s="1" t="s">
        <v>976</v>
      </c>
      <c r="F145" s="1"/>
      <c r="G145" s="1" t="s">
        <v>578</v>
      </c>
      <c r="H145" s="1" t="s">
        <v>557</v>
      </c>
      <c r="I145" s="1" t="s">
        <v>558</v>
      </c>
      <c r="J145" s="1" t="s">
        <v>559</v>
      </c>
      <c r="K145" s="1" t="s">
        <v>977</v>
      </c>
      <c r="L145" s="1" t="s">
        <v>978</v>
      </c>
      <c r="M145" s="1" t="s">
        <v>979</v>
      </c>
      <c r="N145" s="1" t="s">
        <v>722</v>
      </c>
      <c r="O145">
        <v>4</v>
      </c>
      <c r="P145" s="1" t="s">
        <v>570</v>
      </c>
      <c r="Q145" s="1" t="s">
        <v>982</v>
      </c>
      <c r="R145" s="2"/>
      <c r="S145" s="1"/>
      <c r="T145" s="1">
        <v>20</v>
      </c>
    </row>
    <row r="146" spans="1:20" x14ac:dyDescent="0.25">
      <c r="A146" s="1" t="s">
        <v>983</v>
      </c>
      <c r="B146" s="1" t="s">
        <v>552</v>
      </c>
      <c r="C146" s="1" t="s">
        <v>681</v>
      </c>
      <c r="D146" s="1" t="s">
        <v>682</v>
      </c>
      <c r="E146" s="1" t="s">
        <v>984</v>
      </c>
      <c r="F146" s="1"/>
      <c r="G146" s="1" t="s">
        <v>578</v>
      </c>
      <c r="H146" s="1" t="s">
        <v>557</v>
      </c>
      <c r="I146" s="1" t="s">
        <v>558</v>
      </c>
      <c r="J146" s="1" t="s">
        <v>559</v>
      </c>
      <c r="K146" s="1" t="s">
        <v>977</v>
      </c>
      <c r="L146" s="1" t="s">
        <v>978</v>
      </c>
      <c r="M146" s="1" t="s">
        <v>985</v>
      </c>
      <c r="N146" s="1" t="s">
        <v>986</v>
      </c>
      <c r="O146">
        <v>2</v>
      </c>
      <c r="P146" s="1" t="s">
        <v>570</v>
      </c>
      <c r="Q146" s="1" t="s">
        <v>987</v>
      </c>
      <c r="R146" s="2"/>
      <c r="S146" s="1"/>
      <c r="T146" s="1">
        <v>20</v>
      </c>
    </row>
    <row r="147" spans="1:20" x14ac:dyDescent="0.25">
      <c r="A147" s="1" t="s">
        <v>988</v>
      </c>
      <c r="B147" s="1" t="s">
        <v>552</v>
      </c>
      <c r="C147" s="1" t="s">
        <v>681</v>
      </c>
      <c r="D147" s="1" t="s">
        <v>682</v>
      </c>
      <c r="E147" s="1" t="s">
        <v>984</v>
      </c>
      <c r="F147" s="1"/>
      <c r="G147" s="1" t="s">
        <v>578</v>
      </c>
      <c r="H147" s="1" t="s">
        <v>557</v>
      </c>
      <c r="I147" s="1" t="s">
        <v>558</v>
      </c>
      <c r="J147" s="1" t="s">
        <v>559</v>
      </c>
      <c r="K147" s="1" t="s">
        <v>977</v>
      </c>
      <c r="L147" s="1" t="s">
        <v>978</v>
      </c>
      <c r="M147" s="1" t="s">
        <v>985</v>
      </c>
      <c r="N147" s="1" t="s">
        <v>986</v>
      </c>
      <c r="O147">
        <v>4</v>
      </c>
      <c r="P147" s="1" t="s">
        <v>570</v>
      </c>
      <c r="Q147" s="1" t="s">
        <v>989</v>
      </c>
      <c r="R147" s="2"/>
      <c r="S147" s="1"/>
      <c r="T147" s="1">
        <v>20</v>
      </c>
    </row>
    <row r="148" spans="1:20" x14ac:dyDescent="0.25">
      <c r="A148" s="1" t="s">
        <v>990</v>
      </c>
      <c r="B148" s="1" t="s">
        <v>552</v>
      </c>
      <c r="C148" s="1" t="s">
        <v>681</v>
      </c>
      <c r="D148" s="1" t="s">
        <v>682</v>
      </c>
      <c r="E148" s="1" t="s">
        <v>991</v>
      </c>
      <c r="F148" s="1"/>
      <c r="G148" s="1" t="s">
        <v>578</v>
      </c>
      <c r="H148" s="1" t="s">
        <v>557</v>
      </c>
      <c r="I148" s="1" t="s">
        <v>558</v>
      </c>
      <c r="J148" s="1" t="s">
        <v>559</v>
      </c>
      <c r="K148" s="1" t="s">
        <v>977</v>
      </c>
      <c r="L148" s="1" t="s">
        <v>978</v>
      </c>
      <c r="M148" s="1" t="s">
        <v>992</v>
      </c>
      <c r="N148" s="1" t="s">
        <v>993</v>
      </c>
      <c r="O148">
        <v>2</v>
      </c>
      <c r="P148" s="1" t="s">
        <v>583</v>
      </c>
      <c r="Q148" s="1" t="s">
        <v>994</v>
      </c>
      <c r="R148" s="2"/>
      <c r="S148" s="1"/>
      <c r="T148" s="1">
        <v>10</v>
      </c>
    </row>
    <row r="149" spans="1:20" x14ac:dyDescent="0.25">
      <c r="A149" s="1" t="s">
        <v>995</v>
      </c>
      <c r="B149" s="1" t="s">
        <v>552</v>
      </c>
      <c r="C149" s="1" t="s">
        <v>681</v>
      </c>
      <c r="D149" s="1" t="s">
        <v>682</v>
      </c>
      <c r="E149" s="1" t="s">
        <v>991</v>
      </c>
      <c r="F149" s="1"/>
      <c r="G149" s="1" t="s">
        <v>578</v>
      </c>
      <c r="H149" s="1" t="s">
        <v>557</v>
      </c>
      <c r="I149" s="1" t="s">
        <v>558</v>
      </c>
      <c r="J149" s="1" t="s">
        <v>559</v>
      </c>
      <c r="K149" s="1" t="s">
        <v>977</v>
      </c>
      <c r="L149" s="1" t="s">
        <v>978</v>
      </c>
      <c r="M149" s="1" t="s">
        <v>992</v>
      </c>
      <c r="N149" s="1" t="s">
        <v>993</v>
      </c>
      <c r="O149">
        <v>4</v>
      </c>
      <c r="P149" s="1" t="s">
        <v>583</v>
      </c>
      <c r="Q149" s="1" t="s">
        <v>996</v>
      </c>
      <c r="R149" s="2"/>
      <c r="S149" s="1"/>
      <c r="T149" s="1">
        <v>10</v>
      </c>
    </row>
    <row r="150" spans="1:20" x14ac:dyDescent="0.25">
      <c r="A150" s="1" t="s">
        <v>997</v>
      </c>
      <c r="B150" s="1" t="s">
        <v>564</v>
      </c>
      <c r="C150" s="1" t="s">
        <v>575</v>
      </c>
      <c r="D150" s="1" t="s">
        <v>576</v>
      </c>
      <c r="E150" s="1" t="s">
        <v>998</v>
      </c>
      <c r="F150" s="1" t="s">
        <v>999</v>
      </c>
      <c r="G150" s="1" t="s">
        <v>999</v>
      </c>
      <c r="H150" s="1" t="s">
        <v>569</v>
      </c>
      <c r="I150" s="1" t="s">
        <v>558</v>
      </c>
      <c r="J150" s="1" t="s">
        <v>559</v>
      </c>
      <c r="K150" s="1" t="s">
        <v>977</v>
      </c>
      <c r="L150" s="1" t="s">
        <v>978</v>
      </c>
      <c r="M150" s="1" t="s">
        <v>576</v>
      </c>
      <c r="N150" s="1" t="s">
        <v>907</v>
      </c>
      <c r="O150">
        <v>1</v>
      </c>
      <c r="P150" s="1" t="s">
        <v>570</v>
      </c>
      <c r="Q150" s="1" t="s">
        <v>1000</v>
      </c>
      <c r="R150" s="2"/>
      <c r="S150" s="1"/>
      <c r="T150" s="1">
        <v>10</v>
      </c>
    </row>
    <row r="151" spans="1:20" x14ac:dyDescent="0.25">
      <c r="A151" s="1" t="s">
        <v>1001</v>
      </c>
      <c r="B151" s="1" t="s">
        <v>564</v>
      </c>
      <c r="C151" s="1" t="s">
        <v>575</v>
      </c>
      <c r="D151" s="1" t="s">
        <v>576</v>
      </c>
      <c r="E151" s="1" t="s">
        <v>998</v>
      </c>
      <c r="F151" s="1" t="s">
        <v>999</v>
      </c>
      <c r="G151" s="1" t="s">
        <v>999</v>
      </c>
      <c r="H151" s="1" t="s">
        <v>569</v>
      </c>
      <c r="I151" s="1" t="s">
        <v>558</v>
      </c>
      <c r="J151" s="1" t="s">
        <v>559</v>
      </c>
      <c r="K151" s="1" t="s">
        <v>977</v>
      </c>
      <c r="L151" s="1" t="s">
        <v>978</v>
      </c>
      <c r="M151" s="1" t="s">
        <v>576</v>
      </c>
      <c r="N151" s="1" t="s">
        <v>907</v>
      </c>
      <c r="O151">
        <v>2</v>
      </c>
      <c r="P151" s="1" t="s">
        <v>570</v>
      </c>
      <c r="Q151" s="1" t="s">
        <v>1002</v>
      </c>
      <c r="R151" s="2"/>
      <c r="S151" s="1"/>
      <c r="T151" s="1">
        <v>10</v>
      </c>
    </row>
    <row r="152" spans="1:20" x14ac:dyDescent="0.25">
      <c r="A152" s="1" t="s">
        <v>1003</v>
      </c>
      <c r="B152" s="1" t="s">
        <v>564</v>
      </c>
      <c r="C152" s="1" t="s">
        <v>575</v>
      </c>
      <c r="D152" s="1" t="s">
        <v>576</v>
      </c>
      <c r="E152" s="1" t="s">
        <v>998</v>
      </c>
      <c r="F152" s="1" t="s">
        <v>999</v>
      </c>
      <c r="G152" s="1" t="s">
        <v>999</v>
      </c>
      <c r="H152" s="1" t="s">
        <v>569</v>
      </c>
      <c r="I152" s="1" t="s">
        <v>558</v>
      </c>
      <c r="J152" s="1" t="s">
        <v>559</v>
      </c>
      <c r="K152" s="1" t="s">
        <v>977</v>
      </c>
      <c r="L152" s="1" t="s">
        <v>978</v>
      </c>
      <c r="M152" s="1" t="s">
        <v>576</v>
      </c>
      <c r="N152" s="1" t="s">
        <v>907</v>
      </c>
      <c r="O152">
        <v>4</v>
      </c>
      <c r="P152" s="1" t="s">
        <v>570</v>
      </c>
      <c r="Q152" s="1" t="s">
        <v>1004</v>
      </c>
      <c r="R152" s="2"/>
      <c r="S152" s="1"/>
      <c r="T152" s="1">
        <v>10</v>
      </c>
    </row>
    <row r="153" spans="1:20" x14ac:dyDescent="0.25">
      <c r="A153" s="1" t="s">
        <v>1005</v>
      </c>
      <c r="B153" s="1" t="s">
        <v>564</v>
      </c>
      <c r="C153" s="1" t="s">
        <v>575</v>
      </c>
      <c r="D153" s="1" t="s">
        <v>576</v>
      </c>
      <c r="E153" s="1" t="s">
        <v>998</v>
      </c>
      <c r="F153" s="1" t="s">
        <v>999</v>
      </c>
      <c r="G153" s="1" t="s">
        <v>999</v>
      </c>
      <c r="H153" s="1" t="s">
        <v>569</v>
      </c>
      <c r="I153" s="1" t="s">
        <v>558</v>
      </c>
      <c r="J153" s="1" t="s">
        <v>559</v>
      </c>
      <c r="K153" s="1" t="s">
        <v>977</v>
      </c>
      <c r="L153" s="1" t="s">
        <v>978</v>
      </c>
      <c r="M153" s="1" t="s">
        <v>576</v>
      </c>
      <c r="N153" s="1" t="s">
        <v>907</v>
      </c>
      <c r="O153">
        <v>6</v>
      </c>
      <c r="P153" s="1" t="s">
        <v>570</v>
      </c>
      <c r="Q153" s="1" t="s">
        <v>1006</v>
      </c>
      <c r="R153" s="2"/>
      <c r="S153" s="1"/>
      <c r="T153" s="1">
        <v>10</v>
      </c>
    </row>
    <row r="154" spans="1:20" x14ac:dyDescent="0.25">
      <c r="A154" s="1" t="s">
        <v>1007</v>
      </c>
      <c r="B154" s="1" t="s">
        <v>564</v>
      </c>
      <c r="C154" s="1" t="s">
        <v>873</v>
      </c>
      <c r="D154" s="1" t="s">
        <v>873</v>
      </c>
      <c r="E154" s="1" t="s">
        <v>1008</v>
      </c>
      <c r="F154" s="1" t="s">
        <v>1009</v>
      </c>
      <c r="G154" s="1" t="s">
        <v>1010</v>
      </c>
      <c r="H154" s="1" t="s">
        <v>569</v>
      </c>
      <c r="I154" s="1" t="s">
        <v>558</v>
      </c>
      <c r="J154" s="1" t="s">
        <v>559</v>
      </c>
      <c r="K154" s="1" t="s">
        <v>1008</v>
      </c>
      <c r="L154" s="1" t="s">
        <v>1010</v>
      </c>
      <c r="M154" s="1" t="s">
        <v>560</v>
      </c>
      <c r="N154" s="1"/>
      <c r="O154">
        <v>10</v>
      </c>
      <c r="P154" s="1" t="s">
        <v>646</v>
      </c>
      <c r="Q154" s="1" t="s">
        <v>1011</v>
      </c>
      <c r="R154" s="2"/>
      <c r="S154" s="1" t="s">
        <v>1012</v>
      </c>
      <c r="T154" s="1">
        <v>17</v>
      </c>
    </row>
    <row r="155" spans="1:20" x14ac:dyDescent="0.25">
      <c r="A155" s="1" t="s">
        <v>1007</v>
      </c>
      <c r="B155" s="1" t="s">
        <v>552</v>
      </c>
      <c r="C155" s="1" t="s">
        <v>672</v>
      </c>
      <c r="D155" s="1" t="s">
        <v>673</v>
      </c>
      <c r="E155" s="1" t="s">
        <v>1008</v>
      </c>
      <c r="F155" s="1" t="s">
        <v>1009</v>
      </c>
      <c r="G155" s="1" t="s">
        <v>1010</v>
      </c>
      <c r="H155" s="1" t="s">
        <v>557</v>
      </c>
      <c r="I155" s="1" t="s">
        <v>558</v>
      </c>
      <c r="J155" s="1" t="s">
        <v>559</v>
      </c>
      <c r="K155" s="1" t="s">
        <v>1008</v>
      </c>
      <c r="L155" s="1" t="s">
        <v>1010</v>
      </c>
      <c r="M155" s="1" t="s">
        <v>560</v>
      </c>
      <c r="N155" s="1"/>
      <c r="O155">
        <v>10</v>
      </c>
      <c r="P155" s="1" t="s">
        <v>646</v>
      </c>
      <c r="Q155" s="1" t="s">
        <v>1013</v>
      </c>
      <c r="R155" s="2"/>
      <c r="S155" s="1" t="s">
        <v>1012</v>
      </c>
      <c r="T155" s="1">
        <v>17</v>
      </c>
    </row>
    <row r="156" spans="1:20" x14ac:dyDescent="0.25">
      <c r="A156" s="1" t="s">
        <v>1014</v>
      </c>
      <c r="B156" s="1" t="s">
        <v>564</v>
      </c>
      <c r="C156" s="1" t="s">
        <v>873</v>
      </c>
      <c r="D156" s="1" t="s">
        <v>873</v>
      </c>
      <c r="E156" s="1" t="s">
        <v>1008</v>
      </c>
      <c r="F156" s="1" t="s">
        <v>1009</v>
      </c>
      <c r="G156" s="1" t="s">
        <v>1010</v>
      </c>
      <c r="H156" s="1" t="s">
        <v>569</v>
      </c>
      <c r="I156" s="1" t="s">
        <v>558</v>
      </c>
      <c r="J156" s="1" t="s">
        <v>559</v>
      </c>
      <c r="K156" s="1" t="s">
        <v>1008</v>
      </c>
      <c r="L156" s="1" t="s">
        <v>1010</v>
      </c>
      <c r="M156" s="1" t="s">
        <v>560</v>
      </c>
      <c r="N156" s="1"/>
      <c r="O156">
        <v>100</v>
      </c>
      <c r="P156" s="1" t="s">
        <v>646</v>
      </c>
      <c r="Q156" s="1" t="s">
        <v>1015</v>
      </c>
      <c r="R156" s="2"/>
      <c r="S156" s="1" t="s">
        <v>1012</v>
      </c>
      <c r="T156" s="1">
        <v>17</v>
      </c>
    </row>
    <row r="157" spans="1:20" x14ac:dyDescent="0.25">
      <c r="A157" s="1" t="s">
        <v>1016</v>
      </c>
      <c r="B157" s="1" t="s">
        <v>564</v>
      </c>
      <c r="C157" s="1" t="s">
        <v>873</v>
      </c>
      <c r="D157" s="1" t="s">
        <v>873</v>
      </c>
      <c r="E157" s="1" t="s">
        <v>1008</v>
      </c>
      <c r="F157" s="1" t="s">
        <v>1009</v>
      </c>
      <c r="G157" s="1" t="s">
        <v>1010</v>
      </c>
      <c r="H157" s="1" t="s">
        <v>569</v>
      </c>
      <c r="I157" s="1" t="s">
        <v>558</v>
      </c>
      <c r="J157" s="1" t="s">
        <v>559</v>
      </c>
      <c r="K157" s="1" t="s">
        <v>1008</v>
      </c>
      <c r="L157" s="1" t="s">
        <v>1010</v>
      </c>
      <c r="M157" s="1" t="s">
        <v>560</v>
      </c>
      <c r="N157" s="1"/>
      <c r="O157">
        <v>15</v>
      </c>
      <c r="P157" s="1" t="s">
        <v>646</v>
      </c>
      <c r="Q157" s="1" t="s">
        <v>1017</v>
      </c>
      <c r="R157" s="2"/>
      <c r="S157" s="1" t="s">
        <v>1012</v>
      </c>
      <c r="T157" s="1">
        <v>17</v>
      </c>
    </row>
    <row r="158" spans="1:20" x14ac:dyDescent="0.25">
      <c r="A158" s="1" t="s">
        <v>1018</v>
      </c>
      <c r="B158" s="1" t="s">
        <v>564</v>
      </c>
      <c r="C158" s="1" t="s">
        <v>873</v>
      </c>
      <c r="D158" s="1" t="s">
        <v>873</v>
      </c>
      <c r="E158" s="1" t="s">
        <v>1008</v>
      </c>
      <c r="F158" s="1" t="s">
        <v>1009</v>
      </c>
      <c r="G158" s="1" t="s">
        <v>1010</v>
      </c>
      <c r="H158" s="1" t="s">
        <v>569</v>
      </c>
      <c r="I158" s="1" t="s">
        <v>558</v>
      </c>
      <c r="J158" s="1" t="s">
        <v>559</v>
      </c>
      <c r="K158" s="1" t="s">
        <v>1008</v>
      </c>
      <c r="L158" s="1" t="s">
        <v>1010</v>
      </c>
      <c r="M158" s="1" t="s">
        <v>560</v>
      </c>
      <c r="N158" s="1"/>
      <c r="O158">
        <v>2</v>
      </c>
      <c r="P158" s="1" t="s">
        <v>646</v>
      </c>
      <c r="Q158" s="1" t="s">
        <v>1019</v>
      </c>
      <c r="R158" s="2"/>
      <c r="S158" s="1" t="s">
        <v>1012</v>
      </c>
      <c r="T158" s="1">
        <v>17</v>
      </c>
    </row>
    <row r="159" spans="1:20" x14ac:dyDescent="0.25">
      <c r="A159" s="1" t="s">
        <v>1018</v>
      </c>
      <c r="B159" s="1" t="s">
        <v>552</v>
      </c>
      <c r="C159" s="1" t="s">
        <v>672</v>
      </c>
      <c r="D159" s="1" t="s">
        <v>673</v>
      </c>
      <c r="E159" s="1" t="s">
        <v>1008</v>
      </c>
      <c r="F159" s="1" t="s">
        <v>1009</v>
      </c>
      <c r="G159" s="1" t="s">
        <v>1010</v>
      </c>
      <c r="H159" s="1" t="s">
        <v>557</v>
      </c>
      <c r="I159" s="1" t="s">
        <v>558</v>
      </c>
      <c r="J159" s="1" t="s">
        <v>559</v>
      </c>
      <c r="K159" s="1" t="s">
        <v>1008</v>
      </c>
      <c r="L159" s="1" t="s">
        <v>1010</v>
      </c>
      <c r="M159" s="1" t="s">
        <v>560</v>
      </c>
      <c r="N159" s="1"/>
      <c r="O159">
        <v>2</v>
      </c>
      <c r="P159" s="1" t="s">
        <v>646</v>
      </c>
      <c r="Q159" s="1" t="s">
        <v>1020</v>
      </c>
      <c r="R159" s="2"/>
      <c r="S159" s="1" t="s">
        <v>1012</v>
      </c>
      <c r="T159" s="1">
        <v>17</v>
      </c>
    </row>
    <row r="160" spans="1:20" x14ac:dyDescent="0.25">
      <c r="A160" s="1" t="s">
        <v>1021</v>
      </c>
      <c r="B160" s="1" t="s">
        <v>564</v>
      </c>
      <c r="C160" s="1" t="s">
        <v>873</v>
      </c>
      <c r="D160" s="1" t="s">
        <v>873</v>
      </c>
      <c r="E160" s="1" t="s">
        <v>1008</v>
      </c>
      <c r="F160" s="1" t="s">
        <v>1009</v>
      </c>
      <c r="G160" s="1" t="s">
        <v>1010</v>
      </c>
      <c r="H160" s="1" t="s">
        <v>569</v>
      </c>
      <c r="I160" s="1" t="s">
        <v>558</v>
      </c>
      <c r="J160" s="1" t="s">
        <v>559</v>
      </c>
      <c r="K160" s="1" t="s">
        <v>1008</v>
      </c>
      <c r="L160" s="1" t="s">
        <v>1010</v>
      </c>
      <c r="M160" s="1" t="s">
        <v>560</v>
      </c>
      <c r="N160" s="1"/>
      <c r="O160">
        <v>20</v>
      </c>
      <c r="P160" s="1" t="s">
        <v>646</v>
      </c>
      <c r="Q160" s="1" t="s">
        <v>1022</v>
      </c>
      <c r="R160" s="2"/>
      <c r="S160" s="1" t="s">
        <v>1012</v>
      </c>
      <c r="T160" s="1">
        <v>17</v>
      </c>
    </row>
    <row r="161" spans="1:20" x14ac:dyDescent="0.25">
      <c r="A161" s="1" t="s">
        <v>1023</v>
      </c>
      <c r="B161" s="1" t="s">
        <v>564</v>
      </c>
      <c r="C161" s="1" t="s">
        <v>873</v>
      </c>
      <c r="D161" s="1" t="s">
        <v>873</v>
      </c>
      <c r="E161" s="1" t="s">
        <v>1008</v>
      </c>
      <c r="F161" s="1" t="s">
        <v>1009</v>
      </c>
      <c r="G161" s="1" t="s">
        <v>1010</v>
      </c>
      <c r="H161" s="1" t="s">
        <v>569</v>
      </c>
      <c r="I161" s="1" t="s">
        <v>558</v>
      </c>
      <c r="J161" s="1" t="s">
        <v>559</v>
      </c>
      <c r="K161" s="1" t="s">
        <v>1008</v>
      </c>
      <c r="L161" s="1" t="s">
        <v>1010</v>
      </c>
      <c r="M161" s="1" t="s">
        <v>560</v>
      </c>
      <c r="N161" s="1"/>
      <c r="O161">
        <v>25</v>
      </c>
      <c r="P161" s="1" t="s">
        <v>646</v>
      </c>
      <c r="Q161" s="1" t="s">
        <v>1024</v>
      </c>
      <c r="R161" s="2"/>
      <c r="S161" s="1" t="s">
        <v>1012</v>
      </c>
      <c r="T161" s="1">
        <v>17</v>
      </c>
    </row>
    <row r="162" spans="1:20" x14ac:dyDescent="0.25">
      <c r="A162" s="1" t="s">
        <v>1025</v>
      </c>
      <c r="B162" s="1" t="s">
        <v>564</v>
      </c>
      <c r="C162" s="1" t="s">
        <v>873</v>
      </c>
      <c r="D162" s="1" t="s">
        <v>873</v>
      </c>
      <c r="E162" s="1" t="s">
        <v>1008</v>
      </c>
      <c r="F162" s="1" t="s">
        <v>1009</v>
      </c>
      <c r="G162" s="1" t="s">
        <v>1010</v>
      </c>
      <c r="H162" s="1" t="s">
        <v>569</v>
      </c>
      <c r="I162" s="1" t="s">
        <v>558</v>
      </c>
      <c r="J162" s="1" t="s">
        <v>559</v>
      </c>
      <c r="K162" s="1" t="s">
        <v>1008</v>
      </c>
      <c r="L162" s="1" t="s">
        <v>1010</v>
      </c>
      <c r="M162" s="1" t="s">
        <v>560</v>
      </c>
      <c r="N162" s="1"/>
      <c r="O162">
        <v>3</v>
      </c>
      <c r="P162" s="1" t="s">
        <v>646</v>
      </c>
      <c r="Q162" s="1" t="s">
        <v>1026</v>
      </c>
      <c r="R162" s="2"/>
      <c r="S162" s="1" t="s">
        <v>1012</v>
      </c>
      <c r="T162" s="1">
        <v>17</v>
      </c>
    </row>
    <row r="163" spans="1:20" x14ac:dyDescent="0.25">
      <c r="A163" s="1" t="s">
        <v>1027</v>
      </c>
      <c r="B163" s="1" t="s">
        <v>564</v>
      </c>
      <c r="C163" s="1" t="s">
        <v>873</v>
      </c>
      <c r="D163" s="1" t="s">
        <v>873</v>
      </c>
      <c r="E163" s="1" t="s">
        <v>1008</v>
      </c>
      <c r="F163" s="1" t="s">
        <v>1009</v>
      </c>
      <c r="G163" s="1" t="s">
        <v>1010</v>
      </c>
      <c r="H163" s="1" t="s">
        <v>569</v>
      </c>
      <c r="I163" s="1" t="s">
        <v>558</v>
      </c>
      <c r="J163" s="1" t="s">
        <v>559</v>
      </c>
      <c r="K163" s="1" t="s">
        <v>1008</v>
      </c>
      <c r="L163" s="1" t="s">
        <v>1010</v>
      </c>
      <c r="M163" s="1" t="s">
        <v>560</v>
      </c>
      <c r="N163" s="1"/>
      <c r="O163">
        <v>30</v>
      </c>
      <c r="P163" s="1" t="s">
        <v>646</v>
      </c>
      <c r="Q163" s="1" t="s">
        <v>1028</v>
      </c>
      <c r="R163" s="2"/>
      <c r="S163" s="1" t="s">
        <v>1012</v>
      </c>
      <c r="T163" s="1">
        <v>17</v>
      </c>
    </row>
    <row r="164" spans="1:20" x14ac:dyDescent="0.25">
      <c r="A164" s="1" t="s">
        <v>1029</v>
      </c>
      <c r="B164" s="1" t="s">
        <v>564</v>
      </c>
      <c r="C164" s="1" t="s">
        <v>873</v>
      </c>
      <c r="D164" s="1" t="s">
        <v>873</v>
      </c>
      <c r="E164" s="1" t="s">
        <v>1008</v>
      </c>
      <c r="F164" s="1" t="s">
        <v>1009</v>
      </c>
      <c r="G164" s="1" t="s">
        <v>1010</v>
      </c>
      <c r="H164" s="1" t="s">
        <v>569</v>
      </c>
      <c r="I164" s="1" t="s">
        <v>558</v>
      </c>
      <c r="J164" s="1" t="s">
        <v>559</v>
      </c>
      <c r="K164" s="1" t="s">
        <v>1008</v>
      </c>
      <c r="L164" s="1" t="s">
        <v>1010</v>
      </c>
      <c r="M164" s="1" t="s">
        <v>560</v>
      </c>
      <c r="N164" s="1"/>
      <c r="O164">
        <v>40</v>
      </c>
      <c r="P164" s="1" t="s">
        <v>646</v>
      </c>
      <c r="Q164" s="1" t="s">
        <v>1030</v>
      </c>
      <c r="R164" s="2"/>
      <c r="S164" s="1" t="s">
        <v>1012</v>
      </c>
      <c r="T164" s="1">
        <v>17</v>
      </c>
    </row>
    <row r="165" spans="1:20" x14ac:dyDescent="0.25">
      <c r="A165" s="1" t="s">
        <v>1031</v>
      </c>
      <c r="B165" s="1" t="s">
        <v>564</v>
      </c>
      <c r="C165" s="1" t="s">
        <v>873</v>
      </c>
      <c r="D165" s="1" t="s">
        <v>873</v>
      </c>
      <c r="E165" s="1" t="s">
        <v>1008</v>
      </c>
      <c r="F165" s="1" t="s">
        <v>1009</v>
      </c>
      <c r="G165" s="1" t="s">
        <v>1010</v>
      </c>
      <c r="H165" s="1" t="s">
        <v>569</v>
      </c>
      <c r="I165" s="1" t="s">
        <v>558</v>
      </c>
      <c r="J165" s="1" t="s">
        <v>559</v>
      </c>
      <c r="K165" s="1" t="s">
        <v>1008</v>
      </c>
      <c r="L165" s="1" t="s">
        <v>1010</v>
      </c>
      <c r="M165" s="1" t="s">
        <v>560</v>
      </c>
      <c r="N165" s="1"/>
      <c r="O165">
        <v>5</v>
      </c>
      <c r="P165" s="1" t="s">
        <v>646</v>
      </c>
      <c r="Q165" s="1" t="s">
        <v>1032</v>
      </c>
      <c r="R165" s="2"/>
      <c r="S165" s="1" t="s">
        <v>1012</v>
      </c>
      <c r="T165" s="1">
        <v>17</v>
      </c>
    </row>
    <row r="166" spans="1:20" x14ac:dyDescent="0.25">
      <c r="A166" s="1" t="s">
        <v>1031</v>
      </c>
      <c r="B166" s="1" t="s">
        <v>552</v>
      </c>
      <c r="C166" s="1" t="s">
        <v>672</v>
      </c>
      <c r="D166" s="1" t="s">
        <v>673</v>
      </c>
      <c r="E166" s="1" t="s">
        <v>1008</v>
      </c>
      <c r="F166" s="1" t="s">
        <v>1009</v>
      </c>
      <c r="G166" s="1" t="s">
        <v>1010</v>
      </c>
      <c r="H166" s="1" t="s">
        <v>557</v>
      </c>
      <c r="I166" s="1" t="s">
        <v>558</v>
      </c>
      <c r="J166" s="1" t="s">
        <v>559</v>
      </c>
      <c r="K166" s="1" t="s">
        <v>1008</v>
      </c>
      <c r="L166" s="1" t="s">
        <v>1010</v>
      </c>
      <c r="M166" s="1" t="s">
        <v>560</v>
      </c>
      <c r="N166" s="1"/>
      <c r="O166">
        <v>5</v>
      </c>
      <c r="P166" s="1" t="s">
        <v>646</v>
      </c>
      <c r="Q166" s="1" t="s">
        <v>1033</v>
      </c>
      <c r="R166" s="2"/>
      <c r="S166" s="1" t="s">
        <v>1012</v>
      </c>
      <c r="T166" s="1">
        <v>17</v>
      </c>
    </row>
    <row r="167" spans="1:20" x14ac:dyDescent="0.25">
      <c r="A167" s="1" t="s">
        <v>1034</v>
      </c>
      <c r="B167" s="1" t="s">
        <v>564</v>
      </c>
      <c r="C167" s="1" t="s">
        <v>873</v>
      </c>
      <c r="D167" s="1" t="s">
        <v>873</v>
      </c>
      <c r="E167" s="1" t="s">
        <v>1008</v>
      </c>
      <c r="F167" s="1" t="s">
        <v>1009</v>
      </c>
      <c r="G167" s="1" t="s">
        <v>1010</v>
      </c>
      <c r="H167" s="1" t="s">
        <v>569</v>
      </c>
      <c r="I167" s="1" t="s">
        <v>558</v>
      </c>
      <c r="J167" s="1" t="s">
        <v>559</v>
      </c>
      <c r="K167" s="1" t="s">
        <v>1008</v>
      </c>
      <c r="L167" s="1" t="s">
        <v>1010</v>
      </c>
      <c r="M167" s="1" t="s">
        <v>560</v>
      </c>
      <c r="N167" s="1"/>
      <c r="O167">
        <v>50</v>
      </c>
      <c r="P167" s="1" t="s">
        <v>646</v>
      </c>
      <c r="Q167" s="1" t="s">
        <v>1035</v>
      </c>
      <c r="R167" s="2"/>
      <c r="S167" s="1" t="s">
        <v>1012</v>
      </c>
      <c r="T167" s="1">
        <v>17</v>
      </c>
    </row>
    <row r="168" spans="1:20" x14ac:dyDescent="0.25">
      <c r="A168" s="1" t="s">
        <v>1036</v>
      </c>
      <c r="B168" s="1" t="s">
        <v>564</v>
      </c>
      <c r="C168" s="1" t="s">
        <v>873</v>
      </c>
      <c r="D168" s="1" t="s">
        <v>873</v>
      </c>
      <c r="E168" s="1" t="s">
        <v>1008</v>
      </c>
      <c r="F168" s="1" t="s">
        <v>1009</v>
      </c>
      <c r="G168" s="1" t="s">
        <v>1010</v>
      </c>
      <c r="H168" s="1" t="s">
        <v>569</v>
      </c>
      <c r="I168" s="1" t="s">
        <v>558</v>
      </c>
      <c r="J168" s="1" t="s">
        <v>559</v>
      </c>
      <c r="K168" s="1" t="s">
        <v>1008</v>
      </c>
      <c r="L168" s="1" t="s">
        <v>1010</v>
      </c>
      <c r="M168" s="1" t="s">
        <v>560</v>
      </c>
      <c r="N168" s="1"/>
      <c r="O168">
        <v>60</v>
      </c>
      <c r="P168" s="1" t="s">
        <v>646</v>
      </c>
      <c r="Q168" s="1" t="s">
        <v>1037</v>
      </c>
      <c r="R168" s="2"/>
      <c r="S168" s="1" t="s">
        <v>1012</v>
      </c>
      <c r="T168" s="1">
        <v>17</v>
      </c>
    </row>
    <row r="169" spans="1:20" x14ac:dyDescent="0.25">
      <c r="A169" s="1" t="s">
        <v>1038</v>
      </c>
      <c r="B169" s="1" t="s">
        <v>564</v>
      </c>
      <c r="C169" s="1" t="s">
        <v>873</v>
      </c>
      <c r="D169" s="1" t="s">
        <v>873</v>
      </c>
      <c r="E169" s="1" t="s">
        <v>1008</v>
      </c>
      <c r="F169" s="1" t="s">
        <v>1009</v>
      </c>
      <c r="G169" s="1" t="s">
        <v>1010</v>
      </c>
      <c r="H169" s="1" t="s">
        <v>569</v>
      </c>
      <c r="I169" s="1" t="s">
        <v>558</v>
      </c>
      <c r="J169" s="1" t="s">
        <v>559</v>
      </c>
      <c r="K169" s="1" t="s">
        <v>1008</v>
      </c>
      <c r="L169" s="1" t="s">
        <v>1010</v>
      </c>
      <c r="M169" s="1" t="s">
        <v>560</v>
      </c>
      <c r="N169" s="1"/>
      <c r="O169">
        <v>7.5</v>
      </c>
      <c r="P169" s="1" t="s">
        <v>646</v>
      </c>
      <c r="Q169" s="1" t="s">
        <v>1039</v>
      </c>
      <c r="R169" s="2"/>
      <c r="S169" s="1" t="s">
        <v>1012</v>
      </c>
      <c r="T169" s="1">
        <v>17</v>
      </c>
    </row>
    <row r="170" spans="1:20" x14ac:dyDescent="0.25">
      <c r="A170" s="1" t="s">
        <v>1038</v>
      </c>
      <c r="B170" s="1" t="s">
        <v>552</v>
      </c>
      <c r="C170" s="1" t="s">
        <v>672</v>
      </c>
      <c r="D170" s="1" t="s">
        <v>673</v>
      </c>
      <c r="E170" s="1" t="s">
        <v>1008</v>
      </c>
      <c r="F170" s="1" t="s">
        <v>1009</v>
      </c>
      <c r="G170" s="1" t="s">
        <v>1010</v>
      </c>
      <c r="H170" s="1" t="s">
        <v>557</v>
      </c>
      <c r="I170" s="1" t="s">
        <v>558</v>
      </c>
      <c r="J170" s="1" t="s">
        <v>559</v>
      </c>
      <c r="K170" s="1" t="s">
        <v>1008</v>
      </c>
      <c r="L170" s="1" t="s">
        <v>1010</v>
      </c>
      <c r="M170" s="1" t="s">
        <v>560</v>
      </c>
      <c r="N170" s="1"/>
      <c r="O170">
        <v>7.5</v>
      </c>
      <c r="P170" s="1" t="s">
        <v>646</v>
      </c>
      <c r="Q170" s="1" t="s">
        <v>1040</v>
      </c>
      <c r="R170" s="2"/>
      <c r="S170" s="1" t="s">
        <v>1012</v>
      </c>
      <c r="T170" s="1">
        <v>17</v>
      </c>
    </row>
    <row r="171" spans="1:20" x14ac:dyDescent="0.25">
      <c r="A171" s="1" t="s">
        <v>1041</v>
      </c>
      <c r="B171" s="1" t="s">
        <v>564</v>
      </c>
      <c r="C171" s="1" t="s">
        <v>873</v>
      </c>
      <c r="D171" s="1" t="s">
        <v>873</v>
      </c>
      <c r="E171" s="1" t="s">
        <v>1008</v>
      </c>
      <c r="F171" s="1" t="s">
        <v>1009</v>
      </c>
      <c r="G171" s="1" t="s">
        <v>1010</v>
      </c>
      <c r="H171" s="1" t="s">
        <v>569</v>
      </c>
      <c r="I171" s="1" t="s">
        <v>558</v>
      </c>
      <c r="J171" s="1" t="s">
        <v>559</v>
      </c>
      <c r="K171" s="1" t="s">
        <v>1008</v>
      </c>
      <c r="L171" s="1" t="s">
        <v>1010</v>
      </c>
      <c r="M171" s="1" t="s">
        <v>560</v>
      </c>
      <c r="N171" s="1"/>
      <c r="O171">
        <v>75</v>
      </c>
      <c r="P171" s="1" t="s">
        <v>646</v>
      </c>
      <c r="Q171" s="1" t="s">
        <v>1042</v>
      </c>
      <c r="R171" s="2"/>
      <c r="S171" s="1" t="s">
        <v>1012</v>
      </c>
      <c r="T171" s="1">
        <v>17</v>
      </c>
    </row>
    <row r="172" spans="1:20" x14ac:dyDescent="0.25">
      <c r="A172" s="1" t="s">
        <v>1043</v>
      </c>
      <c r="B172" s="1" t="s">
        <v>564</v>
      </c>
      <c r="C172" s="1" t="s">
        <v>834</v>
      </c>
      <c r="D172" s="1" t="s">
        <v>834</v>
      </c>
      <c r="E172" s="1" t="s">
        <v>1044</v>
      </c>
      <c r="F172" s="1" t="s">
        <v>1044</v>
      </c>
      <c r="G172" s="1" t="s">
        <v>1044</v>
      </c>
      <c r="H172" s="1" t="s">
        <v>569</v>
      </c>
      <c r="I172" s="1" t="s">
        <v>558</v>
      </c>
      <c r="J172" s="1" t="s">
        <v>559</v>
      </c>
      <c r="K172" s="1" t="s">
        <v>1044</v>
      </c>
      <c r="L172" s="1" t="s">
        <v>1045</v>
      </c>
      <c r="M172" s="1" t="s">
        <v>560</v>
      </c>
      <c r="N172" s="1"/>
      <c r="O172">
        <v>2</v>
      </c>
      <c r="P172" s="1" t="s">
        <v>1046</v>
      </c>
      <c r="Q172" s="1" t="s">
        <v>1047</v>
      </c>
      <c r="R172" s="2"/>
      <c r="S172" s="1"/>
      <c r="T172" s="1">
        <v>15</v>
      </c>
    </row>
    <row r="173" spans="1:20" x14ac:dyDescent="0.25">
      <c r="A173" s="1" t="s">
        <v>1048</v>
      </c>
      <c r="B173" s="1" t="s">
        <v>552</v>
      </c>
      <c r="C173" s="1" t="s">
        <v>553</v>
      </c>
      <c r="D173" s="1" t="s">
        <v>554</v>
      </c>
      <c r="E173" s="1" t="s">
        <v>1049</v>
      </c>
      <c r="F173" s="1" t="s">
        <v>1050</v>
      </c>
      <c r="G173" s="1" t="s">
        <v>1050</v>
      </c>
      <c r="H173" s="1" t="s">
        <v>557</v>
      </c>
      <c r="I173" s="1" t="s">
        <v>558</v>
      </c>
      <c r="J173" s="1" t="s">
        <v>559</v>
      </c>
      <c r="K173" s="1" t="s">
        <v>1049</v>
      </c>
      <c r="L173" s="1" t="s">
        <v>1050</v>
      </c>
      <c r="M173" s="1" t="s">
        <v>560</v>
      </c>
      <c r="N173" s="1"/>
      <c r="O173">
        <v>1</v>
      </c>
      <c r="P173" s="1" t="s">
        <v>561</v>
      </c>
      <c r="Q173" s="1" t="s">
        <v>1051</v>
      </c>
      <c r="R173" s="2"/>
      <c r="S173" s="1"/>
      <c r="T173" s="1">
        <v>25</v>
      </c>
    </row>
    <row r="174" spans="1:20" x14ac:dyDescent="0.25">
      <c r="A174" s="1" t="s">
        <v>1052</v>
      </c>
      <c r="B174" s="1" t="s">
        <v>552</v>
      </c>
      <c r="C174" s="1" t="s">
        <v>553</v>
      </c>
      <c r="D174" s="1" t="s">
        <v>554</v>
      </c>
      <c r="E174" s="1" t="s">
        <v>198</v>
      </c>
      <c r="F174" s="1" t="s">
        <v>1053</v>
      </c>
      <c r="G174" s="1" t="s">
        <v>1054</v>
      </c>
      <c r="H174" s="1" t="s">
        <v>557</v>
      </c>
      <c r="I174" s="1" t="s">
        <v>198</v>
      </c>
      <c r="J174" s="1" t="s">
        <v>1053</v>
      </c>
      <c r="K174" s="1" t="s">
        <v>1055</v>
      </c>
      <c r="L174" s="1" t="s">
        <v>1056</v>
      </c>
      <c r="M174" s="1" t="s">
        <v>1057</v>
      </c>
      <c r="N174" s="1" t="s">
        <v>1058</v>
      </c>
      <c r="O174">
        <v>100</v>
      </c>
      <c r="P174" s="1" t="s">
        <v>646</v>
      </c>
      <c r="Q174" s="1" t="s">
        <v>1059</v>
      </c>
      <c r="R174" s="2"/>
      <c r="S174" s="1" t="s">
        <v>1060</v>
      </c>
      <c r="T174" s="1">
        <v>15</v>
      </c>
    </row>
    <row r="175" spans="1:20" x14ac:dyDescent="0.25">
      <c r="A175" s="1" t="s">
        <v>1061</v>
      </c>
      <c r="B175" s="1" t="s">
        <v>552</v>
      </c>
      <c r="C175" s="1" t="s">
        <v>553</v>
      </c>
      <c r="D175" s="1" t="s">
        <v>554</v>
      </c>
      <c r="E175" s="1" t="s">
        <v>198</v>
      </c>
      <c r="F175" s="1" t="s">
        <v>1053</v>
      </c>
      <c r="G175" s="1" t="s">
        <v>1054</v>
      </c>
      <c r="H175" s="1" t="s">
        <v>557</v>
      </c>
      <c r="I175" s="1" t="s">
        <v>198</v>
      </c>
      <c r="J175" s="1" t="s">
        <v>1053</v>
      </c>
      <c r="K175" s="1" t="s">
        <v>1055</v>
      </c>
      <c r="L175" s="1" t="s">
        <v>1056</v>
      </c>
      <c r="M175" s="1" t="s">
        <v>1057</v>
      </c>
      <c r="N175" s="1" t="s">
        <v>1058</v>
      </c>
      <c r="O175">
        <v>15</v>
      </c>
      <c r="P175" s="1" t="s">
        <v>646</v>
      </c>
      <c r="Q175" s="1" t="s">
        <v>1062</v>
      </c>
      <c r="R175" s="2"/>
      <c r="S175" s="1" t="s">
        <v>1060</v>
      </c>
      <c r="T175" s="1">
        <v>15</v>
      </c>
    </row>
    <row r="176" spans="1:20" x14ac:dyDescent="0.25">
      <c r="A176" s="1" t="s">
        <v>1063</v>
      </c>
      <c r="B176" s="1" t="s">
        <v>552</v>
      </c>
      <c r="C176" s="1" t="s">
        <v>553</v>
      </c>
      <c r="D176" s="1" t="s">
        <v>554</v>
      </c>
      <c r="E176" s="1" t="s">
        <v>198</v>
      </c>
      <c r="F176" s="1" t="s">
        <v>1053</v>
      </c>
      <c r="G176" s="1" t="s">
        <v>1054</v>
      </c>
      <c r="H176" s="1" t="s">
        <v>557</v>
      </c>
      <c r="I176" s="1" t="s">
        <v>198</v>
      </c>
      <c r="J176" s="1" t="s">
        <v>1053</v>
      </c>
      <c r="K176" s="1" t="s">
        <v>1055</v>
      </c>
      <c r="L176" s="1" t="s">
        <v>1056</v>
      </c>
      <c r="M176" s="1" t="s">
        <v>1057</v>
      </c>
      <c r="N176" s="1" t="s">
        <v>1058</v>
      </c>
      <c r="O176">
        <v>250</v>
      </c>
      <c r="P176" s="1" t="s">
        <v>646</v>
      </c>
      <c r="Q176" s="1" t="s">
        <v>1064</v>
      </c>
      <c r="R176" s="2"/>
      <c r="S176" s="1" t="s">
        <v>1060</v>
      </c>
      <c r="T176" s="1">
        <v>15</v>
      </c>
    </row>
    <row r="177" spans="1:20" x14ac:dyDescent="0.25">
      <c r="A177" s="1" t="s">
        <v>1065</v>
      </c>
      <c r="B177" s="1" t="s">
        <v>552</v>
      </c>
      <c r="C177" s="1" t="s">
        <v>553</v>
      </c>
      <c r="D177" s="1" t="s">
        <v>554</v>
      </c>
      <c r="E177" s="1" t="s">
        <v>198</v>
      </c>
      <c r="F177" s="1" t="s">
        <v>1053</v>
      </c>
      <c r="G177" s="1" t="s">
        <v>1054</v>
      </c>
      <c r="H177" s="1" t="s">
        <v>557</v>
      </c>
      <c r="I177" s="1" t="s">
        <v>198</v>
      </c>
      <c r="J177" s="1" t="s">
        <v>1053</v>
      </c>
      <c r="K177" s="1" t="s">
        <v>1055</v>
      </c>
      <c r="L177" s="1" t="s">
        <v>1056</v>
      </c>
      <c r="M177" s="1" t="s">
        <v>1057</v>
      </c>
      <c r="N177" s="1" t="s">
        <v>1058</v>
      </c>
      <c r="O177">
        <v>5</v>
      </c>
      <c r="P177" s="1" t="s">
        <v>646</v>
      </c>
      <c r="Q177" s="1" t="s">
        <v>1066</v>
      </c>
      <c r="R177" s="2"/>
      <c r="S177" s="1" t="s">
        <v>1060</v>
      </c>
      <c r="T177" s="1">
        <v>15</v>
      </c>
    </row>
    <row r="178" spans="1:20" x14ac:dyDescent="0.25">
      <c r="A178" s="1" t="s">
        <v>1067</v>
      </c>
      <c r="B178" s="1" t="s">
        <v>552</v>
      </c>
      <c r="C178" s="1" t="s">
        <v>553</v>
      </c>
      <c r="D178" s="1" t="s">
        <v>554</v>
      </c>
      <c r="E178" s="1" t="s">
        <v>198</v>
      </c>
      <c r="F178" s="1" t="s">
        <v>1053</v>
      </c>
      <c r="G178" s="1" t="s">
        <v>1054</v>
      </c>
      <c r="H178" s="1" t="s">
        <v>557</v>
      </c>
      <c r="I178" s="1" t="s">
        <v>198</v>
      </c>
      <c r="J178" s="1" t="s">
        <v>1053</v>
      </c>
      <c r="K178" s="1" t="s">
        <v>1055</v>
      </c>
      <c r="L178" s="1" t="s">
        <v>1056</v>
      </c>
      <c r="M178" s="1" t="s">
        <v>1057</v>
      </c>
      <c r="N178" s="1" t="s">
        <v>1058</v>
      </c>
      <c r="O178">
        <v>50</v>
      </c>
      <c r="P178" s="1" t="s">
        <v>646</v>
      </c>
      <c r="Q178" s="1" t="s">
        <v>1068</v>
      </c>
      <c r="R178" s="2"/>
      <c r="S178" s="1" t="s">
        <v>1060</v>
      </c>
      <c r="T178" s="1">
        <v>15</v>
      </c>
    </row>
    <row r="179" spans="1:20" x14ac:dyDescent="0.25">
      <c r="A179" s="1" t="s">
        <v>1069</v>
      </c>
      <c r="B179" s="1" t="s">
        <v>552</v>
      </c>
      <c r="C179" s="1" t="s">
        <v>553</v>
      </c>
      <c r="D179" s="1" t="s">
        <v>554</v>
      </c>
      <c r="E179" s="1" t="s">
        <v>198</v>
      </c>
      <c r="F179" s="1" t="s">
        <v>1053</v>
      </c>
      <c r="G179" s="1" t="s">
        <v>1054</v>
      </c>
      <c r="H179" s="1" t="s">
        <v>557</v>
      </c>
      <c r="I179" s="1" t="s">
        <v>198</v>
      </c>
      <c r="J179" s="1" t="s">
        <v>1053</v>
      </c>
      <c r="K179" s="1" t="s">
        <v>1055</v>
      </c>
      <c r="L179" s="1" t="s">
        <v>1056</v>
      </c>
      <c r="M179" s="1" t="s">
        <v>1070</v>
      </c>
      <c r="N179" s="1" t="s">
        <v>1071</v>
      </c>
      <c r="O179">
        <v>100</v>
      </c>
      <c r="P179" s="1" t="s">
        <v>646</v>
      </c>
      <c r="Q179" s="1" t="s">
        <v>1072</v>
      </c>
      <c r="R179" s="2"/>
      <c r="S179" s="1" t="s">
        <v>1073</v>
      </c>
      <c r="T179" s="1">
        <v>15</v>
      </c>
    </row>
    <row r="180" spans="1:20" x14ac:dyDescent="0.25">
      <c r="A180" s="1" t="s">
        <v>1074</v>
      </c>
      <c r="B180" s="1" t="s">
        <v>552</v>
      </c>
      <c r="C180" s="1" t="s">
        <v>553</v>
      </c>
      <c r="D180" s="1" t="s">
        <v>554</v>
      </c>
      <c r="E180" s="1" t="s">
        <v>198</v>
      </c>
      <c r="F180" s="1" t="s">
        <v>1053</v>
      </c>
      <c r="G180" s="1" t="s">
        <v>1054</v>
      </c>
      <c r="H180" s="1" t="s">
        <v>557</v>
      </c>
      <c r="I180" s="1" t="s">
        <v>198</v>
      </c>
      <c r="J180" s="1" t="s">
        <v>1053</v>
      </c>
      <c r="K180" s="1" t="s">
        <v>1055</v>
      </c>
      <c r="L180" s="1" t="s">
        <v>1056</v>
      </c>
      <c r="M180" s="1" t="s">
        <v>1070</v>
      </c>
      <c r="N180" s="1" t="s">
        <v>1071</v>
      </c>
      <c r="O180">
        <v>15</v>
      </c>
      <c r="P180" s="1" t="s">
        <v>646</v>
      </c>
      <c r="Q180" s="1" t="s">
        <v>1075</v>
      </c>
      <c r="R180" s="2"/>
      <c r="S180" s="1" t="s">
        <v>1073</v>
      </c>
      <c r="T180" s="1">
        <v>15</v>
      </c>
    </row>
    <row r="181" spans="1:20" x14ac:dyDescent="0.25">
      <c r="A181" s="1" t="s">
        <v>1076</v>
      </c>
      <c r="B181" s="1" t="s">
        <v>552</v>
      </c>
      <c r="C181" s="1" t="s">
        <v>553</v>
      </c>
      <c r="D181" s="1" t="s">
        <v>554</v>
      </c>
      <c r="E181" s="1" t="s">
        <v>198</v>
      </c>
      <c r="F181" s="1" t="s">
        <v>1053</v>
      </c>
      <c r="G181" s="1" t="s">
        <v>1054</v>
      </c>
      <c r="H181" s="1" t="s">
        <v>557</v>
      </c>
      <c r="I181" s="1" t="s">
        <v>198</v>
      </c>
      <c r="J181" s="1" t="s">
        <v>1053</v>
      </c>
      <c r="K181" s="1" t="s">
        <v>1055</v>
      </c>
      <c r="L181" s="1" t="s">
        <v>1056</v>
      </c>
      <c r="M181" s="1" t="s">
        <v>1070</v>
      </c>
      <c r="N181" s="1" t="s">
        <v>1071</v>
      </c>
      <c r="O181">
        <v>250</v>
      </c>
      <c r="P181" s="1" t="s">
        <v>646</v>
      </c>
      <c r="Q181" s="1" t="s">
        <v>1077</v>
      </c>
      <c r="R181" s="2"/>
      <c r="S181" s="1" t="s">
        <v>1073</v>
      </c>
      <c r="T181" s="1">
        <v>15</v>
      </c>
    </row>
    <row r="182" spans="1:20" x14ac:dyDescent="0.25">
      <c r="A182" s="1" t="s">
        <v>1078</v>
      </c>
      <c r="B182" s="1" t="s">
        <v>552</v>
      </c>
      <c r="C182" s="1" t="s">
        <v>553</v>
      </c>
      <c r="D182" s="1" t="s">
        <v>554</v>
      </c>
      <c r="E182" s="1" t="s">
        <v>198</v>
      </c>
      <c r="F182" s="1" t="s">
        <v>1053</v>
      </c>
      <c r="G182" s="1" t="s">
        <v>1054</v>
      </c>
      <c r="H182" s="1" t="s">
        <v>557</v>
      </c>
      <c r="I182" s="1" t="s">
        <v>198</v>
      </c>
      <c r="J182" s="1" t="s">
        <v>1053</v>
      </c>
      <c r="K182" s="1" t="s">
        <v>1055</v>
      </c>
      <c r="L182" s="1" t="s">
        <v>1056</v>
      </c>
      <c r="M182" s="1" t="s">
        <v>1070</v>
      </c>
      <c r="N182" s="1" t="s">
        <v>1071</v>
      </c>
      <c r="O182">
        <v>50</v>
      </c>
      <c r="P182" s="1" t="s">
        <v>646</v>
      </c>
      <c r="Q182" s="1" t="s">
        <v>1079</v>
      </c>
      <c r="R182" s="2"/>
      <c r="S182" s="1" t="s">
        <v>1073</v>
      </c>
      <c r="T182" s="1">
        <v>15</v>
      </c>
    </row>
    <row r="183" spans="1:20" x14ac:dyDescent="0.25">
      <c r="A183" s="1" t="s">
        <v>1080</v>
      </c>
      <c r="B183" s="1" t="s">
        <v>552</v>
      </c>
      <c r="C183" s="1" t="s">
        <v>553</v>
      </c>
      <c r="D183" s="1" t="s">
        <v>554</v>
      </c>
      <c r="E183" s="1" t="s">
        <v>198</v>
      </c>
      <c r="F183" s="1" t="s">
        <v>1053</v>
      </c>
      <c r="G183" s="1" t="s">
        <v>1054</v>
      </c>
      <c r="H183" s="1" t="s">
        <v>557</v>
      </c>
      <c r="I183" s="1" t="s">
        <v>198</v>
      </c>
      <c r="J183" s="1" t="s">
        <v>1053</v>
      </c>
      <c r="K183" s="1" t="s">
        <v>1081</v>
      </c>
      <c r="L183" s="1" t="s">
        <v>1082</v>
      </c>
      <c r="M183" s="1" t="s">
        <v>1083</v>
      </c>
      <c r="N183" s="1" t="s">
        <v>1084</v>
      </c>
      <c r="O183">
        <v>1000</v>
      </c>
      <c r="P183" s="1" t="s">
        <v>646</v>
      </c>
      <c r="Q183" s="1" t="s">
        <v>1085</v>
      </c>
      <c r="R183" s="2"/>
      <c r="S183" s="1" t="s">
        <v>1086</v>
      </c>
      <c r="T183" s="1">
        <v>15</v>
      </c>
    </row>
    <row r="184" spans="1:20" x14ac:dyDescent="0.25">
      <c r="A184" s="1" t="s">
        <v>1087</v>
      </c>
      <c r="B184" s="1" t="s">
        <v>552</v>
      </c>
      <c r="C184" s="1" t="s">
        <v>553</v>
      </c>
      <c r="D184" s="1" t="s">
        <v>554</v>
      </c>
      <c r="E184" s="1" t="s">
        <v>198</v>
      </c>
      <c r="F184" s="1" t="s">
        <v>1053</v>
      </c>
      <c r="G184" s="1" t="s">
        <v>1054</v>
      </c>
      <c r="H184" s="1" t="s">
        <v>557</v>
      </c>
      <c r="I184" s="1" t="s">
        <v>198</v>
      </c>
      <c r="J184" s="1" t="s">
        <v>1053</v>
      </c>
      <c r="K184" s="1" t="s">
        <v>1081</v>
      </c>
      <c r="L184" s="1" t="s">
        <v>1082</v>
      </c>
      <c r="M184" s="1" t="s">
        <v>1083</v>
      </c>
      <c r="N184" s="1" t="s">
        <v>1084</v>
      </c>
      <c r="O184">
        <v>250</v>
      </c>
      <c r="P184" s="1" t="s">
        <v>646</v>
      </c>
      <c r="Q184" s="1" t="s">
        <v>1088</v>
      </c>
      <c r="R184" s="2"/>
      <c r="S184" s="1" t="s">
        <v>1086</v>
      </c>
      <c r="T184" s="1">
        <v>15</v>
      </c>
    </row>
    <row r="185" spans="1:20" x14ac:dyDescent="0.25">
      <c r="A185" s="1" t="s">
        <v>1087</v>
      </c>
      <c r="B185" s="1" t="s">
        <v>552</v>
      </c>
      <c r="C185" s="1" t="s">
        <v>553</v>
      </c>
      <c r="D185" s="1" t="s">
        <v>554</v>
      </c>
      <c r="E185" s="1" t="s">
        <v>198</v>
      </c>
      <c r="F185" s="1" t="s">
        <v>1053</v>
      </c>
      <c r="G185" s="1" t="s">
        <v>1054</v>
      </c>
      <c r="H185" s="1" t="s">
        <v>557</v>
      </c>
      <c r="I185" s="1" t="s">
        <v>198</v>
      </c>
      <c r="J185" s="1" t="s">
        <v>1053</v>
      </c>
      <c r="K185" s="1" t="s">
        <v>1081</v>
      </c>
      <c r="L185" s="1" t="s">
        <v>1082</v>
      </c>
      <c r="M185" s="1" t="s">
        <v>1083</v>
      </c>
      <c r="N185" s="1" t="s">
        <v>1084</v>
      </c>
      <c r="O185">
        <v>250</v>
      </c>
      <c r="P185" s="1" t="s">
        <v>646</v>
      </c>
      <c r="Q185" s="1" t="s">
        <v>1088</v>
      </c>
      <c r="R185" s="2"/>
      <c r="S185" s="1" t="s">
        <v>1086</v>
      </c>
      <c r="T185" s="1">
        <v>15</v>
      </c>
    </row>
    <row r="186" spans="1:20" x14ac:dyDescent="0.25">
      <c r="A186" s="1" t="s">
        <v>1089</v>
      </c>
      <c r="B186" s="1" t="s">
        <v>552</v>
      </c>
      <c r="C186" s="1" t="s">
        <v>553</v>
      </c>
      <c r="D186" s="1" t="s">
        <v>554</v>
      </c>
      <c r="E186" s="1" t="s">
        <v>198</v>
      </c>
      <c r="F186" s="1" t="s">
        <v>1053</v>
      </c>
      <c r="G186" s="1" t="s">
        <v>1054</v>
      </c>
      <c r="H186" s="1" t="s">
        <v>557</v>
      </c>
      <c r="I186" s="1" t="s">
        <v>198</v>
      </c>
      <c r="J186" s="1" t="s">
        <v>1053</v>
      </c>
      <c r="K186" s="1" t="s">
        <v>1081</v>
      </c>
      <c r="L186" s="1" t="s">
        <v>1082</v>
      </c>
      <c r="M186" s="1" t="s">
        <v>1083</v>
      </c>
      <c r="N186" s="1" t="s">
        <v>1084</v>
      </c>
      <c r="O186">
        <v>3000</v>
      </c>
      <c r="P186" s="1" t="s">
        <v>646</v>
      </c>
      <c r="Q186" s="1" t="s">
        <v>1090</v>
      </c>
      <c r="R186" s="2"/>
      <c r="S186" s="1" t="s">
        <v>1086</v>
      </c>
      <c r="T186" s="1">
        <v>15</v>
      </c>
    </row>
    <row r="187" spans="1:20" x14ac:dyDescent="0.25">
      <c r="A187" s="1" t="s">
        <v>1091</v>
      </c>
      <c r="B187" s="1" t="s">
        <v>552</v>
      </c>
      <c r="C187" s="1" t="s">
        <v>553</v>
      </c>
      <c r="D187" s="1" t="s">
        <v>554</v>
      </c>
      <c r="E187" s="1" t="s">
        <v>198</v>
      </c>
      <c r="F187" s="1" t="s">
        <v>1053</v>
      </c>
      <c r="G187" s="1" t="s">
        <v>1054</v>
      </c>
      <c r="H187" s="1" t="s">
        <v>557</v>
      </c>
      <c r="I187" s="1" t="s">
        <v>198</v>
      </c>
      <c r="J187" s="1" t="s">
        <v>1053</v>
      </c>
      <c r="K187" s="1" t="s">
        <v>1081</v>
      </c>
      <c r="L187" s="1" t="s">
        <v>1082</v>
      </c>
      <c r="M187" s="1" t="s">
        <v>1083</v>
      </c>
      <c r="N187" s="1" t="s">
        <v>1084</v>
      </c>
      <c r="O187">
        <v>5000</v>
      </c>
      <c r="P187" s="1" t="s">
        <v>646</v>
      </c>
      <c r="Q187" s="1" t="s">
        <v>1092</v>
      </c>
      <c r="R187" s="2"/>
      <c r="S187" s="1" t="s">
        <v>1086</v>
      </c>
      <c r="T187" s="1">
        <v>15</v>
      </c>
    </row>
    <row r="188" spans="1:20" x14ac:dyDescent="0.25">
      <c r="A188" s="1" t="s">
        <v>1093</v>
      </c>
      <c r="B188" s="1" t="s">
        <v>552</v>
      </c>
      <c r="C188" s="1" t="s">
        <v>553</v>
      </c>
      <c r="D188" s="1" t="s">
        <v>554</v>
      </c>
      <c r="E188" s="1" t="s">
        <v>198</v>
      </c>
      <c r="F188" s="1" t="s">
        <v>1053</v>
      </c>
      <c r="G188" s="1" t="s">
        <v>1054</v>
      </c>
      <c r="H188" s="1" t="s">
        <v>557</v>
      </c>
      <c r="I188" s="1" t="s">
        <v>198</v>
      </c>
      <c r="J188" s="1" t="s">
        <v>1053</v>
      </c>
      <c r="K188" s="1" t="s">
        <v>1081</v>
      </c>
      <c r="L188" s="1" t="s">
        <v>1082</v>
      </c>
      <c r="M188" s="1" t="s">
        <v>1070</v>
      </c>
      <c r="N188" s="1" t="s">
        <v>1071</v>
      </c>
      <c r="O188">
        <v>100</v>
      </c>
      <c r="P188" s="1" t="s">
        <v>646</v>
      </c>
      <c r="Q188" s="1" t="s">
        <v>1094</v>
      </c>
      <c r="R188" s="2"/>
      <c r="S188" s="1" t="s">
        <v>1095</v>
      </c>
      <c r="T188" s="1">
        <v>15</v>
      </c>
    </row>
    <row r="189" spans="1:20" x14ac:dyDescent="0.25">
      <c r="A189" s="1" t="s">
        <v>1096</v>
      </c>
      <c r="B189" s="1" t="s">
        <v>552</v>
      </c>
      <c r="C189" s="1" t="s">
        <v>553</v>
      </c>
      <c r="D189" s="1" t="s">
        <v>554</v>
      </c>
      <c r="E189" s="1" t="s">
        <v>198</v>
      </c>
      <c r="F189" s="1" t="s">
        <v>1053</v>
      </c>
      <c r="G189" s="1" t="s">
        <v>1054</v>
      </c>
      <c r="H189" s="1" t="s">
        <v>557</v>
      </c>
      <c r="I189" s="1" t="s">
        <v>198</v>
      </c>
      <c r="J189" s="1" t="s">
        <v>1053</v>
      </c>
      <c r="K189" s="1" t="s">
        <v>1081</v>
      </c>
      <c r="L189" s="1" t="s">
        <v>1082</v>
      </c>
      <c r="M189" s="1" t="s">
        <v>1070</v>
      </c>
      <c r="N189" s="1" t="s">
        <v>1071</v>
      </c>
      <c r="O189">
        <v>150</v>
      </c>
      <c r="P189" s="1" t="s">
        <v>646</v>
      </c>
      <c r="Q189" s="1" t="s">
        <v>1097</v>
      </c>
      <c r="R189" s="2"/>
      <c r="S189" s="1" t="s">
        <v>1095</v>
      </c>
      <c r="T189" s="1">
        <v>15</v>
      </c>
    </row>
    <row r="190" spans="1:20" x14ac:dyDescent="0.25">
      <c r="A190" s="1" t="s">
        <v>1098</v>
      </c>
      <c r="B190" s="1" t="s">
        <v>552</v>
      </c>
      <c r="C190" s="1" t="s">
        <v>553</v>
      </c>
      <c r="D190" s="1" t="s">
        <v>554</v>
      </c>
      <c r="E190" s="1" t="s">
        <v>198</v>
      </c>
      <c r="F190" s="1" t="s">
        <v>1053</v>
      </c>
      <c r="G190" s="1" t="s">
        <v>1054</v>
      </c>
      <c r="H190" s="1" t="s">
        <v>557</v>
      </c>
      <c r="I190" s="1" t="s">
        <v>198</v>
      </c>
      <c r="J190" s="1" t="s">
        <v>1053</v>
      </c>
      <c r="K190" s="1" t="s">
        <v>1081</v>
      </c>
      <c r="L190" s="1" t="s">
        <v>1082</v>
      </c>
      <c r="M190" s="1" t="s">
        <v>1070</v>
      </c>
      <c r="N190" s="1" t="s">
        <v>1071</v>
      </c>
      <c r="O190">
        <v>250</v>
      </c>
      <c r="P190" s="1" t="s">
        <v>646</v>
      </c>
      <c r="Q190" s="1" t="s">
        <v>1099</v>
      </c>
      <c r="R190" s="2"/>
      <c r="S190" s="1" t="s">
        <v>1095</v>
      </c>
      <c r="T190" s="1">
        <v>15</v>
      </c>
    </row>
    <row r="191" spans="1:20" x14ac:dyDescent="0.25">
      <c r="A191" s="1" t="s">
        <v>1100</v>
      </c>
      <c r="B191" s="1" t="s">
        <v>552</v>
      </c>
      <c r="C191" s="1" t="s">
        <v>553</v>
      </c>
      <c r="D191" s="1" t="s">
        <v>554</v>
      </c>
      <c r="E191" s="1" t="s">
        <v>198</v>
      </c>
      <c r="F191" s="1" t="s">
        <v>1053</v>
      </c>
      <c r="G191" s="1" t="s">
        <v>1054</v>
      </c>
      <c r="H191" s="1" t="s">
        <v>557</v>
      </c>
      <c r="I191" s="1" t="s">
        <v>198</v>
      </c>
      <c r="J191" s="1" t="s">
        <v>1053</v>
      </c>
      <c r="K191" s="1" t="s">
        <v>1081</v>
      </c>
      <c r="L191" s="1" t="s">
        <v>1082</v>
      </c>
      <c r="M191" s="1" t="s">
        <v>1070</v>
      </c>
      <c r="N191" s="1" t="s">
        <v>1071</v>
      </c>
      <c r="O191">
        <v>50</v>
      </c>
      <c r="P191" s="1" t="s">
        <v>646</v>
      </c>
      <c r="Q191" s="1" t="s">
        <v>1101</v>
      </c>
      <c r="R191" s="2"/>
      <c r="S191" s="1" t="s">
        <v>1095</v>
      </c>
      <c r="T191" s="1">
        <v>15</v>
      </c>
    </row>
    <row r="192" spans="1:20" x14ac:dyDescent="0.25">
      <c r="A192" s="1" t="s">
        <v>1102</v>
      </c>
      <c r="B192" s="1" t="s">
        <v>609</v>
      </c>
      <c r="C192" s="1" t="s">
        <v>1103</v>
      </c>
      <c r="D192" s="1" t="s">
        <v>1104</v>
      </c>
      <c r="E192" s="1" t="s">
        <v>1105</v>
      </c>
      <c r="F192" s="1" t="s">
        <v>1053</v>
      </c>
      <c r="G192" s="1" t="s">
        <v>1053</v>
      </c>
      <c r="H192" s="1" t="s">
        <v>569</v>
      </c>
      <c r="I192" s="1" t="s">
        <v>1105</v>
      </c>
      <c r="J192" s="1" t="s">
        <v>1106</v>
      </c>
      <c r="K192" s="1" t="s">
        <v>1107</v>
      </c>
      <c r="L192" s="1" t="s">
        <v>1108</v>
      </c>
      <c r="M192" s="1" t="s">
        <v>560</v>
      </c>
      <c r="N192" s="1"/>
      <c r="O192">
        <v>1000</v>
      </c>
      <c r="P192" s="1" t="s">
        <v>1109</v>
      </c>
      <c r="Q192" s="1" t="s">
        <v>1110</v>
      </c>
      <c r="R192" s="2"/>
      <c r="S192" s="1" t="s">
        <v>1111</v>
      </c>
      <c r="T192" s="1">
        <v>10</v>
      </c>
    </row>
    <row r="193" spans="1:20" x14ac:dyDescent="0.25">
      <c r="A193" s="1" t="s">
        <v>1112</v>
      </c>
      <c r="B193" s="1" t="s">
        <v>609</v>
      </c>
      <c r="C193" s="1" t="s">
        <v>1103</v>
      </c>
      <c r="D193" s="1" t="s">
        <v>1104</v>
      </c>
      <c r="E193" s="1" t="s">
        <v>1105</v>
      </c>
      <c r="F193" s="1" t="s">
        <v>1053</v>
      </c>
      <c r="G193" s="1" t="s">
        <v>1053</v>
      </c>
      <c r="H193" s="1" t="s">
        <v>569</v>
      </c>
      <c r="I193" s="1" t="s">
        <v>1105</v>
      </c>
      <c r="J193" s="1" t="s">
        <v>1106</v>
      </c>
      <c r="K193" s="1" t="s">
        <v>1107</v>
      </c>
      <c r="L193" s="1" t="s">
        <v>1108</v>
      </c>
      <c r="M193" s="1" t="s">
        <v>560</v>
      </c>
      <c r="N193" s="1"/>
      <c r="O193">
        <v>2000</v>
      </c>
      <c r="P193" s="1" t="s">
        <v>1109</v>
      </c>
      <c r="Q193" s="1" t="s">
        <v>1113</v>
      </c>
      <c r="R193" s="2"/>
      <c r="S193" s="1" t="s">
        <v>1111</v>
      </c>
      <c r="T193" s="1">
        <v>10</v>
      </c>
    </row>
    <row r="194" spans="1:20" x14ac:dyDescent="0.25">
      <c r="A194" s="1" t="s">
        <v>1114</v>
      </c>
      <c r="B194" s="1" t="s">
        <v>609</v>
      </c>
      <c r="C194" s="1" t="s">
        <v>1103</v>
      </c>
      <c r="D194" s="1" t="s">
        <v>1104</v>
      </c>
      <c r="E194" s="1" t="s">
        <v>1105</v>
      </c>
      <c r="F194" s="1" t="s">
        <v>1053</v>
      </c>
      <c r="G194" s="1" t="s">
        <v>1053</v>
      </c>
      <c r="H194" s="1" t="s">
        <v>569</v>
      </c>
      <c r="I194" s="1" t="s">
        <v>1105</v>
      </c>
      <c r="J194" s="1" t="s">
        <v>1106</v>
      </c>
      <c r="K194" s="1" t="s">
        <v>1115</v>
      </c>
      <c r="L194" s="1" t="s">
        <v>1116</v>
      </c>
      <c r="M194" s="1" t="s">
        <v>560</v>
      </c>
      <c r="N194" s="1"/>
      <c r="O194">
        <v>1000</v>
      </c>
      <c r="P194" s="1" t="s">
        <v>1109</v>
      </c>
      <c r="Q194" s="1" t="s">
        <v>1117</v>
      </c>
      <c r="R194" s="2"/>
      <c r="S194" s="1" t="s">
        <v>1111</v>
      </c>
      <c r="T194" s="1">
        <v>10</v>
      </c>
    </row>
    <row r="195" spans="1:20" x14ac:dyDescent="0.25">
      <c r="A195" s="1" t="s">
        <v>1118</v>
      </c>
      <c r="B195" s="1" t="s">
        <v>609</v>
      </c>
      <c r="C195" s="1" t="s">
        <v>1103</v>
      </c>
      <c r="D195" s="1" t="s">
        <v>1104</v>
      </c>
      <c r="E195" s="1" t="s">
        <v>1105</v>
      </c>
      <c r="F195" s="1" t="s">
        <v>1053</v>
      </c>
      <c r="G195" s="1" t="s">
        <v>1053</v>
      </c>
      <c r="H195" s="1" t="s">
        <v>569</v>
      </c>
      <c r="I195" s="1" t="s">
        <v>1105</v>
      </c>
      <c r="J195" s="1" t="s">
        <v>1106</v>
      </c>
      <c r="K195" s="1" t="s">
        <v>1115</v>
      </c>
      <c r="L195" s="1" t="s">
        <v>1116</v>
      </c>
      <c r="M195" s="1" t="s">
        <v>560</v>
      </c>
      <c r="N195" s="1"/>
      <c r="O195">
        <v>2000</v>
      </c>
      <c r="P195" s="1" t="s">
        <v>1109</v>
      </c>
      <c r="Q195" s="1" t="s">
        <v>1119</v>
      </c>
      <c r="R195" s="2"/>
      <c r="S195" s="1" t="s">
        <v>1111</v>
      </c>
      <c r="T195" s="1">
        <v>10</v>
      </c>
    </row>
    <row r="196" spans="1:20" x14ac:dyDescent="0.25">
      <c r="A196" s="1" t="s">
        <v>1120</v>
      </c>
      <c r="B196" s="1" t="s">
        <v>609</v>
      </c>
      <c r="C196" s="1" t="s">
        <v>1103</v>
      </c>
      <c r="D196" s="1" t="s">
        <v>1104</v>
      </c>
      <c r="E196" s="1" t="s">
        <v>1105</v>
      </c>
      <c r="F196" s="1" t="s">
        <v>1053</v>
      </c>
      <c r="G196" s="1" t="s">
        <v>1053</v>
      </c>
      <c r="H196" s="1" t="s">
        <v>569</v>
      </c>
      <c r="I196" s="1" t="s">
        <v>1105</v>
      </c>
      <c r="J196" s="1" t="s">
        <v>1106</v>
      </c>
      <c r="K196" s="1" t="s">
        <v>1115</v>
      </c>
      <c r="L196" s="1" t="s">
        <v>1116</v>
      </c>
      <c r="M196" s="1" t="s">
        <v>560</v>
      </c>
      <c r="N196" s="1"/>
      <c r="O196">
        <v>5000</v>
      </c>
      <c r="P196" s="1" t="s">
        <v>1109</v>
      </c>
      <c r="Q196" s="1" t="s">
        <v>1121</v>
      </c>
      <c r="R196" s="2"/>
      <c r="S196" s="1" t="s">
        <v>1111</v>
      </c>
      <c r="T196" s="1">
        <v>10</v>
      </c>
    </row>
    <row r="197" spans="1:20" x14ac:dyDescent="0.25">
      <c r="A197" s="1" t="s">
        <v>1122</v>
      </c>
      <c r="B197" s="1" t="s">
        <v>609</v>
      </c>
      <c r="C197" s="1" t="s">
        <v>1103</v>
      </c>
      <c r="D197" s="1" t="s">
        <v>1104</v>
      </c>
      <c r="E197" s="1" t="s">
        <v>1105</v>
      </c>
      <c r="F197" s="1" t="s">
        <v>1053</v>
      </c>
      <c r="G197" s="1" t="s">
        <v>1053</v>
      </c>
      <c r="H197" s="1" t="s">
        <v>569</v>
      </c>
      <c r="I197" s="1" t="s">
        <v>1105</v>
      </c>
      <c r="J197" s="1" t="s">
        <v>1106</v>
      </c>
      <c r="K197" s="1" t="s">
        <v>1123</v>
      </c>
      <c r="L197" s="1" t="s">
        <v>1124</v>
      </c>
      <c r="M197" s="1" t="s">
        <v>560</v>
      </c>
      <c r="N197" s="1"/>
      <c r="O197">
        <v>1000</v>
      </c>
      <c r="P197" s="1" t="s">
        <v>1109</v>
      </c>
      <c r="Q197" s="1" t="s">
        <v>1125</v>
      </c>
      <c r="R197" s="2"/>
      <c r="S197" s="1" t="s">
        <v>1111</v>
      </c>
      <c r="T197" s="1">
        <v>10</v>
      </c>
    </row>
    <row r="198" spans="1:20" x14ac:dyDescent="0.25">
      <c r="A198" s="1" t="s">
        <v>1126</v>
      </c>
      <c r="B198" s="1" t="s">
        <v>609</v>
      </c>
      <c r="C198" s="1" t="s">
        <v>1103</v>
      </c>
      <c r="D198" s="1" t="s">
        <v>1104</v>
      </c>
      <c r="E198" s="1" t="s">
        <v>1105</v>
      </c>
      <c r="F198" s="1" t="s">
        <v>1053</v>
      </c>
      <c r="G198" s="1" t="s">
        <v>1053</v>
      </c>
      <c r="H198" s="1" t="s">
        <v>569</v>
      </c>
      <c r="I198" s="1" t="s">
        <v>1105</v>
      </c>
      <c r="J198" s="1" t="s">
        <v>1106</v>
      </c>
      <c r="K198" s="1" t="s">
        <v>1123</v>
      </c>
      <c r="L198" s="1" t="s">
        <v>1124</v>
      </c>
      <c r="M198" s="1" t="s">
        <v>560</v>
      </c>
      <c r="N198" s="1"/>
      <c r="O198">
        <v>2000</v>
      </c>
      <c r="P198" s="1" t="s">
        <v>1109</v>
      </c>
      <c r="Q198" s="1" t="s">
        <v>1127</v>
      </c>
      <c r="R198" s="2"/>
      <c r="S198" s="1" t="s">
        <v>1111</v>
      </c>
      <c r="T198" s="1">
        <v>10</v>
      </c>
    </row>
    <row r="199" spans="1:20" x14ac:dyDescent="0.25">
      <c r="A199" s="1" t="s">
        <v>1128</v>
      </c>
      <c r="B199" s="1" t="s">
        <v>609</v>
      </c>
      <c r="C199" s="1" t="s">
        <v>1103</v>
      </c>
      <c r="D199" s="1" t="s">
        <v>1104</v>
      </c>
      <c r="E199" s="1" t="s">
        <v>1105</v>
      </c>
      <c r="F199" s="1" t="s">
        <v>1053</v>
      </c>
      <c r="G199" s="1" t="s">
        <v>1053</v>
      </c>
      <c r="H199" s="1" t="s">
        <v>569</v>
      </c>
      <c r="I199" s="1" t="s">
        <v>1105</v>
      </c>
      <c r="J199" s="1" t="s">
        <v>1106</v>
      </c>
      <c r="K199" s="1" t="s">
        <v>1123</v>
      </c>
      <c r="L199" s="1" t="s">
        <v>1124</v>
      </c>
      <c r="M199" s="1" t="s">
        <v>560</v>
      </c>
      <c r="N199" s="1"/>
      <c r="O199">
        <v>5000</v>
      </c>
      <c r="P199" s="1" t="s">
        <v>1109</v>
      </c>
      <c r="Q199" s="1" t="s">
        <v>1129</v>
      </c>
      <c r="R199" s="2"/>
      <c r="S199" s="1" t="s">
        <v>1111</v>
      </c>
      <c r="T199" s="1">
        <v>10</v>
      </c>
    </row>
    <row r="200" spans="1:20" x14ac:dyDescent="0.25">
      <c r="A200" s="1" t="s">
        <v>1130</v>
      </c>
      <c r="B200" s="1" t="s">
        <v>552</v>
      </c>
      <c r="C200" s="1" t="s">
        <v>553</v>
      </c>
      <c r="D200" s="1" t="s">
        <v>554</v>
      </c>
      <c r="E200" s="1" t="s">
        <v>1131</v>
      </c>
      <c r="F200" s="1"/>
      <c r="G200" s="1"/>
      <c r="H200" s="1" t="s">
        <v>557</v>
      </c>
      <c r="I200" s="1" t="s">
        <v>1131</v>
      </c>
      <c r="J200" s="1" t="s">
        <v>1053</v>
      </c>
      <c r="K200" s="1" t="s">
        <v>1131</v>
      </c>
      <c r="L200" s="1" t="s">
        <v>1132</v>
      </c>
      <c r="M200" s="1" t="s">
        <v>1133</v>
      </c>
      <c r="N200" s="1" t="s">
        <v>1134</v>
      </c>
      <c r="O200">
        <v>10000</v>
      </c>
      <c r="P200" s="1" t="s">
        <v>1109</v>
      </c>
      <c r="Q200" s="1" t="s">
        <v>1135</v>
      </c>
      <c r="R200" s="2"/>
      <c r="S200" s="1" t="s">
        <v>1136</v>
      </c>
      <c r="T200" s="1">
        <v>15</v>
      </c>
    </row>
    <row r="201" spans="1:20" x14ac:dyDescent="0.25">
      <c r="A201" s="1" t="s">
        <v>1137</v>
      </c>
      <c r="B201" s="1" t="s">
        <v>552</v>
      </c>
      <c r="C201" s="1" t="s">
        <v>553</v>
      </c>
      <c r="D201" s="1" t="s">
        <v>554</v>
      </c>
      <c r="E201" s="1" t="s">
        <v>1131</v>
      </c>
      <c r="F201" s="1"/>
      <c r="G201" s="1"/>
      <c r="H201" s="1" t="s">
        <v>557</v>
      </c>
      <c r="I201" s="1" t="s">
        <v>1131</v>
      </c>
      <c r="J201" s="1" t="s">
        <v>1053</v>
      </c>
      <c r="K201" s="1" t="s">
        <v>1131</v>
      </c>
      <c r="L201" s="1" t="s">
        <v>1132</v>
      </c>
      <c r="M201" s="1" t="s">
        <v>1133</v>
      </c>
      <c r="N201" s="1" t="s">
        <v>1134</v>
      </c>
      <c r="O201">
        <v>15000</v>
      </c>
      <c r="P201" s="1" t="s">
        <v>1109</v>
      </c>
      <c r="Q201" s="1" t="s">
        <v>1138</v>
      </c>
      <c r="R201" s="2"/>
      <c r="S201" s="1" t="s">
        <v>1136</v>
      </c>
      <c r="T201" s="1">
        <v>15</v>
      </c>
    </row>
    <row r="202" spans="1:20" x14ac:dyDescent="0.25">
      <c r="A202" s="1" t="s">
        <v>1139</v>
      </c>
      <c r="B202" s="1" t="s">
        <v>552</v>
      </c>
      <c r="C202" s="1" t="s">
        <v>553</v>
      </c>
      <c r="D202" s="1" t="s">
        <v>554</v>
      </c>
      <c r="E202" s="1" t="s">
        <v>1131</v>
      </c>
      <c r="F202" s="1"/>
      <c r="G202" s="1"/>
      <c r="H202" s="1" t="s">
        <v>557</v>
      </c>
      <c r="I202" s="1" t="s">
        <v>1131</v>
      </c>
      <c r="J202" s="1" t="s">
        <v>1053</v>
      </c>
      <c r="K202" s="1" t="s">
        <v>1131</v>
      </c>
      <c r="L202" s="1" t="s">
        <v>1132</v>
      </c>
      <c r="M202" s="1" t="s">
        <v>1133</v>
      </c>
      <c r="N202" s="1" t="s">
        <v>1134</v>
      </c>
      <c r="O202">
        <v>2000</v>
      </c>
      <c r="P202" s="1" t="s">
        <v>1109</v>
      </c>
      <c r="Q202" s="1" t="s">
        <v>1140</v>
      </c>
      <c r="R202" s="2"/>
      <c r="S202" s="1" t="s">
        <v>1136</v>
      </c>
      <c r="T202" s="1">
        <v>15</v>
      </c>
    </row>
    <row r="203" spans="1:20" x14ac:dyDescent="0.25">
      <c r="A203" s="1" t="s">
        <v>1141</v>
      </c>
      <c r="B203" s="1" t="s">
        <v>552</v>
      </c>
      <c r="C203" s="1" t="s">
        <v>553</v>
      </c>
      <c r="D203" s="1" t="s">
        <v>554</v>
      </c>
      <c r="E203" s="1" t="s">
        <v>1131</v>
      </c>
      <c r="F203" s="1"/>
      <c r="G203" s="1"/>
      <c r="H203" s="1" t="s">
        <v>557</v>
      </c>
      <c r="I203" s="1" t="s">
        <v>1131</v>
      </c>
      <c r="J203" s="1" t="s">
        <v>1053</v>
      </c>
      <c r="K203" s="1" t="s">
        <v>1131</v>
      </c>
      <c r="L203" s="1" t="s">
        <v>1132</v>
      </c>
      <c r="M203" s="1" t="s">
        <v>1133</v>
      </c>
      <c r="N203" s="1" t="s">
        <v>1134</v>
      </c>
      <c r="O203">
        <v>5000</v>
      </c>
      <c r="P203" s="1" t="s">
        <v>1109</v>
      </c>
      <c r="Q203" s="1" t="s">
        <v>1142</v>
      </c>
      <c r="R203" s="2"/>
      <c r="S203" s="1" t="s">
        <v>1136</v>
      </c>
      <c r="T203" s="1">
        <v>15</v>
      </c>
    </row>
    <row r="204" spans="1:20" x14ac:dyDescent="0.25">
      <c r="A204" s="1" t="s">
        <v>1143</v>
      </c>
      <c r="B204" s="1" t="s">
        <v>552</v>
      </c>
      <c r="C204" s="1" t="s">
        <v>553</v>
      </c>
      <c r="D204" s="1" t="s">
        <v>554</v>
      </c>
      <c r="E204" s="1" t="s">
        <v>1131</v>
      </c>
      <c r="F204" s="1"/>
      <c r="G204" s="1"/>
      <c r="H204" s="1" t="s">
        <v>557</v>
      </c>
      <c r="I204" s="1" t="s">
        <v>1131</v>
      </c>
      <c r="J204" s="1" t="s">
        <v>1053</v>
      </c>
      <c r="K204" s="1" t="s">
        <v>1131</v>
      </c>
      <c r="L204" s="1" t="s">
        <v>1132</v>
      </c>
      <c r="M204" s="1" t="s">
        <v>1144</v>
      </c>
      <c r="N204" s="1" t="s">
        <v>1145</v>
      </c>
      <c r="O204">
        <v>100</v>
      </c>
      <c r="P204" s="1" t="s">
        <v>1109</v>
      </c>
      <c r="Q204" s="1" t="s">
        <v>1146</v>
      </c>
      <c r="R204" s="2"/>
      <c r="S204" s="1" t="s">
        <v>1136</v>
      </c>
      <c r="T204" s="1">
        <v>15</v>
      </c>
    </row>
    <row r="205" spans="1:20" x14ac:dyDescent="0.25">
      <c r="A205" s="1" t="s">
        <v>1147</v>
      </c>
      <c r="B205" s="1" t="s">
        <v>552</v>
      </c>
      <c r="C205" s="1" t="s">
        <v>553</v>
      </c>
      <c r="D205" s="1" t="s">
        <v>554</v>
      </c>
      <c r="E205" s="1" t="s">
        <v>1131</v>
      </c>
      <c r="F205" s="1"/>
      <c r="G205" s="1"/>
      <c r="H205" s="1" t="s">
        <v>557</v>
      </c>
      <c r="I205" s="1" t="s">
        <v>1131</v>
      </c>
      <c r="J205" s="1" t="s">
        <v>1053</v>
      </c>
      <c r="K205" s="1" t="s">
        <v>1131</v>
      </c>
      <c r="L205" s="1" t="s">
        <v>1132</v>
      </c>
      <c r="M205" s="1" t="s">
        <v>1144</v>
      </c>
      <c r="N205" s="1" t="s">
        <v>1145</v>
      </c>
      <c r="O205">
        <v>1000</v>
      </c>
      <c r="P205" s="1" t="s">
        <v>1109</v>
      </c>
      <c r="Q205" s="1" t="s">
        <v>1148</v>
      </c>
      <c r="R205" s="2"/>
      <c r="S205" s="1" t="s">
        <v>1136</v>
      </c>
      <c r="T205" s="1">
        <v>15</v>
      </c>
    </row>
    <row r="206" spans="1:20" x14ac:dyDescent="0.25">
      <c r="A206" s="1" t="s">
        <v>1149</v>
      </c>
      <c r="B206" s="1" t="s">
        <v>552</v>
      </c>
      <c r="C206" s="1" t="s">
        <v>553</v>
      </c>
      <c r="D206" s="1" t="s">
        <v>554</v>
      </c>
      <c r="E206" s="1" t="s">
        <v>1131</v>
      </c>
      <c r="F206" s="1"/>
      <c r="G206" s="1"/>
      <c r="H206" s="1" t="s">
        <v>557</v>
      </c>
      <c r="I206" s="1" t="s">
        <v>1131</v>
      </c>
      <c r="J206" s="1" t="s">
        <v>1053</v>
      </c>
      <c r="K206" s="1" t="s">
        <v>1131</v>
      </c>
      <c r="L206" s="1" t="s">
        <v>1132</v>
      </c>
      <c r="M206" s="1" t="s">
        <v>1144</v>
      </c>
      <c r="N206" s="1" t="s">
        <v>1145</v>
      </c>
      <c r="O206">
        <v>2000</v>
      </c>
      <c r="P206" s="1" t="s">
        <v>1109</v>
      </c>
      <c r="Q206" s="1" t="s">
        <v>1150</v>
      </c>
      <c r="R206" s="2"/>
      <c r="S206" s="1" t="s">
        <v>1136</v>
      </c>
      <c r="T206" s="1">
        <v>15</v>
      </c>
    </row>
    <row r="207" spans="1:20" x14ac:dyDescent="0.25">
      <c r="A207" s="1" t="s">
        <v>1151</v>
      </c>
      <c r="B207" s="1" t="s">
        <v>552</v>
      </c>
      <c r="C207" s="1" t="s">
        <v>553</v>
      </c>
      <c r="D207" s="1" t="s">
        <v>554</v>
      </c>
      <c r="E207" s="1" t="s">
        <v>1131</v>
      </c>
      <c r="F207" s="1"/>
      <c r="G207" s="1"/>
      <c r="H207" s="1" t="s">
        <v>557</v>
      </c>
      <c r="I207" s="1" t="s">
        <v>1131</v>
      </c>
      <c r="J207" s="1" t="s">
        <v>1053</v>
      </c>
      <c r="K207" s="1" t="s">
        <v>1131</v>
      </c>
      <c r="L207" s="1" t="s">
        <v>1132</v>
      </c>
      <c r="M207" s="1" t="s">
        <v>1144</v>
      </c>
      <c r="N207" s="1" t="s">
        <v>1145</v>
      </c>
      <c r="O207">
        <v>500</v>
      </c>
      <c r="P207" s="1" t="s">
        <v>1109</v>
      </c>
      <c r="Q207" s="1" t="s">
        <v>1152</v>
      </c>
      <c r="R207" s="2"/>
      <c r="S207" s="1" t="s">
        <v>1136</v>
      </c>
      <c r="T207" s="1">
        <v>15</v>
      </c>
    </row>
    <row r="208" spans="1:20" x14ac:dyDescent="0.25">
      <c r="A208" s="1" t="s">
        <v>1153</v>
      </c>
      <c r="B208" s="1" t="s">
        <v>609</v>
      </c>
      <c r="C208" s="1" t="s">
        <v>1154</v>
      </c>
      <c r="D208" s="1" t="s">
        <v>1154</v>
      </c>
      <c r="E208" s="1" t="s">
        <v>1155</v>
      </c>
      <c r="F208" s="1" t="s">
        <v>1156</v>
      </c>
      <c r="G208" s="1" t="s">
        <v>1156</v>
      </c>
      <c r="H208" s="1" t="s">
        <v>569</v>
      </c>
      <c r="I208" s="1" t="s">
        <v>1155</v>
      </c>
      <c r="J208" s="1" t="s">
        <v>1156</v>
      </c>
      <c r="K208" s="1" t="s">
        <v>1157</v>
      </c>
      <c r="L208" s="1" t="s">
        <v>1158</v>
      </c>
      <c r="M208" s="1" t="s">
        <v>1159</v>
      </c>
      <c r="N208" s="1" t="s">
        <v>1160</v>
      </c>
      <c r="O208">
        <v>10000</v>
      </c>
      <c r="P208" s="1" t="s">
        <v>1109</v>
      </c>
      <c r="Q208" s="1" t="s">
        <v>1161</v>
      </c>
      <c r="R208" s="2"/>
      <c r="S208" s="1" t="s">
        <v>1162</v>
      </c>
      <c r="T208" s="1">
        <v>20</v>
      </c>
    </row>
    <row r="209" spans="1:20" x14ac:dyDescent="0.25">
      <c r="A209" s="1" t="s">
        <v>1163</v>
      </c>
      <c r="B209" s="1" t="s">
        <v>609</v>
      </c>
      <c r="C209" s="1" t="s">
        <v>1154</v>
      </c>
      <c r="D209" s="1" t="s">
        <v>1154</v>
      </c>
      <c r="E209" s="1" t="s">
        <v>1155</v>
      </c>
      <c r="F209" s="1" t="s">
        <v>1156</v>
      </c>
      <c r="G209" s="1" t="s">
        <v>1156</v>
      </c>
      <c r="H209" s="1" t="s">
        <v>569</v>
      </c>
      <c r="I209" s="1" t="s">
        <v>1155</v>
      </c>
      <c r="J209" s="1" t="s">
        <v>1156</v>
      </c>
      <c r="K209" s="1" t="s">
        <v>1157</v>
      </c>
      <c r="L209" s="1" t="s">
        <v>1158</v>
      </c>
      <c r="M209" s="1" t="s">
        <v>1159</v>
      </c>
      <c r="N209" s="1" t="s">
        <v>1160</v>
      </c>
      <c r="O209">
        <v>100000</v>
      </c>
      <c r="P209" s="1" t="s">
        <v>1109</v>
      </c>
      <c r="Q209" s="1" t="s">
        <v>1164</v>
      </c>
      <c r="R209" s="2"/>
      <c r="S209" s="1" t="s">
        <v>1162</v>
      </c>
      <c r="T209" s="1">
        <v>20</v>
      </c>
    </row>
    <row r="210" spans="1:20" x14ac:dyDescent="0.25">
      <c r="A210" s="1" t="s">
        <v>1165</v>
      </c>
      <c r="B210" s="1" t="s">
        <v>609</v>
      </c>
      <c r="C210" s="1" t="s">
        <v>1154</v>
      </c>
      <c r="D210" s="1" t="s">
        <v>1154</v>
      </c>
      <c r="E210" s="1" t="s">
        <v>1155</v>
      </c>
      <c r="F210" s="1" t="s">
        <v>1156</v>
      </c>
      <c r="G210" s="1" t="s">
        <v>1156</v>
      </c>
      <c r="H210" s="1" t="s">
        <v>569</v>
      </c>
      <c r="I210" s="1" t="s">
        <v>1155</v>
      </c>
      <c r="J210" s="1" t="s">
        <v>1156</v>
      </c>
      <c r="K210" s="1" t="s">
        <v>1157</v>
      </c>
      <c r="L210" s="1" t="s">
        <v>1158</v>
      </c>
      <c r="M210" s="1" t="s">
        <v>1159</v>
      </c>
      <c r="N210" s="1" t="s">
        <v>1160</v>
      </c>
      <c r="O210">
        <v>20000</v>
      </c>
      <c r="P210" s="1" t="s">
        <v>1109</v>
      </c>
      <c r="Q210" s="1" t="s">
        <v>1166</v>
      </c>
      <c r="R210" s="2"/>
      <c r="S210" s="1" t="s">
        <v>1162</v>
      </c>
      <c r="T210" s="1">
        <v>20</v>
      </c>
    </row>
    <row r="211" spans="1:20" x14ac:dyDescent="0.25">
      <c r="A211" s="1" t="s">
        <v>1167</v>
      </c>
      <c r="B211" s="1" t="s">
        <v>609</v>
      </c>
      <c r="C211" s="1" t="s">
        <v>1154</v>
      </c>
      <c r="D211" s="1" t="s">
        <v>1154</v>
      </c>
      <c r="E211" s="1" t="s">
        <v>1155</v>
      </c>
      <c r="F211" s="1" t="s">
        <v>1156</v>
      </c>
      <c r="G211" s="1" t="s">
        <v>1156</v>
      </c>
      <c r="H211" s="1" t="s">
        <v>569</v>
      </c>
      <c r="I211" s="1" t="s">
        <v>1155</v>
      </c>
      <c r="J211" s="1" t="s">
        <v>1156</v>
      </c>
      <c r="K211" s="1" t="s">
        <v>1157</v>
      </c>
      <c r="L211" s="1" t="s">
        <v>1158</v>
      </c>
      <c r="M211" s="1" t="s">
        <v>1159</v>
      </c>
      <c r="N211" s="1" t="s">
        <v>1160</v>
      </c>
      <c r="O211">
        <v>40000</v>
      </c>
      <c r="P211" s="1" t="s">
        <v>1109</v>
      </c>
      <c r="Q211" s="1" t="s">
        <v>1168</v>
      </c>
      <c r="R211" s="2"/>
      <c r="S211" s="1" t="s">
        <v>1162</v>
      </c>
      <c r="T211" s="1">
        <v>20</v>
      </c>
    </row>
    <row r="212" spans="1:20" x14ac:dyDescent="0.25">
      <c r="A212" s="1" t="s">
        <v>1169</v>
      </c>
      <c r="B212" s="1" t="s">
        <v>609</v>
      </c>
      <c r="C212" s="1" t="s">
        <v>1154</v>
      </c>
      <c r="D212" s="1" t="s">
        <v>1154</v>
      </c>
      <c r="E212" s="1" t="s">
        <v>1155</v>
      </c>
      <c r="F212" s="1" t="s">
        <v>1156</v>
      </c>
      <c r="G212" s="1" t="s">
        <v>1156</v>
      </c>
      <c r="H212" s="1" t="s">
        <v>569</v>
      </c>
      <c r="I212" s="1" t="s">
        <v>1155</v>
      </c>
      <c r="J212" s="1" t="s">
        <v>1156</v>
      </c>
      <c r="K212" s="1" t="s">
        <v>1157</v>
      </c>
      <c r="L212" s="1" t="s">
        <v>1158</v>
      </c>
      <c r="M212" s="1" t="s">
        <v>1159</v>
      </c>
      <c r="N212" s="1" t="s">
        <v>1160</v>
      </c>
      <c r="O212">
        <v>5000</v>
      </c>
      <c r="P212" s="1" t="s">
        <v>1109</v>
      </c>
      <c r="Q212" s="1" t="s">
        <v>1170</v>
      </c>
      <c r="R212" s="2"/>
      <c r="S212" s="1" t="s">
        <v>1162</v>
      </c>
      <c r="T212" s="1">
        <v>20</v>
      </c>
    </row>
    <row r="213" spans="1:20" x14ac:dyDescent="0.25">
      <c r="A213" s="1" t="s">
        <v>1171</v>
      </c>
      <c r="B213" s="1" t="s">
        <v>609</v>
      </c>
      <c r="C213" s="1" t="s">
        <v>1154</v>
      </c>
      <c r="D213" s="1" t="s">
        <v>1154</v>
      </c>
      <c r="E213" s="1" t="s">
        <v>1155</v>
      </c>
      <c r="F213" s="1" t="s">
        <v>1156</v>
      </c>
      <c r="G213" s="1" t="s">
        <v>1156</v>
      </c>
      <c r="H213" s="1" t="s">
        <v>569</v>
      </c>
      <c r="I213" s="1" t="s">
        <v>1155</v>
      </c>
      <c r="J213" s="1" t="s">
        <v>1156</v>
      </c>
      <c r="K213" s="1" t="s">
        <v>1157</v>
      </c>
      <c r="L213" s="1" t="s">
        <v>1158</v>
      </c>
      <c r="M213" s="1" t="s">
        <v>1159</v>
      </c>
      <c r="N213" s="1" t="s">
        <v>1160</v>
      </c>
      <c r="O213">
        <v>60000</v>
      </c>
      <c r="P213" s="1" t="s">
        <v>1109</v>
      </c>
      <c r="Q213" s="1" t="s">
        <v>1172</v>
      </c>
      <c r="R213" s="2"/>
      <c r="S213" s="1" t="s">
        <v>1162</v>
      </c>
      <c r="T213" s="1">
        <v>20</v>
      </c>
    </row>
    <row r="214" spans="1:20" x14ac:dyDescent="0.25">
      <c r="A214" s="1" t="s">
        <v>1173</v>
      </c>
      <c r="B214" s="1" t="s">
        <v>609</v>
      </c>
      <c r="C214" s="1" t="s">
        <v>1154</v>
      </c>
      <c r="D214" s="1" t="s">
        <v>1154</v>
      </c>
      <c r="E214" s="1" t="s">
        <v>1155</v>
      </c>
      <c r="F214" s="1" t="s">
        <v>1156</v>
      </c>
      <c r="G214" s="1" t="s">
        <v>1156</v>
      </c>
      <c r="H214" s="1" t="s">
        <v>569</v>
      </c>
      <c r="I214" s="1" t="s">
        <v>1155</v>
      </c>
      <c r="J214" s="1" t="s">
        <v>1156</v>
      </c>
      <c r="K214" s="1" t="s">
        <v>1157</v>
      </c>
      <c r="L214" s="1" t="s">
        <v>1158</v>
      </c>
      <c r="M214" s="1" t="s">
        <v>1159</v>
      </c>
      <c r="N214" s="1" t="s">
        <v>1160</v>
      </c>
      <c r="O214">
        <v>80000</v>
      </c>
      <c r="P214" s="1" t="s">
        <v>1109</v>
      </c>
      <c r="Q214" s="1" t="s">
        <v>1174</v>
      </c>
      <c r="R214" s="2"/>
      <c r="S214" s="1" t="s">
        <v>1162</v>
      </c>
      <c r="T214" s="1">
        <v>20</v>
      </c>
    </row>
    <row r="215" spans="1:20" x14ac:dyDescent="0.25">
      <c r="A215" s="1" t="s">
        <v>1175</v>
      </c>
      <c r="B215" s="1" t="s">
        <v>609</v>
      </c>
      <c r="C215" s="1" t="s">
        <v>1154</v>
      </c>
      <c r="D215" s="1" t="s">
        <v>1154</v>
      </c>
      <c r="E215" s="1" t="s">
        <v>1155</v>
      </c>
      <c r="F215" s="1" t="s">
        <v>1156</v>
      </c>
      <c r="G215" s="1" t="s">
        <v>1156</v>
      </c>
      <c r="H215" s="1" t="s">
        <v>569</v>
      </c>
      <c r="I215" s="1" t="s">
        <v>1155</v>
      </c>
      <c r="J215" s="1" t="s">
        <v>1156</v>
      </c>
      <c r="K215" s="1" t="s">
        <v>1157</v>
      </c>
      <c r="L215" s="1" t="s">
        <v>1158</v>
      </c>
      <c r="M215" s="1" t="s">
        <v>1176</v>
      </c>
      <c r="N215" s="1" t="s">
        <v>1177</v>
      </c>
      <c r="O215">
        <v>10000</v>
      </c>
      <c r="P215" s="1" t="s">
        <v>1109</v>
      </c>
      <c r="Q215" s="1" t="s">
        <v>1178</v>
      </c>
      <c r="R215" s="2"/>
      <c r="S215" s="1" t="s">
        <v>1179</v>
      </c>
      <c r="T215" s="1">
        <v>20</v>
      </c>
    </row>
    <row r="216" spans="1:20" x14ac:dyDescent="0.25">
      <c r="A216" s="1" t="s">
        <v>1180</v>
      </c>
      <c r="B216" s="1" t="s">
        <v>609</v>
      </c>
      <c r="C216" s="1" t="s">
        <v>1154</v>
      </c>
      <c r="D216" s="1" t="s">
        <v>1154</v>
      </c>
      <c r="E216" s="1" t="s">
        <v>1155</v>
      </c>
      <c r="F216" s="1" t="s">
        <v>1156</v>
      </c>
      <c r="G216" s="1" t="s">
        <v>1156</v>
      </c>
      <c r="H216" s="1" t="s">
        <v>569</v>
      </c>
      <c r="I216" s="1" t="s">
        <v>1155</v>
      </c>
      <c r="J216" s="1" t="s">
        <v>1156</v>
      </c>
      <c r="K216" s="1" t="s">
        <v>1157</v>
      </c>
      <c r="L216" s="1" t="s">
        <v>1158</v>
      </c>
      <c r="M216" s="1" t="s">
        <v>1176</v>
      </c>
      <c r="N216" s="1" t="s">
        <v>1177</v>
      </c>
      <c r="O216">
        <v>100000</v>
      </c>
      <c r="P216" s="1" t="s">
        <v>1109</v>
      </c>
      <c r="Q216" s="1" t="s">
        <v>1181</v>
      </c>
      <c r="R216" s="2"/>
      <c r="S216" s="1" t="s">
        <v>1179</v>
      </c>
      <c r="T216" s="1">
        <v>20</v>
      </c>
    </row>
    <row r="217" spans="1:20" x14ac:dyDescent="0.25">
      <c r="A217" s="1" t="s">
        <v>1182</v>
      </c>
      <c r="B217" s="1" t="s">
        <v>609</v>
      </c>
      <c r="C217" s="1" t="s">
        <v>1154</v>
      </c>
      <c r="D217" s="1" t="s">
        <v>1154</v>
      </c>
      <c r="E217" s="1" t="s">
        <v>1155</v>
      </c>
      <c r="F217" s="1" t="s">
        <v>1156</v>
      </c>
      <c r="G217" s="1" t="s">
        <v>1156</v>
      </c>
      <c r="H217" s="1" t="s">
        <v>569</v>
      </c>
      <c r="I217" s="1" t="s">
        <v>1155</v>
      </c>
      <c r="J217" s="1" t="s">
        <v>1156</v>
      </c>
      <c r="K217" s="1" t="s">
        <v>1157</v>
      </c>
      <c r="L217" s="1" t="s">
        <v>1158</v>
      </c>
      <c r="M217" s="1" t="s">
        <v>1176</v>
      </c>
      <c r="N217" s="1" t="s">
        <v>1177</v>
      </c>
      <c r="O217">
        <v>20000</v>
      </c>
      <c r="P217" s="1" t="s">
        <v>1109</v>
      </c>
      <c r="Q217" s="1" t="s">
        <v>1183</v>
      </c>
      <c r="R217" s="2"/>
      <c r="S217" s="1" t="s">
        <v>1179</v>
      </c>
      <c r="T217" s="1">
        <v>20</v>
      </c>
    </row>
    <row r="218" spans="1:20" x14ac:dyDescent="0.25">
      <c r="A218" s="1" t="s">
        <v>1184</v>
      </c>
      <c r="B218" s="1" t="s">
        <v>609</v>
      </c>
      <c r="C218" s="1" t="s">
        <v>1154</v>
      </c>
      <c r="D218" s="1" t="s">
        <v>1154</v>
      </c>
      <c r="E218" s="1" t="s">
        <v>1155</v>
      </c>
      <c r="F218" s="1" t="s">
        <v>1156</v>
      </c>
      <c r="G218" s="1" t="s">
        <v>1156</v>
      </c>
      <c r="H218" s="1" t="s">
        <v>569</v>
      </c>
      <c r="I218" s="1" t="s">
        <v>1155</v>
      </c>
      <c r="J218" s="1" t="s">
        <v>1156</v>
      </c>
      <c r="K218" s="1" t="s">
        <v>1157</v>
      </c>
      <c r="L218" s="1" t="s">
        <v>1158</v>
      </c>
      <c r="M218" s="1" t="s">
        <v>1176</v>
      </c>
      <c r="N218" s="1" t="s">
        <v>1177</v>
      </c>
      <c r="O218">
        <v>40000</v>
      </c>
      <c r="P218" s="1" t="s">
        <v>1109</v>
      </c>
      <c r="Q218" s="1" t="s">
        <v>1185</v>
      </c>
      <c r="R218" s="2"/>
      <c r="S218" s="1" t="s">
        <v>1179</v>
      </c>
      <c r="T218" s="1">
        <v>20</v>
      </c>
    </row>
    <row r="219" spans="1:20" x14ac:dyDescent="0.25">
      <c r="A219" s="1" t="s">
        <v>1186</v>
      </c>
      <c r="B219" s="1" t="s">
        <v>609</v>
      </c>
      <c r="C219" s="1" t="s">
        <v>1154</v>
      </c>
      <c r="D219" s="1" t="s">
        <v>1154</v>
      </c>
      <c r="E219" s="1" t="s">
        <v>1155</v>
      </c>
      <c r="F219" s="1" t="s">
        <v>1156</v>
      </c>
      <c r="G219" s="1" t="s">
        <v>1156</v>
      </c>
      <c r="H219" s="1" t="s">
        <v>569</v>
      </c>
      <c r="I219" s="1" t="s">
        <v>1155</v>
      </c>
      <c r="J219" s="1" t="s">
        <v>1156</v>
      </c>
      <c r="K219" s="1" t="s">
        <v>1157</v>
      </c>
      <c r="L219" s="1" t="s">
        <v>1158</v>
      </c>
      <c r="M219" s="1" t="s">
        <v>1176</v>
      </c>
      <c r="N219" s="1" t="s">
        <v>1177</v>
      </c>
      <c r="O219">
        <v>5000</v>
      </c>
      <c r="P219" s="1" t="s">
        <v>1109</v>
      </c>
      <c r="Q219" s="1" t="s">
        <v>1187</v>
      </c>
      <c r="R219" s="2"/>
      <c r="S219" s="1" t="s">
        <v>1179</v>
      </c>
      <c r="T219" s="1">
        <v>20</v>
      </c>
    </row>
    <row r="220" spans="1:20" x14ac:dyDescent="0.25">
      <c r="A220" s="1" t="s">
        <v>1188</v>
      </c>
      <c r="B220" s="1" t="s">
        <v>609</v>
      </c>
      <c r="C220" s="1" t="s">
        <v>1154</v>
      </c>
      <c r="D220" s="1" t="s">
        <v>1154</v>
      </c>
      <c r="E220" s="1" t="s">
        <v>1155</v>
      </c>
      <c r="F220" s="1" t="s">
        <v>1156</v>
      </c>
      <c r="G220" s="1" t="s">
        <v>1156</v>
      </c>
      <c r="H220" s="1" t="s">
        <v>569</v>
      </c>
      <c r="I220" s="1" t="s">
        <v>1155</v>
      </c>
      <c r="J220" s="1" t="s">
        <v>1156</v>
      </c>
      <c r="K220" s="1" t="s">
        <v>1157</v>
      </c>
      <c r="L220" s="1" t="s">
        <v>1158</v>
      </c>
      <c r="M220" s="1" t="s">
        <v>1176</v>
      </c>
      <c r="N220" s="1" t="s">
        <v>1177</v>
      </c>
      <c r="O220">
        <v>60000</v>
      </c>
      <c r="P220" s="1" t="s">
        <v>1109</v>
      </c>
      <c r="Q220" s="1" t="s">
        <v>1189</v>
      </c>
      <c r="R220" s="2"/>
      <c r="S220" s="1" t="s">
        <v>1179</v>
      </c>
      <c r="T220" s="1">
        <v>20</v>
      </c>
    </row>
    <row r="221" spans="1:20" x14ac:dyDescent="0.25">
      <c r="A221" s="1" t="s">
        <v>1190</v>
      </c>
      <c r="B221" s="1" t="s">
        <v>609</v>
      </c>
      <c r="C221" s="1" t="s">
        <v>1154</v>
      </c>
      <c r="D221" s="1" t="s">
        <v>1154</v>
      </c>
      <c r="E221" s="1" t="s">
        <v>1155</v>
      </c>
      <c r="F221" s="1" t="s">
        <v>1156</v>
      </c>
      <c r="G221" s="1" t="s">
        <v>1156</v>
      </c>
      <c r="H221" s="1" t="s">
        <v>569</v>
      </c>
      <c r="I221" s="1" t="s">
        <v>1155</v>
      </c>
      <c r="J221" s="1" t="s">
        <v>1156</v>
      </c>
      <c r="K221" s="1" t="s">
        <v>1157</v>
      </c>
      <c r="L221" s="1" t="s">
        <v>1158</v>
      </c>
      <c r="M221" s="1" t="s">
        <v>1176</v>
      </c>
      <c r="N221" s="1" t="s">
        <v>1177</v>
      </c>
      <c r="O221">
        <v>80000</v>
      </c>
      <c r="P221" s="1" t="s">
        <v>1109</v>
      </c>
      <c r="Q221" s="1" t="s">
        <v>1191</v>
      </c>
      <c r="R221" s="2"/>
      <c r="S221" s="1" t="s">
        <v>1179</v>
      </c>
      <c r="T221" s="1">
        <v>20</v>
      </c>
    </row>
    <row r="222" spans="1:20" x14ac:dyDescent="0.25">
      <c r="A222" s="1" t="s">
        <v>1192</v>
      </c>
      <c r="B222" s="1" t="s">
        <v>609</v>
      </c>
      <c r="C222" s="1" t="s">
        <v>1154</v>
      </c>
      <c r="D222" s="1" t="s">
        <v>1154</v>
      </c>
      <c r="E222" s="1" t="s">
        <v>1155</v>
      </c>
      <c r="F222" s="1" t="s">
        <v>1156</v>
      </c>
      <c r="G222" s="1" t="s">
        <v>1156</v>
      </c>
      <c r="H222" s="1" t="s">
        <v>569</v>
      </c>
      <c r="I222" s="1" t="s">
        <v>1155</v>
      </c>
      <c r="J222" s="1" t="s">
        <v>1156</v>
      </c>
      <c r="K222" s="1" t="s">
        <v>1193</v>
      </c>
      <c r="L222" s="1" t="s">
        <v>1194</v>
      </c>
      <c r="M222" s="1" t="s">
        <v>1159</v>
      </c>
      <c r="N222" s="1" t="s">
        <v>1160</v>
      </c>
      <c r="O222">
        <v>10000</v>
      </c>
      <c r="P222" s="1" t="s">
        <v>1109</v>
      </c>
      <c r="Q222" s="1" t="s">
        <v>1195</v>
      </c>
      <c r="R222" s="2"/>
      <c r="S222" s="1" t="s">
        <v>1196</v>
      </c>
      <c r="T222" s="1">
        <v>20</v>
      </c>
    </row>
    <row r="223" spans="1:20" x14ac:dyDescent="0.25">
      <c r="A223" s="1" t="s">
        <v>1197</v>
      </c>
      <c r="B223" s="1" t="s">
        <v>609</v>
      </c>
      <c r="C223" s="1" t="s">
        <v>1154</v>
      </c>
      <c r="D223" s="1" t="s">
        <v>1154</v>
      </c>
      <c r="E223" s="1" t="s">
        <v>1155</v>
      </c>
      <c r="F223" s="1" t="s">
        <v>1156</v>
      </c>
      <c r="G223" s="1" t="s">
        <v>1156</v>
      </c>
      <c r="H223" s="1" t="s">
        <v>569</v>
      </c>
      <c r="I223" s="1" t="s">
        <v>1155</v>
      </c>
      <c r="J223" s="1" t="s">
        <v>1156</v>
      </c>
      <c r="K223" s="1" t="s">
        <v>1193</v>
      </c>
      <c r="L223" s="1" t="s">
        <v>1194</v>
      </c>
      <c r="M223" s="1" t="s">
        <v>1159</v>
      </c>
      <c r="N223" s="1" t="s">
        <v>1160</v>
      </c>
      <c r="O223">
        <v>100000</v>
      </c>
      <c r="P223" s="1" t="s">
        <v>1109</v>
      </c>
      <c r="Q223" s="1" t="s">
        <v>1198</v>
      </c>
      <c r="R223" s="2"/>
      <c r="S223" s="1" t="s">
        <v>1196</v>
      </c>
      <c r="T223" s="1">
        <v>20</v>
      </c>
    </row>
    <row r="224" spans="1:20" x14ac:dyDescent="0.25">
      <c r="A224" s="1" t="s">
        <v>1199</v>
      </c>
      <c r="B224" s="1" t="s">
        <v>609</v>
      </c>
      <c r="C224" s="1" t="s">
        <v>1154</v>
      </c>
      <c r="D224" s="1" t="s">
        <v>1154</v>
      </c>
      <c r="E224" s="1" t="s">
        <v>1155</v>
      </c>
      <c r="F224" s="1" t="s">
        <v>1156</v>
      </c>
      <c r="G224" s="1" t="s">
        <v>1156</v>
      </c>
      <c r="H224" s="1" t="s">
        <v>569</v>
      </c>
      <c r="I224" s="1" t="s">
        <v>1155</v>
      </c>
      <c r="J224" s="1" t="s">
        <v>1156</v>
      </c>
      <c r="K224" s="1" t="s">
        <v>1193</v>
      </c>
      <c r="L224" s="1" t="s">
        <v>1194</v>
      </c>
      <c r="M224" s="1" t="s">
        <v>1159</v>
      </c>
      <c r="N224" s="1" t="s">
        <v>1160</v>
      </c>
      <c r="O224">
        <v>20000</v>
      </c>
      <c r="P224" s="1" t="s">
        <v>1109</v>
      </c>
      <c r="Q224" s="1" t="s">
        <v>1200</v>
      </c>
      <c r="R224" s="2"/>
      <c r="S224" s="1" t="s">
        <v>1196</v>
      </c>
      <c r="T224" s="1">
        <v>20</v>
      </c>
    </row>
    <row r="225" spans="1:20" x14ac:dyDescent="0.25">
      <c r="A225" s="1" t="s">
        <v>1201</v>
      </c>
      <c r="B225" s="1" t="s">
        <v>609</v>
      </c>
      <c r="C225" s="1" t="s">
        <v>1154</v>
      </c>
      <c r="D225" s="1" t="s">
        <v>1154</v>
      </c>
      <c r="E225" s="1" t="s">
        <v>1155</v>
      </c>
      <c r="F225" s="1" t="s">
        <v>1156</v>
      </c>
      <c r="G225" s="1" t="s">
        <v>1156</v>
      </c>
      <c r="H225" s="1" t="s">
        <v>569</v>
      </c>
      <c r="I225" s="1" t="s">
        <v>1155</v>
      </c>
      <c r="J225" s="1" t="s">
        <v>1156</v>
      </c>
      <c r="K225" s="1" t="s">
        <v>1193</v>
      </c>
      <c r="L225" s="1" t="s">
        <v>1194</v>
      </c>
      <c r="M225" s="1" t="s">
        <v>1159</v>
      </c>
      <c r="N225" s="1" t="s">
        <v>1160</v>
      </c>
      <c r="O225">
        <v>40000</v>
      </c>
      <c r="P225" s="1" t="s">
        <v>1109</v>
      </c>
      <c r="Q225" s="1" t="s">
        <v>1202</v>
      </c>
      <c r="R225" s="2"/>
      <c r="S225" s="1" t="s">
        <v>1196</v>
      </c>
      <c r="T225" s="1">
        <v>20</v>
      </c>
    </row>
    <row r="226" spans="1:20" x14ac:dyDescent="0.25">
      <c r="A226" s="1" t="s">
        <v>1203</v>
      </c>
      <c r="B226" s="1" t="s">
        <v>609</v>
      </c>
      <c r="C226" s="1" t="s">
        <v>1154</v>
      </c>
      <c r="D226" s="1" t="s">
        <v>1154</v>
      </c>
      <c r="E226" s="1" t="s">
        <v>1155</v>
      </c>
      <c r="F226" s="1" t="s">
        <v>1156</v>
      </c>
      <c r="G226" s="1" t="s">
        <v>1156</v>
      </c>
      <c r="H226" s="1" t="s">
        <v>569</v>
      </c>
      <c r="I226" s="1" t="s">
        <v>1155</v>
      </c>
      <c r="J226" s="1" t="s">
        <v>1156</v>
      </c>
      <c r="K226" s="1" t="s">
        <v>1193</v>
      </c>
      <c r="L226" s="1" t="s">
        <v>1194</v>
      </c>
      <c r="M226" s="1" t="s">
        <v>1159</v>
      </c>
      <c r="N226" s="1" t="s">
        <v>1160</v>
      </c>
      <c r="O226">
        <v>5000</v>
      </c>
      <c r="P226" s="1" t="s">
        <v>1109</v>
      </c>
      <c r="Q226" s="1" t="s">
        <v>1204</v>
      </c>
      <c r="R226" s="2"/>
      <c r="S226" s="1" t="s">
        <v>1196</v>
      </c>
      <c r="T226" s="1">
        <v>20</v>
      </c>
    </row>
    <row r="227" spans="1:20" x14ac:dyDescent="0.25">
      <c r="A227" s="1" t="s">
        <v>1205</v>
      </c>
      <c r="B227" s="1" t="s">
        <v>609</v>
      </c>
      <c r="C227" s="1" t="s">
        <v>1154</v>
      </c>
      <c r="D227" s="1" t="s">
        <v>1154</v>
      </c>
      <c r="E227" s="1" t="s">
        <v>1155</v>
      </c>
      <c r="F227" s="1" t="s">
        <v>1156</v>
      </c>
      <c r="G227" s="1" t="s">
        <v>1156</v>
      </c>
      <c r="H227" s="1" t="s">
        <v>569</v>
      </c>
      <c r="I227" s="1" t="s">
        <v>1155</v>
      </c>
      <c r="J227" s="1" t="s">
        <v>1156</v>
      </c>
      <c r="K227" s="1" t="s">
        <v>1193</v>
      </c>
      <c r="L227" s="1" t="s">
        <v>1194</v>
      </c>
      <c r="M227" s="1" t="s">
        <v>1159</v>
      </c>
      <c r="N227" s="1" t="s">
        <v>1160</v>
      </c>
      <c r="O227">
        <v>60000</v>
      </c>
      <c r="P227" s="1" t="s">
        <v>1109</v>
      </c>
      <c r="Q227" s="1" t="s">
        <v>1206</v>
      </c>
      <c r="R227" s="2"/>
      <c r="S227" s="1" t="s">
        <v>1196</v>
      </c>
      <c r="T227" s="1">
        <v>20</v>
      </c>
    </row>
    <row r="228" spans="1:20" x14ac:dyDescent="0.25">
      <c r="A228" s="1" t="s">
        <v>1207</v>
      </c>
      <c r="B228" s="1" t="s">
        <v>609</v>
      </c>
      <c r="C228" s="1" t="s">
        <v>1154</v>
      </c>
      <c r="D228" s="1" t="s">
        <v>1154</v>
      </c>
      <c r="E228" s="1" t="s">
        <v>1155</v>
      </c>
      <c r="F228" s="1" t="s">
        <v>1156</v>
      </c>
      <c r="G228" s="1" t="s">
        <v>1156</v>
      </c>
      <c r="H228" s="1" t="s">
        <v>569</v>
      </c>
      <c r="I228" s="1" t="s">
        <v>1155</v>
      </c>
      <c r="J228" s="1" t="s">
        <v>1156</v>
      </c>
      <c r="K228" s="1" t="s">
        <v>1193</v>
      </c>
      <c r="L228" s="1" t="s">
        <v>1194</v>
      </c>
      <c r="M228" s="1" t="s">
        <v>1159</v>
      </c>
      <c r="N228" s="1" t="s">
        <v>1160</v>
      </c>
      <c r="O228">
        <v>80000</v>
      </c>
      <c r="P228" s="1" t="s">
        <v>1109</v>
      </c>
      <c r="Q228" s="1" t="s">
        <v>1208</v>
      </c>
      <c r="R228" s="2"/>
      <c r="S228" s="1" t="s">
        <v>1196</v>
      </c>
      <c r="T228" s="1">
        <v>20</v>
      </c>
    </row>
    <row r="229" spans="1:20" x14ac:dyDescent="0.25">
      <c r="A229" s="1" t="s">
        <v>1209</v>
      </c>
      <c r="B229" s="1" t="s">
        <v>609</v>
      </c>
      <c r="C229" s="1" t="s">
        <v>1154</v>
      </c>
      <c r="D229" s="1" t="s">
        <v>1154</v>
      </c>
      <c r="E229" s="1" t="s">
        <v>1155</v>
      </c>
      <c r="F229" s="1" t="s">
        <v>1156</v>
      </c>
      <c r="G229" s="1" t="s">
        <v>1156</v>
      </c>
      <c r="H229" s="1" t="s">
        <v>569</v>
      </c>
      <c r="I229" s="1" t="s">
        <v>1155</v>
      </c>
      <c r="J229" s="1" t="s">
        <v>1156</v>
      </c>
      <c r="K229" s="1" t="s">
        <v>1193</v>
      </c>
      <c r="L229" s="1" t="s">
        <v>1194</v>
      </c>
      <c r="M229" s="1" t="s">
        <v>1176</v>
      </c>
      <c r="N229" s="1" t="s">
        <v>1177</v>
      </c>
      <c r="O229">
        <v>10000</v>
      </c>
      <c r="P229" s="1" t="s">
        <v>1109</v>
      </c>
      <c r="Q229" s="1" t="s">
        <v>1210</v>
      </c>
      <c r="R229" s="2"/>
      <c r="S229" s="1" t="s">
        <v>1211</v>
      </c>
      <c r="T229" s="1">
        <v>20</v>
      </c>
    </row>
    <row r="230" spans="1:20" x14ac:dyDescent="0.25">
      <c r="A230" s="1" t="s">
        <v>1212</v>
      </c>
      <c r="B230" s="1" t="s">
        <v>609</v>
      </c>
      <c r="C230" s="1" t="s">
        <v>1154</v>
      </c>
      <c r="D230" s="1" t="s">
        <v>1154</v>
      </c>
      <c r="E230" s="1" t="s">
        <v>1155</v>
      </c>
      <c r="F230" s="1" t="s">
        <v>1156</v>
      </c>
      <c r="G230" s="1" t="s">
        <v>1156</v>
      </c>
      <c r="H230" s="1" t="s">
        <v>569</v>
      </c>
      <c r="I230" s="1" t="s">
        <v>1155</v>
      </c>
      <c r="J230" s="1" t="s">
        <v>1156</v>
      </c>
      <c r="K230" s="1" t="s">
        <v>1193</v>
      </c>
      <c r="L230" s="1" t="s">
        <v>1194</v>
      </c>
      <c r="M230" s="1" t="s">
        <v>1176</v>
      </c>
      <c r="N230" s="1" t="s">
        <v>1177</v>
      </c>
      <c r="O230">
        <v>100000</v>
      </c>
      <c r="P230" s="1" t="s">
        <v>1109</v>
      </c>
      <c r="Q230" s="1" t="s">
        <v>1213</v>
      </c>
      <c r="R230" s="2"/>
      <c r="S230" s="1" t="s">
        <v>1211</v>
      </c>
      <c r="T230" s="1">
        <v>20</v>
      </c>
    </row>
    <row r="231" spans="1:20" x14ac:dyDescent="0.25">
      <c r="A231" s="1" t="s">
        <v>1214</v>
      </c>
      <c r="B231" s="1" t="s">
        <v>609</v>
      </c>
      <c r="C231" s="1" t="s">
        <v>1154</v>
      </c>
      <c r="D231" s="1" t="s">
        <v>1154</v>
      </c>
      <c r="E231" s="1" t="s">
        <v>1155</v>
      </c>
      <c r="F231" s="1" t="s">
        <v>1156</v>
      </c>
      <c r="G231" s="1" t="s">
        <v>1156</v>
      </c>
      <c r="H231" s="1" t="s">
        <v>569</v>
      </c>
      <c r="I231" s="1" t="s">
        <v>1155</v>
      </c>
      <c r="J231" s="1" t="s">
        <v>1156</v>
      </c>
      <c r="K231" s="1" t="s">
        <v>1193</v>
      </c>
      <c r="L231" s="1" t="s">
        <v>1194</v>
      </c>
      <c r="M231" s="1" t="s">
        <v>1176</v>
      </c>
      <c r="N231" s="1" t="s">
        <v>1177</v>
      </c>
      <c r="O231">
        <v>20000</v>
      </c>
      <c r="P231" s="1" t="s">
        <v>1109</v>
      </c>
      <c r="Q231" s="1" t="s">
        <v>1215</v>
      </c>
      <c r="R231" s="2"/>
      <c r="S231" s="1" t="s">
        <v>1211</v>
      </c>
      <c r="T231" s="1">
        <v>20</v>
      </c>
    </row>
    <row r="232" spans="1:20" x14ac:dyDescent="0.25">
      <c r="A232" s="1" t="s">
        <v>1216</v>
      </c>
      <c r="B232" s="1" t="s">
        <v>609</v>
      </c>
      <c r="C232" s="1" t="s">
        <v>1154</v>
      </c>
      <c r="D232" s="1" t="s">
        <v>1154</v>
      </c>
      <c r="E232" s="1" t="s">
        <v>1155</v>
      </c>
      <c r="F232" s="1" t="s">
        <v>1156</v>
      </c>
      <c r="G232" s="1" t="s">
        <v>1156</v>
      </c>
      <c r="H232" s="1" t="s">
        <v>569</v>
      </c>
      <c r="I232" s="1" t="s">
        <v>1155</v>
      </c>
      <c r="J232" s="1" t="s">
        <v>1156</v>
      </c>
      <c r="K232" s="1" t="s">
        <v>1193</v>
      </c>
      <c r="L232" s="1" t="s">
        <v>1194</v>
      </c>
      <c r="M232" s="1" t="s">
        <v>1176</v>
      </c>
      <c r="N232" s="1" t="s">
        <v>1177</v>
      </c>
      <c r="O232">
        <v>40000</v>
      </c>
      <c r="P232" s="1" t="s">
        <v>1109</v>
      </c>
      <c r="Q232" s="1" t="s">
        <v>1217</v>
      </c>
      <c r="R232" s="2"/>
      <c r="S232" s="1" t="s">
        <v>1211</v>
      </c>
      <c r="T232" s="1">
        <v>20</v>
      </c>
    </row>
    <row r="233" spans="1:20" x14ac:dyDescent="0.25">
      <c r="A233" s="1" t="s">
        <v>1218</v>
      </c>
      <c r="B233" s="1" t="s">
        <v>609</v>
      </c>
      <c r="C233" s="1" t="s">
        <v>1154</v>
      </c>
      <c r="D233" s="1" t="s">
        <v>1154</v>
      </c>
      <c r="E233" s="1" t="s">
        <v>1155</v>
      </c>
      <c r="F233" s="1" t="s">
        <v>1156</v>
      </c>
      <c r="G233" s="1" t="s">
        <v>1156</v>
      </c>
      <c r="H233" s="1" t="s">
        <v>569</v>
      </c>
      <c r="I233" s="1" t="s">
        <v>1155</v>
      </c>
      <c r="J233" s="1" t="s">
        <v>1156</v>
      </c>
      <c r="K233" s="1" t="s">
        <v>1193</v>
      </c>
      <c r="L233" s="1" t="s">
        <v>1194</v>
      </c>
      <c r="M233" s="1" t="s">
        <v>1176</v>
      </c>
      <c r="N233" s="1" t="s">
        <v>1177</v>
      </c>
      <c r="O233">
        <v>5000</v>
      </c>
      <c r="P233" s="1" t="s">
        <v>1109</v>
      </c>
      <c r="Q233" s="1" t="s">
        <v>1219</v>
      </c>
      <c r="R233" s="2"/>
      <c r="S233" s="1" t="s">
        <v>1211</v>
      </c>
      <c r="T233" s="1">
        <v>20</v>
      </c>
    </row>
    <row r="234" spans="1:20" x14ac:dyDescent="0.25">
      <c r="A234" s="1" t="s">
        <v>1220</v>
      </c>
      <c r="B234" s="1" t="s">
        <v>609</v>
      </c>
      <c r="C234" s="1" t="s">
        <v>1154</v>
      </c>
      <c r="D234" s="1" t="s">
        <v>1154</v>
      </c>
      <c r="E234" s="1" t="s">
        <v>1155</v>
      </c>
      <c r="F234" s="1" t="s">
        <v>1156</v>
      </c>
      <c r="G234" s="1" t="s">
        <v>1156</v>
      </c>
      <c r="H234" s="1" t="s">
        <v>569</v>
      </c>
      <c r="I234" s="1" t="s">
        <v>1155</v>
      </c>
      <c r="J234" s="1" t="s">
        <v>1156</v>
      </c>
      <c r="K234" s="1" t="s">
        <v>1193</v>
      </c>
      <c r="L234" s="1" t="s">
        <v>1194</v>
      </c>
      <c r="M234" s="1" t="s">
        <v>1176</v>
      </c>
      <c r="N234" s="1" t="s">
        <v>1177</v>
      </c>
      <c r="O234">
        <v>60000</v>
      </c>
      <c r="P234" s="1" t="s">
        <v>1109</v>
      </c>
      <c r="Q234" s="1" t="s">
        <v>1221</v>
      </c>
      <c r="R234" s="2"/>
      <c r="S234" s="1" t="s">
        <v>1211</v>
      </c>
      <c r="T234" s="1">
        <v>20</v>
      </c>
    </row>
    <row r="235" spans="1:20" x14ac:dyDescent="0.25">
      <c r="A235" s="1" t="s">
        <v>1222</v>
      </c>
      <c r="B235" s="1" t="s">
        <v>609</v>
      </c>
      <c r="C235" s="1" t="s">
        <v>1154</v>
      </c>
      <c r="D235" s="1" t="s">
        <v>1154</v>
      </c>
      <c r="E235" s="1" t="s">
        <v>1155</v>
      </c>
      <c r="F235" s="1" t="s">
        <v>1156</v>
      </c>
      <c r="G235" s="1" t="s">
        <v>1156</v>
      </c>
      <c r="H235" s="1" t="s">
        <v>569</v>
      </c>
      <c r="I235" s="1" t="s">
        <v>1155</v>
      </c>
      <c r="J235" s="1" t="s">
        <v>1156</v>
      </c>
      <c r="K235" s="1" t="s">
        <v>1193</v>
      </c>
      <c r="L235" s="1" t="s">
        <v>1194</v>
      </c>
      <c r="M235" s="1" t="s">
        <v>1176</v>
      </c>
      <c r="N235" s="1" t="s">
        <v>1177</v>
      </c>
      <c r="O235">
        <v>80000</v>
      </c>
      <c r="P235" s="1" t="s">
        <v>1109</v>
      </c>
      <c r="Q235" s="1" t="s">
        <v>1223</v>
      </c>
      <c r="R235" s="2"/>
      <c r="S235" s="1" t="s">
        <v>1211</v>
      </c>
      <c r="T235" s="1">
        <v>20</v>
      </c>
    </row>
    <row r="236" spans="1:20" x14ac:dyDescent="0.25">
      <c r="A236" s="1" t="s">
        <v>1224</v>
      </c>
      <c r="B236" s="1" t="s">
        <v>609</v>
      </c>
      <c r="C236" s="1" t="s">
        <v>1154</v>
      </c>
      <c r="D236" s="1" t="s">
        <v>1154</v>
      </c>
      <c r="E236" s="1" t="s">
        <v>1155</v>
      </c>
      <c r="F236" s="1" t="s">
        <v>1156</v>
      </c>
      <c r="G236" s="1" t="s">
        <v>1156</v>
      </c>
      <c r="H236" s="1" t="s">
        <v>569</v>
      </c>
      <c r="I236" s="1" t="s">
        <v>1155</v>
      </c>
      <c r="J236" s="1" t="s">
        <v>1156</v>
      </c>
      <c r="K236" s="1" t="s">
        <v>1225</v>
      </c>
      <c r="L236" s="1" t="s">
        <v>1226</v>
      </c>
      <c r="M236" s="1" t="s">
        <v>1159</v>
      </c>
      <c r="N236" s="1" t="s">
        <v>1160</v>
      </c>
      <c r="O236">
        <v>10000</v>
      </c>
      <c r="P236" s="1" t="s">
        <v>1109</v>
      </c>
      <c r="Q236" s="1" t="s">
        <v>1227</v>
      </c>
      <c r="R236" s="2"/>
      <c r="S236" s="1" t="s">
        <v>1228</v>
      </c>
      <c r="T236" s="1">
        <v>20</v>
      </c>
    </row>
    <row r="237" spans="1:20" x14ac:dyDescent="0.25">
      <c r="A237" s="1" t="s">
        <v>1229</v>
      </c>
      <c r="B237" s="1" t="s">
        <v>609</v>
      </c>
      <c r="C237" s="1" t="s">
        <v>1154</v>
      </c>
      <c r="D237" s="1" t="s">
        <v>1154</v>
      </c>
      <c r="E237" s="1" t="s">
        <v>1155</v>
      </c>
      <c r="F237" s="1" t="s">
        <v>1156</v>
      </c>
      <c r="G237" s="1" t="s">
        <v>1156</v>
      </c>
      <c r="H237" s="1" t="s">
        <v>569</v>
      </c>
      <c r="I237" s="1" t="s">
        <v>1155</v>
      </c>
      <c r="J237" s="1" t="s">
        <v>1156</v>
      </c>
      <c r="K237" s="1" t="s">
        <v>1225</v>
      </c>
      <c r="L237" s="1" t="s">
        <v>1226</v>
      </c>
      <c r="M237" s="1" t="s">
        <v>1159</v>
      </c>
      <c r="N237" s="1" t="s">
        <v>1160</v>
      </c>
      <c r="O237">
        <v>100000</v>
      </c>
      <c r="P237" s="1" t="s">
        <v>1109</v>
      </c>
      <c r="Q237" s="1" t="s">
        <v>1230</v>
      </c>
      <c r="R237" s="2"/>
      <c r="S237" s="1" t="s">
        <v>1228</v>
      </c>
      <c r="T237" s="1">
        <v>20</v>
      </c>
    </row>
    <row r="238" spans="1:20" x14ac:dyDescent="0.25">
      <c r="A238" s="1" t="s">
        <v>1231</v>
      </c>
      <c r="B238" s="1" t="s">
        <v>609</v>
      </c>
      <c r="C238" s="1" t="s">
        <v>1154</v>
      </c>
      <c r="D238" s="1" t="s">
        <v>1154</v>
      </c>
      <c r="E238" s="1" t="s">
        <v>1155</v>
      </c>
      <c r="F238" s="1" t="s">
        <v>1156</v>
      </c>
      <c r="G238" s="1" t="s">
        <v>1156</v>
      </c>
      <c r="H238" s="1" t="s">
        <v>569</v>
      </c>
      <c r="I238" s="1" t="s">
        <v>1155</v>
      </c>
      <c r="J238" s="1" t="s">
        <v>1156</v>
      </c>
      <c r="K238" s="1" t="s">
        <v>1225</v>
      </c>
      <c r="L238" s="1" t="s">
        <v>1226</v>
      </c>
      <c r="M238" s="1" t="s">
        <v>1159</v>
      </c>
      <c r="N238" s="1" t="s">
        <v>1160</v>
      </c>
      <c r="O238">
        <v>20000</v>
      </c>
      <c r="P238" s="1" t="s">
        <v>1109</v>
      </c>
      <c r="Q238" s="1" t="s">
        <v>1232</v>
      </c>
      <c r="R238" s="2"/>
      <c r="S238" s="1" t="s">
        <v>1228</v>
      </c>
      <c r="T238" s="1">
        <v>20</v>
      </c>
    </row>
    <row r="239" spans="1:20" x14ac:dyDescent="0.25">
      <c r="A239" s="1" t="s">
        <v>1233</v>
      </c>
      <c r="B239" s="1" t="s">
        <v>609</v>
      </c>
      <c r="C239" s="1" t="s">
        <v>1154</v>
      </c>
      <c r="D239" s="1" t="s">
        <v>1154</v>
      </c>
      <c r="E239" s="1" t="s">
        <v>1155</v>
      </c>
      <c r="F239" s="1" t="s">
        <v>1156</v>
      </c>
      <c r="G239" s="1" t="s">
        <v>1156</v>
      </c>
      <c r="H239" s="1" t="s">
        <v>569</v>
      </c>
      <c r="I239" s="1" t="s">
        <v>1155</v>
      </c>
      <c r="J239" s="1" t="s">
        <v>1156</v>
      </c>
      <c r="K239" s="1" t="s">
        <v>1225</v>
      </c>
      <c r="L239" s="1" t="s">
        <v>1226</v>
      </c>
      <c r="M239" s="1" t="s">
        <v>1159</v>
      </c>
      <c r="N239" s="1" t="s">
        <v>1160</v>
      </c>
      <c r="O239">
        <v>40000</v>
      </c>
      <c r="P239" s="1" t="s">
        <v>1109</v>
      </c>
      <c r="Q239" s="1" t="s">
        <v>1234</v>
      </c>
      <c r="R239" s="2"/>
      <c r="S239" s="1" t="s">
        <v>1228</v>
      </c>
      <c r="T239" s="1">
        <v>20</v>
      </c>
    </row>
    <row r="240" spans="1:20" x14ac:dyDescent="0.25">
      <c r="A240" s="1" t="s">
        <v>1235</v>
      </c>
      <c r="B240" s="1" t="s">
        <v>609</v>
      </c>
      <c r="C240" s="1" t="s">
        <v>1154</v>
      </c>
      <c r="D240" s="1" t="s">
        <v>1154</v>
      </c>
      <c r="E240" s="1" t="s">
        <v>1155</v>
      </c>
      <c r="F240" s="1" t="s">
        <v>1156</v>
      </c>
      <c r="G240" s="1" t="s">
        <v>1156</v>
      </c>
      <c r="H240" s="1" t="s">
        <v>569</v>
      </c>
      <c r="I240" s="1" t="s">
        <v>1155</v>
      </c>
      <c r="J240" s="1" t="s">
        <v>1156</v>
      </c>
      <c r="K240" s="1" t="s">
        <v>1225</v>
      </c>
      <c r="L240" s="1" t="s">
        <v>1226</v>
      </c>
      <c r="M240" s="1" t="s">
        <v>1159</v>
      </c>
      <c r="N240" s="1" t="s">
        <v>1160</v>
      </c>
      <c r="O240">
        <v>5000</v>
      </c>
      <c r="P240" s="1" t="s">
        <v>1109</v>
      </c>
      <c r="Q240" s="1" t="s">
        <v>1236</v>
      </c>
      <c r="R240" s="2"/>
      <c r="S240" s="1" t="s">
        <v>1228</v>
      </c>
      <c r="T240" s="1">
        <v>20</v>
      </c>
    </row>
    <row r="241" spans="1:20" x14ac:dyDescent="0.25">
      <c r="A241" s="1" t="s">
        <v>1237</v>
      </c>
      <c r="B241" s="1" t="s">
        <v>609</v>
      </c>
      <c r="C241" s="1" t="s">
        <v>1154</v>
      </c>
      <c r="D241" s="1" t="s">
        <v>1154</v>
      </c>
      <c r="E241" s="1" t="s">
        <v>1155</v>
      </c>
      <c r="F241" s="1" t="s">
        <v>1156</v>
      </c>
      <c r="G241" s="1" t="s">
        <v>1156</v>
      </c>
      <c r="H241" s="1" t="s">
        <v>569</v>
      </c>
      <c r="I241" s="1" t="s">
        <v>1155</v>
      </c>
      <c r="J241" s="1" t="s">
        <v>1156</v>
      </c>
      <c r="K241" s="1" t="s">
        <v>1225</v>
      </c>
      <c r="L241" s="1" t="s">
        <v>1226</v>
      </c>
      <c r="M241" s="1" t="s">
        <v>1159</v>
      </c>
      <c r="N241" s="1" t="s">
        <v>1160</v>
      </c>
      <c r="O241">
        <v>60000</v>
      </c>
      <c r="P241" s="1" t="s">
        <v>1109</v>
      </c>
      <c r="Q241" s="1" t="s">
        <v>1238</v>
      </c>
      <c r="R241" s="2"/>
      <c r="S241" s="1" t="s">
        <v>1228</v>
      </c>
      <c r="T241" s="1">
        <v>20</v>
      </c>
    </row>
    <row r="242" spans="1:20" x14ac:dyDescent="0.25">
      <c r="A242" s="1" t="s">
        <v>1239</v>
      </c>
      <c r="B242" s="1" t="s">
        <v>609</v>
      </c>
      <c r="C242" s="1" t="s">
        <v>1154</v>
      </c>
      <c r="D242" s="1" t="s">
        <v>1154</v>
      </c>
      <c r="E242" s="1" t="s">
        <v>1155</v>
      </c>
      <c r="F242" s="1" t="s">
        <v>1156</v>
      </c>
      <c r="G242" s="1" t="s">
        <v>1156</v>
      </c>
      <c r="H242" s="1" t="s">
        <v>569</v>
      </c>
      <c r="I242" s="1" t="s">
        <v>1155</v>
      </c>
      <c r="J242" s="1" t="s">
        <v>1156</v>
      </c>
      <c r="K242" s="1" t="s">
        <v>1225</v>
      </c>
      <c r="L242" s="1" t="s">
        <v>1226</v>
      </c>
      <c r="M242" s="1" t="s">
        <v>1159</v>
      </c>
      <c r="N242" s="1" t="s">
        <v>1160</v>
      </c>
      <c r="O242">
        <v>80000</v>
      </c>
      <c r="P242" s="1" t="s">
        <v>1109</v>
      </c>
      <c r="Q242" s="1" t="s">
        <v>1240</v>
      </c>
      <c r="R242" s="2"/>
      <c r="S242" s="1" t="s">
        <v>1228</v>
      </c>
      <c r="T242" s="1">
        <v>20</v>
      </c>
    </row>
    <row r="243" spans="1:20" x14ac:dyDescent="0.25">
      <c r="A243" s="1" t="s">
        <v>1241</v>
      </c>
      <c r="B243" s="1" t="s">
        <v>609</v>
      </c>
      <c r="C243" s="1" t="s">
        <v>1154</v>
      </c>
      <c r="D243" s="1" t="s">
        <v>1154</v>
      </c>
      <c r="E243" s="1" t="s">
        <v>1155</v>
      </c>
      <c r="F243" s="1" t="s">
        <v>1156</v>
      </c>
      <c r="G243" s="1" t="s">
        <v>1156</v>
      </c>
      <c r="H243" s="1" t="s">
        <v>569</v>
      </c>
      <c r="I243" s="1" t="s">
        <v>1155</v>
      </c>
      <c r="J243" s="1" t="s">
        <v>1156</v>
      </c>
      <c r="K243" s="1" t="s">
        <v>1225</v>
      </c>
      <c r="L243" s="1" t="s">
        <v>1226</v>
      </c>
      <c r="M243" s="1" t="s">
        <v>1176</v>
      </c>
      <c r="N243" s="1" t="s">
        <v>1177</v>
      </c>
      <c r="O243">
        <v>10000</v>
      </c>
      <c r="P243" s="1" t="s">
        <v>1109</v>
      </c>
      <c r="Q243" s="1" t="s">
        <v>1242</v>
      </c>
      <c r="R243" s="2"/>
      <c r="S243" s="1" t="s">
        <v>1243</v>
      </c>
      <c r="T243" s="1">
        <v>20</v>
      </c>
    </row>
    <row r="244" spans="1:20" x14ac:dyDescent="0.25">
      <c r="A244" s="1" t="s">
        <v>1244</v>
      </c>
      <c r="B244" s="1" t="s">
        <v>609</v>
      </c>
      <c r="C244" s="1" t="s">
        <v>1154</v>
      </c>
      <c r="D244" s="1" t="s">
        <v>1154</v>
      </c>
      <c r="E244" s="1" t="s">
        <v>1155</v>
      </c>
      <c r="F244" s="1" t="s">
        <v>1156</v>
      </c>
      <c r="G244" s="1" t="s">
        <v>1156</v>
      </c>
      <c r="H244" s="1" t="s">
        <v>569</v>
      </c>
      <c r="I244" s="1" t="s">
        <v>1155</v>
      </c>
      <c r="J244" s="1" t="s">
        <v>1156</v>
      </c>
      <c r="K244" s="1" t="s">
        <v>1225</v>
      </c>
      <c r="L244" s="1" t="s">
        <v>1226</v>
      </c>
      <c r="M244" s="1" t="s">
        <v>1176</v>
      </c>
      <c r="N244" s="1" t="s">
        <v>1177</v>
      </c>
      <c r="O244">
        <v>100000</v>
      </c>
      <c r="P244" s="1" t="s">
        <v>1109</v>
      </c>
      <c r="Q244" s="1" t="s">
        <v>1245</v>
      </c>
      <c r="R244" s="2"/>
      <c r="S244" s="1" t="s">
        <v>1243</v>
      </c>
      <c r="T244" s="1">
        <v>20</v>
      </c>
    </row>
    <row r="245" spans="1:20" x14ac:dyDescent="0.25">
      <c r="A245" s="1" t="s">
        <v>1246</v>
      </c>
      <c r="B245" s="1" t="s">
        <v>609</v>
      </c>
      <c r="C245" s="1" t="s">
        <v>1154</v>
      </c>
      <c r="D245" s="1" t="s">
        <v>1154</v>
      </c>
      <c r="E245" s="1" t="s">
        <v>1155</v>
      </c>
      <c r="F245" s="1" t="s">
        <v>1156</v>
      </c>
      <c r="G245" s="1" t="s">
        <v>1156</v>
      </c>
      <c r="H245" s="1" t="s">
        <v>569</v>
      </c>
      <c r="I245" s="1" t="s">
        <v>1155</v>
      </c>
      <c r="J245" s="1" t="s">
        <v>1156</v>
      </c>
      <c r="K245" s="1" t="s">
        <v>1225</v>
      </c>
      <c r="L245" s="1" t="s">
        <v>1226</v>
      </c>
      <c r="M245" s="1" t="s">
        <v>1176</v>
      </c>
      <c r="N245" s="1" t="s">
        <v>1177</v>
      </c>
      <c r="O245">
        <v>20000</v>
      </c>
      <c r="P245" s="1" t="s">
        <v>1109</v>
      </c>
      <c r="Q245" s="1" t="s">
        <v>1247</v>
      </c>
      <c r="R245" s="2"/>
      <c r="S245" s="1" t="s">
        <v>1243</v>
      </c>
      <c r="T245" s="1">
        <v>20</v>
      </c>
    </row>
    <row r="246" spans="1:20" x14ac:dyDescent="0.25">
      <c r="A246" s="1" t="s">
        <v>1248</v>
      </c>
      <c r="B246" s="1" t="s">
        <v>609</v>
      </c>
      <c r="C246" s="1" t="s">
        <v>1154</v>
      </c>
      <c r="D246" s="1" t="s">
        <v>1154</v>
      </c>
      <c r="E246" s="1" t="s">
        <v>1155</v>
      </c>
      <c r="F246" s="1" t="s">
        <v>1156</v>
      </c>
      <c r="G246" s="1" t="s">
        <v>1156</v>
      </c>
      <c r="H246" s="1" t="s">
        <v>569</v>
      </c>
      <c r="I246" s="1" t="s">
        <v>1155</v>
      </c>
      <c r="J246" s="1" t="s">
        <v>1156</v>
      </c>
      <c r="K246" s="1" t="s">
        <v>1225</v>
      </c>
      <c r="L246" s="1" t="s">
        <v>1226</v>
      </c>
      <c r="M246" s="1" t="s">
        <v>1176</v>
      </c>
      <c r="N246" s="1" t="s">
        <v>1177</v>
      </c>
      <c r="O246">
        <v>40000</v>
      </c>
      <c r="P246" s="1" t="s">
        <v>1109</v>
      </c>
      <c r="Q246" s="1" t="s">
        <v>1249</v>
      </c>
      <c r="R246" s="2"/>
      <c r="S246" s="1" t="s">
        <v>1243</v>
      </c>
      <c r="T246" s="1">
        <v>20</v>
      </c>
    </row>
    <row r="247" spans="1:20" x14ac:dyDescent="0.25">
      <c r="A247" s="1" t="s">
        <v>1250</v>
      </c>
      <c r="B247" s="1" t="s">
        <v>609</v>
      </c>
      <c r="C247" s="1" t="s">
        <v>1154</v>
      </c>
      <c r="D247" s="1" t="s">
        <v>1154</v>
      </c>
      <c r="E247" s="1" t="s">
        <v>1155</v>
      </c>
      <c r="F247" s="1" t="s">
        <v>1156</v>
      </c>
      <c r="G247" s="1" t="s">
        <v>1156</v>
      </c>
      <c r="H247" s="1" t="s">
        <v>569</v>
      </c>
      <c r="I247" s="1" t="s">
        <v>1155</v>
      </c>
      <c r="J247" s="1" t="s">
        <v>1156</v>
      </c>
      <c r="K247" s="1" t="s">
        <v>1225</v>
      </c>
      <c r="L247" s="1" t="s">
        <v>1226</v>
      </c>
      <c r="M247" s="1" t="s">
        <v>1176</v>
      </c>
      <c r="N247" s="1" t="s">
        <v>1177</v>
      </c>
      <c r="O247">
        <v>5000</v>
      </c>
      <c r="P247" s="1" t="s">
        <v>1109</v>
      </c>
      <c r="Q247" s="1" t="s">
        <v>1251</v>
      </c>
      <c r="R247" s="2"/>
      <c r="S247" s="1" t="s">
        <v>1243</v>
      </c>
      <c r="T247" s="1">
        <v>20</v>
      </c>
    </row>
    <row r="248" spans="1:20" x14ac:dyDescent="0.25">
      <c r="A248" s="1" t="s">
        <v>1252</v>
      </c>
      <c r="B248" s="1" t="s">
        <v>609</v>
      </c>
      <c r="C248" s="1" t="s">
        <v>1154</v>
      </c>
      <c r="D248" s="1" t="s">
        <v>1154</v>
      </c>
      <c r="E248" s="1" t="s">
        <v>1155</v>
      </c>
      <c r="F248" s="1" t="s">
        <v>1156</v>
      </c>
      <c r="G248" s="1" t="s">
        <v>1156</v>
      </c>
      <c r="H248" s="1" t="s">
        <v>569</v>
      </c>
      <c r="I248" s="1" t="s">
        <v>1155</v>
      </c>
      <c r="J248" s="1" t="s">
        <v>1156</v>
      </c>
      <c r="K248" s="1" t="s">
        <v>1225</v>
      </c>
      <c r="L248" s="1" t="s">
        <v>1226</v>
      </c>
      <c r="M248" s="1" t="s">
        <v>1176</v>
      </c>
      <c r="N248" s="1" t="s">
        <v>1177</v>
      </c>
      <c r="O248">
        <v>60000</v>
      </c>
      <c r="P248" s="1" t="s">
        <v>1109</v>
      </c>
      <c r="Q248" s="1" t="s">
        <v>1253</v>
      </c>
      <c r="R248" s="2"/>
      <c r="S248" s="1" t="s">
        <v>1243</v>
      </c>
      <c r="T248" s="1">
        <v>20</v>
      </c>
    </row>
    <row r="249" spans="1:20" x14ac:dyDescent="0.25">
      <c r="A249" s="1" t="s">
        <v>1254</v>
      </c>
      <c r="B249" s="1" t="s">
        <v>609</v>
      </c>
      <c r="C249" s="1" t="s">
        <v>1154</v>
      </c>
      <c r="D249" s="1" t="s">
        <v>1154</v>
      </c>
      <c r="E249" s="1" t="s">
        <v>1155</v>
      </c>
      <c r="F249" s="1" t="s">
        <v>1156</v>
      </c>
      <c r="G249" s="1" t="s">
        <v>1156</v>
      </c>
      <c r="H249" s="1" t="s">
        <v>569</v>
      </c>
      <c r="I249" s="1" t="s">
        <v>1155</v>
      </c>
      <c r="J249" s="1" t="s">
        <v>1156</v>
      </c>
      <c r="K249" s="1" t="s">
        <v>1225</v>
      </c>
      <c r="L249" s="1" t="s">
        <v>1226</v>
      </c>
      <c r="M249" s="1" t="s">
        <v>1176</v>
      </c>
      <c r="N249" s="1" t="s">
        <v>1177</v>
      </c>
      <c r="O249">
        <v>80000</v>
      </c>
      <c r="P249" s="1" t="s">
        <v>1109</v>
      </c>
      <c r="Q249" s="1" t="s">
        <v>1255</v>
      </c>
      <c r="R249" s="2"/>
      <c r="S249" s="1" t="s">
        <v>1243</v>
      </c>
      <c r="T249" s="1">
        <v>20</v>
      </c>
    </row>
    <row r="250" spans="1:20" x14ac:dyDescent="0.25">
      <c r="A250" s="1" t="s">
        <v>1256</v>
      </c>
      <c r="B250" s="1" t="s">
        <v>609</v>
      </c>
      <c r="C250" s="1" t="s">
        <v>1154</v>
      </c>
      <c r="D250" s="1" t="s">
        <v>1154</v>
      </c>
      <c r="E250" s="1" t="s">
        <v>1155</v>
      </c>
      <c r="F250" s="1" t="s">
        <v>1156</v>
      </c>
      <c r="G250" s="1" t="s">
        <v>1156</v>
      </c>
      <c r="H250" s="1" t="s">
        <v>569</v>
      </c>
      <c r="I250" s="1" t="s">
        <v>1155</v>
      </c>
      <c r="J250" s="1" t="s">
        <v>1156</v>
      </c>
      <c r="K250" s="1" t="s">
        <v>578</v>
      </c>
      <c r="L250" s="1" t="s">
        <v>1257</v>
      </c>
      <c r="M250" s="1" t="s">
        <v>1159</v>
      </c>
      <c r="N250" s="1" t="s">
        <v>1160</v>
      </c>
      <c r="O250">
        <v>10000</v>
      </c>
      <c r="P250" s="1" t="s">
        <v>1109</v>
      </c>
      <c r="Q250" s="1" t="s">
        <v>1258</v>
      </c>
      <c r="R250" s="2"/>
      <c r="S250" s="1" t="s">
        <v>1259</v>
      </c>
      <c r="T250" s="1">
        <v>20</v>
      </c>
    </row>
    <row r="251" spans="1:20" x14ac:dyDescent="0.25">
      <c r="A251" s="1" t="s">
        <v>1260</v>
      </c>
      <c r="B251" s="1" t="s">
        <v>609</v>
      </c>
      <c r="C251" s="1" t="s">
        <v>1154</v>
      </c>
      <c r="D251" s="1" t="s">
        <v>1154</v>
      </c>
      <c r="E251" s="1" t="s">
        <v>1155</v>
      </c>
      <c r="F251" s="1" t="s">
        <v>1156</v>
      </c>
      <c r="G251" s="1" t="s">
        <v>1156</v>
      </c>
      <c r="H251" s="1" t="s">
        <v>569</v>
      </c>
      <c r="I251" s="1" t="s">
        <v>1155</v>
      </c>
      <c r="J251" s="1" t="s">
        <v>1156</v>
      </c>
      <c r="K251" s="1" t="s">
        <v>578</v>
      </c>
      <c r="L251" s="1" t="s">
        <v>1257</v>
      </c>
      <c r="M251" s="1" t="s">
        <v>1159</v>
      </c>
      <c r="N251" s="1" t="s">
        <v>1160</v>
      </c>
      <c r="O251">
        <v>100000</v>
      </c>
      <c r="P251" s="1" t="s">
        <v>1109</v>
      </c>
      <c r="Q251" s="1" t="s">
        <v>1261</v>
      </c>
      <c r="R251" s="2"/>
      <c r="S251" s="1" t="s">
        <v>1259</v>
      </c>
      <c r="T251" s="1">
        <v>20</v>
      </c>
    </row>
    <row r="252" spans="1:20" x14ac:dyDescent="0.25">
      <c r="A252" s="1" t="s">
        <v>1262</v>
      </c>
      <c r="B252" s="1" t="s">
        <v>609</v>
      </c>
      <c r="C252" s="1" t="s">
        <v>1154</v>
      </c>
      <c r="D252" s="1" t="s">
        <v>1154</v>
      </c>
      <c r="E252" s="1" t="s">
        <v>1155</v>
      </c>
      <c r="F252" s="1" t="s">
        <v>1156</v>
      </c>
      <c r="G252" s="1" t="s">
        <v>1156</v>
      </c>
      <c r="H252" s="1" t="s">
        <v>569</v>
      </c>
      <c r="I252" s="1" t="s">
        <v>1155</v>
      </c>
      <c r="J252" s="1" t="s">
        <v>1156</v>
      </c>
      <c r="K252" s="1" t="s">
        <v>578</v>
      </c>
      <c r="L252" s="1" t="s">
        <v>1257</v>
      </c>
      <c r="M252" s="1" t="s">
        <v>1159</v>
      </c>
      <c r="N252" s="1" t="s">
        <v>1160</v>
      </c>
      <c r="O252">
        <v>20000</v>
      </c>
      <c r="P252" s="1" t="s">
        <v>1109</v>
      </c>
      <c r="Q252" s="1" t="s">
        <v>1263</v>
      </c>
      <c r="R252" s="2"/>
      <c r="S252" s="1" t="s">
        <v>1259</v>
      </c>
      <c r="T252" s="1">
        <v>20</v>
      </c>
    </row>
    <row r="253" spans="1:20" x14ac:dyDescent="0.25">
      <c r="A253" s="1" t="s">
        <v>1264</v>
      </c>
      <c r="B253" s="1" t="s">
        <v>609</v>
      </c>
      <c r="C253" s="1" t="s">
        <v>1154</v>
      </c>
      <c r="D253" s="1" t="s">
        <v>1154</v>
      </c>
      <c r="E253" s="1" t="s">
        <v>1155</v>
      </c>
      <c r="F253" s="1" t="s">
        <v>1156</v>
      </c>
      <c r="G253" s="1" t="s">
        <v>1156</v>
      </c>
      <c r="H253" s="1" t="s">
        <v>569</v>
      </c>
      <c r="I253" s="1" t="s">
        <v>1155</v>
      </c>
      <c r="J253" s="1" t="s">
        <v>1156</v>
      </c>
      <c r="K253" s="1" t="s">
        <v>578</v>
      </c>
      <c r="L253" s="1" t="s">
        <v>1257</v>
      </c>
      <c r="M253" s="1" t="s">
        <v>1159</v>
      </c>
      <c r="N253" s="1" t="s">
        <v>1160</v>
      </c>
      <c r="O253">
        <v>40000</v>
      </c>
      <c r="P253" s="1" t="s">
        <v>1109</v>
      </c>
      <c r="Q253" s="1" t="s">
        <v>1265</v>
      </c>
      <c r="R253" s="2"/>
      <c r="S253" s="1" t="s">
        <v>1259</v>
      </c>
      <c r="T253" s="1">
        <v>20</v>
      </c>
    </row>
    <row r="254" spans="1:20" x14ac:dyDescent="0.25">
      <c r="A254" s="1" t="s">
        <v>1266</v>
      </c>
      <c r="B254" s="1" t="s">
        <v>609</v>
      </c>
      <c r="C254" s="1" t="s">
        <v>1154</v>
      </c>
      <c r="D254" s="1" t="s">
        <v>1154</v>
      </c>
      <c r="E254" s="1" t="s">
        <v>1155</v>
      </c>
      <c r="F254" s="1" t="s">
        <v>1156</v>
      </c>
      <c r="G254" s="1" t="s">
        <v>1156</v>
      </c>
      <c r="H254" s="1" t="s">
        <v>569</v>
      </c>
      <c r="I254" s="1" t="s">
        <v>1155</v>
      </c>
      <c r="J254" s="1" t="s">
        <v>1156</v>
      </c>
      <c r="K254" s="1" t="s">
        <v>578</v>
      </c>
      <c r="L254" s="1" t="s">
        <v>1257</v>
      </c>
      <c r="M254" s="1" t="s">
        <v>1159</v>
      </c>
      <c r="N254" s="1" t="s">
        <v>1160</v>
      </c>
      <c r="O254">
        <v>5000</v>
      </c>
      <c r="P254" s="1" t="s">
        <v>1109</v>
      </c>
      <c r="Q254" s="1" t="s">
        <v>1267</v>
      </c>
      <c r="R254" s="2"/>
      <c r="S254" s="1" t="s">
        <v>1259</v>
      </c>
      <c r="T254" s="1">
        <v>20</v>
      </c>
    </row>
    <row r="255" spans="1:20" x14ac:dyDescent="0.25">
      <c r="A255" s="1" t="s">
        <v>1268</v>
      </c>
      <c r="B255" s="1" t="s">
        <v>609</v>
      </c>
      <c r="C255" s="1" t="s">
        <v>1154</v>
      </c>
      <c r="D255" s="1" t="s">
        <v>1154</v>
      </c>
      <c r="E255" s="1" t="s">
        <v>1155</v>
      </c>
      <c r="F255" s="1" t="s">
        <v>1156</v>
      </c>
      <c r="G255" s="1" t="s">
        <v>1156</v>
      </c>
      <c r="H255" s="1" t="s">
        <v>569</v>
      </c>
      <c r="I255" s="1" t="s">
        <v>1155</v>
      </c>
      <c r="J255" s="1" t="s">
        <v>1156</v>
      </c>
      <c r="K255" s="1" t="s">
        <v>578</v>
      </c>
      <c r="L255" s="1" t="s">
        <v>1257</v>
      </c>
      <c r="M255" s="1" t="s">
        <v>1159</v>
      </c>
      <c r="N255" s="1" t="s">
        <v>1160</v>
      </c>
      <c r="O255">
        <v>60000</v>
      </c>
      <c r="P255" s="1" t="s">
        <v>1109</v>
      </c>
      <c r="Q255" s="1" t="s">
        <v>1269</v>
      </c>
      <c r="R255" s="2"/>
      <c r="S255" s="1" t="s">
        <v>1259</v>
      </c>
      <c r="T255" s="1">
        <v>20</v>
      </c>
    </row>
    <row r="256" spans="1:20" x14ac:dyDescent="0.25">
      <c r="A256" s="1" t="s">
        <v>1270</v>
      </c>
      <c r="B256" s="1" t="s">
        <v>609</v>
      </c>
      <c r="C256" s="1" t="s">
        <v>1154</v>
      </c>
      <c r="D256" s="1" t="s">
        <v>1154</v>
      </c>
      <c r="E256" s="1" t="s">
        <v>1155</v>
      </c>
      <c r="F256" s="1" t="s">
        <v>1156</v>
      </c>
      <c r="G256" s="1" t="s">
        <v>1156</v>
      </c>
      <c r="H256" s="1" t="s">
        <v>569</v>
      </c>
      <c r="I256" s="1" t="s">
        <v>1155</v>
      </c>
      <c r="J256" s="1" t="s">
        <v>1156</v>
      </c>
      <c r="K256" s="1" t="s">
        <v>578</v>
      </c>
      <c r="L256" s="1" t="s">
        <v>1257</v>
      </c>
      <c r="M256" s="1" t="s">
        <v>1159</v>
      </c>
      <c r="N256" s="1" t="s">
        <v>1160</v>
      </c>
      <c r="O256">
        <v>80000</v>
      </c>
      <c r="P256" s="1" t="s">
        <v>1109</v>
      </c>
      <c r="Q256" s="1" t="s">
        <v>1271</v>
      </c>
      <c r="R256" s="2"/>
      <c r="S256" s="1" t="s">
        <v>1259</v>
      </c>
      <c r="T256" s="1">
        <v>20</v>
      </c>
    </row>
    <row r="257" spans="1:20" x14ac:dyDescent="0.25">
      <c r="A257" s="1" t="s">
        <v>1272</v>
      </c>
      <c r="B257" s="1" t="s">
        <v>609</v>
      </c>
      <c r="C257" s="1" t="s">
        <v>1154</v>
      </c>
      <c r="D257" s="1" t="s">
        <v>1154</v>
      </c>
      <c r="E257" s="1" t="s">
        <v>1155</v>
      </c>
      <c r="F257" s="1" t="s">
        <v>1156</v>
      </c>
      <c r="G257" s="1" t="s">
        <v>1156</v>
      </c>
      <c r="H257" s="1" t="s">
        <v>569</v>
      </c>
      <c r="I257" s="1" t="s">
        <v>1155</v>
      </c>
      <c r="J257" s="1" t="s">
        <v>1156</v>
      </c>
      <c r="K257" s="1" t="s">
        <v>578</v>
      </c>
      <c r="L257" s="1" t="s">
        <v>1257</v>
      </c>
      <c r="M257" s="1" t="s">
        <v>1176</v>
      </c>
      <c r="N257" s="1" t="s">
        <v>1177</v>
      </c>
      <c r="O257">
        <v>10000</v>
      </c>
      <c r="P257" s="1" t="s">
        <v>1109</v>
      </c>
      <c r="Q257" s="1" t="s">
        <v>1273</v>
      </c>
      <c r="R257" s="2"/>
      <c r="S257" s="1" t="s">
        <v>1274</v>
      </c>
      <c r="T257" s="1">
        <v>20</v>
      </c>
    </row>
    <row r="258" spans="1:20" x14ac:dyDescent="0.25">
      <c r="A258" s="1" t="s">
        <v>1275</v>
      </c>
      <c r="B258" s="1" t="s">
        <v>609</v>
      </c>
      <c r="C258" s="1" t="s">
        <v>1154</v>
      </c>
      <c r="D258" s="1" t="s">
        <v>1154</v>
      </c>
      <c r="E258" s="1" t="s">
        <v>1155</v>
      </c>
      <c r="F258" s="1" t="s">
        <v>1156</v>
      </c>
      <c r="G258" s="1" t="s">
        <v>1156</v>
      </c>
      <c r="H258" s="1" t="s">
        <v>569</v>
      </c>
      <c r="I258" s="1" t="s">
        <v>1155</v>
      </c>
      <c r="J258" s="1" t="s">
        <v>1156</v>
      </c>
      <c r="K258" s="1" t="s">
        <v>578</v>
      </c>
      <c r="L258" s="1" t="s">
        <v>1257</v>
      </c>
      <c r="M258" s="1" t="s">
        <v>1176</v>
      </c>
      <c r="N258" s="1" t="s">
        <v>1177</v>
      </c>
      <c r="O258">
        <v>100000</v>
      </c>
      <c r="P258" s="1" t="s">
        <v>1109</v>
      </c>
      <c r="Q258" s="1" t="s">
        <v>1276</v>
      </c>
      <c r="R258" s="2"/>
      <c r="S258" s="1" t="s">
        <v>1274</v>
      </c>
      <c r="T258" s="1">
        <v>20</v>
      </c>
    </row>
    <row r="259" spans="1:20" x14ac:dyDescent="0.25">
      <c r="A259" s="1" t="s">
        <v>1277</v>
      </c>
      <c r="B259" s="1" t="s">
        <v>609</v>
      </c>
      <c r="C259" s="1" t="s">
        <v>1154</v>
      </c>
      <c r="D259" s="1" t="s">
        <v>1154</v>
      </c>
      <c r="E259" s="1" t="s">
        <v>1155</v>
      </c>
      <c r="F259" s="1" t="s">
        <v>1156</v>
      </c>
      <c r="G259" s="1" t="s">
        <v>1156</v>
      </c>
      <c r="H259" s="1" t="s">
        <v>569</v>
      </c>
      <c r="I259" s="1" t="s">
        <v>1155</v>
      </c>
      <c r="J259" s="1" t="s">
        <v>1156</v>
      </c>
      <c r="K259" s="1" t="s">
        <v>578</v>
      </c>
      <c r="L259" s="1" t="s">
        <v>1257</v>
      </c>
      <c r="M259" s="1" t="s">
        <v>1176</v>
      </c>
      <c r="N259" s="1" t="s">
        <v>1177</v>
      </c>
      <c r="O259">
        <v>20000</v>
      </c>
      <c r="P259" s="1" t="s">
        <v>1109</v>
      </c>
      <c r="Q259" s="1" t="s">
        <v>1278</v>
      </c>
      <c r="R259" s="2"/>
      <c r="S259" s="1" t="s">
        <v>1274</v>
      </c>
      <c r="T259" s="1">
        <v>20</v>
      </c>
    </row>
    <row r="260" spans="1:20" x14ac:dyDescent="0.25">
      <c r="A260" s="1" t="s">
        <v>1279</v>
      </c>
      <c r="B260" s="1" t="s">
        <v>609</v>
      </c>
      <c r="C260" s="1" t="s">
        <v>1154</v>
      </c>
      <c r="D260" s="1" t="s">
        <v>1154</v>
      </c>
      <c r="E260" s="1" t="s">
        <v>1155</v>
      </c>
      <c r="F260" s="1" t="s">
        <v>1156</v>
      </c>
      <c r="G260" s="1" t="s">
        <v>1156</v>
      </c>
      <c r="H260" s="1" t="s">
        <v>569</v>
      </c>
      <c r="I260" s="1" t="s">
        <v>1155</v>
      </c>
      <c r="J260" s="1" t="s">
        <v>1156</v>
      </c>
      <c r="K260" s="1" t="s">
        <v>578</v>
      </c>
      <c r="L260" s="1" t="s">
        <v>1257</v>
      </c>
      <c r="M260" s="1" t="s">
        <v>1176</v>
      </c>
      <c r="N260" s="1" t="s">
        <v>1177</v>
      </c>
      <c r="O260">
        <v>40000</v>
      </c>
      <c r="P260" s="1" t="s">
        <v>1109</v>
      </c>
      <c r="Q260" s="1" t="s">
        <v>1280</v>
      </c>
      <c r="R260" s="2"/>
      <c r="S260" s="1" t="s">
        <v>1274</v>
      </c>
      <c r="T260" s="1">
        <v>20</v>
      </c>
    </row>
    <row r="261" spans="1:20" x14ac:dyDescent="0.25">
      <c r="A261" s="1" t="s">
        <v>1281</v>
      </c>
      <c r="B261" s="1" t="s">
        <v>609</v>
      </c>
      <c r="C261" s="1" t="s">
        <v>1154</v>
      </c>
      <c r="D261" s="1" t="s">
        <v>1154</v>
      </c>
      <c r="E261" s="1" t="s">
        <v>1155</v>
      </c>
      <c r="F261" s="1" t="s">
        <v>1156</v>
      </c>
      <c r="G261" s="1" t="s">
        <v>1156</v>
      </c>
      <c r="H261" s="1" t="s">
        <v>569</v>
      </c>
      <c r="I261" s="1" t="s">
        <v>1155</v>
      </c>
      <c r="J261" s="1" t="s">
        <v>1156</v>
      </c>
      <c r="K261" s="1" t="s">
        <v>578</v>
      </c>
      <c r="L261" s="1" t="s">
        <v>1257</v>
      </c>
      <c r="M261" s="1" t="s">
        <v>1176</v>
      </c>
      <c r="N261" s="1" t="s">
        <v>1177</v>
      </c>
      <c r="O261">
        <v>5000</v>
      </c>
      <c r="P261" s="1" t="s">
        <v>1109</v>
      </c>
      <c r="Q261" s="1" t="s">
        <v>1282</v>
      </c>
      <c r="R261" s="2"/>
      <c r="S261" s="1" t="s">
        <v>1274</v>
      </c>
      <c r="T261" s="1">
        <v>20</v>
      </c>
    </row>
    <row r="262" spans="1:20" x14ac:dyDescent="0.25">
      <c r="A262" s="1" t="s">
        <v>1283</v>
      </c>
      <c r="B262" s="1" t="s">
        <v>609</v>
      </c>
      <c r="C262" s="1" t="s">
        <v>1154</v>
      </c>
      <c r="D262" s="1" t="s">
        <v>1154</v>
      </c>
      <c r="E262" s="1" t="s">
        <v>1155</v>
      </c>
      <c r="F262" s="1" t="s">
        <v>1156</v>
      </c>
      <c r="G262" s="1" t="s">
        <v>1156</v>
      </c>
      <c r="H262" s="1" t="s">
        <v>569</v>
      </c>
      <c r="I262" s="1" t="s">
        <v>1155</v>
      </c>
      <c r="J262" s="1" t="s">
        <v>1156</v>
      </c>
      <c r="K262" s="1" t="s">
        <v>578</v>
      </c>
      <c r="L262" s="1" t="s">
        <v>1257</v>
      </c>
      <c r="M262" s="1" t="s">
        <v>1176</v>
      </c>
      <c r="N262" s="1" t="s">
        <v>1177</v>
      </c>
      <c r="O262">
        <v>60000</v>
      </c>
      <c r="P262" s="1" t="s">
        <v>1109</v>
      </c>
      <c r="Q262" s="1" t="s">
        <v>1284</v>
      </c>
      <c r="R262" s="2"/>
      <c r="S262" s="1" t="s">
        <v>1274</v>
      </c>
      <c r="T262" s="1">
        <v>20</v>
      </c>
    </row>
    <row r="263" spans="1:20" x14ac:dyDescent="0.25">
      <c r="A263" s="1" t="s">
        <v>1285</v>
      </c>
      <c r="B263" s="1" t="s">
        <v>609</v>
      </c>
      <c r="C263" s="1" t="s">
        <v>1154</v>
      </c>
      <c r="D263" s="1" t="s">
        <v>1154</v>
      </c>
      <c r="E263" s="1" t="s">
        <v>1155</v>
      </c>
      <c r="F263" s="1" t="s">
        <v>1156</v>
      </c>
      <c r="G263" s="1" t="s">
        <v>1156</v>
      </c>
      <c r="H263" s="1" t="s">
        <v>569</v>
      </c>
      <c r="I263" s="1" t="s">
        <v>1155</v>
      </c>
      <c r="J263" s="1" t="s">
        <v>1156</v>
      </c>
      <c r="K263" s="1" t="s">
        <v>578</v>
      </c>
      <c r="L263" s="1" t="s">
        <v>1257</v>
      </c>
      <c r="M263" s="1" t="s">
        <v>1176</v>
      </c>
      <c r="N263" s="1" t="s">
        <v>1177</v>
      </c>
      <c r="O263">
        <v>80000</v>
      </c>
      <c r="P263" s="1" t="s">
        <v>1109</v>
      </c>
      <c r="Q263" s="1" t="s">
        <v>1286</v>
      </c>
      <c r="R263" s="2"/>
      <c r="S263" s="1" t="s">
        <v>1274</v>
      </c>
      <c r="T263" s="1">
        <v>20</v>
      </c>
    </row>
    <row r="264" spans="1:20" x14ac:dyDescent="0.25">
      <c r="A264" s="1" t="s">
        <v>1287</v>
      </c>
      <c r="B264" s="1" t="s">
        <v>552</v>
      </c>
      <c r="C264" s="1" t="s">
        <v>553</v>
      </c>
      <c r="D264" s="1" t="s">
        <v>554</v>
      </c>
      <c r="E264" s="1" t="s">
        <v>1288</v>
      </c>
      <c r="F264" s="1"/>
      <c r="G264" s="1"/>
      <c r="H264" s="1" t="s">
        <v>557</v>
      </c>
      <c r="I264" s="1" t="s">
        <v>1288</v>
      </c>
      <c r="J264" s="1" t="s">
        <v>1053</v>
      </c>
      <c r="K264" s="1" t="s">
        <v>1288</v>
      </c>
      <c r="L264" s="1" t="s">
        <v>1289</v>
      </c>
      <c r="M264" s="1" t="s">
        <v>560</v>
      </c>
      <c r="N264" s="1"/>
      <c r="O264">
        <v>1000</v>
      </c>
      <c r="P264" s="1" t="s">
        <v>583</v>
      </c>
      <c r="Q264" s="1" t="s">
        <v>1290</v>
      </c>
      <c r="R264" s="2"/>
      <c r="S264" s="1" t="s">
        <v>1291</v>
      </c>
      <c r="T264" s="1">
        <v>15</v>
      </c>
    </row>
    <row r="265" spans="1:20" x14ac:dyDescent="0.25">
      <c r="A265" s="1" t="s">
        <v>1292</v>
      </c>
      <c r="B265" s="1" t="s">
        <v>552</v>
      </c>
      <c r="C265" s="1" t="s">
        <v>553</v>
      </c>
      <c r="D265" s="1" t="s">
        <v>554</v>
      </c>
      <c r="E265" s="1" t="s">
        <v>1288</v>
      </c>
      <c r="F265" s="1"/>
      <c r="G265" s="1"/>
      <c r="H265" s="1" t="s">
        <v>557</v>
      </c>
      <c r="I265" s="1" t="s">
        <v>1288</v>
      </c>
      <c r="J265" s="1" t="s">
        <v>1053</v>
      </c>
      <c r="K265" s="1" t="s">
        <v>1288</v>
      </c>
      <c r="L265" s="1" t="s">
        <v>1289</v>
      </c>
      <c r="M265" s="1" t="s">
        <v>560</v>
      </c>
      <c r="N265" s="1"/>
      <c r="O265">
        <v>200</v>
      </c>
      <c r="P265" s="1" t="s">
        <v>583</v>
      </c>
      <c r="Q265" s="1" t="s">
        <v>1293</v>
      </c>
      <c r="R265" s="2"/>
      <c r="S265" s="1" t="s">
        <v>1291</v>
      </c>
      <c r="T265" s="1">
        <v>15</v>
      </c>
    </row>
    <row r="266" spans="1:20" x14ac:dyDescent="0.25">
      <c r="A266" s="1" t="s">
        <v>1294</v>
      </c>
      <c r="B266" s="1" t="s">
        <v>552</v>
      </c>
      <c r="C266" s="1" t="s">
        <v>553</v>
      </c>
      <c r="D266" s="1" t="s">
        <v>554</v>
      </c>
      <c r="E266" s="1" t="s">
        <v>1288</v>
      </c>
      <c r="F266" s="1"/>
      <c r="G266" s="1"/>
      <c r="H266" s="1" t="s">
        <v>557</v>
      </c>
      <c r="I266" s="1" t="s">
        <v>1288</v>
      </c>
      <c r="J266" s="1" t="s">
        <v>1053</v>
      </c>
      <c r="K266" s="1" t="s">
        <v>1288</v>
      </c>
      <c r="L266" s="1" t="s">
        <v>1289</v>
      </c>
      <c r="M266" s="1" t="s">
        <v>560</v>
      </c>
      <c r="N266" s="1"/>
      <c r="O266">
        <v>2000</v>
      </c>
      <c r="P266" s="1" t="s">
        <v>583</v>
      </c>
      <c r="Q266" s="1" t="s">
        <v>1295</v>
      </c>
      <c r="R266" s="2"/>
      <c r="S266" s="1" t="s">
        <v>1291</v>
      </c>
      <c r="T266" s="1">
        <v>15</v>
      </c>
    </row>
    <row r="267" spans="1:20" x14ac:dyDescent="0.25">
      <c r="A267" s="1" t="s">
        <v>1296</v>
      </c>
      <c r="B267" s="1" t="s">
        <v>552</v>
      </c>
      <c r="C267" s="1" t="s">
        <v>553</v>
      </c>
      <c r="D267" s="1" t="s">
        <v>554</v>
      </c>
      <c r="E267" s="1" t="s">
        <v>1288</v>
      </c>
      <c r="F267" s="1"/>
      <c r="G267" s="1"/>
      <c r="H267" s="1" t="s">
        <v>557</v>
      </c>
      <c r="I267" s="1" t="s">
        <v>1288</v>
      </c>
      <c r="J267" s="1" t="s">
        <v>1053</v>
      </c>
      <c r="K267" s="1" t="s">
        <v>1288</v>
      </c>
      <c r="L267" s="1" t="s">
        <v>1289</v>
      </c>
      <c r="M267" s="1" t="s">
        <v>560</v>
      </c>
      <c r="N267" s="1"/>
      <c r="O267">
        <v>300</v>
      </c>
      <c r="P267" s="1" t="s">
        <v>583</v>
      </c>
      <c r="Q267" s="1" t="s">
        <v>1297</v>
      </c>
      <c r="R267" s="2"/>
      <c r="S267" s="1" t="s">
        <v>1291</v>
      </c>
      <c r="T267" s="1">
        <v>15</v>
      </c>
    </row>
    <row r="268" spans="1:20" x14ac:dyDescent="0.25">
      <c r="A268" s="1" t="s">
        <v>1298</v>
      </c>
      <c r="B268" s="1" t="s">
        <v>552</v>
      </c>
      <c r="C268" s="1" t="s">
        <v>553</v>
      </c>
      <c r="D268" s="1" t="s">
        <v>554</v>
      </c>
      <c r="E268" s="1" t="s">
        <v>1288</v>
      </c>
      <c r="F268" s="1"/>
      <c r="G268" s="1"/>
      <c r="H268" s="1" t="s">
        <v>557</v>
      </c>
      <c r="I268" s="1" t="s">
        <v>1288</v>
      </c>
      <c r="J268" s="1" t="s">
        <v>1053</v>
      </c>
      <c r="K268" s="1" t="s">
        <v>1288</v>
      </c>
      <c r="L268" s="1" t="s">
        <v>1289</v>
      </c>
      <c r="M268" s="1" t="s">
        <v>560</v>
      </c>
      <c r="N268" s="1"/>
      <c r="O268">
        <v>3000</v>
      </c>
      <c r="P268" s="1" t="s">
        <v>583</v>
      </c>
      <c r="Q268" s="1" t="s">
        <v>1299</v>
      </c>
      <c r="R268" s="2"/>
      <c r="S268" s="1" t="s">
        <v>1291</v>
      </c>
      <c r="T268" s="1">
        <v>15</v>
      </c>
    </row>
    <row r="269" spans="1:20" x14ac:dyDescent="0.25">
      <c r="A269" s="1" t="s">
        <v>1300</v>
      </c>
      <c r="B269" s="1" t="s">
        <v>552</v>
      </c>
      <c r="C269" s="1" t="s">
        <v>553</v>
      </c>
      <c r="D269" s="1" t="s">
        <v>554</v>
      </c>
      <c r="E269" s="1" t="s">
        <v>1288</v>
      </c>
      <c r="F269" s="1"/>
      <c r="G269" s="1"/>
      <c r="H269" s="1" t="s">
        <v>557</v>
      </c>
      <c r="I269" s="1" t="s">
        <v>1288</v>
      </c>
      <c r="J269" s="1" t="s">
        <v>1053</v>
      </c>
      <c r="K269" s="1" t="s">
        <v>1288</v>
      </c>
      <c r="L269" s="1" t="s">
        <v>1289</v>
      </c>
      <c r="M269" s="1" t="s">
        <v>560</v>
      </c>
      <c r="N269" s="1"/>
      <c r="O269">
        <v>500</v>
      </c>
      <c r="P269" s="1" t="s">
        <v>583</v>
      </c>
      <c r="Q269" s="1" t="s">
        <v>1301</v>
      </c>
      <c r="R269" s="2"/>
      <c r="S269" s="1" t="s">
        <v>1291</v>
      </c>
      <c r="T269" s="1">
        <v>15</v>
      </c>
    </row>
    <row r="270" spans="1:20" x14ac:dyDescent="0.25">
      <c r="A270" s="1" t="s">
        <v>1302</v>
      </c>
      <c r="B270" s="1" t="s">
        <v>552</v>
      </c>
      <c r="C270" s="1" t="s">
        <v>553</v>
      </c>
      <c r="D270" s="1" t="s">
        <v>554</v>
      </c>
      <c r="E270" s="1" t="s">
        <v>1288</v>
      </c>
      <c r="F270" s="1"/>
      <c r="G270" s="1"/>
      <c r="H270" s="1" t="s">
        <v>557</v>
      </c>
      <c r="I270" s="1" t="s">
        <v>1288</v>
      </c>
      <c r="J270" s="1" t="s">
        <v>1053</v>
      </c>
      <c r="K270" s="1" t="s">
        <v>1288</v>
      </c>
      <c r="L270" s="1" t="s">
        <v>1289</v>
      </c>
      <c r="M270" s="1" t="s">
        <v>560</v>
      </c>
      <c r="N270" s="1"/>
      <c r="O270">
        <v>5000</v>
      </c>
      <c r="P270" s="1" t="s">
        <v>583</v>
      </c>
      <c r="Q270" s="1" t="s">
        <v>1303</v>
      </c>
      <c r="R270" s="2"/>
      <c r="S270" s="1" t="s">
        <v>1291</v>
      </c>
      <c r="T270" s="1">
        <v>15</v>
      </c>
    </row>
    <row r="271" spans="1:20" x14ac:dyDescent="0.25">
      <c r="A271" s="1" t="s">
        <v>1304</v>
      </c>
      <c r="B271" s="1" t="s">
        <v>609</v>
      </c>
      <c r="C271" s="1" t="s">
        <v>1305</v>
      </c>
      <c r="D271" s="1" t="s">
        <v>1154</v>
      </c>
      <c r="E271" s="1" t="s">
        <v>1306</v>
      </c>
      <c r="F271" s="1" t="s">
        <v>1307</v>
      </c>
      <c r="G271" s="1" t="s">
        <v>1156</v>
      </c>
      <c r="H271" s="1" t="s">
        <v>569</v>
      </c>
      <c r="I271" s="1" t="s">
        <v>1306</v>
      </c>
      <c r="J271" s="1" t="s">
        <v>1307</v>
      </c>
      <c r="K271" s="1" t="s">
        <v>1308</v>
      </c>
      <c r="L271" s="1" t="s">
        <v>1309</v>
      </c>
      <c r="M271" s="1" t="s">
        <v>1107</v>
      </c>
      <c r="N271" s="1" t="s">
        <v>1108</v>
      </c>
      <c r="O271">
        <v>10000</v>
      </c>
      <c r="P271" s="1" t="s">
        <v>1109</v>
      </c>
      <c r="Q271" s="1" t="s">
        <v>1310</v>
      </c>
      <c r="R271" s="2"/>
      <c r="S271" s="1" t="s">
        <v>1311</v>
      </c>
      <c r="T271" s="1">
        <v>20</v>
      </c>
    </row>
    <row r="272" spans="1:20" x14ac:dyDescent="0.25">
      <c r="A272" s="1" t="s">
        <v>1312</v>
      </c>
      <c r="B272" s="1" t="s">
        <v>609</v>
      </c>
      <c r="C272" s="1" t="s">
        <v>1305</v>
      </c>
      <c r="D272" s="1" t="s">
        <v>1154</v>
      </c>
      <c r="E272" s="1" t="s">
        <v>1306</v>
      </c>
      <c r="F272" s="1" t="s">
        <v>1307</v>
      </c>
      <c r="G272" s="1" t="s">
        <v>1156</v>
      </c>
      <c r="H272" s="1" t="s">
        <v>569</v>
      </c>
      <c r="I272" s="1" t="s">
        <v>1306</v>
      </c>
      <c r="J272" s="1" t="s">
        <v>1307</v>
      </c>
      <c r="K272" s="1" t="s">
        <v>1308</v>
      </c>
      <c r="L272" s="1" t="s">
        <v>1309</v>
      </c>
      <c r="M272" s="1" t="s">
        <v>1313</v>
      </c>
      <c r="N272" s="1" t="s">
        <v>897</v>
      </c>
      <c r="O272">
        <v>10000</v>
      </c>
      <c r="P272" s="1" t="s">
        <v>1109</v>
      </c>
      <c r="Q272" s="1" t="s">
        <v>1314</v>
      </c>
      <c r="R272" s="2"/>
      <c r="S272" s="1" t="s">
        <v>1311</v>
      </c>
      <c r="T272" s="1">
        <v>20</v>
      </c>
    </row>
    <row r="273" spans="1:20" x14ac:dyDescent="0.25">
      <c r="A273" s="1" t="s">
        <v>1315</v>
      </c>
      <c r="B273" s="1" t="s">
        <v>609</v>
      </c>
      <c r="C273" s="1" t="s">
        <v>1305</v>
      </c>
      <c r="D273" s="1" t="s">
        <v>1154</v>
      </c>
      <c r="E273" s="1" t="s">
        <v>1306</v>
      </c>
      <c r="F273" s="1" t="s">
        <v>1307</v>
      </c>
      <c r="G273" s="1" t="s">
        <v>1156</v>
      </c>
      <c r="H273" s="1" t="s">
        <v>569</v>
      </c>
      <c r="I273" s="1" t="s">
        <v>1306</v>
      </c>
      <c r="J273" s="1" t="s">
        <v>1307</v>
      </c>
      <c r="K273" s="1" t="s">
        <v>1308</v>
      </c>
      <c r="L273" s="1" t="s">
        <v>1309</v>
      </c>
      <c r="M273" s="1" t="s">
        <v>1115</v>
      </c>
      <c r="N273" s="1" t="s">
        <v>1116</v>
      </c>
      <c r="O273">
        <v>10000</v>
      </c>
      <c r="P273" s="1" t="s">
        <v>1109</v>
      </c>
      <c r="Q273" s="1" t="s">
        <v>1316</v>
      </c>
      <c r="R273" s="2"/>
      <c r="S273" s="1" t="s">
        <v>1311</v>
      </c>
      <c r="T273" s="1">
        <v>20</v>
      </c>
    </row>
    <row r="274" spans="1:20" x14ac:dyDescent="0.25">
      <c r="A274" s="1" t="s">
        <v>1315</v>
      </c>
      <c r="B274" s="1" t="s">
        <v>609</v>
      </c>
      <c r="C274" s="1" t="s">
        <v>1305</v>
      </c>
      <c r="D274" s="1" t="s">
        <v>1154</v>
      </c>
      <c r="E274" s="1" t="s">
        <v>1306</v>
      </c>
      <c r="F274" s="1" t="s">
        <v>1307</v>
      </c>
      <c r="G274" s="1" t="s">
        <v>1156</v>
      </c>
      <c r="H274" s="1" t="s">
        <v>569</v>
      </c>
      <c r="I274" s="1" t="s">
        <v>1306</v>
      </c>
      <c r="J274" s="1" t="s">
        <v>1307</v>
      </c>
      <c r="K274" s="1" t="s">
        <v>1308</v>
      </c>
      <c r="L274" s="1" t="s">
        <v>1309</v>
      </c>
      <c r="M274" s="1" t="s">
        <v>1115</v>
      </c>
      <c r="N274" s="1" t="s">
        <v>1116</v>
      </c>
      <c r="O274">
        <v>10000</v>
      </c>
      <c r="P274" s="1" t="s">
        <v>1109</v>
      </c>
      <c r="Q274" s="1" t="s">
        <v>1316</v>
      </c>
      <c r="R274" s="2"/>
      <c r="S274" s="1" t="s">
        <v>1311</v>
      </c>
      <c r="T274" s="1">
        <v>20</v>
      </c>
    </row>
    <row r="275" spans="1:20" x14ac:dyDescent="0.25">
      <c r="A275" s="1" t="s">
        <v>1317</v>
      </c>
      <c r="B275" s="1" t="s">
        <v>609</v>
      </c>
      <c r="C275" s="1" t="s">
        <v>1305</v>
      </c>
      <c r="D275" s="1" t="s">
        <v>1154</v>
      </c>
      <c r="E275" s="1" t="s">
        <v>1306</v>
      </c>
      <c r="F275" s="1" t="s">
        <v>1307</v>
      </c>
      <c r="G275" s="1" t="s">
        <v>1156</v>
      </c>
      <c r="H275" s="1" t="s">
        <v>569</v>
      </c>
      <c r="I275" s="1" t="s">
        <v>1306</v>
      </c>
      <c r="J275" s="1" t="s">
        <v>1307</v>
      </c>
      <c r="K275" s="1" t="s">
        <v>1308</v>
      </c>
      <c r="L275" s="1" t="s">
        <v>1309</v>
      </c>
      <c r="M275" s="1" t="s">
        <v>1115</v>
      </c>
      <c r="N275" s="1" t="s">
        <v>1116</v>
      </c>
      <c r="O275">
        <v>20000</v>
      </c>
      <c r="P275" s="1" t="s">
        <v>1109</v>
      </c>
      <c r="Q275" s="1" t="s">
        <v>1318</v>
      </c>
      <c r="R275" s="2"/>
      <c r="S275" s="1" t="s">
        <v>1311</v>
      </c>
      <c r="T275" s="1">
        <v>20</v>
      </c>
    </row>
    <row r="276" spans="1:20" x14ac:dyDescent="0.25">
      <c r="A276" s="1" t="s">
        <v>1319</v>
      </c>
      <c r="B276" s="1" t="s">
        <v>609</v>
      </c>
      <c r="C276" s="1" t="s">
        <v>1305</v>
      </c>
      <c r="D276" s="1" t="s">
        <v>1154</v>
      </c>
      <c r="E276" s="1" t="s">
        <v>1306</v>
      </c>
      <c r="F276" s="1" t="s">
        <v>1307</v>
      </c>
      <c r="G276" s="1" t="s">
        <v>1156</v>
      </c>
      <c r="H276" s="1" t="s">
        <v>569</v>
      </c>
      <c r="I276" s="1" t="s">
        <v>1306</v>
      </c>
      <c r="J276" s="1" t="s">
        <v>1307</v>
      </c>
      <c r="K276" s="1" t="s">
        <v>1308</v>
      </c>
      <c r="L276" s="1" t="s">
        <v>1309</v>
      </c>
      <c r="M276" s="1" t="s">
        <v>1115</v>
      </c>
      <c r="N276" s="1" t="s">
        <v>1116</v>
      </c>
      <c r="O276">
        <v>40000</v>
      </c>
      <c r="P276" s="1" t="s">
        <v>1109</v>
      </c>
      <c r="Q276" s="1" t="s">
        <v>1320</v>
      </c>
      <c r="R276" s="2"/>
      <c r="S276" s="1" t="s">
        <v>1311</v>
      </c>
      <c r="T276" s="1">
        <v>20</v>
      </c>
    </row>
    <row r="277" spans="1:20" x14ac:dyDescent="0.25">
      <c r="A277" s="1" t="s">
        <v>1321</v>
      </c>
      <c r="B277" s="1" t="s">
        <v>609</v>
      </c>
      <c r="C277" s="1" t="s">
        <v>1305</v>
      </c>
      <c r="D277" s="1" t="s">
        <v>1154</v>
      </c>
      <c r="E277" s="1" t="s">
        <v>1306</v>
      </c>
      <c r="F277" s="1" t="s">
        <v>1307</v>
      </c>
      <c r="G277" s="1" t="s">
        <v>1156</v>
      </c>
      <c r="H277" s="1" t="s">
        <v>569</v>
      </c>
      <c r="I277" s="1" t="s">
        <v>1306</v>
      </c>
      <c r="J277" s="1" t="s">
        <v>1307</v>
      </c>
      <c r="K277" s="1" t="s">
        <v>1308</v>
      </c>
      <c r="L277" s="1" t="s">
        <v>1309</v>
      </c>
      <c r="M277" s="1" t="s">
        <v>1322</v>
      </c>
      <c r="N277" s="1" t="s">
        <v>1323</v>
      </c>
      <c r="O277">
        <v>10000</v>
      </c>
      <c r="P277" s="1" t="s">
        <v>1109</v>
      </c>
      <c r="Q277" s="1" t="s">
        <v>1324</v>
      </c>
      <c r="R277" s="2"/>
      <c r="S277" s="1" t="s">
        <v>1311</v>
      </c>
      <c r="T277" s="1">
        <v>20</v>
      </c>
    </row>
    <row r="278" spans="1:20" x14ac:dyDescent="0.25">
      <c r="A278" s="1" t="s">
        <v>1325</v>
      </c>
      <c r="B278" s="1" t="s">
        <v>609</v>
      </c>
      <c r="C278" s="1" t="s">
        <v>1305</v>
      </c>
      <c r="D278" s="1" t="s">
        <v>1154</v>
      </c>
      <c r="E278" s="1" t="s">
        <v>1306</v>
      </c>
      <c r="F278" s="1" t="s">
        <v>1307</v>
      </c>
      <c r="G278" s="1" t="s">
        <v>1156</v>
      </c>
      <c r="H278" s="1" t="s">
        <v>569</v>
      </c>
      <c r="I278" s="1" t="s">
        <v>1306</v>
      </c>
      <c r="J278" s="1" t="s">
        <v>1307</v>
      </c>
      <c r="K278" s="1" t="s">
        <v>1308</v>
      </c>
      <c r="L278" s="1" t="s">
        <v>1309</v>
      </c>
      <c r="M278" s="1" t="s">
        <v>1322</v>
      </c>
      <c r="N278" s="1" t="s">
        <v>1323</v>
      </c>
      <c r="O278">
        <v>20000</v>
      </c>
      <c r="P278" s="1" t="s">
        <v>1109</v>
      </c>
      <c r="Q278" s="1" t="s">
        <v>1326</v>
      </c>
      <c r="R278" s="2"/>
      <c r="S278" s="1" t="s">
        <v>1311</v>
      </c>
      <c r="T278" s="1">
        <v>20</v>
      </c>
    </row>
    <row r="279" spans="1:20" x14ac:dyDescent="0.25">
      <c r="A279" s="1" t="s">
        <v>1327</v>
      </c>
      <c r="B279" s="1" t="s">
        <v>609</v>
      </c>
      <c r="C279" s="1" t="s">
        <v>1305</v>
      </c>
      <c r="D279" s="1" t="s">
        <v>1154</v>
      </c>
      <c r="E279" s="1" t="s">
        <v>1306</v>
      </c>
      <c r="F279" s="1" t="s">
        <v>1307</v>
      </c>
      <c r="G279" s="1" t="s">
        <v>1156</v>
      </c>
      <c r="H279" s="1" t="s">
        <v>569</v>
      </c>
      <c r="I279" s="1" t="s">
        <v>1306</v>
      </c>
      <c r="J279" s="1" t="s">
        <v>1307</v>
      </c>
      <c r="K279" s="1" t="s">
        <v>1308</v>
      </c>
      <c r="L279" s="1" t="s">
        <v>1309</v>
      </c>
      <c r="M279" s="1" t="s">
        <v>1322</v>
      </c>
      <c r="N279" s="1" t="s">
        <v>1323</v>
      </c>
      <c r="O279">
        <v>40000</v>
      </c>
      <c r="P279" s="1" t="s">
        <v>1109</v>
      </c>
      <c r="Q279" s="1" t="s">
        <v>1328</v>
      </c>
      <c r="R279" s="2"/>
      <c r="S279" s="1" t="s">
        <v>1311</v>
      </c>
      <c r="T279" s="1">
        <v>20</v>
      </c>
    </row>
    <row r="280" spans="1:20" x14ac:dyDescent="0.25">
      <c r="A280" s="1" t="s">
        <v>1329</v>
      </c>
      <c r="B280" s="1" t="s">
        <v>609</v>
      </c>
      <c r="C280" s="1" t="s">
        <v>1305</v>
      </c>
      <c r="D280" s="1" t="s">
        <v>1154</v>
      </c>
      <c r="E280" s="1" t="s">
        <v>1306</v>
      </c>
      <c r="F280" s="1" t="s">
        <v>1307</v>
      </c>
      <c r="G280" s="1" t="s">
        <v>1156</v>
      </c>
      <c r="H280" s="1" t="s">
        <v>569</v>
      </c>
      <c r="I280" s="1" t="s">
        <v>1306</v>
      </c>
      <c r="J280" s="1" t="s">
        <v>1307</v>
      </c>
      <c r="K280" s="1" t="s">
        <v>1308</v>
      </c>
      <c r="L280" s="1" t="s">
        <v>1309</v>
      </c>
      <c r="M280" s="1" t="s">
        <v>1322</v>
      </c>
      <c r="N280" s="1" t="s">
        <v>1323</v>
      </c>
      <c r="O280">
        <v>60000</v>
      </c>
      <c r="P280" s="1" t="s">
        <v>1109</v>
      </c>
      <c r="Q280" s="1" t="s">
        <v>1330</v>
      </c>
      <c r="R280" s="2"/>
      <c r="S280" s="1" t="s">
        <v>1311</v>
      </c>
      <c r="T280" s="1">
        <v>20</v>
      </c>
    </row>
    <row r="281" spans="1:20" x14ac:dyDescent="0.25">
      <c r="A281" s="1" t="s">
        <v>1331</v>
      </c>
      <c r="B281" s="1" t="s">
        <v>564</v>
      </c>
      <c r="C281" s="1" t="s">
        <v>1332</v>
      </c>
      <c r="D281" s="1" t="s">
        <v>1333</v>
      </c>
      <c r="E281" s="1" t="s">
        <v>1334</v>
      </c>
      <c r="F281" s="1"/>
      <c r="G281" s="1"/>
      <c r="H281" s="1" t="s">
        <v>569</v>
      </c>
      <c r="I281" s="1" t="s">
        <v>1334</v>
      </c>
      <c r="J281" s="1" t="s">
        <v>1335</v>
      </c>
      <c r="K281" s="1" t="s">
        <v>560</v>
      </c>
      <c r="L281" s="1"/>
      <c r="M281" s="1" t="s">
        <v>1336</v>
      </c>
      <c r="N281" s="1" t="s">
        <v>1337</v>
      </c>
      <c r="O281">
        <v>2</v>
      </c>
      <c r="P281" s="1" t="s">
        <v>570</v>
      </c>
      <c r="Q281" s="1" t="s">
        <v>1338</v>
      </c>
      <c r="R281" s="2"/>
      <c r="S281" s="1"/>
      <c r="T281" s="1">
        <v>20</v>
      </c>
    </row>
    <row r="282" spans="1:20" x14ac:dyDescent="0.25">
      <c r="A282" s="1" t="s">
        <v>1331</v>
      </c>
      <c r="B282" s="1" t="s">
        <v>552</v>
      </c>
      <c r="C282" s="1" t="s">
        <v>672</v>
      </c>
      <c r="D282" s="1" t="s">
        <v>673</v>
      </c>
      <c r="E282" s="1" t="s">
        <v>1334</v>
      </c>
      <c r="F282" s="1"/>
      <c r="G282" s="1"/>
      <c r="H282" s="1" t="s">
        <v>557</v>
      </c>
      <c r="I282" s="1" t="s">
        <v>1334</v>
      </c>
      <c r="J282" s="1" t="s">
        <v>1335</v>
      </c>
      <c r="K282" s="1" t="s">
        <v>560</v>
      </c>
      <c r="L282" s="1"/>
      <c r="M282" s="1" t="s">
        <v>1336</v>
      </c>
      <c r="N282" s="1" t="s">
        <v>1337</v>
      </c>
      <c r="O282">
        <v>2</v>
      </c>
      <c r="P282" s="1" t="s">
        <v>570</v>
      </c>
      <c r="Q282" s="1" t="s">
        <v>1339</v>
      </c>
      <c r="R282" s="2"/>
      <c r="S282" s="1"/>
      <c r="T282" s="1">
        <v>20</v>
      </c>
    </row>
    <row r="283" spans="1:20" x14ac:dyDescent="0.25">
      <c r="A283" s="1" t="s">
        <v>1340</v>
      </c>
      <c r="B283" s="1" t="s">
        <v>564</v>
      </c>
      <c r="C283" s="1" t="s">
        <v>1332</v>
      </c>
      <c r="D283" s="1" t="s">
        <v>1333</v>
      </c>
      <c r="E283" s="1" t="s">
        <v>1334</v>
      </c>
      <c r="F283" s="1"/>
      <c r="G283" s="1"/>
      <c r="H283" s="1" t="s">
        <v>569</v>
      </c>
      <c r="I283" s="1" t="s">
        <v>1334</v>
      </c>
      <c r="J283" s="1" t="s">
        <v>1335</v>
      </c>
      <c r="K283" s="1" t="s">
        <v>560</v>
      </c>
      <c r="L283" s="1"/>
      <c r="M283" s="1" t="s">
        <v>1341</v>
      </c>
      <c r="N283" s="1" t="s">
        <v>1342</v>
      </c>
      <c r="O283">
        <v>4</v>
      </c>
      <c r="P283" s="1" t="s">
        <v>570</v>
      </c>
      <c r="Q283" s="1" t="s">
        <v>1343</v>
      </c>
      <c r="R283" s="2"/>
      <c r="S283" s="1"/>
      <c r="T283" s="1">
        <v>20</v>
      </c>
    </row>
    <row r="284" spans="1:20" x14ac:dyDescent="0.25">
      <c r="A284" s="1" t="s">
        <v>1340</v>
      </c>
      <c r="B284" s="1" t="s">
        <v>552</v>
      </c>
      <c r="C284" s="1" t="s">
        <v>672</v>
      </c>
      <c r="D284" s="1" t="s">
        <v>673</v>
      </c>
      <c r="E284" s="1" t="s">
        <v>1334</v>
      </c>
      <c r="F284" s="1"/>
      <c r="G284" s="1"/>
      <c r="H284" s="1" t="s">
        <v>557</v>
      </c>
      <c r="I284" s="1" t="s">
        <v>1334</v>
      </c>
      <c r="J284" s="1" t="s">
        <v>1335</v>
      </c>
      <c r="K284" s="1" t="s">
        <v>560</v>
      </c>
      <c r="L284" s="1"/>
      <c r="M284" s="1" t="s">
        <v>1341</v>
      </c>
      <c r="N284" s="1" t="s">
        <v>1342</v>
      </c>
      <c r="O284">
        <v>4</v>
      </c>
      <c r="P284" s="1" t="s">
        <v>570</v>
      </c>
      <c r="Q284" s="1" t="s">
        <v>1344</v>
      </c>
      <c r="R284" s="2"/>
      <c r="S284" s="1"/>
      <c r="T284" s="1">
        <v>20</v>
      </c>
    </row>
    <row r="285" spans="1:20" x14ac:dyDescent="0.25">
      <c r="A285" s="1" t="s">
        <v>1345</v>
      </c>
      <c r="B285" s="1" t="s">
        <v>564</v>
      </c>
      <c r="C285" s="1" t="s">
        <v>1332</v>
      </c>
      <c r="D285" s="1" t="s">
        <v>1333</v>
      </c>
      <c r="E285" s="1" t="s">
        <v>1334</v>
      </c>
      <c r="F285" s="1"/>
      <c r="G285" s="1"/>
      <c r="H285" s="1" t="s">
        <v>569</v>
      </c>
      <c r="I285" s="1" t="s">
        <v>1334</v>
      </c>
      <c r="J285" s="1" t="s">
        <v>1335</v>
      </c>
      <c r="K285" s="1" t="s">
        <v>560</v>
      </c>
      <c r="L285" s="1"/>
      <c r="M285" s="1" t="s">
        <v>1341</v>
      </c>
      <c r="N285" s="1" t="s">
        <v>1342</v>
      </c>
      <c r="O285">
        <v>6</v>
      </c>
      <c r="P285" s="1" t="s">
        <v>570</v>
      </c>
      <c r="Q285" s="1" t="s">
        <v>1346</v>
      </c>
      <c r="R285" s="2"/>
      <c r="S285" s="1"/>
      <c r="T285" s="1">
        <v>20</v>
      </c>
    </row>
    <row r="286" spans="1:20" x14ac:dyDescent="0.25">
      <c r="A286" s="1" t="s">
        <v>1345</v>
      </c>
      <c r="B286" s="1" t="s">
        <v>552</v>
      </c>
      <c r="C286" s="1" t="s">
        <v>672</v>
      </c>
      <c r="D286" s="1" t="s">
        <v>673</v>
      </c>
      <c r="E286" s="1" t="s">
        <v>1334</v>
      </c>
      <c r="F286" s="1"/>
      <c r="G286" s="1"/>
      <c r="H286" s="1" t="s">
        <v>557</v>
      </c>
      <c r="I286" s="1" t="s">
        <v>1334</v>
      </c>
      <c r="J286" s="1" t="s">
        <v>1335</v>
      </c>
      <c r="K286" s="1" t="s">
        <v>560</v>
      </c>
      <c r="L286" s="1"/>
      <c r="M286" s="1" t="s">
        <v>1341</v>
      </c>
      <c r="N286" s="1" t="s">
        <v>1342</v>
      </c>
      <c r="O286">
        <v>6</v>
      </c>
      <c r="P286" s="1" t="s">
        <v>570</v>
      </c>
      <c r="Q286" s="1" t="s">
        <v>1347</v>
      </c>
      <c r="R286" s="2"/>
      <c r="S286" s="1"/>
      <c r="T286" s="1">
        <v>20</v>
      </c>
    </row>
    <row r="287" spans="1:20" x14ac:dyDescent="0.25">
      <c r="A287" s="1" t="s">
        <v>1348</v>
      </c>
      <c r="B287" s="1" t="s">
        <v>564</v>
      </c>
      <c r="C287" s="1" t="s">
        <v>1349</v>
      </c>
      <c r="D287" s="1" t="s">
        <v>873</v>
      </c>
      <c r="E287" s="1" t="s">
        <v>1350</v>
      </c>
      <c r="F287" s="1" t="s">
        <v>1351</v>
      </c>
      <c r="G287" s="1" t="s">
        <v>1351</v>
      </c>
      <c r="H287" s="1" t="s">
        <v>569</v>
      </c>
      <c r="I287" s="1" t="s">
        <v>1350</v>
      </c>
      <c r="J287" s="1" t="s">
        <v>1351</v>
      </c>
      <c r="K287" s="1" t="s">
        <v>560</v>
      </c>
      <c r="L287" s="1"/>
      <c r="M287" s="1" t="s">
        <v>1336</v>
      </c>
      <c r="N287" s="1" t="s">
        <v>1337</v>
      </c>
      <c r="O287">
        <v>12</v>
      </c>
      <c r="P287" s="1" t="s">
        <v>570</v>
      </c>
      <c r="Q287" s="1" t="s">
        <v>1352</v>
      </c>
      <c r="R287" s="2"/>
      <c r="S287" s="1" t="s">
        <v>1353</v>
      </c>
      <c r="T287" s="1">
        <v>20</v>
      </c>
    </row>
    <row r="288" spans="1:20" x14ac:dyDescent="0.25">
      <c r="A288" s="1" t="s">
        <v>1354</v>
      </c>
      <c r="B288" s="1" t="s">
        <v>564</v>
      </c>
      <c r="C288" s="1" t="s">
        <v>1349</v>
      </c>
      <c r="D288" s="1" t="s">
        <v>873</v>
      </c>
      <c r="E288" s="1" t="s">
        <v>1350</v>
      </c>
      <c r="F288" s="1" t="s">
        <v>1351</v>
      </c>
      <c r="G288" s="1" t="s">
        <v>1351</v>
      </c>
      <c r="H288" s="1" t="s">
        <v>569</v>
      </c>
      <c r="I288" s="1" t="s">
        <v>1350</v>
      </c>
      <c r="J288" s="1" t="s">
        <v>1351</v>
      </c>
      <c r="K288" s="1" t="s">
        <v>560</v>
      </c>
      <c r="L288" s="1"/>
      <c r="M288" s="1" t="s">
        <v>1336</v>
      </c>
      <c r="N288" s="1" t="s">
        <v>1337</v>
      </c>
      <c r="O288">
        <v>20</v>
      </c>
      <c r="P288" s="1" t="s">
        <v>570</v>
      </c>
      <c r="Q288" s="1" t="s">
        <v>1355</v>
      </c>
      <c r="R288" s="2"/>
      <c r="S288" s="1" t="s">
        <v>1353</v>
      </c>
      <c r="T288" s="1">
        <v>20</v>
      </c>
    </row>
    <row r="289" spans="1:20" x14ac:dyDescent="0.25">
      <c r="A289" s="1" t="s">
        <v>1356</v>
      </c>
      <c r="B289" s="1" t="s">
        <v>564</v>
      </c>
      <c r="C289" s="1" t="s">
        <v>1349</v>
      </c>
      <c r="D289" s="1" t="s">
        <v>873</v>
      </c>
      <c r="E289" s="1" t="s">
        <v>1350</v>
      </c>
      <c r="F289" s="1" t="s">
        <v>1351</v>
      </c>
      <c r="G289" s="1" t="s">
        <v>1351</v>
      </c>
      <c r="H289" s="1" t="s">
        <v>569</v>
      </c>
      <c r="I289" s="1" t="s">
        <v>1350</v>
      </c>
      <c r="J289" s="1" t="s">
        <v>1351</v>
      </c>
      <c r="K289" s="1" t="s">
        <v>560</v>
      </c>
      <c r="L289" s="1"/>
      <c r="M289" s="1" t="s">
        <v>1336</v>
      </c>
      <c r="N289" s="1" t="s">
        <v>1337</v>
      </c>
      <c r="O289">
        <v>8</v>
      </c>
      <c r="P289" s="1" t="s">
        <v>570</v>
      </c>
      <c r="Q289" s="1" t="s">
        <v>1357</v>
      </c>
      <c r="R289" s="2"/>
      <c r="S289" s="1" t="s">
        <v>1353</v>
      </c>
      <c r="T289" s="1">
        <v>20</v>
      </c>
    </row>
    <row r="290" spans="1:20" x14ac:dyDescent="0.25">
      <c r="A290" s="1" t="s">
        <v>1358</v>
      </c>
      <c r="B290" s="1" t="s">
        <v>564</v>
      </c>
      <c r="C290" s="1" t="s">
        <v>1349</v>
      </c>
      <c r="D290" s="1" t="s">
        <v>873</v>
      </c>
      <c r="E290" s="1" t="s">
        <v>1350</v>
      </c>
      <c r="F290" s="1" t="s">
        <v>1351</v>
      </c>
      <c r="G290" s="1" t="s">
        <v>1351</v>
      </c>
      <c r="H290" s="1" t="s">
        <v>569</v>
      </c>
      <c r="I290" s="1" t="s">
        <v>1350</v>
      </c>
      <c r="J290" s="1" t="s">
        <v>1351</v>
      </c>
      <c r="K290" s="1" t="s">
        <v>560</v>
      </c>
      <c r="L290" s="1"/>
      <c r="M290" s="1" t="s">
        <v>1341</v>
      </c>
      <c r="N290" s="1" t="s">
        <v>1342</v>
      </c>
      <c r="O290">
        <v>4</v>
      </c>
      <c r="P290" s="1" t="s">
        <v>570</v>
      </c>
      <c r="Q290" s="1" t="s">
        <v>1359</v>
      </c>
      <c r="R290" s="2"/>
      <c r="S290" s="1" t="s">
        <v>1353</v>
      </c>
      <c r="T290" s="1">
        <v>20</v>
      </c>
    </row>
    <row r="291" spans="1:20" x14ac:dyDescent="0.25">
      <c r="A291" s="1" t="s">
        <v>1360</v>
      </c>
      <c r="B291" s="1" t="s">
        <v>564</v>
      </c>
      <c r="C291" s="1" t="s">
        <v>1103</v>
      </c>
      <c r="D291" s="1" t="s">
        <v>1104</v>
      </c>
      <c r="E291" s="1" t="s">
        <v>1361</v>
      </c>
      <c r="F291" s="1" t="s">
        <v>1362</v>
      </c>
      <c r="G291" s="1" t="s">
        <v>1362</v>
      </c>
      <c r="H291" s="1" t="s">
        <v>569</v>
      </c>
      <c r="I291" s="1" t="s">
        <v>1361</v>
      </c>
      <c r="J291" s="1" t="s">
        <v>1362</v>
      </c>
      <c r="K291" s="1" t="s">
        <v>1107</v>
      </c>
      <c r="L291" s="1" t="s">
        <v>1108</v>
      </c>
      <c r="M291" s="1" t="s">
        <v>1363</v>
      </c>
      <c r="N291" s="1" t="s">
        <v>1364</v>
      </c>
      <c r="O291">
        <v>1</v>
      </c>
      <c r="P291" s="1" t="s">
        <v>747</v>
      </c>
      <c r="Q291" s="1" t="s">
        <v>1365</v>
      </c>
      <c r="R291" s="2"/>
      <c r="S291" s="1" t="s">
        <v>1366</v>
      </c>
      <c r="T291" s="1">
        <v>13</v>
      </c>
    </row>
    <row r="292" spans="1:20" x14ac:dyDescent="0.25">
      <c r="A292" s="1" t="s">
        <v>1367</v>
      </c>
      <c r="B292" s="1" t="s">
        <v>564</v>
      </c>
      <c r="C292" s="1" t="s">
        <v>1103</v>
      </c>
      <c r="D292" s="1" t="s">
        <v>1104</v>
      </c>
      <c r="E292" s="1" t="s">
        <v>1361</v>
      </c>
      <c r="F292" s="1" t="s">
        <v>1362</v>
      </c>
      <c r="G292" s="1" t="s">
        <v>1362</v>
      </c>
      <c r="H292" s="1" t="s">
        <v>569</v>
      </c>
      <c r="I292" s="1" t="s">
        <v>1361</v>
      </c>
      <c r="J292" s="1" t="s">
        <v>1362</v>
      </c>
      <c r="K292" s="1" t="s">
        <v>1107</v>
      </c>
      <c r="L292" s="1" t="s">
        <v>1108</v>
      </c>
      <c r="M292" s="1" t="s">
        <v>1363</v>
      </c>
      <c r="N292" s="1" t="s">
        <v>1364</v>
      </c>
      <c r="O292">
        <v>3</v>
      </c>
      <c r="P292" s="1" t="s">
        <v>747</v>
      </c>
      <c r="Q292" s="1" t="s">
        <v>1368</v>
      </c>
      <c r="R292" s="2"/>
      <c r="S292" s="1" t="s">
        <v>1366</v>
      </c>
      <c r="T292" s="1">
        <v>13</v>
      </c>
    </row>
    <row r="293" spans="1:20" x14ac:dyDescent="0.25">
      <c r="A293" s="1" t="s">
        <v>1369</v>
      </c>
      <c r="B293" s="1" t="s">
        <v>564</v>
      </c>
      <c r="C293" s="1" t="s">
        <v>1103</v>
      </c>
      <c r="D293" s="1" t="s">
        <v>1104</v>
      </c>
      <c r="E293" s="1" t="s">
        <v>1361</v>
      </c>
      <c r="F293" s="1" t="s">
        <v>1362</v>
      </c>
      <c r="G293" s="1" t="s">
        <v>1362</v>
      </c>
      <c r="H293" s="1" t="s">
        <v>569</v>
      </c>
      <c r="I293" s="1" t="s">
        <v>1361</v>
      </c>
      <c r="J293" s="1" t="s">
        <v>1362</v>
      </c>
      <c r="K293" s="1" t="s">
        <v>1107</v>
      </c>
      <c r="L293" s="1" t="s">
        <v>1108</v>
      </c>
      <c r="M293" s="1" t="s">
        <v>1363</v>
      </c>
      <c r="N293" s="1" t="s">
        <v>1364</v>
      </c>
      <c r="O293">
        <v>4</v>
      </c>
      <c r="P293" s="1" t="s">
        <v>747</v>
      </c>
      <c r="Q293" s="1" t="s">
        <v>1370</v>
      </c>
      <c r="R293" s="2"/>
      <c r="S293" s="1" t="s">
        <v>1366</v>
      </c>
      <c r="T293" s="1">
        <v>13</v>
      </c>
    </row>
    <row r="294" spans="1:20" x14ac:dyDescent="0.25">
      <c r="A294" s="1" t="s">
        <v>1371</v>
      </c>
      <c r="B294" s="1" t="s">
        <v>564</v>
      </c>
      <c r="C294" s="1" t="s">
        <v>1103</v>
      </c>
      <c r="D294" s="1" t="s">
        <v>1104</v>
      </c>
      <c r="E294" s="1" t="s">
        <v>1361</v>
      </c>
      <c r="F294" s="1" t="s">
        <v>1362</v>
      </c>
      <c r="G294" s="1" t="s">
        <v>1362</v>
      </c>
      <c r="H294" s="1" t="s">
        <v>569</v>
      </c>
      <c r="I294" s="1" t="s">
        <v>1361</v>
      </c>
      <c r="J294" s="1" t="s">
        <v>1362</v>
      </c>
      <c r="K294" s="1" t="s">
        <v>1107</v>
      </c>
      <c r="L294" s="1" t="s">
        <v>1108</v>
      </c>
      <c r="M294" s="1" t="s">
        <v>1363</v>
      </c>
      <c r="N294" s="1" t="s">
        <v>1364</v>
      </c>
      <c r="O294">
        <v>8</v>
      </c>
      <c r="P294" s="1" t="s">
        <v>747</v>
      </c>
      <c r="Q294" s="1" t="s">
        <v>1372</v>
      </c>
      <c r="R294" s="2"/>
      <c r="S294" s="1" t="s">
        <v>1366</v>
      </c>
      <c r="T294" s="1">
        <v>13</v>
      </c>
    </row>
    <row r="295" spans="1:20" x14ac:dyDescent="0.25">
      <c r="A295" s="1" t="s">
        <v>1373</v>
      </c>
      <c r="B295" s="1" t="s">
        <v>564</v>
      </c>
      <c r="C295" s="1" t="s">
        <v>1103</v>
      </c>
      <c r="D295" s="1" t="s">
        <v>1104</v>
      </c>
      <c r="E295" s="1" t="s">
        <v>1361</v>
      </c>
      <c r="F295" s="1" t="s">
        <v>1362</v>
      </c>
      <c r="G295" s="1" t="s">
        <v>1362</v>
      </c>
      <c r="H295" s="1" t="s">
        <v>569</v>
      </c>
      <c r="I295" s="1" t="s">
        <v>1361</v>
      </c>
      <c r="J295" s="1" t="s">
        <v>1362</v>
      </c>
      <c r="K295" s="1" t="s">
        <v>1115</v>
      </c>
      <c r="L295" s="1" t="s">
        <v>1116</v>
      </c>
      <c r="M295" s="1" t="s">
        <v>1374</v>
      </c>
      <c r="N295" s="1" t="s">
        <v>1375</v>
      </c>
      <c r="O295">
        <v>1</v>
      </c>
      <c r="P295" s="1" t="s">
        <v>747</v>
      </c>
      <c r="Q295" s="1" t="s">
        <v>1376</v>
      </c>
      <c r="R295" s="2"/>
      <c r="S295" s="1" t="s">
        <v>1377</v>
      </c>
      <c r="T295" s="1">
        <v>20</v>
      </c>
    </row>
    <row r="296" spans="1:20" x14ac:dyDescent="0.25">
      <c r="A296" s="1" t="s">
        <v>1378</v>
      </c>
      <c r="B296" s="1" t="s">
        <v>564</v>
      </c>
      <c r="C296" s="1" t="s">
        <v>1103</v>
      </c>
      <c r="D296" s="1" t="s">
        <v>1104</v>
      </c>
      <c r="E296" s="1" t="s">
        <v>1361</v>
      </c>
      <c r="F296" s="1" t="s">
        <v>1362</v>
      </c>
      <c r="G296" s="1" t="s">
        <v>1362</v>
      </c>
      <c r="H296" s="1" t="s">
        <v>569</v>
      </c>
      <c r="I296" s="1" t="s">
        <v>1361</v>
      </c>
      <c r="J296" s="1" t="s">
        <v>1362</v>
      </c>
      <c r="K296" s="1" t="s">
        <v>1115</v>
      </c>
      <c r="L296" s="1" t="s">
        <v>1116</v>
      </c>
      <c r="M296" s="1" t="s">
        <v>1363</v>
      </c>
      <c r="N296" s="1" t="s">
        <v>1364</v>
      </c>
      <c r="O296">
        <v>1</v>
      </c>
      <c r="P296" s="1" t="s">
        <v>747</v>
      </c>
      <c r="Q296" s="1" t="s">
        <v>1379</v>
      </c>
      <c r="R296" s="2"/>
      <c r="S296" s="1" t="s">
        <v>1377</v>
      </c>
      <c r="T296" s="1">
        <v>20</v>
      </c>
    </row>
    <row r="297" spans="1:20" x14ac:dyDescent="0.25">
      <c r="A297" s="1" t="s">
        <v>1380</v>
      </c>
      <c r="B297" s="1" t="s">
        <v>564</v>
      </c>
      <c r="C297" s="1" t="s">
        <v>1103</v>
      </c>
      <c r="D297" s="1" t="s">
        <v>1104</v>
      </c>
      <c r="E297" s="1" t="s">
        <v>1361</v>
      </c>
      <c r="F297" s="1" t="s">
        <v>1362</v>
      </c>
      <c r="G297" s="1" t="s">
        <v>1362</v>
      </c>
      <c r="H297" s="1" t="s">
        <v>569</v>
      </c>
      <c r="I297" s="1" t="s">
        <v>1361</v>
      </c>
      <c r="J297" s="1" t="s">
        <v>1362</v>
      </c>
      <c r="K297" s="1" t="s">
        <v>1115</v>
      </c>
      <c r="L297" s="1" t="s">
        <v>1116</v>
      </c>
      <c r="M297" s="1" t="s">
        <v>1363</v>
      </c>
      <c r="N297" s="1" t="s">
        <v>1364</v>
      </c>
      <c r="O297">
        <v>3</v>
      </c>
      <c r="P297" s="1" t="s">
        <v>747</v>
      </c>
      <c r="Q297" s="1" t="s">
        <v>1381</v>
      </c>
      <c r="R297" s="2"/>
      <c r="S297" s="1" t="s">
        <v>1377</v>
      </c>
      <c r="T297" s="1">
        <v>20</v>
      </c>
    </row>
    <row r="298" spans="1:20" x14ac:dyDescent="0.25">
      <c r="A298" s="1" t="s">
        <v>1382</v>
      </c>
      <c r="B298" s="1" t="s">
        <v>564</v>
      </c>
      <c r="C298" s="1" t="s">
        <v>1103</v>
      </c>
      <c r="D298" s="1" t="s">
        <v>1104</v>
      </c>
      <c r="E298" s="1" t="s">
        <v>1361</v>
      </c>
      <c r="F298" s="1" t="s">
        <v>1362</v>
      </c>
      <c r="G298" s="1" t="s">
        <v>1362</v>
      </c>
      <c r="H298" s="1" t="s">
        <v>569</v>
      </c>
      <c r="I298" s="1" t="s">
        <v>1361</v>
      </c>
      <c r="J298" s="1" t="s">
        <v>1362</v>
      </c>
      <c r="K298" s="1" t="s">
        <v>1115</v>
      </c>
      <c r="L298" s="1" t="s">
        <v>1116</v>
      </c>
      <c r="M298" s="1" t="s">
        <v>1363</v>
      </c>
      <c r="N298" s="1" t="s">
        <v>1364</v>
      </c>
      <c r="O298">
        <v>4</v>
      </c>
      <c r="P298" s="1" t="s">
        <v>747</v>
      </c>
      <c r="Q298" s="1" t="s">
        <v>1383</v>
      </c>
      <c r="R298" s="2"/>
      <c r="S298" s="1" t="s">
        <v>1377</v>
      </c>
      <c r="T298" s="1">
        <v>20</v>
      </c>
    </row>
    <row r="299" spans="1:20" x14ac:dyDescent="0.25">
      <c r="A299" s="1" t="s">
        <v>1384</v>
      </c>
      <c r="B299" s="1" t="s">
        <v>564</v>
      </c>
      <c r="C299" s="1" t="s">
        <v>1103</v>
      </c>
      <c r="D299" s="1" t="s">
        <v>1104</v>
      </c>
      <c r="E299" s="1" t="s">
        <v>1361</v>
      </c>
      <c r="F299" s="1" t="s">
        <v>1362</v>
      </c>
      <c r="G299" s="1" t="s">
        <v>1362</v>
      </c>
      <c r="H299" s="1" t="s">
        <v>569</v>
      </c>
      <c r="I299" s="1" t="s">
        <v>1361</v>
      </c>
      <c r="J299" s="1" t="s">
        <v>1362</v>
      </c>
      <c r="K299" s="1" t="s">
        <v>1115</v>
      </c>
      <c r="L299" s="1" t="s">
        <v>1116</v>
      </c>
      <c r="M299" s="1" t="s">
        <v>1363</v>
      </c>
      <c r="N299" s="1" t="s">
        <v>1364</v>
      </c>
      <c r="O299">
        <v>8</v>
      </c>
      <c r="P299" s="1" t="s">
        <v>747</v>
      </c>
      <c r="Q299" s="1" t="s">
        <v>1385</v>
      </c>
      <c r="R299" s="2"/>
      <c r="S299" s="1" t="s">
        <v>1377</v>
      </c>
      <c r="T299" s="1">
        <v>20</v>
      </c>
    </row>
    <row r="300" spans="1:20" x14ac:dyDescent="0.25">
      <c r="A300" s="1" t="s">
        <v>1386</v>
      </c>
      <c r="B300" s="1" t="s">
        <v>564</v>
      </c>
      <c r="C300" s="1" t="s">
        <v>1332</v>
      </c>
      <c r="D300" s="1" t="s">
        <v>1333</v>
      </c>
      <c r="E300" s="1" t="s">
        <v>1387</v>
      </c>
      <c r="F300" s="1" t="s">
        <v>1388</v>
      </c>
      <c r="G300" s="1" t="s">
        <v>1388</v>
      </c>
      <c r="H300" s="1" t="s">
        <v>569</v>
      </c>
      <c r="I300" s="1" t="s">
        <v>1389</v>
      </c>
      <c r="J300" s="1" t="s">
        <v>1390</v>
      </c>
      <c r="K300" s="1" t="s">
        <v>1115</v>
      </c>
      <c r="L300" s="1" t="s">
        <v>1116</v>
      </c>
      <c r="M300" s="1" t="s">
        <v>1391</v>
      </c>
      <c r="N300" s="1" t="s">
        <v>1392</v>
      </c>
      <c r="O300">
        <v>1000</v>
      </c>
      <c r="P300" s="1" t="s">
        <v>1393</v>
      </c>
      <c r="Q300" s="1" t="s">
        <v>1394</v>
      </c>
      <c r="R300" s="2"/>
      <c r="S300" s="1" t="s">
        <v>1395</v>
      </c>
      <c r="T300" s="1">
        <v>35</v>
      </c>
    </row>
    <row r="301" spans="1:20" x14ac:dyDescent="0.25">
      <c r="A301" s="1" t="s">
        <v>1396</v>
      </c>
      <c r="B301" s="1" t="s">
        <v>564</v>
      </c>
      <c r="C301" s="1" t="s">
        <v>1332</v>
      </c>
      <c r="D301" s="1" t="s">
        <v>1333</v>
      </c>
      <c r="E301" s="1" t="s">
        <v>1387</v>
      </c>
      <c r="F301" s="1" t="s">
        <v>1388</v>
      </c>
      <c r="G301" s="1" t="s">
        <v>1388</v>
      </c>
      <c r="H301" s="1" t="s">
        <v>569</v>
      </c>
      <c r="I301" s="1" t="s">
        <v>1389</v>
      </c>
      <c r="J301" s="1" t="s">
        <v>1390</v>
      </c>
      <c r="K301" s="1" t="s">
        <v>1115</v>
      </c>
      <c r="L301" s="1" t="s">
        <v>1116</v>
      </c>
      <c r="M301" s="1" t="s">
        <v>1391</v>
      </c>
      <c r="N301" s="1" t="s">
        <v>1392</v>
      </c>
      <c r="O301">
        <v>2000</v>
      </c>
      <c r="P301" s="1" t="s">
        <v>1393</v>
      </c>
      <c r="Q301" s="1" t="s">
        <v>1397</v>
      </c>
      <c r="R301" s="2"/>
      <c r="S301" s="1" t="s">
        <v>1395</v>
      </c>
      <c r="T301" s="1">
        <v>35</v>
      </c>
    </row>
    <row r="302" spans="1:20" x14ac:dyDescent="0.25">
      <c r="A302" s="1" t="s">
        <v>1398</v>
      </c>
      <c r="B302" s="1" t="s">
        <v>564</v>
      </c>
      <c r="C302" s="1" t="s">
        <v>1332</v>
      </c>
      <c r="D302" s="1" t="s">
        <v>1333</v>
      </c>
      <c r="E302" s="1" t="s">
        <v>1387</v>
      </c>
      <c r="F302" s="1" t="s">
        <v>1388</v>
      </c>
      <c r="G302" s="1" t="s">
        <v>1388</v>
      </c>
      <c r="H302" s="1" t="s">
        <v>569</v>
      </c>
      <c r="I302" s="1" t="s">
        <v>1389</v>
      </c>
      <c r="J302" s="1" t="s">
        <v>1390</v>
      </c>
      <c r="K302" s="1" t="s">
        <v>1115</v>
      </c>
      <c r="L302" s="1" t="s">
        <v>1116</v>
      </c>
      <c r="M302" s="1" t="s">
        <v>1391</v>
      </c>
      <c r="N302" s="1" t="s">
        <v>1392</v>
      </c>
      <c r="O302">
        <v>3000</v>
      </c>
      <c r="P302" s="1" t="s">
        <v>1393</v>
      </c>
      <c r="Q302" s="1" t="s">
        <v>1399</v>
      </c>
      <c r="R302" s="2"/>
      <c r="S302" s="1" t="s">
        <v>1395</v>
      </c>
      <c r="T302" s="1">
        <v>35</v>
      </c>
    </row>
    <row r="303" spans="1:20" x14ac:dyDescent="0.25">
      <c r="A303" s="1" t="s">
        <v>1400</v>
      </c>
      <c r="B303" s="1" t="s">
        <v>564</v>
      </c>
      <c r="C303" s="1" t="s">
        <v>1332</v>
      </c>
      <c r="D303" s="1" t="s">
        <v>1333</v>
      </c>
      <c r="E303" s="1" t="s">
        <v>1387</v>
      </c>
      <c r="F303" s="1" t="s">
        <v>1388</v>
      </c>
      <c r="G303" s="1" t="s">
        <v>1388</v>
      </c>
      <c r="H303" s="1" t="s">
        <v>569</v>
      </c>
      <c r="I303" s="1" t="s">
        <v>1389</v>
      </c>
      <c r="J303" s="1" t="s">
        <v>1390</v>
      </c>
      <c r="K303" s="1" t="s">
        <v>1115</v>
      </c>
      <c r="L303" s="1" t="s">
        <v>1116</v>
      </c>
      <c r="M303" s="1" t="s">
        <v>1391</v>
      </c>
      <c r="N303" s="1" t="s">
        <v>1392</v>
      </c>
      <c r="O303">
        <v>4000</v>
      </c>
      <c r="P303" s="1" t="s">
        <v>1393</v>
      </c>
      <c r="Q303" s="1" t="s">
        <v>1401</v>
      </c>
      <c r="R303" s="2"/>
      <c r="S303" s="1" t="s">
        <v>1395</v>
      </c>
      <c r="T303" s="1">
        <v>35</v>
      </c>
    </row>
    <row r="304" spans="1:20" x14ac:dyDescent="0.25">
      <c r="A304" s="1" t="s">
        <v>1402</v>
      </c>
      <c r="B304" s="1" t="s">
        <v>564</v>
      </c>
      <c r="C304" s="1" t="s">
        <v>1332</v>
      </c>
      <c r="D304" s="1" t="s">
        <v>1333</v>
      </c>
      <c r="E304" s="1" t="s">
        <v>1387</v>
      </c>
      <c r="F304" s="1" t="s">
        <v>1388</v>
      </c>
      <c r="G304" s="1" t="s">
        <v>1388</v>
      </c>
      <c r="H304" s="1" t="s">
        <v>569</v>
      </c>
      <c r="I304" s="1" t="s">
        <v>1389</v>
      </c>
      <c r="J304" s="1" t="s">
        <v>1390</v>
      </c>
      <c r="K304" s="1" t="s">
        <v>1115</v>
      </c>
      <c r="L304" s="1" t="s">
        <v>1116</v>
      </c>
      <c r="M304" s="1" t="s">
        <v>1391</v>
      </c>
      <c r="N304" s="1" t="s">
        <v>1392</v>
      </c>
      <c r="O304">
        <v>500</v>
      </c>
      <c r="P304" s="1" t="s">
        <v>1393</v>
      </c>
      <c r="Q304" s="1" t="s">
        <v>1403</v>
      </c>
      <c r="R304" s="2"/>
      <c r="S304" s="1" t="s">
        <v>1395</v>
      </c>
      <c r="T304" s="1">
        <v>35</v>
      </c>
    </row>
    <row r="305" spans="1:20" x14ac:dyDescent="0.25">
      <c r="A305" s="1" t="s">
        <v>1404</v>
      </c>
      <c r="B305" s="1" t="s">
        <v>564</v>
      </c>
      <c r="C305" s="1" t="s">
        <v>1332</v>
      </c>
      <c r="D305" s="1" t="s">
        <v>1333</v>
      </c>
      <c r="E305" s="1" t="s">
        <v>1387</v>
      </c>
      <c r="F305" s="1" t="s">
        <v>1388</v>
      </c>
      <c r="G305" s="1" t="s">
        <v>1388</v>
      </c>
      <c r="H305" s="1" t="s">
        <v>569</v>
      </c>
      <c r="I305" s="1" t="s">
        <v>1389</v>
      </c>
      <c r="J305" s="1" t="s">
        <v>1390</v>
      </c>
      <c r="K305" s="1" t="s">
        <v>1115</v>
      </c>
      <c r="L305" s="1" t="s">
        <v>1116</v>
      </c>
      <c r="M305" s="1" t="s">
        <v>1391</v>
      </c>
      <c r="N305" s="1" t="s">
        <v>1392</v>
      </c>
      <c r="O305">
        <v>5000</v>
      </c>
      <c r="P305" s="1" t="s">
        <v>1393</v>
      </c>
      <c r="Q305" s="1" t="s">
        <v>1405</v>
      </c>
      <c r="R305" s="2"/>
      <c r="S305" s="1" t="s">
        <v>1395</v>
      </c>
      <c r="T305" s="1">
        <v>35</v>
      </c>
    </row>
    <row r="306" spans="1:20" x14ac:dyDescent="0.25">
      <c r="A306" s="1" t="s">
        <v>1406</v>
      </c>
      <c r="B306" s="1" t="s">
        <v>564</v>
      </c>
      <c r="C306" s="1" t="s">
        <v>1332</v>
      </c>
      <c r="D306" s="1" t="s">
        <v>1333</v>
      </c>
      <c r="E306" s="1" t="s">
        <v>1387</v>
      </c>
      <c r="F306" s="1" t="s">
        <v>1388</v>
      </c>
      <c r="G306" s="1" t="s">
        <v>1388</v>
      </c>
      <c r="H306" s="1" t="s">
        <v>569</v>
      </c>
      <c r="I306" s="1" t="s">
        <v>1389</v>
      </c>
      <c r="J306" s="1" t="s">
        <v>1390</v>
      </c>
      <c r="K306" s="1" t="s">
        <v>1115</v>
      </c>
      <c r="L306" s="1" t="s">
        <v>1116</v>
      </c>
      <c r="M306" s="1" t="s">
        <v>1391</v>
      </c>
      <c r="N306" s="1" t="s">
        <v>1392</v>
      </c>
      <c r="O306">
        <v>6000</v>
      </c>
      <c r="P306" s="1" t="s">
        <v>1393</v>
      </c>
      <c r="Q306" s="1" t="s">
        <v>1407</v>
      </c>
      <c r="R306" s="2"/>
      <c r="S306" s="1" t="s">
        <v>1395</v>
      </c>
      <c r="T306" s="1">
        <v>35</v>
      </c>
    </row>
    <row r="307" spans="1:20" x14ac:dyDescent="0.25">
      <c r="A307" s="1" t="s">
        <v>1408</v>
      </c>
      <c r="B307" s="1" t="s">
        <v>564</v>
      </c>
      <c r="C307" s="1" t="s">
        <v>1332</v>
      </c>
      <c r="D307" s="1" t="s">
        <v>1333</v>
      </c>
      <c r="E307" s="1" t="s">
        <v>1387</v>
      </c>
      <c r="F307" s="1" t="s">
        <v>1388</v>
      </c>
      <c r="G307" s="1" t="s">
        <v>1388</v>
      </c>
      <c r="H307" s="1" t="s">
        <v>569</v>
      </c>
      <c r="I307" s="1" t="s">
        <v>1389</v>
      </c>
      <c r="J307" s="1" t="s">
        <v>1390</v>
      </c>
      <c r="K307" s="1" t="s">
        <v>1115</v>
      </c>
      <c r="L307" s="1" t="s">
        <v>1116</v>
      </c>
      <c r="M307" s="1" t="s">
        <v>1391</v>
      </c>
      <c r="N307" s="1" t="s">
        <v>1392</v>
      </c>
      <c r="O307">
        <v>7000</v>
      </c>
      <c r="P307" s="1" t="s">
        <v>1393</v>
      </c>
      <c r="Q307" s="1" t="s">
        <v>1409</v>
      </c>
      <c r="R307" s="2"/>
      <c r="S307" s="1" t="s">
        <v>1395</v>
      </c>
      <c r="T307" s="1">
        <v>35</v>
      </c>
    </row>
    <row r="308" spans="1:20" x14ac:dyDescent="0.25">
      <c r="A308" s="1" t="s">
        <v>1410</v>
      </c>
      <c r="B308" s="1" t="s">
        <v>564</v>
      </c>
      <c r="C308" s="1" t="s">
        <v>1332</v>
      </c>
      <c r="D308" s="1" t="s">
        <v>1333</v>
      </c>
      <c r="E308" s="1" t="s">
        <v>1387</v>
      </c>
      <c r="F308" s="1" t="s">
        <v>1388</v>
      </c>
      <c r="G308" s="1" t="s">
        <v>1388</v>
      </c>
      <c r="H308" s="1" t="s">
        <v>569</v>
      </c>
      <c r="I308" s="1" t="s">
        <v>1389</v>
      </c>
      <c r="J308" s="1" t="s">
        <v>1390</v>
      </c>
      <c r="K308" s="1" t="s">
        <v>1115</v>
      </c>
      <c r="L308" s="1" t="s">
        <v>1116</v>
      </c>
      <c r="M308" s="1" t="s">
        <v>1391</v>
      </c>
      <c r="N308" s="1" t="s">
        <v>1392</v>
      </c>
      <c r="O308">
        <v>8000</v>
      </c>
      <c r="P308" s="1" t="s">
        <v>1393</v>
      </c>
      <c r="Q308" s="1" t="s">
        <v>1411</v>
      </c>
      <c r="R308" s="2"/>
      <c r="S308" s="1" t="s">
        <v>1395</v>
      </c>
      <c r="T308" s="1">
        <v>35</v>
      </c>
    </row>
    <row r="309" spans="1:20" x14ac:dyDescent="0.25">
      <c r="A309" s="1" t="s">
        <v>1412</v>
      </c>
      <c r="B309" s="1" t="s">
        <v>564</v>
      </c>
      <c r="C309" s="1" t="s">
        <v>1332</v>
      </c>
      <c r="D309" s="1" t="s">
        <v>1333</v>
      </c>
      <c r="E309" s="1" t="s">
        <v>1387</v>
      </c>
      <c r="F309" s="1" t="s">
        <v>1388</v>
      </c>
      <c r="G309" s="1" t="s">
        <v>1388</v>
      </c>
      <c r="H309" s="1" t="s">
        <v>569</v>
      </c>
      <c r="I309" s="1" t="s">
        <v>1389</v>
      </c>
      <c r="J309" s="1" t="s">
        <v>1390</v>
      </c>
      <c r="K309" s="1" t="s">
        <v>1115</v>
      </c>
      <c r="L309" s="1" t="s">
        <v>1116</v>
      </c>
      <c r="M309" s="1" t="s">
        <v>1413</v>
      </c>
      <c r="N309" s="1" t="s">
        <v>1414</v>
      </c>
      <c r="O309">
        <v>1000</v>
      </c>
      <c r="P309" s="1" t="s">
        <v>1393</v>
      </c>
      <c r="Q309" s="1" t="s">
        <v>1415</v>
      </c>
      <c r="R309" s="2"/>
      <c r="S309" s="1" t="s">
        <v>1416</v>
      </c>
      <c r="T309" s="1">
        <v>20</v>
      </c>
    </row>
    <row r="310" spans="1:20" x14ac:dyDescent="0.25">
      <c r="A310" s="1" t="s">
        <v>1417</v>
      </c>
      <c r="B310" s="1" t="s">
        <v>564</v>
      </c>
      <c r="C310" s="1" t="s">
        <v>1332</v>
      </c>
      <c r="D310" s="1" t="s">
        <v>1333</v>
      </c>
      <c r="E310" s="1" t="s">
        <v>1387</v>
      </c>
      <c r="F310" s="1" t="s">
        <v>1388</v>
      </c>
      <c r="G310" s="1" t="s">
        <v>1388</v>
      </c>
      <c r="H310" s="1" t="s">
        <v>569</v>
      </c>
      <c r="I310" s="1" t="s">
        <v>1389</v>
      </c>
      <c r="J310" s="1" t="s">
        <v>1390</v>
      </c>
      <c r="K310" s="1" t="s">
        <v>1115</v>
      </c>
      <c r="L310" s="1" t="s">
        <v>1116</v>
      </c>
      <c r="M310" s="1" t="s">
        <v>1413</v>
      </c>
      <c r="N310" s="1" t="s">
        <v>1414</v>
      </c>
      <c r="O310">
        <v>1500</v>
      </c>
      <c r="P310" s="1" t="s">
        <v>1393</v>
      </c>
      <c r="Q310" s="1" t="s">
        <v>1418</v>
      </c>
      <c r="R310" s="2"/>
      <c r="S310" s="1" t="s">
        <v>1416</v>
      </c>
      <c r="T310" s="1">
        <v>20</v>
      </c>
    </row>
    <row r="311" spans="1:20" x14ac:dyDescent="0.25">
      <c r="A311" s="1" t="s">
        <v>1419</v>
      </c>
      <c r="B311" s="1" t="s">
        <v>564</v>
      </c>
      <c r="C311" s="1" t="s">
        <v>1332</v>
      </c>
      <c r="D311" s="1" t="s">
        <v>1333</v>
      </c>
      <c r="E311" s="1" t="s">
        <v>1387</v>
      </c>
      <c r="F311" s="1" t="s">
        <v>1388</v>
      </c>
      <c r="G311" s="1" t="s">
        <v>1388</v>
      </c>
      <c r="H311" s="1" t="s">
        <v>569</v>
      </c>
      <c r="I311" s="1" t="s">
        <v>1389</v>
      </c>
      <c r="J311" s="1" t="s">
        <v>1390</v>
      </c>
      <c r="K311" s="1" t="s">
        <v>1115</v>
      </c>
      <c r="L311" s="1" t="s">
        <v>1116</v>
      </c>
      <c r="M311" s="1" t="s">
        <v>1413</v>
      </c>
      <c r="N311" s="1" t="s">
        <v>1414</v>
      </c>
      <c r="O311">
        <v>2000</v>
      </c>
      <c r="P311" s="1" t="s">
        <v>1393</v>
      </c>
      <c r="Q311" s="1" t="s">
        <v>1420</v>
      </c>
      <c r="R311" s="2"/>
      <c r="S311" s="1" t="s">
        <v>1416</v>
      </c>
      <c r="T311" s="1">
        <v>20</v>
      </c>
    </row>
    <row r="312" spans="1:20" x14ac:dyDescent="0.25">
      <c r="A312" s="1" t="s">
        <v>1421</v>
      </c>
      <c r="B312" s="1" t="s">
        <v>564</v>
      </c>
      <c r="C312" s="1" t="s">
        <v>1332</v>
      </c>
      <c r="D312" s="1" t="s">
        <v>1333</v>
      </c>
      <c r="E312" s="1" t="s">
        <v>1387</v>
      </c>
      <c r="F312" s="1" t="s">
        <v>1388</v>
      </c>
      <c r="G312" s="1" t="s">
        <v>1388</v>
      </c>
      <c r="H312" s="1" t="s">
        <v>569</v>
      </c>
      <c r="I312" s="1" t="s">
        <v>1389</v>
      </c>
      <c r="J312" s="1" t="s">
        <v>1390</v>
      </c>
      <c r="K312" s="1" t="s">
        <v>1115</v>
      </c>
      <c r="L312" s="1" t="s">
        <v>1116</v>
      </c>
      <c r="M312" s="1" t="s">
        <v>1413</v>
      </c>
      <c r="N312" s="1" t="s">
        <v>1414</v>
      </c>
      <c r="O312">
        <v>3000</v>
      </c>
      <c r="P312" s="1" t="s">
        <v>1393</v>
      </c>
      <c r="Q312" s="1" t="s">
        <v>1422</v>
      </c>
      <c r="R312" s="2"/>
      <c r="S312" s="1" t="s">
        <v>1416</v>
      </c>
      <c r="T312" s="1">
        <v>20</v>
      </c>
    </row>
    <row r="313" spans="1:20" x14ac:dyDescent="0.25">
      <c r="A313" s="1" t="s">
        <v>1423</v>
      </c>
      <c r="B313" s="1" t="s">
        <v>564</v>
      </c>
      <c r="C313" s="1" t="s">
        <v>1332</v>
      </c>
      <c r="D313" s="1" t="s">
        <v>1333</v>
      </c>
      <c r="E313" s="1" t="s">
        <v>1387</v>
      </c>
      <c r="F313" s="1" t="s">
        <v>1388</v>
      </c>
      <c r="G313" s="1" t="s">
        <v>1388</v>
      </c>
      <c r="H313" s="1" t="s">
        <v>569</v>
      </c>
      <c r="I313" s="1" t="s">
        <v>1389</v>
      </c>
      <c r="J313" s="1" t="s">
        <v>1390</v>
      </c>
      <c r="K313" s="1" t="s">
        <v>1115</v>
      </c>
      <c r="L313" s="1" t="s">
        <v>1116</v>
      </c>
      <c r="M313" s="1" t="s">
        <v>1413</v>
      </c>
      <c r="N313" s="1" t="s">
        <v>1414</v>
      </c>
      <c r="O313">
        <v>4000</v>
      </c>
      <c r="P313" s="1" t="s">
        <v>1393</v>
      </c>
      <c r="Q313" s="1" t="s">
        <v>1424</v>
      </c>
      <c r="R313" s="2"/>
      <c r="S313" s="1" t="s">
        <v>1416</v>
      </c>
      <c r="T313" s="1">
        <v>20</v>
      </c>
    </row>
    <row r="314" spans="1:20" x14ac:dyDescent="0.25">
      <c r="A314" s="1" t="s">
        <v>1425</v>
      </c>
      <c r="B314" s="1" t="s">
        <v>564</v>
      </c>
      <c r="C314" s="1" t="s">
        <v>1332</v>
      </c>
      <c r="D314" s="1" t="s">
        <v>1333</v>
      </c>
      <c r="E314" s="1" t="s">
        <v>1387</v>
      </c>
      <c r="F314" s="1" t="s">
        <v>1388</v>
      </c>
      <c r="G314" s="1" t="s">
        <v>1388</v>
      </c>
      <c r="H314" s="1" t="s">
        <v>569</v>
      </c>
      <c r="I314" s="1" t="s">
        <v>1389</v>
      </c>
      <c r="J314" s="1" t="s">
        <v>1390</v>
      </c>
      <c r="K314" s="1" t="s">
        <v>1115</v>
      </c>
      <c r="L314" s="1" t="s">
        <v>1116</v>
      </c>
      <c r="M314" s="1" t="s">
        <v>1413</v>
      </c>
      <c r="N314" s="1" t="s">
        <v>1414</v>
      </c>
      <c r="O314">
        <v>500</v>
      </c>
      <c r="P314" s="1" t="s">
        <v>1393</v>
      </c>
      <c r="Q314" s="1" t="s">
        <v>1426</v>
      </c>
      <c r="R314" s="2"/>
      <c r="S314" s="1" t="s">
        <v>1416</v>
      </c>
      <c r="T314" s="1">
        <v>20</v>
      </c>
    </row>
    <row r="315" spans="1:20" x14ac:dyDescent="0.25">
      <c r="A315" s="1" t="s">
        <v>1427</v>
      </c>
      <c r="B315" s="1" t="s">
        <v>564</v>
      </c>
      <c r="C315" s="1" t="s">
        <v>1332</v>
      </c>
      <c r="D315" s="1" t="s">
        <v>1333</v>
      </c>
      <c r="E315" s="1" t="s">
        <v>1387</v>
      </c>
      <c r="F315" s="1" t="s">
        <v>1388</v>
      </c>
      <c r="G315" s="1" t="s">
        <v>1388</v>
      </c>
      <c r="H315" s="1" t="s">
        <v>569</v>
      </c>
      <c r="I315" s="1" t="s">
        <v>1389</v>
      </c>
      <c r="J315" s="1" t="s">
        <v>1390</v>
      </c>
      <c r="K315" s="1" t="s">
        <v>1115</v>
      </c>
      <c r="L315" s="1" t="s">
        <v>1116</v>
      </c>
      <c r="M315" s="1" t="s">
        <v>1107</v>
      </c>
      <c r="N315" s="1" t="s">
        <v>1108</v>
      </c>
      <c r="O315">
        <v>1000</v>
      </c>
      <c r="P315" s="1" t="s">
        <v>1393</v>
      </c>
      <c r="Q315" s="1" t="s">
        <v>1428</v>
      </c>
      <c r="R315" s="2"/>
      <c r="S315" s="1" t="s">
        <v>1429</v>
      </c>
      <c r="T315" s="1">
        <v>15</v>
      </c>
    </row>
    <row r="316" spans="1:20" x14ac:dyDescent="0.25">
      <c r="A316" s="1" t="s">
        <v>1430</v>
      </c>
      <c r="B316" s="1" t="s">
        <v>564</v>
      </c>
      <c r="C316" s="1" t="s">
        <v>1332</v>
      </c>
      <c r="D316" s="1" t="s">
        <v>1333</v>
      </c>
      <c r="E316" s="1" t="s">
        <v>1387</v>
      </c>
      <c r="F316" s="1" t="s">
        <v>1388</v>
      </c>
      <c r="G316" s="1" t="s">
        <v>1388</v>
      </c>
      <c r="H316" s="1" t="s">
        <v>569</v>
      </c>
      <c r="I316" s="1" t="s">
        <v>1389</v>
      </c>
      <c r="J316" s="1" t="s">
        <v>1390</v>
      </c>
      <c r="K316" s="1" t="s">
        <v>1115</v>
      </c>
      <c r="L316" s="1" t="s">
        <v>1116</v>
      </c>
      <c r="M316" s="1" t="s">
        <v>1107</v>
      </c>
      <c r="N316" s="1" t="s">
        <v>1108</v>
      </c>
      <c r="O316">
        <v>10000</v>
      </c>
      <c r="P316" s="1" t="s">
        <v>1393</v>
      </c>
      <c r="Q316" s="1" t="s">
        <v>1431</v>
      </c>
      <c r="R316" s="2"/>
      <c r="S316" s="1" t="s">
        <v>1429</v>
      </c>
      <c r="T316" s="1">
        <v>15</v>
      </c>
    </row>
    <row r="317" spans="1:20" x14ac:dyDescent="0.25">
      <c r="A317" s="1" t="s">
        <v>1432</v>
      </c>
      <c r="B317" s="1" t="s">
        <v>564</v>
      </c>
      <c r="C317" s="1" t="s">
        <v>1332</v>
      </c>
      <c r="D317" s="1" t="s">
        <v>1333</v>
      </c>
      <c r="E317" s="1" t="s">
        <v>1387</v>
      </c>
      <c r="F317" s="1" t="s">
        <v>1388</v>
      </c>
      <c r="G317" s="1" t="s">
        <v>1388</v>
      </c>
      <c r="H317" s="1" t="s">
        <v>569</v>
      </c>
      <c r="I317" s="1" t="s">
        <v>1389</v>
      </c>
      <c r="J317" s="1" t="s">
        <v>1390</v>
      </c>
      <c r="K317" s="1" t="s">
        <v>1115</v>
      </c>
      <c r="L317" s="1" t="s">
        <v>1116</v>
      </c>
      <c r="M317" s="1" t="s">
        <v>1107</v>
      </c>
      <c r="N317" s="1" t="s">
        <v>1108</v>
      </c>
      <c r="O317">
        <v>2000</v>
      </c>
      <c r="P317" s="1" t="s">
        <v>1393</v>
      </c>
      <c r="Q317" s="1" t="s">
        <v>1433</v>
      </c>
      <c r="R317" s="2"/>
      <c r="S317" s="1" t="s">
        <v>1429</v>
      </c>
      <c r="T317" s="1">
        <v>15</v>
      </c>
    </row>
    <row r="318" spans="1:20" x14ac:dyDescent="0.25">
      <c r="A318" s="1" t="s">
        <v>1434</v>
      </c>
      <c r="B318" s="1" t="s">
        <v>564</v>
      </c>
      <c r="C318" s="1" t="s">
        <v>1332</v>
      </c>
      <c r="D318" s="1" t="s">
        <v>1333</v>
      </c>
      <c r="E318" s="1" t="s">
        <v>1387</v>
      </c>
      <c r="F318" s="1" t="s">
        <v>1388</v>
      </c>
      <c r="G318" s="1" t="s">
        <v>1388</v>
      </c>
      <c r="H318" s="1" t="s">
        <v>569</v>
      </c>
      <c r="I318" s="1" t="s">
        <v>1389</v>
      </c>
      <c r="J318" s="1" t="s">
        <v>1390</v>
      </c>
      <c r="K318" s="1" t="s">
        <v>1115</v>
      </c>
      <c r="L318" s="1" t="s">
        <v>1116</v>
      </c>
      <c r="M318" s="1" t="s">
        <v>1107</v>
      </c>
      <c r="N318" s="1" t="s">
        <v>1108</v>
      </c>
      <c r="O318">
        <v>4000</v>
      </c>
      <c r="P318" s="1" t="s">
        <v>1393</v>
      </c>
      <c r="Q318" s="1" t="s">
        <v>1435</v>
      </c>
      <c r="R318" s="2"/>
      <c r="S318" s="1" t="s">
        <v>1429</v>
      </c>
      <c r="T318" s="1">
        <v>15</v>
      </c>
    </row>
    <row r="319" spans="1:20" x14ac:dyDescent="0.25">
      <c r="A319" s="1" t="s">
        <v>1436</v>
      </c>
      <c r="B319" s="1" t="s">
        <v>564</v>
      </c>
      <c r="C319" s="1" t="s">
        <v>1332</v>
      </c>
      <c r="D319" s="1" t="s">
        <v>1333</v>
      </c>
      <c r="E319" s="1" t="s">
        <v>1387</v>
      </c>
      <c r="F319" s="1" t="s">
        <v>1388</v>
      </c>
      <c r="G319" s="1" t="s">
        <v>1388</v>
      </c>
      <c r="H319" s="1" t="s">
        <v>569</v>
      </c>
      <c r="I319" s="1" t="s">
        <v>1389</v>
      </c>
      <c r="J319" s="1" t="s">
        <v>1390</v>
      </c>
      <c r="K319" s="1" t="s">
        <v>1115</v>
      </c>
      <c r="L319" s="1" t="s">
        <v>1116</v>
      </c>
      <c r="M319" s="1" t="s">
        <v>1107</v>
      </c>
      <c r="N319" s="1" t="s">
        <v>1108</v>
      </c>
      <c r="O319">
        <v>500</v>
      </c>
      <c r="P319" s="1" t="s">
        <v>1393</v>
      </c>
      <c r="Q319" s="1" t="s">
        <v>1437</v>
      </c>
      <c r="R319" s="2"/>
      <c r="S319" s="1" t="s">
        <v>1429</v>
      </c>
      <c r="T319" s="1">
        <v>15</v>
      </c>
    </row>
    <row r="320" spans="1:20" x14ac:dyDescent="0.25">
      <c r="A320" s="1" t="s">
        <v>1438</v>
      </c>
      <c r="B320" s="1" t="s">
        <v>564</v>
      </c>
      <c r="C320" s="1" t="s">
        <v>1332</v>
      </c>
      <c r="D320" s="1" t="s">
        <v>1333</v>
      </c>
      <c r="E320" s="1" t="s">
        <v>1387</v>
      </c>
      <c r="F320" s="1" t="s">
        <v>1388</v>
      </c>
      <c r="G320" s="1" t="s">
        <v>1388</v>
      </c>
      <c r="H320" s="1" t="s">
        <v>569</v>
      </c>
      <c r="I320" s="1" t="s">
        <v>1389</v>
      </c>
      <c r="J320" s="1" t="s">
        <v>1390</v>
      </c>
      <c r="K320" s="1" t="s">
        <v>1115</v>
      </c>
      <c r="L320" s="1" t="s">
        <v>1116</v>
      </c>
      <c r="M320" s="1" t="s">
        <v>1107</v>
      </c>
      <c r="N320" s="1" t="s">
        <v>1108</v>
      </c>
      <c r="O320">
        <v>6000</v>
      </c>
      <c r="P320" s="1" t="s">
        <v>1393</v>
      </c>
      <c r="Q320" s="1" t="s">
        <v>1439</v>
      </c>
      <c r="R320" s="2"/>
      <c r="S320" s="1" t="s">
        <v>1429</v>
      </c>
      <c r="T320" s="1">
        <v>15</v>
      </c>
    </row>
    <row r="321" spans="1:20" x14ac:dyDescent="0.25">
      <c r="A321" s="1" t="s">
        <v>1440</v>
      </c>
      <c r="B321" s="1" t="s">
        <v>564</v>
      </c>
      <c r="C321" s="1" t="s">
        <v>1332</v>
      </c>
      <c r="D321" s="1" t="s">
        <v>1333</v>
      </c>
      <c r="E321" s="1" t="s">
        <v>1387</v>
      </c>
      <c r="F321" s="1" t="s">
        <v>1388</v>
      </c>
      <c r="G321" s="1" t="s">
        <v>1388</v>
      </c>
      <c r="H321" s="1" t="s">
        <v>569</v>
      </c>
      <c r="I321" s="1" t="s">
        <v>1389</v>
      </c>
      <c r="J321" s="1" t="s">
        <v>1390</v>
      </c>
      <c r="K321" s="1" t="s">
        <v>1115</v>
      </c>
      <c r="L321" s="1" t="s">
        <v>1116</v>
      </c>
      <c r="M321" s="1" t="s">
        <v>1107</v>
      </c>
      <c r="N321" s="1" t="s">
        <v>1108</v>
      </c>
      <c r="O321">
        <v>8000</v>
      </c>
      <c r="P321" s="1" t="s">
        <v>1393</v>
      </c>
      <c r="Q321" s="1" t="s">
        <v>1441</v>
      </c>
      <c r="R321" s="2"/>
      <c r="S321" s="1" t="s">
        <v>1429</v>
      </c>
      <c r="T321" s="1">
        <v>15</v>
      </c>
    </row>
    <row r="322" spans="1:20" x14ac:dyDescent="0.25">
      <c r="A322" s="1" t="s">
        <v>1442</v>
      </c>
      <c r="B322" s="1" t="s">
        <v>564</v>
      </c>
      <c r="C322" s="1" t="s">
        <v>1332</v>
      </c>
      <c r="D322" s="1" t="s">
        <v>1333</v>
      </c>
      <c r="E322" s="1" t="s">
        <v>1387</v>
      </c>
      <c r="F322" s="1" t="s">
        <v>1388</v>
      </c>
      <c r="G322" s="1" t="s">
        <v>1388</v>
      </c>
      <c r="H322" s="1" t="s">
        <v>569</v>
      </c>
      <c r="I322" s="1" t="s">
        <v>1389</v>
      </c>
      <c r="J322" s="1" t="s">
        <v>1390</v>
      </c>
      <c r="K322" s="1" t="s">
        <v>1115</v>
      </c>
      <c r="L322" s="1" t="s">
        <v>1116</v>
      </c>
      <c r="M322" s="1" t="s">
        <v>1443</v>
      </c>
      <c r="N322" s="1" t="s">
        <v>1444</v>
      </c>
      <c r="O322">
        <v>10000</v>
      </c>
      <c r="P322" s="1" t="s">
        <v>1393</v>
      </c>
      <c r="Q322" s="1" t="s">
        <v>1445</v>
      </c>
      <c r="R322" s="2"/>
      <c r="S322" s="1" t="s">
        <v>1446</v>
      </c>
      <c r="T322" s="1">
        <v>25</v>
      </c>
    </row>
    <row r="323" spans="1:20" x14ac:dyDescent="0.25">
      <c r="A323" s="1" t="s">
        <v>1447</v>
      </c>
      <c r="B323" s="1" t="s">
        <v>564</v>
      </c>
      <c r="C323" s="1" t="s">
        <v>1332</v>
      </c>
      <c r="D323" s="1" t="s">
        <v>1333</v>
      </c>
      <c r="E323" s="1" t="s">
        <v>1387</v>
      </c>
      <c r="F323" s="1" t="s">
        <v>1388</v>
      </c>
      <c r="G323" s="1" t="s">
        <v>1388</v>
      </c>
      <c r="H323" s="1" t="s">
        <v>569</v>
      </c>
      <c r="I323" s="1" t="s">
        <v>1389</v>
      </c>
      <c r="J323" s="1" t="s">
        <v>1390</v>
      </c>
      <c r="K323" s="1" t="s">
        <v>1115</v>
      </c>
      <c r="L323" s="1" t="s">
        <v>1116</v>
      </c>
      <c r="M323" s="1" t="s">
        <v>1443</v>
      </c>
      <c r="N323" s="1" t="s">
        <v>1444</v>
      </c>
      <c r="O323">
        <v>15000</v>
      </c>
      <c r="P323" s="1" t="s">
        <v>1393</v>
      </c>
      <c r="Q323" s="1" t="s">
        <v>1448</v>
      </c>
      <c r="R323" s="2"/>
      <c r="S323" s="1" t="s">
        <v>1446</v>
      </c>
      <c r="T323" s="1">
        <v>25</v>
      </c>
    </row>
    <row r="324" spans="1:20" x14ac:dyDescent="0.25">
      <c r="A324" s="1" t="s">
        <v>1449</v>
      </c>
      <c r="B324" s="1" t="s">
        <v>564</v>
      </c>
      <c r="C324" s="1" t="s">
        <v>1332</v>
      </c>
      <c r="D324" s="1" t="s">
        <v>1333</v>
      </c>
      <c r="E324" s="1" t="s">
        <v>1387</v>
      </c>
      <c r="F324" s="1" t="s">
        <v>1388</v>
      </c>
      <c r="G324" s="1" t="s">
        <v>1388</v>
      </c>
      <c r="H324" s="1" t="s">
        <v>569</v>
      </c>
      <c r="I324" s="1" t="s">
        <v>1389</v>
      </c>
      <c r="J324" s="1" t="s">
        <v>1390</v>
      </c>
      <c r="K324" s="1" t="s">
        <v>1115</v>
      </c>
      <c r="L324" s="1" t="s">
        <v>1116</v>
      </c>
      <c r="M324" s="1" t="s">
        <v>1443</v>
      </c>
      <c r="N324" s="1" t="s">
        <v>1444</v>
      </c>
      <c r="O324">
        <v>20000</v>
      </c>
      <c r="P324" s="1" t="s">
        <v>1393</v>
      </c>
      <c r="Q324" s="1" t="s">
        <v>1450</v>
      </c>
      <c r="R324" s="2"/>
      <c r="S324" s="1" t="s">
        <v>1446</v>
      </c>
      <c r="T324" s="1">
        <v>25</v>
      </c>
    </row>
    <row r="325" spans="1:20" x14ac:dyDescent="0.25">
      <c r="A325" s="1" t="s">
        <v>1451</v>
      </c>
      <c r="B325" s="1" t="s">
        <v>564</v>
      </c>
      <c r="C325" s="1" t="s">
        <v>1332</v>
      </c>
      <c r="D325" s="1" t="s">
        <v>1333</v>
      </c>
      <c r="E325" s="1" t="s">
        <v>1387</v>
      </c>
      <c r="F325" s="1" t="s">
        <v>1388</v>
      </c>
      <c r="G325" s="1" t="s">
        <v>1388</v>
      </c>
      <c r="H325" s="1" t="s">
        <v>569</v>
      </c>
      <c r="I325" s="1" t="s">
        <v>1389</v>
      </c>
      <c r="J325" s="1" t="s">
        <v>1390</v>
      </c>
      <c r="K325" s="1" t="s">
        <v>1115</v>
      </c>
      <c r="L325" s="1" t="s">
        <v>1116</v>
      </c>
      <c r="M325" s="1" t="s">
        <v>1443</v>
      </c>
      <c r="N325" s="1" t="s">
        <v>1444</v>
      </c>
      <c r="O325">
        <v>25000</v>
      </c>
      <c r="P325" s="1" t="s">
        <v>1393</v>
      </c>
      <c r="Q325" s="1" t="s">
        <v>1452</v>
      </c>
      <c r="R325" s="2"/>
      <c r="S325" s="1" t="s">
        <v>1446</v>
      </c>
      <c r="T325" s="1">
        <v>25</v>
      </c>
    </row>
    <row r="326" spans="1:20" x14ac:dyDescent="0.25">
      <c r="A326" s="1" t="s">
        <v>1453</v>
      </c>
      <c r="B326" s="1" t="s">
        <v>564</v>
      </c>
      <c r="C326" s="1" t="s">
        <v>1332</v>
      </c>
      <c r="D326" s="1" t="s">
        <v>1333</v>
      </c>
      <c r="E326" s="1" t="s">
        <v>1387</v>
      </c>
      <c r="F326" s="1" t="s">
        <v>1388</v>
      </c>
      <c r="G326" s="1" t="s">
        <v>1388</v>
      </c>
      <c r="H326" s="1" t="s">
        <v>569</v>
      </c>
      <c r="I326" s="1" t="s">
        <v>1389</v>
      </c>
      <c r="J326" s="1" t="s">
        <v>1390</v>
      </c>
      <c r="K326" s="1" t="s">
        <v>1115</v>
      </c>
      <c r="L326" s="1" t="s">
        <v>1116</v>
      </c>
      <c r="M326" s="1" t="s">
        <v>1443</v>
      </c>
      <c r="N326" s="1" t="s">
        <v>1444</v>
      </c>
      <c r="O326">
        <v>3000</v>
      </c>
      <c r="P326" s="1" t="s">
        <v>1393</v>
      </c>
      <c r="Q326" s="1" t="s">
        <v>1454</v>
      </c>
      <c r="R326" s="2"/>
      <c r="S326" s="1" t="s">
        <v>1446</v>
      </c>
      <c r="T326" s="1">
        <v>25</v>
      </c>
    </row>
    <row r="327" spans="1:20" x14ac:dyDescent="0.25">
      <c r="A327" s="1" t="s">
        <v>1455</v>
      </c>
      <c r="B327" s="1" t="s">
        <v>564</v>
      </c>
      <c r="C327" s="1" t="s">
        <v>1332</v>
      </c>
      <c r="D327" s="1" t="s">
        <v>1333</v>
      </c>
      <c r="E327" s="1" t="s">
        <v>1387</v>
      </c>
      <c r="F327" s="1" t="s">
        <v>1388</v>
      </c>
      <c r="G327" s="1" t="s">
        <v>1388</v>
      </c>
      <c r="H327" s="1" t="s">
        <v>569</v>
      </c>
      <c r="I327" s="1" t="s">
        <v>1389</v>
      </c>
      <c r="J327" s="1" t="s">
        <v>1390</v>
      </c>
      <c r="K327" s="1" t="s">
        <v>1115</v>
      </c>
      <c r="L327" s="1" t="s">
        <v>1116</v>
      </c>
      <c r="M327" s="1" t="s">
        <v>1443</v>
      </c>
      <c r="N327" s="1" t="s">
        <v>1444</v>
      </c>
      <c r="O327">
        <v>30000</v>
      </c>
      <c r="P327" s="1" t="s">
        <v>1393</v>
      </c>
      <c r="Q327" s="1" t="s">
        <v>1456</v>
      </c>
      <c r="R327" s="2"/>
      <c r="S327" s="1" t="s">
        <v>1446</v>
      </c>
      <c r="T327" s="1">
        <v>25</v>
      </c>
    </row>
    <row r="328" spans="1:20" x14ac:dyDescent="0.25">
      <c r="A328" s="1" t="s">
        <v>1457</v>
      </c>
      <c r="B328" s="1" t="s">
        <v>564</v>
      </c>
      <c r="C328" s="1" t="s">
        <v>1332</v>
      </c>
      <c r="D328" s="1" t="s">
        <v>1333</v>
      </c>
      <c r="E328" s="1" t="s">
        <v>1387</v>
      </c>
      <c r="F328" s="1" t="s">
        <v>1388</v>
      </c>
      <c r="G328" s="1" t="s">
        <v>1388</v>
      </c>
      <c r="H328" s="1" t="s">
        <v>569</v>
      </c>
      <c r="I328" s="1" t="s">
        <v>1389</v>
      </c>
      <c r="J328" s="1" t="s">
        <v>1390</v>
      </c>
      <c r="K328" s="1" t="s">
        <v>1115</v>
      </c>
      <c r="L328" s="1" t="s">
        <v>1116</v>
      </c>
      <c r="M328" s="1" t="s">
        <v>1443</v>
      </c>
      <c r="N328" s="1" t="s">
        <v>1444</v>
      </c>
      <c r="O328">
        <v>40000</v>
      </c>
      <c r="P328" s="1" t="s">
        <v>1393</v>
      </c>
      <c r="Q328" s="1" t="s">
        <v>1458</v>
      </c>
      <c r="R328" s="2"/>
      <c r="S328" s="1" t="s">
        <v>1446</v>
      </c>
      <c r="T328" s="1">
        <v>25</v>
      </c>
    </row>
    <row r="329" spans="1:20" x14ac:dyDescent="0.25">
      <c r="A329" s="1" t="s">
        <v>1459</v>
      </c>
      <c r="B329" s="1" t="s">
        <v>564</v>
      </c>
      <c r="C329" s="1" t="s">
        <v>1332</v>
      </c>
      <c r="D329" s="1" t="s">
        <v>1333</v>
      </c>
      <c r="E329" s="1" t="s">
        <v>1387</v>
      </c>
      <c r="F329" s="1" t="s">
        <v>1388</v>
      </c>
      <c r="G329" s="1" t="s">
        <v>1388</v>
      </c>
      <c r="H329" s="1" t="s">
        <v>569</v>
      </c>
      <c r="I329" s="1" t="s">
        <v>1389</v>
      </c>
      <c r="J329" s="1" t="s">
        <v>1390</v>
      </c>
      <c r="K329" s="1" t="s">
        <v>1115</v>
      </c>
      <c r="L329" s="1" t="s">
        <v>1116</v>
      </c>
      <c r="M329" s="1" t="s">
        <v>1443</v>
      </c>
      <c r="N329" s="1" t="s">
        <v>1444</v>
      </c>
      <c r="O329">
        <v>50000</v>
      </c>
      <c r="P329" s="1" t="s">
        <v>1393</v>
      </c>
      <c r="Q329" s="1" t="s">
        <v>1460</v>
      </c>
      <c r="R329" s="2"/>
      <c r="S329" s="1" t="s">
        <v>1446</v>
      </c>
      <c r="T329" s="1">
        <v>25</v>
      </c>
    </row>
    <row r="330" spans="1:20" x14ac:dyDescent="0.25">
      <c r="A330" s="1" t="s">
        <v>1461</v>
      </c>
      <c r="B330" s="1" t="s">
        <v>564</v>
      </c>
      <c r="C330" s="1" t="s">
        <v>1332</v>
      </c>
      <c r="D330" s="1" t="s">
        <v>1333</v>
      </c>
      <c r="E330" s="1" t="s">
        <v>1387</v>
      </c>
      <c r="F330" s="1" t="s">
        <v>1388</v>
      </c>
      <c r="G330" s="1" t="s">
        <v>1388</v>
      </c>
      <c r="H330" s="1" t="s">
        <v>569</v>
      </c>
      <c r="I330" s="1" t="s">
        <v>1389</v>
      </c>
      <c r="J330" s="1" t="s">
        <v>1390</v>
      </c>
      <c r="K330" s="1" t="s">
        <v>1115</v>
      </c>
      <c r="L330" s="1" t="s">
        <v>1116</v>
      </c>
      <c r="M330" s="1" t="s">
        <v>1443</v>
      </c>
      <c r="N330" s="1" t="s">
        <v>1444</v>
      </c>
      <c r="O330">
        <v>6000</v>
      </c>
      <c r="P330" s="1" t="s">
        <v>1393</v>
      </c>
      <c r="Q330" s="1" t="s">
        <v>1462</v>
      </c>
      <c r="R330" s="2"/>
      <c r="S330" s="1" t="s">
        <v>1446</v>
      </c>
      <c r="T330" s="1">
        <v>25</v>
      </c>
    </row>
    <row r="331" spans="1:20" x14ac:dyDescent="0.25">
      <c r="A331" s="1" t="s">
        <v>1463</v>
      </c>
      <c r="B331" s="1" t="s">
        <v>564</v>
      </c>
      <c r="C331" s="1" t="s">
        <v>1332</v>
      </c>
      <c r="D331" s="1" t="s">
        <v>1333</v>
      </c>
      <c r="E331" s="1" t="s">
        <v>1387</v>
      </c>
      <c r="F331" s="1" t="s">
        <v>1388</v>
      </c>
      <c r="G331" s="1" t="s">
        <v>1388</v>
      </c>
      <c r="H331" s="1" t="s">
        <v>569</v>
      </c>
      <c r="I331" s="1" t="s">
        <v>1389</v>
      </c>
      <c r="J331" s="1" t="s">
        <v>1390</v>
      </c>
      <c r="K331" s="1" t="s">
        <v>1115</v>
      </c>
      <c r="L331" s="1" t="s">
        <v>1116</v>
      </c>
      <c r="M331" s="1" t="s">
        <v>1443</v>
      </c>
      <c r="N331" s="1" t="s">
        <v>1444</v>
      </c>
      <c r="O331">
        <v>60000</v>
      </c>
      <c r="P331" s="1" t="s">
        <v>1393</v>
      </c>
      <c r="Q331" s="1" t="s">
        <v>1464</v>
      </c>
      <c r="R331" s="2"/>
      <c r="S331" s="1" t="s">
        <v>1446</v>
      </c>
      <c r="T331" s="1">
        <v>25</v>
      </c>
    </row>
    <row r="332" spans="1:20" x14ac:dyDescent="0.25">
      <c r="A332" s="1" t="s">
        <v>1465</v>
      </c>
      <c r="B332" s="1" t="s">
        <v>564</v>
      </c>
      <c r="C332" s="1" t="s">
        <v>1332</v>
      </c>
      <c r="D332" s="1" t="s">
        <v>1333</v>
      </c>
      <c r="E332" s="1" t="s">
        <v>1387</v>
      </c>
      <c r="F332" s="1" t="s">
        <v>1388</v>
      </c>
      <c r="G332" s="1" t="s">
        <v>1388</v>
      </c>
      <c r="H332" s="1" t="s">
        <v>569</v>
      </c>
      <c r="I332" s="1" t="s">
        <v>1389</v>
      </c>
      <c r="J332" s="1" t="s">
        <v>1390</v>
      </c>
      <c r="K332" s="1" t="s">
        <v>1115</v>
      </c>
      <c r="L332" s="1" t="s">
        <v>1116</v>
      </c>
      <c r="M332" s="1" t="s">
        <v>1466</v>
      </c>
      <c r="N332" s="1" t="s">
        <v>1467</v>
      </c>
      <c r="O332">
        <v>1000</v>
      </c>
      <c r="P332" s="1" t="s">
        <v>1393</v>
      </c>
      <c r="Q332" s="1" t="s">
        <v>1468</v>
      </c>
      <c r="R332" s="2"/>
      <c r="S332" s="1" t="s">
        <v>1469</v>
      </c>
      <c r="T332" s="1">
        <v>24</v>
      </c>
    </row>
    <row r="333" spans="1:20" x14ac:dyDescent="0.25">
      <c r="A333" s="1" t="s">
        <v>1470</v>
      </c>
      <c r="B333" s="1" t="s">
        <v>564</v>
      </c>
      <c r="C333" s="1" t="s">
        <v>1332</v>
      </c>
      <c r="D333" s="1" t="s">
        <v>1333</v>
      </c>
      <c r="E333" s="1" t="s">
        <v>1387</v>
      </c>
      <c r="F333" s="1" t="s">
        <v>1388</v>
      </c>
      <c r="G333" s="1" t="s">
        <v>1388</v>
      </c>
      <c r="H333" s="1" t="s">
        <v>569</v>
      </c>
      <c r="I333" s="1" t="s">
        <v>1389</v>
      </c>
      <c r="J333" s="1" t="s">
        <v>1390</v>
      </c>
      <c r="K333" s="1" t="s">
        <v>1115</v>
      </c>
      <c r="L333" s="1" t="s">
        <v>1116</v>
      </c>
      <c r="M333" s="1" t="s">
        <v>1466</v>
      </c>
      <c r="N333" s="1" t="s">
        <v>1467</v>
      </c>
      <c r="O333">
        <v>10000</v>
      </c>
      <c r="P333" s="1" t="s">
        <v>1393</v>
      </c>
      <c r="Q333" s="1" t="s">
        <v>1471</v>
      </c>
      <c r="R333" s="2"/>
      <c r="S333" s="1" t="s">
        <v>1469</v>
      </c>
      <c r="T333" s="1">
        <v>24</v>
      </c>
    </row>
    <row r="334" spans="1:20" x14ac:dyDescent="0.25">
      <c r="A334" s="1" t="s">
        <v>1472</v>
      </c>
      <c r="B334" s="1" t="s">
        <v>564</v>
      </c>
      <c r="C334" s="1" t="s">
        <v>1332</v>
      </c>
      <c r="D334" s="1" t="s">
        <v>1333</v>
      </c>
      <c r="E334" s="1" t="s">
        <v>1387</v>
      </c>
      <c r="F334" s="1" t="s">
        <v>1388</v>
      </c>
      <c r="G334" s="1" t="s">
        <v>1388</v>
      </c>
      <c r="H334" s="1" t="s">
        <v>569</v>
      </c>
      <c r="I334" s="1" t="s">
        <v>1389</v>
      </c>
      <c r="J334" s="1" t="s">
        <v>1390</v>
      </c>
      <c r="K334" s="1" t="s">
        <v>1115</v>
      </c>
      <c r="L334" s="1" t="s">
        <v>1116</v>
      </c>
      <c r="M334" s="1" t="s">
        <v>1466</v>
      </c>
      <c r="N334" s="1" t="s">
        <v>1467</v>
      </c>
      <c r="O334">
        <v>12500</v>
      </c>
      <c r="P334" s="1" t="s">
        <v>1393</v>
      </c>
      <c r="Q334" s="1" t="s">
        <v>1473</v>
      </c>
      <c r="R334" s="2"/>
      <c r="S334" s="1" t="s">
        <v>1469</v>
      </c>
      <c r="T334" s="1">
        <v>24</v>
      </c>
    </row>
    <row r="335" spans="1:20" x14ac:dyDescent="0.25">
      <c r="A335" s="1" t="s">
        <v>1474</v>
      </c>
      <c r="B335" s="1" t="s">
        <v>564</v>
      </c>
      <c r="C335" s="1" t="s">
        <v>1332</v>
      </c>
      <c r="D335" s="1" t="s">
        <v>1333</v>
      </c>
      <c r="E335" s="1" t="s">
        <v>1387</v>
      </c>
      <c r="F335" s="1" t="s">
        <v>1388</v>
      </c>
      <c r="G335" s="1" t="s">
        <v>1388</v>
      </c>
      <c r="H335" s="1" t="s">
        <v>569</v>
      </c>
      <c r="I335" s="1" t="s">
        <v>1389</v>
      </c>
      <c r="J335" s="1" t="s">
        <v>1390</v>
      </c>
      <c r="K335" s="1" t="s">
        <v>1115</v>
      </c>
      <c r="L335" s="1" t="s">
        <v>1116</v>
      </c>
      <c r="M335" s="1" t="s">
        <v>1466</v>
      </c>
      <c r="N335" s="1" t="s">
        <v>1467</v>
      </c>
      <c r="O335">
        <v>1500</v>
      </c>
      <c r="P335" s="1" t="s">
        <v>1393</v>
      </c>
      <c r="Q335" s="1" t="s">
        <v>1475</v>
      </c>
      <c r="R335" s="2"/>
      <c r="S335" s="1" t="s">
        <v>1469</v>
      </c>
      <c r="T335" s="1">
        <v>24</v>
      </c>
    </row>
    <row r="336" spans="1:20" x14ac:dyDescent="0.25">
      <c r="A336" s="1" t="s">
        <v>1476</v>
      </c>
      <c r="B336" s="1" t="s">
        <v>564</v>
      </c>
      <c r="C336" s="1" t="s">
        <v>1332</v>
      </c>
      <c r="D336" s="1" t="s">
        <v>1333</v>
      </c>
      <c r="E336" s="1" t="s">
        <v>1387</v>
      </c>
      <c r="F336" s="1" t="s">
        <v>1388</v>
      </c>
      <c r="G336" s="1" t="s">
        <v>1388</v>
      </c>
      <c r="H336" s="1" t="s">
        <v>569</v>
      </c>
      <c r="I336" s="1" t="s">
        <v>1389</v>
      </c>
      <c r="J336" s="1" t="s">
        <v>1390</v>
      </c>
      <c r="K336" s="1" t="s">
        <v>1115</v>
      </c>
      <c r="L336" s="1" t="s">
        <v>1116</v>
      </c>
      <c r="M336" s="1" t="s">
        <v>1466</v>
      </c>
      <c r="N336" s="1" t="s">
        <v>1467</v>
      </c>
      <c r="O336">
        <v>15000</v>
      </c>
      <c r="P336" s="1" t="s">
        <v>1393</v>
      </c>
      <c r="Q336" s="1" t="s">
        <v>1477</v>
      </c>
      <c r="R336" s="2"/>
      <c r="S336" s="1" t="s">
        <v>1469</v>
      </c>
      <c r="T336" s="1">
        <v>24</v>
      </c>
    </row>
    <row r="337" spans="1:20" x14ac:dyDescent="0.25">
      <c r="A337" s="1" t="s">
        <v>1478</v>
      </c>
      <c r="B337" s="1" t="s">
        <v>564</v>
      </c>
      <c r="C337" s="1" t="s">
        <v>1332</v>
      </c>
      <c r="D337" s="1" t="s">
        <v>1333</v>
      </c>
      <c r="E337" s="1" t="s">
        <v>1387</v>
      </c>
      <c r="F337" s="1" t="s">
        <v>1388</v>
      </c>
      <c r="G337" s="1" t="s">
        <v>1388</v>
      </c>
      <c r="H337" s="1" t="s">
        <v>569</v>
      </c>
      <c r="I337" s="1" t="s">
        <v>1389</v>
      </c>
      <c r="J337" s="1" t="s">
        <v>1390</v>
      </c>
      <c r="K337" s="1" t="s">
        <v>1115</v>
      </c>
      <c r="L337" s="1" t="s">
        <v>1116</v>
      </c>
      <c r="M337" s="1" t="s">
        <v>1466</v>
      </c>
      <c r="N337" s="1" t="s">
        <v>1467</v>
      </c>
      <c r="O337">
        <v>2000</v>
      </c>
      <c r="P337" s="1" t="s">
        <v>1393</v>
      </c>
      <c r="Q337" s="1" t="s">
        <v>1479</v>
      </c>
      <c r="R337" s="2"/>
      <c r="S337" s="1" t="s">
        <v>1469</v>
      </c>
      <c r="T337" s="1">
        <v>24</v>
      </c>
    </row>
    <row r="338" spans="1:20" x14ac:dyDescent="0.25">
      <c r="A338" s="1" t="s">
        <v>1480</v>
      </c>
      <c r="B338" s="1" t="s">
        <v>564</v>
      </c>
      <c r="C338" s="1" t="s">
        <v>1332</v>
      </c>
      <c r="D338" s="1" t="s">
        <v>1333</v>
      </c>
      <c r="E338" s="1" t="s">
        <v>1387</v>
      </c>
      <c r="F338" s="1" t="s">
        <v>1388</v>
      </c>
      <c r="G338" s="1" t="s">
        <v>1388</v>
      </c>
      <c r="H338" s="1" t="s">
        <v>569</v>
      </c>
      <c r="I338" s="1" t="s">
        <v>1389</v>
      </c>
      <c r="J338" s="1" t="s">
        <v>1390</v>
      </c>
      <c r="K338" s="1" t="s">
        <v>1115</v>
      </c>
      <c r="L338" s="1" t="s">
        <v>1116</v>
      </c>
      <c r="M338" s="1" t="s">
        <v>1466</v>
      </c>
      <c r="N338" s="1" t="s">
        <v>1467</v>
      </c>
      <c r="O338">
        <v>3000</v>
      </c>
      <c r="P338" s="1" t="s">
        <v>1393</v>
      </c>
      <c r="Q338" s="1" t="s">
        <v>1481</v>
      </c>
      <c r="R338" s="2"/>
      <c r="S338" s="1" t="s">
        <v>1469</v>
      </c>
      <c r="T338" s="1">
        <v>24</v>
      </c>
    </row>
    <row r="339" spans="1:20" x14ac:dyDescent="0.25">
      <c r="A339" s="1" t="s">
        <v>1482</v>
      </c>
      <c r="B339" s="1" t="s">
        <v>564</v>
      </c>
      <c r="C339" s="1" t="s">
        <v>1332</v>
      </c>
      <c r="D339" s="1" t="s">
        <v>1333</v>
      </c>
      <c r="E339" s="1" t="s">
        <v>1387</v>
      </c>
      <c r="F339" s="1" t="s">
        <v>1388</v>
      </c>
      <c r="G339" s="1" t="s">
        <v>1388</v>
      </c>
      <c r="H339" s="1" t="s">
        <v>569</v>
      </c>
      <c r="I339" s="1" t="s">
        <v>1389</v>
      </c>
      <c r="J339" s="1" t="s">
        <v>1390</v>
      </c>
      <c r="K339" s="1" t="s">
        <v>1115</v>
      </c>
      <c r="L339" s="1" t="s">
        <v>1116</v>
      </c>
      <c r="M339" s="1" t="s">
        <v>1466</v>
      </c>
      <c r="N339" s="1" t="s">
        <v>1467</v>
      </c>
      <c r="O339">
        <v>5000</v>
      </c>
      <c r="P339" s="1" t="s">
        <v>1393</v>
      </c>
      <c r="Q339" s="1" t="s">
        <v>1483</v>
      </c>
      <c r="R339" s="2"/>
      <c r="S339" s="1" t="s">
        <v>1469</v>
      </c>
      <c r="T339" s="1">
        <v>24</v>
      </c>
    </row>
    <row r="340" spans="1:20" x14ac:dyDescent="0.25">
      <c r="A340" s="1" t="s">
        <v>1484</v>
      </c>
      <c r="B340" s="1" t="s">
        <v>564</v>
      </c>
      <c r="C340" s="1" t="s">
        <v>1332</v>
      </c>
      <c r="D340" s="1" t="s">
        <v>1333</v>
      </c>
      <c r="E340" s="1" t="s">
        <v>1387</v>
      </c>
      <c r="F340" s="1" t="s">
        <v>1388</v>
      </c>
      <c r="G340" s="1" t="s">
        <v>1388</v>
      </c>
      <c r="H340" s="1" t="s">
        <v>569</v>
      </c>
      <c r="I340" s="1" t="s">
        <v>1389</v>
      </c>
      <c r="J340" s="1" t="s">
        <v>1390</v>
      </c>
      <c r="K340" s="1" t="s">
        <v>1115</v>
      </c>
      <c r="L340" s="1" t="s">
        <v>1116</v>
      </c>
      <c r="M340" s="1" t="s">
        <v>1466</v>
      </c>
      <c r="N340" s="1" t="s">
        <v>1467</v>
      </c>
      <c r="O340">
        <v>7500</v>
      </c>
      <c r="P340" s="1" t="s">
        <v>1393</v>
      </c>
      <c r="Q340" s="1" t="s">
        <v>1485</v>
      </c>
      <c r="R340" s="2"/>
      <c r="S340" s="1" t="s">
        <v>1469</v>
      </c>
      <c r="T340" s="1">
        <v>24</v>
      </c>
    </row>
    <row r="341" spans="1:20" x14ac:dyDescent="0.25">
      <c r="A341" s="1" t="s">
        <v>1486</v>
      </c>
      <c r="B341" s="1" t="s">
        <v>564</v>
      </c>
      <c r="C341" s="1" t="s">
        <v>1332</v>
      </c>
      <c r="D341" s="1" t="s">
        <v>1333</v>
      </c>
      <c r="E341" s="1" t="s">
        <v>1387</v>
      </c>
      <c r="F341" s="1" t="s">
        <v>1388</v>
      </c>
      <c r="G341" s="1" t="s">
        <v>1388</v>
      </c>
      <c r="H341" s="1" t="s">
        <v>569</v>
      </c>
      <c r="I341" s="1" t="s">
        <v>1389</v>
      </c>
      <c r="J341" s="1" t="s">
        <v>1390</v>
      </c>
      <c r="K341" s="1" t="s">
        <v>1115</v>
      </c>
      <c r="L341" s="1" t="s">
        <v>1116</v>
      </c>
      <c r="M341" s="1" t="s">
        <v>1487</v>
      </c>
      <c r="N341" s="1" t="s">
        <v>1488</v>
      </c>
      <c r="O341">
        <v>1000</v>
      </c>
      <c r="P341" s="1" t="s">
        <v>1393</v>
      </c>
      <c r="Q341" s="1" t="s">
        <v>1489</v>
      </c>
      <c r="R341" s="2"/>
      <c r="S341" s="1" t="s">
        <v>1490</v>
      </c>
      <c r="T341" s="1">
        <v>25</v>
      </c>
    </row>
    <row r="342" spans="1:20" x14ac:dyDescent="0.25">
      <c r="A342" s="1" t="s">
        <v>1491</v>
      </c>
      <c r="B342" s="1" t="s">
        <v>564</v>
      </c>
      <c r="C342" s="1" t="s">
        <v>1332</v>
      </c>
      <c r="D342" s="1" t="s">
        <v>1333</v>
      </c>
      <c r="E342" s="1" t="s">
        <v>1387</v>
      </c>
      <c r="F342" s="1" t="s">
        <v>1388</v>
      </c>
      <c r="G342" s="1" t="s">
        <v>1388</v>
      </c>
      <c r="H342" s="1" t="s">
        <v>569</v>
      </c>
      <c r="I342" s="1" t="s">
        <v>1389</v>
      </c>
      <c r="J342" s="1" t="s">
        <v>1390</v>
      </c>
      <c r="K342" s="1" t="s">
        <v>1115</v>
      </c>
      <c r="L342" s="1" t="s">
        <v>1116</v>
      </c>
      <c r="M342" s="1" t="s">
        <v>1487</v>
      </c>
      <c r="N342" s="1" t="s">
        <v>1488</v>
      </c>
      <c r="O342">
        <v>1500</v>
      </c>
      <c r="P342" s="1" t="s">
        <v>1393</v>
      </c>
      <c r="Q342" s="1" t="s">
        <v>1492</v>
      </c>
      <c r="R342" s="2"/>
      <c r="S342" s="1" t="s">
        <v>1490</v>
      </c>
      <c r="T342" s="1">
        <v>25</v>
      </c>
    </row>
    <row r="343" spans="1:20" x14ac:dyDescent="0.25">
      <c r="A343" s="1" t="s">
        <v>1493</v>
      </c>
      <c r="B343" s="1" t="s">
        <v>564</v>
      </c>
      <c r="C343" s="1" t="s">
        <v>1332</v>
      </c>
      <c r="D343" s="1" t="s">
        <v>1333</v>
      </c>
      <c r="E343" s="1" t="s">
        <v>1387</v>
      </c>
      <c r="F343" s="1" t="s">
        <v>1388</v>
      </c>
      <c r="G343" s="1" t="s">
        <v>1388</v>
      </c>
      <c r="H343" s="1" t="s">
        <v>569</v>
      </c>
      <c r="I343" s="1" t="s">
        <v>1389</v>
      </c>
      <c r="J343" s="1" t="s">
        <v>1390</v>
      </c>
      <c r="K343" s="1" t="s">
        <v>1115</v>
      </c>
      <c r="L343" s="1" t="s">
        <v>1116</v>
      </c>
      <c r="M343" s="1" t="s">
        <v>1487</v>
      </c>
      <c r="N343" s="1" t="s">
        <v>1488</v>
      </c>
      <c r="O343">
        <v>2000</v>
      </c>
      <c r="P343" s="1" t="s">
        <v>1393</v>
      </c>
      <c r="Q343" s="1" t="s">
        <v>1494</v>
      </c>
      <c r="R343" s="2"/>
      <c r="S343" s="1" t="s">
        <v>1490</v>
      </c>
      <c r="T343" s="1">
        <v>25</v>
      </c>
    </row>
    <row r="344" spans="1:20" x14ac:dyDescent="0.25">
      <c r="A344" s="1" t="s">
        <v>1495</v>
      </c>
      <c r="B344" s="1" t="s">
        <v>564</v>
      </c>
      <c r="C344" s="1" t="s">
        <v>1332</v>
      </c>
      <c r="D344" s="1" t="s">
        <v>1333</v>
      </c>
      <c r="E344" s="1" t="s">
        <v>1387</v>
      </c>
      <c r="F344" s="1" t="s">
        <v>1388</v>
      </c>
      <c r="G344" s="1" t="s">
        <v>1388</v>
      </c>
      <c r="H344" s="1" t="s">
        <v>569</v>
      </c>
      <c r="I344" s="1" t="s">
        <v>1389</v>
      </c>
      <c r="J344" s="1" t="s">
        <v>1390</v>
      </c>
      <c r="K344" s="1" t="s">
        <v>1115</v>
      </c>
      <c r="L344" s="1" t="s">
        <v>1116</v>
      </c>
      <c r="M344" s="1" t="s">
        <v>1487</v>
      </c>
      <c r="N344" s="1" t="s">
        <v>1488</v>
      </c>
      <c r="O344">
        <v>2500</v>
      </c>
      <c r="P344" s="1" t="s">
        <v>1393</v>
      </c>
      <c r="Q344" s="1" t="s">
        <v>1496</v>
      </c>
      <c r="R344" s="2"/>
      <c r="S344" s="1" t="s">
        <v>1490</v>
      </c>
      <c r="T344" s="1">
        <v>25</v>
      </c>
    </row>
    <row r="345" spans="1:20" x14ac:dyDescent="0.25">
      <c r="A345" s="1" t="s">
        <v>1497</v>
      </c>
      <c r="B345" s="1" t="s">
        <v>564</v>
      </c>
      <c r="C345" s="1" t="s">
        <v>1332</v>
      </c>
      <c r="D345" s="1" t="s">
        <v>1333</v>
      </c>
      <c r="E345" s="1" t="s">
        <v>1387</v>
      </c>
      <c r="F345" s="1" t="s">
        <v>1388</v>
      </c>
      <c r="G345" s="1" t="s">
        <v>1388</v>
      </c>
      <c r="H345" s="1" t="s">
        <v>569</v>
      </c>
      <c r="I345" s="1" t="s">
        <v>1389</v>
      </c>
      <c r="J345" s="1" t="s">
        <v>1390</v>
      </c>
      <c r="K345" s="1" t="s">
        <v>1115</v>
      </c>
      <c r="L345" s="1" t="s">
        <v>1116</v>
      </c>
      <c r="M345" s="1" t="s">
        <v>1487</v>
      </c>
      <c r="N345" s="1" t="s">
        <v>1488</v>
      </c>
      <c r="O345">
        <v>3000</v>
      </c>
      <c r="P345" s="1" t="s">
        <v>1393</v>
      </c>
      <c r="Q345" s="1" t="s">
        <v>1498</v>
      </c>
      <c r="R345" s="2"/>
      <c r="S345" s="1" t="s">
        <v>1490</v>
      </c>
      <c r="T345" s="1">
        <v>25</v>
      </c>
    </row>
    <row r="346" spans="1:20" x14ac:dyDescent="0.25">
      <c r="A346" s="1" t="s">
        <v>1499</v>
      </c>
      <c r="B346" s="1" t="s">
        <v>564</v>
      </c>
      <c r="C346" s="1" t="s">
        <v>1332</v>
      </c>
      <c r="D346" s="1" t="s">
        <v>1333</v>
      </c>
      <c r="E346" s="1" t="s">
        <v>1387</v>
      </c>
      <c r="F346" s="1" t="s">
        <v>1388</v>
      </c>
      <c r="G346" s="1" t="s">
        <v>1388</v>
      </c>
      <c r="H346" s="1" t="s">
        <v>569</v>
      </c>
      <c r="I346" s="1" t="s">
        <v>1389</v>
      </c>
      <c r="J346" s="1" t="s">
        <v>1390</v>
      </c>
      <c r="K346" s="1" t="s">
        <v>1115</v>
      </c>
      <c r="L346" s="1" t="s">
        <v>1116</v>
      </c>
      <c r="M346" s="1" t="s">
        <v>1487</v>
      </c>
      <c r="N346" s="1" t="s">
        <v>1488</v>
      </c>
      <c r="O346">
        <v>4000</v>
      </c>
      <c r="P346" s="1" t="s">
        <v>1393</v>
      </c>
      <c r="Q346" s="1" t="s">
        <v>1500</v>
      </c>
      <c r="R346" s="2"/>
      <c r="S346" s="1" t="s">
        <v>1490</v>
      </c>
      <c r="T346" s="1">
        <v>25</v>
      </c>
    </row>
    <row r="347" spans="1:20" x14ac:dyDescent="0.25">
      <c r="A347" s="1" t="s">
        <v>1501</v>
      </c>
      <c r="B347" s="1" t="s">
        <v>564</v>
      </c>
      <c r="C347" s="1" t="s">
        <v>1332</v>
      </c>
      <c r="D347" s="1" t="s">
        <v>1333</v>
      </c>
      <c r="E347" s="1" t="s">
        <v>1387</v>
      </c>
      <c r="F347" s="1" t="s">
        <v>1388</v>
      </c>
      <c r="G347" s="1" t="s">
        <v>1388</v>
      </c>
      <c r="H347" s="1" t="s">
        <v>569</v>
      </c>
      <c r="I347" s="1" t="s">
        <v>1389</v>
      </c>
      <c r="J347" s="1" t="s">
        <v>1390</v>
      </c>
      <c r="K347" s="1" t="s">
        <v>1115</v>
      </c>
      <c r="L347" s="1" t="s">
        <v>1116</v>
      </c>
      <c r="M347" s="1" t="s">
        <v>1487</v>
      </c>
      <c r="N347" s="1" t="s">
        <v>1488</v>
      </c>
      <c r="O347">
        <v>500</v>
      </c>
      <c r="P347" s="1" t="s">
        <v>1393</v>
      </c>
      <c r="Q347" s="1" t="s">
        <v>1502</v>
      </c>
      <c r="R347" s="2"/>
      <c r="S347" s="1" t="s">
        <v>1490</v>
      </c>
      <c r="T347" s="1">
        <v>25</v>
      </c>
    </row>
    <row r="348" spans="1:20" x14ac:dyDescent="0.25">
      <c r="A348" s="1" t="s">
        <v>1503</v>
      </c>
      <c r="B348" s="1" t="s">
        <v>564</v>
      </c>
      <c r="C348" s="1" t="s">
        <v>1332</v>
      </c>
      <c r="D348" s="1" t="s">
        <v>1333</v>
      </c>
      <c r="E348" s="1" t="s">
        <v>1387</v>
      </c>
      <c r="F348" s="1" t="s">
        <v>1388</v>
      </c>
      <c r="G348" s="1" t="s">
        <v>1388</v>
      </c>
      <c r="H348" s="1" t="s">
        <v>569</v>
      </c>
      <c r="I348" s="1" t="s">
        <v>1389</v>
      </c>
      <c r="J348" s="1" t="s">
        <v>1390</v>
      </c>
      <c r="K348" s="1" t="s">
        <v>1115</v>
      </c>
      <c r="L348" s="1" t="s">
        <v>1116</v>
      </c>
      <c r="M348" s="1" t="s">
        <v>1487</v>
      </c>
      <c r="N348" s="1" t="s">
        <v>1488</v>
      </c>
      <c r="O348">
        <v>5000</v>
      </c>
      <c r="P348" s="1" t="s">
        <v>1393</v>
      </c>
      <c r="Q348" s="1" t="s">
        <v>1504</v>
      </c>
      <c r="R348" s="2"/>
      <c r="S348" s="1" t="s">
        <v>1490</v>
      </c>
      <c r="T348" s="1">
        <v>25</v>
      </c>
    </row>
    <row r="349" spans="1:20" x14ac:dyDescent="0.25">
      <c r="A349" s="1" t="s">
        <v>1505</v>
      </c>
      <c r="B349" s="1" t="s">
        <v>564</v>
      </c>
      <c r="C349" s="1" t="s">
        <v>1332</v>
      </c>
      <c r="D349" s="1" t="s">
        <v>1333</v>
      </c>
      <c r="E349" s="1" t="s">
        <v>1387</v>
      </c>
      <c r="F349" s="1" t="s">
        <v>1388</v>
      </c>
      <c r="G349" s="1" t="s">
        <v>1388</v>
      </c>
      <c r="H349" s="1" t="s">
        <v>569</v>
      </c>
      <c r="I349" s="1" t="s">
        <v>1389</v>
      </c>
      <c r="J349" s="1" t="s">
        <v>1390</v>
      </c>
      <c r="K349" s="1" t="s">
        <v>1115</v>
      </c>
      <c r="L349" s="1" t="s">
        <v>1116</v>
      </c>
      <c r="M349" s="1" t="s">
        <v>1487</v>
      </c>
      <c r="N349" s="1" t="s">
        <v>1488</v>
      </c>
      <c r="O349">
        <v>6000</v>
      </c>
      <c r="P349" s="1" t="s">
        <v>1393</v>
      </c>
      <c r="Q349" s="1" t="s">
        <v>1506</v>
      </c>
      <c r="R349" s="2"/>
      <c r="S349" s="1" t="s">
        <v>1490</v>
      </c>
      <c r="T349" s="1">
        <v>25</v>
      </c>
    </row>
    <row r="350" spans="1:20" x14ac:dyDescent="0.25">
      <c r="A350" s="1" t="s">
        <v>1507</v>
      </c>
      <c r="B350" s="1" t="s">
        <v>564</v>
      </c>
      <c r="C350" s="1" t="s">
        <v>1332</v>
      </c>
      <c r="D350" s="1" t="s">
        <v>1333</v>
      </c>
      <c r="E350" s="1" t="s">
        <v>1387</v>
      </c>
      <c r="F350" s="1" t="s">
        <v>1388</v>
      </c>
      <c r="G350" s="1" t="s">
        <v>1388</v>
      </c>
      <c r="H350" s="1" t="s">
        <v>569</v>
      </c>
      <c r="I350" s="1" t="s">
        <v>1389</v>
      </c>
      <c r="J350" s="1" t="s">
        <v>1390</v>
      </c>
      <c r="K350" s="1" t="s">
        <v>1115</v>
      </c>
      <c r="L350" s="1" t="s">
        <v>1116</v>
      </c>
      <c r="M350" s="1" t="s">
        <v>1487</v>
      </c>
      <c r="N350" s="1" t="s">
        <v>1488</v>
      </c>
      <c r="O350">
        <v>750</v>
      </c>
      <c r="P350" s="1" t="s">
        <v>1393</v>
      </c>
      <c r="Q350" s="1" t="s">
        <v>1508</v>
      </c>
      <c r="R350" s="2"/>
      <c r="S350" s="1" t="s">
        <v>1490</v>
      </c>
      <c r="T350" s="1">
        <v>25</v>
      </c>
    </row>
    <row r="351" spans="1:20" x14ac:dyDescent="0.25">
      <c r="A351" s="1" t="s">
        <v>1509</v>
      </c>
      <c r="B351" s="1" t="s">
        <v>564</v>
      </c>
      <c r="C351" s="1" t="s">
        <v>575</v>
      </c>
      <c r="D351" s="1" t="s">
        <v>576</v>
      </c>
      <c r="E351" s="1" t="s">
        <v>1510</v>
      </c>
      <c r="F351" s="1" t="s">
        <v>1511</v>
      </c>
      <c r="G351" s="1" t="s">
        <v>1511</v>
      </c>
      <c r="H351" s="1" t="s">
        <v>569</v>
      </c>
      <c r="I351" s="1" t="s">
        <v>1389</v>
      </c>
      <c r="J351" s="1" t="s">
        <v>1390</v>
      </c>
      <c r="K351" s="1" t="s">
        <v>576</v>
      </c>
      <c r="L351" s="1" t="s">
        <v>907</v>
      </c>
      <c r="M351" s="1" t="s">
        <v>1391</v>
      </c>
      <c r="N351" s="1" t="s">
        <v>1392</v>
      </c>
      <c r="O351">
        <v>1000</v>
      </c>
      <c r="P351" s="1" t="s">
        <v>1393</v>
      </c>
      <c r="Q351" s="1" t="s">
        <v>1512</v>
      </c>
      <c r="R351" s="2"/>
      <c r="S351" s="1" t="s">
        <v>1513</v>
      </c>
      <c r="T351" s="1">
        <v>35</v>
      </c>
    </row>
    <row r="352" spans="1:20" x14ac:dyDescent="0.25">
      <c r="A352" s="1" t="s">
        <v>1514</v>
      </c>
      <c r="B352" s="1" t="s">
        <v>564</v>
      </c>
      <c r="C352" s="1" t="s">
        <v>575</v>
      </c>
      <c r="D352" s="1" t="s">
        <v>576</v>
      </c>
      <c r="E352" s="1" t="s">
        <v>1510</v>
      </c>
      <c r="F352" s="1" t="s">
        <v>1511</v>
      </c>
      <c r="G352" s="1" t="s">
        <v>1511</v>
      </c>
      <c r="H352" s="1" t="s">
        <v>569</v>
      </c>
      <c r="I352" s="1" t="s">
        <v>1389</v>
      </c>
      <c r="J352" s="1" t="s">
        <v>1390</v>
      </c>
      <c r="K352" s="1" t="s">
        <v>576</v>
      </c>
      <c r="L352" s="1" t="s">
        <v>907</v>
      </c>
      <c r="M352" s="1" t="s">
        <v>1391</v>
      </c>
      <c r="N352" s="1" t="s">
        <v>1392</v>
      </c>
      <c r="O352">
        <v>2000</v>
      </c>
      <c r="P352" s="1" t="s">
        <v>1393</v>
      </c>
      <c r="Q352" s="1" t="s">
        <v>1515</v>
      </c>
      <c r="R352" s="2"/>
      <c r="S352" s="1" t="s">
        <v>1513</v>
      </c>
      <c r="T352" s="1">
        <v>35</v>
      </c>
    </row>
    <row r="353" spans="1:20" x14ac:dyDescent="0.25">
      <c r="A353" s="1" t="s">
        <v>1516</v>
      </c>
      <c r="B353" s="1" t="s">
        <v>564</v>
      </c>
      <c r="C353" s="1" t="s">
        <v>575</v>
      </c>
      <c r="D353" s="1" t="s">
        <v>576</v>
      </c>
      <c r="E353" s="1" t="s">
        <v>1510</v>
      </c>
      <c r="F353" s="1" t="s">
        <v>1511</v>
      </c>
      <c r="G353" s="1" t="s">
        <v>1511</v>
      </c>
      <c r="H353" s="1" t="s">
        <v>569</v>
      </c>
      <c r="I353" s="1" t="s">
        <v>1389</v>
      </c>
      <c r="J353" s="1" t="s">
        <v>1390</v>
      </c>
      <c r="K353" s="1" t="s">
        <v>576</v>
      </c>
      <c r="L353" s="1" t="s">
        <v>907</v>
      </c>
      <c r="M353" s="1" t="s">
        <v>1391</v>
      </c>
      <c r="N353" s="1" t="s">
        <v>1392</v>
      </c>
      <c r="O353">
        <v>3000</v>
      </c>
      <c r="P353" s="1" t="s">
        <v>1393</v>
      </c>
      <c r="Q353" s="1" t="s">
        <v>1517</v>
      </c>
      <c r="R353" s="2"/>
      <c r="S353" s="1" t="s">
        <v>1513</v>
      </c>
      <c r="T353" s="1">
        <v>35</v>
      </c>
    </row>
    <row r="354" spans="1:20" x14ac:dyDescent="0.25">
      <c r="A354" s="1" t="s">
        <v>1518</v>
      </c>
      <c r="B354" s="1" t="s">
        <v>564</v>
      </c>
      <c r="C354" s="1" t="s">
        <v>575</v>
      </c>
      <c r="D354" s="1" t="s">
        <v>576</v>
      </c>
      <c r="E354" s="1" t="s">
        <v>1510</v>
      </c>
      <c r="F354" s="1" t="s">
        <v>1511</v>
      </c>
      <c r="G354" s="1" t="s">
        <v>1511</v>
      </c>
      <c r="H354" s="1" t="s">
        <v>569</v>
      </c>
      <c r="I354" s="1" t="s">
        <v>1389</v>
      </c>
      <c r="J354" s="1" t="s">
        <v>1390</v>
      </c>
      <c r="K354" s="1" t="s">
        <v>576</v>
      </c>
      <c r="L354" s="1" t="s">
        <v>907</v>
      </c>
      <c r="M354" s="1" t="s">
        <v>1391</v>
      </c>
      <c r="N354" s="1" t="s">
        <v>1392</v>
      </c>
      <c r="O354">
        <v>4000</v>
      </c>
      <c r="P354" s="1" t="s">
        <v>1393</v>
      </c>
      <c r="Q354" s="1" t="s">
        <v>1519</v>
      </c>
      <c r="R354" s="2"/>
      <c r="S354" s="1" t="s">
        <v>1513</v>
      </c>
      <c r="T354" s="1">
        <v>35</v>
      </c>
    </row>
    <row r="355" spans="1:20" x14ac:dyDescent="0.25">
      <c r="A355" s="1" t="s">
        <v>1520</v>
      </c>
      <c r="B355" s="1" t="s">
        <v>564</v>
      </c>
      <c r="C355" s="1" t="s">
        <v>575</v>
      </c>
      <c r="D355" s="1" t="s">
        <v>576</v>
      </c>
      <c r="E355" s="1" t="s">
        <v>1510</v>
      </c>
      <c r="F355" s="1" t="s">
        <v>1511</v>
      </c>
      <c r="G355" s="1" t="s">
        <v>1511</v>
      </c>
      <c r="H355" s="1" t="s">
        <v>569</v>
      </c>
      <c r="I355" s="1" t="s">
        <v>1389</v>
      </c>
      <c r="J355" s="1" t="s">
        <v>1390</v>
      </c>
      <c r="K355" s="1" t="s">
        <v>576</v>
      </c>
      <c r="L355" s="1" t="s">
        <v>907</v>
      </c>
      <c r="M355" s="1" t="s">
        <v>1391</v>
      </c>
      <c r="N355" s="1" t="s">
        <v>1392</v>
      </c>
      <c r="O355">
        <v>500</v>
      </c>
      <c r="P355" s="1" t="s">
        <v>1393</v>
      </c>
      <c r="Q355" s="1" t="s">
        <v>1521</v>
      </c>
      <c r="R355" s="2"/>
      <c r="S355" s="1" t="s">
        <v>1513</v>
      </c>
      <c r="T355" s="1">
        <v>35</v>
      </c>
    </row>
    <row r="356" spans="1:20" x14ac:dyDescent="0.25">
      <c r="A356" s="1" t="s">
        <v>1522</v>
      </c>
      <c r="B356" s="1" t="s">
        <v>564</v>
      </c>
      <c r="C356" s="1" t="s">
        <v>575</v>
      </c>
      <c r="D356" s="1" t="s">
        <v>576</v>
      </c>
      <c r="E356" s="1" t="s">
        <v>1510</v>
      </c>
      <c r="F356" s="1" t="s">
        <v>1511</v>
      </c>
      <c r="G356" s="1" t="s">
        <v>1511</v>
      </c>
      <c r="H356" s="1" t="s">
        <v>569</v>
      </c>
      <c r="I356" s="1" t="s">
        <v>1389</v>
      </c>
      <c r="J356" s="1" t="s">
        <v>1390</v>
      </c>
      <c r="K356" s="1" t="s">
        <v>576</v>
      </c>
      <c r="L356" s="1" t="s">
        <v>907</v>
      </c>
      <c r="M356" s="1" t="s">
        <v>1391</v>
      </c>
      <c r="N356" s="1" t="s">
        <v>1392</v>
      </c>
      <c r="O356">
        <v>5000</v>
      </c>
      <c r="P356" s="1" t="s">
        <v>1393</v>
      </c>
      <c r="Q356" s="1" t="s">
        <v>1523</v>
      </c>
      <c r="R356" s="2"/>
      <c r="S356" s="1" t="s">
        <v>1513</v>
      </c>
      <c r="T356" s="1">
        <v>35</v>
      </c>
    </row>
    <row r="357" spans="1:20" x14ac:dyDescent="0.25">
      <c r="A357" s="1" t="s">
        <v>1524</v>
      </c>
      <c r="B357" s="1" t="s">
        <v>564</v>
      </c>
      <c r="C357" s="1" t="s">
        <v>575</v>
      </c>
      <c r="D357" s="1" t="s">
        <v>576</v>
      </c>
      <c r="E357" s="1" t="s">
        <v>1510</v>
      </c>
      <c r="F357" s="1" t="s">
        <v>1511</v>
      </c>
      <c r="G357" s="1" t="s">
        <v>1511</v>
      </c>
      <c r="H357" s="1" t="s">
        <v>569</v>
      </c>
      <c r="I357" s="1" t="s">
        <v>1389</v>
      </c>
      <c r="J357" s="1" t="s">
        <v>1390</v>
      </c>
      <c r="K357" s="1" t="s">
        <v>576</v>
      </c>
      <c r="L357" s="1" t="s">
        <v>907</v>
      </c>
      <c r="M357" s="1" t="s">
        <v>1391</v>
      </c>
      <c r="N357" s="1" t="s">
        <v>1392</v>
      </c>
      <c r="O357">
        <v>6000</v>
      </c>
      <c r="P357" s="1" t="s">
        <v>1393</v>
      </c>
      <c r="Q357" s="1" t="s">
        <v>1525</v>
      </c>
      <c r="R357" s="2"/>
      <c r="S357" s="1" t="s">
        <v>1513</v>
      </c>
      <c r="T357" s="1">
        <v>35</v>
      </c>
    </row>
    <row r="358" spans="1:20" x14ac:dyDescent="0.25">
      <c r="A358" s="1" t="s">
        <v>1526</v>
      </c>
      <c r="B358" s="1" t="s">
        <v>564</v>
      </c>
      <c r="C358" s="1" t="s">
        <v>575</v>
      </c>
      <c r="D358" s="1" t="s">
        <v>576</v>
      </c>
      <c r="E358" s="1" t="s">
        <v>1510</v>
      </c>
      <c r="F358" s="1" t="s">
        <v>1511</v>
      </c>
      <c r="G358" s="1" t="s">
        <v>1511</v>
      </c>
      <c r="H358" s="1" t="s">
        <v>569</v>
      </c>
      <c r="I358" s="1" t="s">
        <v>1389</v>
      </c>
      <c r="J358" s="1" t="s">
        <v>1390</v>
      </c>
      <c r="K358" s="1" t="s">
        <v>576</v>
      </c>
      <c r="L358" s="1" t="s">
        <v>907</v>
      </c>
      <c r="M358" s="1" t="s">
        <v>1391</v>
      </c>
      <c r="N358" s="1" t="s">
        <v>1392</v>
      </c>
      <c r="O358">
        <v>7000</v>
      </c>
      <c r="P358" s="1" t="s">
        <v>1393</v>
      </c>
      <c r="Q358" s="1" t="s">
        <v>1527</v>
      </c>
      <c r="R358" s="2"/>
      <c r="S358" s="1" t="s">
        <v>1513</v>
      </c>
      <c r="T358" s="1">
        <v>35</v>
      </c>
    </row>
    <row r="359" spans="1:20" x14ac:dyDescent="0.25">
      <c r="A359" s="1" t="s">
        <v>1528</v>
      </c>
      <c r="B359" s="1" t="s">
        <v>564</v>
      </c>
      <c r="C359" s="1" t="s">
        <v>575</v>
      </c>
      <c r="D359" s="1" t="s">
        <v>576</v>
      </c>
      <c r="E359" s="1" t="s">
        <v>1510</v>
      </c>
      <c r="F359" s="1" t="s">
        <v>1511</v>
      </c>
      <c r="G359" s="1" t="s">
        <v>1511</v>
      </c>
      <c r="H359" s="1" t="s">
        <v>569</v>
      </c>
      <c r="I359" s="1" t="s">
        <v>1389</v>
      </c>
      <c r="J359" s="1" t="s">
        <v>1390</v>
      </c>
      <c r="K359" s="1" t="s">
        <v>576</v>
      </c>
      <c r="L359" s="1" t="s">
        <v>907</v>
      </c>
      <c r="M359" s="1" t="s">
        <v>1391</v>
      </c>
      <c r="N359" s="1" t="s">
        <v>1392</v>
      </c>
      <c r="O359">
        <v>8000</v>
      </c>
      <c r="P359" s="1" t="s">
        <v>1393</v>
      </c>
      <c r="Q359" s="1" t="s">
        <v>1529</v>
      </c>
      <c r="R359" s="2"/>
      <c r="S359" s="1" t="s">
        <v>1513</v>
      </c>
      <c r="T359" s="1">
        <v>35</v>
      </c>
    </row>
    <row r="360" spans="1:20" x14ac:dyDescent="0.25">
      <c r="A360" s="1" t="s">
        <v>1530</v>
      </c>
      <c r="B360" s="1" t="s">
        <v>564</v>
      </c>
      <c r="C360" s="1" t="s">
        <v>575</v>
      </c>
      <c r="D360" s="1" t="s">
        <v>576</v>
      </c>
      <c r="E360" s="1" t="s">
        <v>1510</v>
      </c>
      <c r="F360" s="1" t="s">
        <v>1511</v>
      </c>
      <c r="G360" s="1" t="s">
        <v>1511</v>
      </c>
      <c r="H360" s="1" t="s">
        <v>569</v>
      </c>
      <c r="I360" s="1" t="s">
        <v>1389</v>
      </c>
      <c r="J360" s="1" t="s">
        <v>1390</v>
      </c>
      <c r="K360" s="1" t="s">
        <v>576</v>
      </c>
      <c r="L360" s="1" t="s">
        <v>907</v>
      </c>
      <c r="M360" s="1" t="s">
        <v>1413</v>
      </c>
      <c r="N360" s="1" t="s">
        <v>1414</v>
      </c>
      <c r="O360">
        <v>1000</v>
      </c>
      <c r="P360" s="1" t="s">
        <v>1393</v>
      </c>
      <c r="Q360" s="1" t="s">
        <v>1531</v>
      </c>
      <c r="R360" s="2"/>
      <c r="S360" s="1" t="s">
        <v>1532</v>
      </c>
      <c r="T360" s="1">
        <v>20</v>
      </c>
    </row>
    <row r="361" spans="1:20" x14ac:dyDescent="0.25">
      <c r="A361" s="1" t="s">
        <v>1533</v>
      </c>
      <c r="B361" s="1" t="s">
        <v>564</v>
      </c>
      <c r="C361" s="1" t="s">
        <v>575</v>
      </c>
      <c r="D361" s="1" t="s">
        <v>576</v>
      </c>
      <c r="E361" s="1" t="s">
        <v>1510</v>
      </c>
      <c r="F361" s="1" t="s">
        <v>1511</v>
      </c>
      <c r="G361" s="1" t="s">
        <v>1511</v>
      </c>
      <c r="H361" s="1" t="s">
        <v>569</v>
      </c>
      <c r="I361" s="1" t="s">
        <v>1389</v>
      </c>
      <c r="J361" s="1" t="s">
        <v>1390</v>
      </c>
      <c r="K361" s="1" t="s">
        <v>576</v>
      </c>
      <c r="L361" s="1" t="s">
        <v>907</v>
      </c>
      <c r="M361" s="1" t="s">
        <v>1413</v>
      </c>
      <c r="N361" s="1" t="s">
        <v>1414</v>
      </c>
      <c r="O361">
        <v>1500</v>
      </c>
      <c r="P361" s="1" t="s">
        <v>1393</v>
      </c>
      <c r="Q361" s="1" t="s">
        <v>1534</v>
      </c>
      <c r="R361" s="2"/>
      <c r="S361" s="1" t="s">
        <v>1532</v>
      </c>
      <c r="T361" s="1">
        <v>20</v>
      </c>
    </row>
    <row r="362" spans="1:20" x14ac:dyDescent="0.25">
      <c r="A362" s="1" t="s">
        <v>1535</v>
      </c>
      <c r="B362" s="1" t="s">
        <v>564</v>
      </c>
      <c r="C362" s="1" t="s">
        <v>575</v>
      </c>
      <c r="D362" s="1" t="s">
        <v>576</v>
      </c>
      <c r="E362" s="1" t="s">
        <v>1510</v>
      </c>
      <c r="F362" s="1" t="s">
        <v>1511</v>
      </c>
      <c r="G362" s="1" t="s">
        <v>1511</v>
      </c>
      <c r="H362" s="1" t="s">
        <v>569</v>
      </c>
      <c r="I362" s="1" t="s">
        <v>1389</v>
      </c>
      <c r="J362" s="1" t="s">
        <v>1390</v>
      </c>
      <c r="K362" s="1" t="s">
        <v>576</v>
      </c>
      <c r="L362" s="1" t="s">
        <v>907</v>
      </c>
      <c r="M362" s="1" t="s">
        <v>1413</v>
      </c>
      <c r="N362" s="1" t="s">
        <v>1414</v>
      </c>
      <c r="O362">
        <v>2000</v>
      </c>
      <c r="P362" s="1" t="s">
        <v>1393</v>
      </c>
      <c r="Q362" s="1" t="s">
        <v>1536</v>
      </c>
      <c r="R362" s="2"/>
      <c r="S362" s="1" t="s">
        <v>1532</v>
      </c>
      <c r="T362" s="1">
        <v>20</v>
      </c>
    </row>
    <row r="363" spans="1:20" x14ac:dyDescent="0.25">
      <c r="A363" s="1" t="s">
        <v>1537</v>
      </c>
      <c r="B363" s="1" t="s">
        <v>564</v>
      </c>
      <c r="C363" s="1" t="s">
        <v>575</v>
      </c>
      <c r="D363" s="1" t="s">
        <v>576</v>
      </c>
      <c r="E363" s="1" t="s">
        <v>1510</v>
      </c>
      <c r="F363" s="1" t="s">
        <v>1511</v>
      </c>
      <c r="G363" s="1" t="s">
        <v>1511</v>
      </c>
      <c r="H363" s="1" t="s">
        <v>569</v>
      </c>
      <c r="I363" s="1" t="s">
        <v>1389</v>
      </c>
      <c r="J363" s="1" t="s">
        <v>1390</v>
      </c>
      <c r="K363" s="1" t="s">
        <v>576</v>
      </c>
      <c r="L363" s="1" t="s">
        <v>907</v>
      </c>
      <c r="M363" s="1" t="s">
        <v>1413</v>
      </c>
      <c r="N363" s="1" t="s">
        <v>1414</v>
      </c>
      <c r="O363">
        <v>3000</v>
      </c>
      <c r="P363" s="1" t="s">
        <v>1393</v>
      </c>
      <c r="Q363" s="1" t="s">
        <v>1538</v>
      </c>
      <c r="R363" s="2"/>
      <c r="S363" s="1" t="s">
        <v>1532</v>
      </c>
      <c r="T363" s="1">
        <v>20</v>
      </c>
    </row>
    <row r="364" spans="1:20" x14ac:dyDescent="0.25">
      <c r="A364" s="1" t="s">
        <v>1539</v>
      </c>
      <c r="B364" s="1" t="s">
        <v>564</v>
      </c>
      <c r="C364" s="1" t="s">
        <v>575</v>
      </c>
      <c r="D364" s="1" t="s">
        <v>576</v>
      </c>
      <c r="E364" s="1" t="s">
        <v>1510</v>
      </c>
      <c r="F364" s="1" t="s">
        <v>1511</v>
      </c>
      <c r="G364" s="1" t="s">
        <v>1511</v>
      </c>
      <c r="H364" s="1" t="s">
        <v>569</v>
      </c>
      <c r="I364" s="1" t="s">
        <v>1389</v>
      </c>
      <c r="J364" s="1" t="s">
        <v>1390</v>
      </c>
      <c r="K364" s="1" t="s">
        <v>576</v>
      </c>
      <c r="L364" s="1" t="s">
        <v>907</v>
      </c>
      <c r="M364" s="1" t="s">
        <v>1413</v>
      </c>
      <c r="N364" s="1" t="s">
        <v>1414</v>
      </c>
      <c r="O364">
        <v>4000</v>
      </c>
      <c r="P364" s="1" t="s">
        <v>1393</v>
      </c>
      <c r="Q364" s="1" t="s">
        <v>1540</v>
      </c>
      <c r="R364" s="2"/>
      <c r="S364" s="1" t="s">
        <v>1532</v>
      </c>
      <c r="T364" s="1">
        <v>20</v>
      </c>
    </row>
    <row r="365" spans="1:20" x14ac:dyDescent="0.25">
      <c r="A365" s="1" t="s">
        <v>1541</v>
      </c>
      <c r="B365" s="1" t="s">
        <v>564</v>
      </c>
      <c r="C365" s="1" t="s">
        <v>575</v>
      </c>
      <c r="D365" s="1" t="s">
        <v>576</v>
      </c>
      <c r="E365" s="1" t="s">
        <v>1510</v>
      </c>
      <c r="F365" s="1" t="s">
        <v>1511</v>
      </c>
      <c r="G365" s="1" t="s">
        <v>1511</v>
      </c>
      <c r="H365" s="1" t="s">
        <v>569</v>
      </c>
      <c r="I365" s="1" t="s">
        <v>1389</v>
      </c>
      <c r="J365" s="1" t="s">
        <v>1390</v>
      </c>
      <c r="K365" s="1" t="s">
        <v>576</v>
      </c>
      <c r="L365" s="1" t="s">
        <v>907</v>
      </c>
      <c r="M365" s="1" t="s">
        <v>1413</v>
      </c>
      <c r="N365" s="1" t="s">
        <v>1414</v>
      </c>
      <c r="O365">
        <v>500</v>
      </c>
      <c r="P365" s="1" t="s">
        <v>1393</v>
      </c>
      <c r="Q365" s="1" t="s">
        <v>1542</v>
      </c>
      <c r="R365" s="2"/>
      <c r="S365" s="1" t="s">
        <v>1532</v>
      </c>
      <c r="T365" s="1">
        <v>20</v>
      </c>
    </row>
    <row r="366" spans="1:20" x14ac:dyDescent="0.25">
      <c r="A366" s="1" t="s">
        <v>1543</v>
      </c>
      <c r="B366" s="1" t="s">
        <v>564</v>
      </c>
      <c r="C366" s="1" t="s">
        <v>575</v>
      </c>
      <c r="D366" s="1" t="s">
        <v>576</v>
      </c>
      <c r="E366" s="1" t="s">
        <v>1510</v>
      </c>
      <c r="F366" s="1" t="s">
        <v>1511</v>
      </c>
      <c r="G366" s="1" t="s">
        <v>1511</v>
      </c>
      <c r="H366" s="1" t="s">
        <v>569</v>
      </c>
      <c r="I366" s="1" t="s">
        <v>1389</v>
      </c>
      <c r="J366" s="1" t="s">
        <v>1390</v>
      </c>
      <c r="K366" s="1" t="s">
        <v>576</v>
      </c>
      <c r="L366" s="1" t="s">
        <v>907</v>
      </c>
      <c r="M366" s="1" t="s">
        <v>1413</v>
      </c>
      <c r="N366" s="1" t="s">
        <v>1414</v>
      </c>
      <c r="O366">
        <v>5000</v>
      </c>
      <c r="P366" s="1" t="s">
        <v>1393</v>
      </c>
      <c r="Q366" s="1" t="s">
        <v>1544</v>
      </c>
      <c r="R366" s="2"/>
      <c r="S366" s="1" t="s">
        <v>1532</v>
      </c>
      <c r="T366" s="1">
        <v>20</v>
      </c>
    </row>
    <row r="367" spans="1:20" x14ac:dyDescent="0.25">
      <c r="A367" s="1" t="s">
        <v>1545</v>
      </c>
      <c r="B367" s="1" t="s">
        <v>564</v>
      </c>
      <c r="C367" s="1" t="s">
        <v>575</v>
      </c>
      <c r="D367" s="1" t="s">
        <v>576</v>
      </c>
      <c r="E367" s="1" t="s">
        <v>1510</v>
      </c>
      <c r="F367" s="1" t="s">
        <v>1511</v>
      </c>
      <c r="G367" s="1" t="s">
        <v>1511</v>
      </c>
      <c r="H367" s="1" t="s">
        <v>569</v>
      </c>
      <c r="I367" s="1" t="s">
        <v>1389</v>
      </c>
      <c r="J367" s="1" t="s">
        <v>1390</v>
      </c>
      <c r="K367" s="1" t="s">
        <v>576</v>
      </c>
      <c r="L367" s="1" t="s">
        <v>907</v>
      </c>
      <c r="M367" s="1" t="s">
        <v>1107</v>
      </c>
      <c r="N367" s="1" t="s">
        <v>1108</v>
      </c>
      <c r="O367">
        <v>1000</v>
      </c>
      <c r="P367" s="1" t="s">
        <v>1393</v>
      </c>
      <c r="Q367" s="1" t="s">
        <v>1546</v>
      </c>
      <c r="R367" s="2"/>
      <c r="S367" s="1" t="s">
        <v>1547</v>
      </c>
      <c r="T367" s="1">
        <v>15</v>
      </c>
    </row>
    <row r="368" spans="1:20" x14ac:dyDescent="0.25">
      <c r="A368" s="1" t="s">
        <v>1548</v>
      </c>
      <c r="B368" s="1" t="s">
        <v>564</v>
      </c>
      <c r="C368" s="1" t="s">
        <v>575</v>
      </c>
      <c r="D368" s="1" t="s">
        <v>576</v>
      </c>
      <c r="E368" s="1" t="s">
        <v>1510</v>
      </c>
      <c r="F368" s="1" t="s">
        <v>1511</v>
      </c>
      <c r="G368" s="1" t="s">
        <v>1511</v>
      </c>
      <c r="H368" s="1" t="s">
        <v>569</v>
      </c>
      <c r="I368" s="1" t="s">
        <v>1389</v>
      </c>
      <c r="J368" s="1" t="s">
        <v>1390</v>
      </c>
      <c r="K368" s="1" t="s">
        <v>576</v>
      </c>
      <c r="L368" s="1" t="s">
        <v>907</v>
      </c>
      <c r="M368" s="1" t="s">
        <v>1107</v>
      </c>
      <c r="N368" s="1" t="s">
        <v>1108</v>
      </c>
      <c r="O368">
        <v>10000</v>
      </c>
      <c r="P368" s="1" t="s">
        <v>1393</v>
      </c>
      <c r="Q368" s="1" t="s">
        <v>1549</v>
      </c>
      <c r="R368" s="2"/>
      <c r="S368" s="1" t="s">
        <v>1547</v>
      </c>
      <c r="T368" s="1">
        <v>15</v>
      </c>
    </row>
    <row r="369" spans="1:20" x14ac:dyDescent="0.25">
      <c r="A369" s="1" t="s">
        <v>1550</v>
      </c>
      <c r="B369" s="1" t="s">
        <v>564</v>
      </c>
      <c r="C369" s="1" t="s">
        <v>575</v>
      </c>
      <c r="D369" s="1" t="s">
        <v>576</v>
      </c>
      <c r="E369" s="1" t="s">
        <v>1510</v>
      </c>
      <c r="F369" s="1" t="s">
        <v>1511</v>
      </c>
      <c r="G369" s="1" t="s">
        <v>1511</v>
      </c>
      <c r="H369" s="1" t="s">
        <v>569</v>
      </c>
      <c r="I369" s="1" t="s">
        <v>1389</v>
      </c>
      <c r="J369" s="1" t="s">
        <v>1390</v>
      </c>
      <c r="K369" s="1" t="s">
        <v>576</v>
      </c>
      <c r="L369" s="1" t="s">
        <v>907</v>
      </c>
      <c r="M369" s="1" t="s">
        <v>1107</v>
      </c>
      <c r="N369" s="1" t="s">
        <v>1108</v>
      </c>
      <c r="O369">
        <v>2000</v>
      </c>
      <c r="P369" s="1" t="s">
        <v>1393</v>
      </c>
      <c r="Q369" s="1" t="s">
        <v>1551</v>
      </c>
      <c r="R369" s="2"/>
      <c r="S369" s="1" t="s">
        <v>1547</v>
      </c>
      <c r="T369" s="1">
        <v>15</v>
      </c>
    </row>
    <row r="370" spans="1:20" x14ac:dyDescent="0.25">
      <c r="A370" s="1" t="s">
        <v>1552</v>
      </c>
      <c r="B370" s="1" t="s">
        <v>564</v>
      </c>
      <c r="C370" s="1" t="s">
        <v>575</v>
      </c>
      <c r="D370" s="1" t="s">
        <v>576</v>
      </c>
      <c r="E370" s="1" t="s">
        <v>1510</v>
      </c>
      <c r="F370" s="1" t="s">
        <v>1511</v>
      </c>
      <c r="G370" s="1" t="s">
        <v>1511</v>
      </c>
      <c r="H370" s="1" t="s">
        <v>569</v>
      </c>
      <c r="I370" s="1" t="s">
        <v>1389</v>
      </c>
      <c r="J370" s="1" t="s">
        <v>1390</v>
      </c>
      <c r="K370" s="1" t="s">
        <v>576</v>
      </c>
      <c r="L370" s="1" t="s">
        <v>907</v>
      </c>
      <c r="M370" s="1" t="s">
        <v>1107</v>
      </c>
      <c r="N370" s="1" t="s">
        <v>1108</v>
      </c>
      <c r="O370">
        <v>4000</v>
      </c>
      <c r="P370" s="1" t="s">
        <v>1393</v>
      </c>
      <c r="Q370" s="1" t="s">
        <v>1553</v>
      </c>
      <c r="R370" s="2"/>
      <c r="S370" s="1" t="s">
        <v>1547</v>
      </c>
      <c r="T370" s="1">
        <v>15</v>
      </c>
    </row>
    <row r="371" spans="1:20" x14ac:dyDescent="0.25">
      <c r="A371" s="1" t="s">
        <v>1554</v>
      </c>
      <c r="B371" s="1" t="s">
        <v>564</v>
      </c>
      <c r="C371" s="1" t="s">
        <v>575</v>
      </c>
      <c r="D371" s="1" t="s">
        <v>576</v>
      </c>
      <c r="E371" s="1" t="s">
        <v>1510</v>
      </c>
      <c r="F371" s="1" t="s">
        <v>1511</v>
      </c>
      <c r="G371" s="1" t="s">
        <v>1511</v>
      </c>
      <c r="H371" s="1" t="s">
        <v>569</v>
      </c>
      <c r="I371" s="1" t="s">
        <v>1389</v>
      </c>
      <c r="J371" s="1" t="s">
        <v>1390</v>
      </c>
      <c r="K371" s="1" t="s">
        <v>576</v>
      </c>
      <c r="L371" s="1" t="s">
        <v>907</v>
      </c>
      <c r="M371" s="1" t="s">
        <v>1107</v>
      </c>
      <c r="N371" s="1" t="s">
        <v>1108</v>
      </c>
      <c r="O371">
        <v>500</v>
      </c>
      <c r="P371" s="1" t="s">
        <v>1393</v>
      </c>
      <c r="Q371" s="1" t="s">
        <v>1555</v>
      </c>
      <c r="R371" s="2"/>
      <c r="S371" s="1" t="s">
        <v>1547</v>
      </c>
      <c r="T371" s="1">
        <v>15</v>
      </c>
    </row>
    <row r="372" spans="1:20" x14ac:dyDescent="0.25">
      <c r="A372" s="1" t="s">
        <v>1556</v>
      </c>
      <c r="B372" s="1" t="s">
        <v>564</v>
      </c>
      <c r="C372" s="1" t="s">
        <v>575</v>
      </c>
      <c r="D372" s="1" t="s">
        <v>576</v>
      </c>
      <c r="E372" s="1" t="s">
        <v>1510</v>
      </c>
      <c r="F372" s="1" t="s">
        <v>1511</v>
      </c>
      <c r="G372" s="1" t="s">
        <v>1511</v>
      </c>
      <c r="H372" s="1" t="s">
        <v>569</v>
      </c>
      <c r="I372" s="1" t="s">
        <v>1389</v>
      </c>
      <c r="J372" s="1" t="s">
        <v>1390</v>
      </c>
      <c r="K372" s="1" t="s">
        <v>576</v>
      </c>
      <c r="L372" s="1" t="s">
        <v>907</v>
      </c>
      <c r="M372" s="1" t="s">
        <v>1107</v>
      </c>
      <c r="N372" s="1" t="s">
        <v>1108</v>
      </c>
      <c r="O372">
        <v>6000</v>
      </c>
      <c r="P372" s="1" t="s">
        <v>1393</v>
      </c>
      <c r="Q372" s="1" t="s">
        <v>1557</v>
      </c>
      <c r="R372" s="2"/>
      <c r="S372" s="1" t="s">
        <v>1547</v>
      </c>
      <c r="T372" s="1">
        <v>15</v>
      </c>
    </row>
    <row r="373" spans="1:20" x14ac:dyDescent="0.25">
      <c r="A373" s="1" t="s">
        <v>1558</v>
      </c>
      <c r="B373" s="1" t="s">
        <v>564</v>
      </c>
      <c r="C373" s="1" t="s">
        <v>575</v>
      </c>
      <c r="D373" s="1" t="s">
        <v>576</v>
      </c>
      <c r="E373" s="1" t="s">
        <v>1510</v>
      </c>
      <c r="F373" s="1" t="s">
        <v>1511</v>
      </c>
      <c r="G373" s="1" t="s">
        <v>1511</v>
      </c>
      <c r="H373" s="1" t="s">
        <v>569</v>
      </c>
      <c r="I373" s="1" t="s">
        <v>1389</v>
      </c>
      <c r="J373" s="1" t="s">
        <v>1390</v>
      </c>
      <c r="K373" s="1" t="s">
        <v>576</v>
      </c>
      <c r="L373" s="1" t="s">
        <v>907</v>
      </c>
      <c r="M373" s="1" t="s">
        <v>1107</v>
      </c>
      <c r="N373" s="1" t="s">
        <v>1108</v>
      </c>
      <c r="O373">
        <v>8000</v>
      </c>
      <c r="P373" s="1" t="s">
        <v>1393</v>
      </c>
      <c r="Q373" s="1" t="s">
        <v>1559</v>
      </c>
      <c r="R373" s="2"/>
      <c r="S373" s="1" t="s">
        <v>1547</v>
      </c>
      <c r="T373" s="1">
        <v>15</v>
      </c>
    </row>
    <row r="374" spans="1:20" x14ac:dyDescent="0.25">
      <c r="A374" s="1" t="s">
        <v>1560</v>
      </c>
      <c r="B374" s="1" t="s">
        <v>564</v>
      </c>
      <c r="C374" s="1" t="s">
        <v>575</v>
      </c>
      <c r="D374" s="1" t="s">
        <v>576</v>
      </c>
      <c r="E374" s="1" t="s">
        <v>1510</v>
      </c>
      <c r="F374" s="1" t="s">
        <v>1511</v>
      </c>
      <c r="G374" s="1" t="s">
        <v>1511</v>
      </c>
      <c r="H374" s="1" t="s">
        <v>569</v>
      </c>
      <c r="I374" s="1" t="s">
        <v>1389</v>
      </c>
      <c r="J374" s="1" t="s">
        <v>1390</v>
      </c>
      <c r="K374" s="1" t="s">
        <v>576</v>
      </c>
      <c r="L374" s="1" t="s">
        <v>907</v>
      </c>
      <c r="M374" s="1" t="s">
        <v>1443</v>
      </c>
      <c r="N374" s="1" t="s">
        <v>1444</v>
      </c>
      <c r="O374">
        <v>10000</v>
      </c>
      <c r="P374" s="1" t="s">
        <v>1393</v>
      </c>
      <c r="Q374" s="1" t="s">
        <v>1561</v>
      </c>
      <c r="R374" s="2"/>
      <c r="S374" s="1" t="s">
        <v>1562</v>
      </c>
      <c r="T374" s="1">
        <v>25</v>
      </c>
    </row>
    <row r="375" spans="1:20" x14ac:dyDescent="0.25">
      <c r="A375" s="1" t="s">
        <v>1563</v>
      </c>
      <c r="B375" s="1" t="s">
        <v>564</v>
      </c>
      <c r="C375" s="1" t="s">
        <v>575</v>
      </c>
      <c r="D375" s="1" t="s">
        <v>576</v>
      </c>
      <c r="E375" s="1" t="s">
        <v>1510</v>
      </c>
      <c r="F375" s="1" t="s">
        <v>1511</v>
      </c>
      <c r="G375" s="1" t="s">
        <v>1511</v>
      </c>
      <c r="H375" s="1" t="s">
        <v>569</v>
      </c>
      <c r="I375" s="1" t="s">
        <v>1389</v>
      </c>
      <c r="J375" s="1" t="s">
        <v>1390</v>
      </c>
      <c r="K375" s="1" t="s">
        <v>576</v>
      </c>
      <c r="L375" s="1" t="s">
        <v>907</v>
      </c>
      <c r="M375" s="1" t="s">
        <v>1443</v>
      </c>
      <c r="N375" s="1" t="s">
        <v>1444</v>
      </c>
      <c r="O375">
        <v>15000</v>
      </c>
      <c r="P375" s="1" t="s">
        <v>1393</v>
      </c>
      <c r="Q375" s="1" t="s">
        <v>1564</v>
      </c>
      <c r="R375" s="2"/>
      <c r="S375" s="1" t="s">
        <v>1562</v>
      </c>
      <c r="T375" s="1">
        <v>25</v>
      </c>
    </row>
    <row r="376" spans="1:20" x14ac:dyDescent="0.25">
      <c r="A376" s="1" t="s">
        <v>1565</v>
      </c>
      <c r="B376" s="1" t="s">
        <v>564</v>
      </c>
      <c r="C376" s="1" t="s">
        <v>575</v>
      </c>
      <c r="D376" s="1" t="s">
        <v>576</v>
      </c>
      <c r="E376" s="1" t="s">
        <v>1510</v>
      </c>
      <c r="F376" s="1" t="s">
        <v>1511</v>
      </c>
      <c r="G376" s="1" t="s">
        <v>1511</v>
      </c>
      <c r="H376" s="1" t="s">
        <v>569</v>
      </c>
      <c r="I376" s="1" t="s">
        <v>1389</v>
      </c>
      <c r="J376" s="1" t="s">
        <v>1390</v>
      </c>
      <c r="K376" s="1" t="s">
        <v>576</v>
      </c>
      <c r="L376" s="1" t="s">
        <v>907</v>
      </c>
      <c r="M376" s="1" t="s">
        <v>1443</v>
      </c>
      <c r="N376" s="1" t="s">
        <v>1444</v>
      </c>
      <c r="O376">
        <v>20000</v>
      </c>
      <c r="P376" s="1" t="s">
        <v>1393</v>
      </c>
      <c r="Q376" s="1" t="s">
        <v>1566</v>
      </c>
      <c r="R376" s="2"/>
      <c r="S376" s="1" t="s">
        <v>1562</v>
      </c>
      <c r="T376" s="1">
        <v>25</v>
      </c>
    </row>
    <row r="377" spans="1:20" x14ac:dyDescent="0.25">
      <c r="A377" s="1" t="s">
        <v>1567</v>
      </c>
      <c r="B377" s="1" t="s">
        <v>564</v>
      </c>
      <c r="C377" s="1" t="s">
        <v>575</v>
      </c>
      <c r="D377" s="1" t="s">
        <v>576</v>
      </c>
      <c r="E377" s="1" t="s">
        <v>1510</v>
      </c>
      <c r="F377" s="1" t="s">
        <v>1511</v>
      </c>
      <c r="G377" s="1" t="s">
        <v>1511</v>
      </c>
      <c r="H377" s="1" t="s">
        <v>569</v>
      </c>
      <c r="I377" s="1" t="s">
        <v>1389</v>
      </c>
      <c r="J377" s="1" t="s">
        <v>1390</v>
      </c>
      <c r="K377" s="1" t="s">
        <v>576</v>
      </c>
      <c r="L377" s="1" t="s">
        <v>907</v>
      </c>
      <c r="M377" s="1" t="s">
        <v>1443</v>
      </c>
      <c r="N377" s="1" t="s">
        <v>1444</v>
      </c>
      <c r="O377">
        <v>25000</v>
      </c>
      <c r="P377" s="1" t="s">
        <v>1393</v>
      </c>
      <c r="Q377" s="1" t="s">
        <v>1568</v>
      </c>
      <c r="R377" s="2"/>
      <c r="S377" s="1" t="s">
        <v>1562</v>
      </c>
      <c r="T377" s="1">
        <v>25</v>
      </c>
    </row>
    <row r="378" spans="1:20" x14ac:dyDescent="0.25">
      <c r="A378" s="1" t="s">
        <v>1569</v>
      </c>
      <c r="B378" s="1" t="s">
        <v>564</v>
      </c>
      <c r="C378" s="1" t="s">
        <v>575</v>
      </c>
      <c r="D378" s="1" t="s">
        <v>576</v>
      </c>
      <c r="E378" s="1" t="s">
        <v>1510</v>
      </c>
      <c r="F378" s="1" t="s">
        <v>1511</v>
      </c>
      <c r="G378" s="1" t="s">
        <v>1511</v>
      </c>
      <c r="H378" s="1" t="s">
        <v>569</v>
      </c>
      <c r="I378" s="1" t="s">
        <v>1389</v>
      </c>
      <c r="J378" s="1" t="s">
        <v>1390</v>
      </c>
      <c r="K378" s="1" t="s">
        <v>576</v>
      </c>
      <c r="L378" s="1" t="s">
        <v>907</v>
      </c>
      <c r="M378" s="1" t="s">
        <v>1443</v>
      </c>
      <c r="N378" s="1" t="s">
        <v>1444</v>
      </c>
      <c r="O378">
        <v>3000</v>
      </c>
      <c r="P378" s="1" t="s">
        <v>1393</v>
      </c>
      <c r="Q378" s="1" t="s">
        <v>1570</v>
      </c>
      <c r="R378" s="2"/>
      <c r="S378" s="1" t="s">
        <v>1562</v>
      </c>
      <c r="T378" s="1">
        <v>25</v>
      </c>
    </row>
    <row r="379" spans="1:20" x14ac:dyDescent="0.25">
      <c r="A379" s="1" t="s">
        <v>1571</v>
      </c>
      <c r="B379" s="1" t="s">
        <v>564</v>
      </c>
      <c r="C379" s="1" t="s">
        <v>575</v>
      </c>
      <c r="D379" s="1" t="s">
        <v>576</v>
      </c>
      <c r="E379" s="1" t="s">
        <v>1510</v>
      </c>
      <c r="F379" s="1" t="s">
        <v>1511</v>
      </c>
      <c r="G379" s="1" t="s">
        <v>1511</v>
      </c>
      <c r="H379" s="1" t="s">
        <v>569</v>
      </c>
      <c r="I379" s="1" t="s">
        <v>1389</v>
      </c>
      <c r="J379" s="1" t="s">
        <v>1390</v>
      </c>
      <c r="K379" s="1" t="s">
        <v>576</v>
      </c>
      <c r="L379" s="1" t="s">
        <v>907</v>
      </c>
      <c r="M379" s="1" t="s">
        <v>1443</v>
      </c>
      <c r="N379" s="1" t="s">
        <v>1444</v>
      </c>
      <c r="O379">
        <v>30000</v>
      </c>
      <c r="P379" s="1" t="s">
        <v>1393</v>
      </c>
      <c r="Q379" s="1" t="s">
        <v>1572</v>
      </c>
      <c r="R379" s="2"/>
      <c r="S379" s="1" t="s">
        <v>1562</v>
      </c>
      <c r="T379" s="1">
        <v>25</v>
      </c>
    </row>
    <row r="380" spans="1:20" x14ac:dyDescent="0.25">
      <c r="A380" s="1" t="s">
        <v>1573</v>
      </c>
      <c r="B380" s="1" t="s">
        <v>564</v>
      </c>
      <c r="C380" s="1" t="s">
        <v>575</v>
      </c>
      <c r="D380" s="1" t="s">
        <v>576</v>
      </c>
      <c r="E380" s="1" t="s">
        <v>1510</v>
      </c>
      <c r="F380" s="1" t="s">
        <v>1511</v>
      </c>
      <c r="G380" s="1" t="s">
        <v>1511</v>
      </c>
      <c r="H380" s="1" t="s">
        <v>569</v>
      </c>
      <c r="I380" s="1" t="s">
        <v>1389</v>
      </c>
      <c r="J380" s="1" t="s">
        <v>1390</v>
      </c>
      <c r="K380" s="1" t="s">
        <v>576</v>
      </c>
      <c r="L380" s="1" t="s">
        <v>907</v>
      </c>
      <c r="M380" s="1" t="s">
        <v>1443</v>
      </c>
      <c r="N380" s="1" t="s">
        <v>1444</v>
      </c>
      <c r="O380">
        <v>40000</v>
      </c>
      <c r="P380" s="1" t="s">
        <v>1393</v>
      </c>
      <c r="Q380" s="1" t="s">
        <v>1574</v>
      </c>
      <c r="R380" s="2"/>
      <c r="S380" s="1" t="s">
        <v>1562</v>
      </c>
      <c r="T380" s="1">
        <v>25</v>
      </c>
    </row>
    <row r="381" spans="1:20" x14ac:dyDescent="0.25">
      <c r="A381" s="1" t="s">
        <v>1575</v>
      </c>
      <c r="B381" s="1" t="s">
        <v>564</v>
      </c>
      <c r="C381" s="1" t="s">
        <v>575</v>
      </c>
      <c r="D381" s="1" t="s">
        <v>576</v>
      </c>
      <c r="E381" s="1" t="s">
        <v>1510</v>
      </c>
      <c r="F381" s="1" t="s">
        <v>1511</v>
      </c>
      <c r="G381" s="1" t="s">
        <v>1511</v>
      </c>
      <c r="H381" s="1" t="s">
        <v>569</v>
      </c>
      <c r="I381" s="1" t="s">
        <v>1389</v>
      </c>
      <c r="J381" s="1" t="s">
        <v>1390</v>
      </c>
      <c r="K381" s="1" t="s">
        <v>576</v>
      </c>
      <c r="L381" s="1" t="s">
        <v>907</v>
      </c>
      <c r="M381" s="1" t="s">
        <v>1443</v>
      </c>
      <c r="N381" s="1" t="s">
        <v>1444</v>
      </c>
      <c r="O381">
        <v>50000</v>
      </c>
      <c r="P381" s="1" t="s">
        <v>1393</v>
      </c>
      <c r="Q381" s="1" t="s">
        <v>1576</v>
      </c>
      <c r="R381" s="2"/>
      <c r="S381" s="1" t="s">
        <v>1562</v>
      </c>
      <c r="T381" s="1">
        <v>25</v>
      </c>
    </row>
    <row r="382" spans="1:20" x14ac:dyDescent="0.25">
      <c r="A382" s="1" t="s">
        <v>1577</v>
      </c>
      <c r="B382" s="1" t="s">
        <v>564</v>
      </c>
      <c r="C382" s="1" t="s">
        <v>575</v>
      </c>
      <c r="D382" s="1" t="s">
        <v>576</v>
      </c>
      <c r="E382" s="1" t="s">
        <v>1510</v>
      </c>
      <c r="F382" s="1" t="s">
        <v>1511</v>
      </c>
      <c r="G382" s="1" t="s">
        <v>1511</v>
      </c>
      <c r="H382" s="1" t="s">
        <v>569</v>
      </c>
      <c r="I382" s="1" t="s">
        <v>1389</v>
      </c>
      <c r="J382" s="1" t="s">
        <v>1390</v>
      </c>
      <c r="K382" s="1" t="s">
        <v>576</v>
      </c>
      <c r="L382" s="1" t="s">
        <v>907</v>
      </c>
      <c r="M382" s="1" t="s">
        <v>1443</v>
      </c>
      <c r="N382" s="1" t="s">
        <v>1444</v>
      </c>
      <c r="O382">
        <v>6000</v>
      </c>
      <c r="P382" s="1" t="s">
        <v>1393</v>
      </c>
      <c r="Q382" s="1" t="s">
        <v>1578</v>
      </c>
      <c r="R382" s="2"/>
      <c r="S382" s="1" t="s">
        <v>1562</v>
      </c>
      <c r="T382" s="1">
        <v>25</v>
      </c>
    </row>
    <row r="383" spans="1:20" x14ac:dyDescent="0.25">
      <c r="A383" s="1" t="s">
        <v>1579</v>
      </c>
      <c r="B383" s="1" t="s">
        <v>564</v>
      </c>
      <c r="C383" s="1" t="s">
        <v>575</v>
      </c>
      <c r="D383" s="1" t="s">
        <v>576</v>
      </c>
      <c r="E383" s="1" t="s">
        <v>1510</v>
      </c>
      <c r="F383" s="1" t="s">
        <v>1511</v>
      </c>
      <c r="G383" s="1" t="s">
        <v>1511</v>
      </c>
      <c r="H383" s="1" t="s">
        <v>569</v>
      </c>
      <c r="I383" s="1" t="s">
        <v>1389</v>
      </c>
      <c r="J383" s="1" t="s">
        <v>1390</v>
      </c>
      <c r="K383" s="1" t="s">
        <v>576</v>
      </c>
      <c r="L383" s="1" t="s">
        <v>907</v>
      </c>
      <c r="M383" s="1" t="s">
        <v>1443</v>
      </c>
      <c r="N383" s="1" t="s">
        <v>1444</v>
      </c>
      <c r="O383">
        <v>60000</v>
      </c>
      <c r="P383" s="1" t="s">
        <v>1393</v>
      </c>
      <c r="Q383" s="1" t="s">
        <v>1580</v>
      </c>
      <c r="R383" s="2"/>
      <c r="S383" s="1" t="s">
        <v>1562</v>
      </c>
      <c r="T383" s="1">
        <v>25</v>
      </c>
    </row>
    <row r="384" spans="1:20" x14ac:dyDescent="0.25">
      <c r="A384" s="1" t="s">
        <v>1581</v>
      </c>
      <c r="B384" s="1" t="s">
        <v>564</v>
      </c>
      <c r="C384" s="1" t="s">
        <v>575</v>
      </c>
      <c r="D384" s="1" t="s">
        <v>576</v>
      </c>
      <c r="E384" s="1" t="s">
        <v>1510</v>
      </c>
      <c r="F384" s="1" t="s">
        <v>1511</v>
      </c>
      <c r="G384" s="1" t="s">
        <v>1511</v>
      </c>
      <c r="H384" s="1" t="s">
        <v>569</v>
      </c>
      <c r="I384" s="1" t="s">
        <v>1389</v>
      </c>
      <c r="J384" s="1" t="s">
        <v>1390</v>
      </c>
      <c r="K384" s="1" t="s">
        <v>576</v>
      </c>
      <c r="L384" s="1" t="s">
        <v>907</v>
      </c>
      <c r="M384" s="1" t="s">
        <v>1466</v>
      </c>
      <c r="N384" s="1" t="s">
        <v>1467</v>
      </c>
      <c r="O384">
        <v>1000</v>
      </c>
      <c r="P384" s="1" t="s">
        <v>1393</v>
      </c>
      <c r="Q384" s="1" t="s">
        <v>1582</v>
      </c>
      <c r="R384" s="2"/>
      <c r="S384" s="1" t="s">
        <v>1532</v>
      </c>
      <c r="T384" s="1">
        <v>24</v>
      </c>
    </row>
    <row r="385" spans="1:20" x14ac:dyDescent="0.25">
      <c r="A385" s="1" t="s">
        <v>1583</v>
      </c>
      <c r="B385" s="1" t="s">
        <v>564</v>
      </c>
      <c r="C385" s="1" t="s">
        <v>575</v>
      </c>
      <c r="D385" s="1" t="s">
        <v>576</v>
      </c>
      <c r="E385" s="1" t="s">
        <v>1510</v>
      </c>
      <c r="F385" s="1" t="s">
        <v>1511</v>
      </c>
      <c r="G385" s="1" t="s">
        <v>1511</v>
      </c>
      <c r="H385" s="1" t="s">
        <v>569</v>
      </c>
      <c r="I385" s="1" t="s">
        <v>1389</v>
      </c>
      <c r="J385" s="1" t="s">
        <v>1390</v>
      </c>
      <c r="K385" s="1" t="s">
        <v>576</v>
      </c>
      <c r="L385" s="1" t="s">
        <v>907</v>
      </c>
      <c r="M385" s="1" t="s">
        <v>1466</v>
      </c>
      <c r="N385" s="1" t="s">
        <v>1467</v>
      </c>
      <c r="O385">
        <v>10000</v>
      </c>
      <c r="P385" s="1" t="s">
        <v>1393</v>
      </c>
      <c r="Q385" s="1" t="s">
        <v>1584</v>
      </c>
      <c r="R385" s="2"/>
      <c r="S385" s="1" t="s">
        <v>1532</v>
      </c>
      <c r="T385" s="1">
        <v>24</v>
      </c>
    </row>
    <row r="386" spans="1:20" x14ac:dyDescent="0.25">
      <c r="A386" s="1" t="s">
        <v>1585</v>
      </c>
      <c r="B386" s="1" t="s">
        <v>564</v>
      </c>
      <c r="C386" s="1" t="s">
        <v>575</v>
      </c>
      <c r="D386" s="1" t="s">
        <v>576</v>
      </c>
      <c r="E386" s="1" t="s">
        <v>1510</v>
      </c>
      <c r="F386" s="1" t="s">
        <v>1511</v>
      </c>
      <c r="G386" s="1" t="s">
        <v>1511</v>
      </c>
      <c r="H386" s="1" t="s">
        <v>569</v>
      </c>
      <c r="I386" s="1" t="s">
        <v>1389</v>
      </c>
      <c r="J386" s="1" t="s">
        <v>1390</v>
      </c>
      <c r="K386" s="1" t="s">
        <v>576</v>
      </c>
      <c r="L386" s="1" t="s">
        <v>907</v>
      </c>
      <c r="M386" s="1" t="s">
        <v>1466</v>
      </c>
      <c r="N386" s="1" t="s">
        <v>1467</v>
      </c>
      <c r="O386">
        <v>12500</v>
      </c>
      <c r="P386" s="1" t="s">
        <v>1393</v>
      </c>
      <c r="Q386" s="1" t="s">
        <v>1586</v>
      </c>
      <c r="R386" s="2"/>
      <c r="S386" s="1" t="s">
        <v>1532</v>
      </c>
      <c r="T386" s="1">
        <v>24</v>
      </c>
    </row>
    <row r="387" spans="1:20" x14ac:dyDescent="0.25">
      <c r="A387" s="1" t="s">
        <v>1587</v>
      </c>
      <c r="B387" s="1" t="s">
        <v>564</v>
      </c>
      <c r="C387" s="1" t="s">
        <v>575</v>
      </c>
      <c r="D387" s="1" t="s">
        <v>576</v>
      </c>
      <c r="E387" s="1" t="s">
        <v>1510</v>
      </c>
      <c r="F387" s="1" t="s">
        <v>1511</v>
      </c>
      <c r="G387" s="1" t="s">
        <v>1511</v>
      </c>
      <c r="H387" s="1" t="s">
        <v>569</v>
      </c>
      <c r="I387" s="1" t="s">
        <v>1389</v>
      </c>
      <c r="J387" s="1" t="s">
        <v>1390</v>
      </c>
      <c r="K387" s="1" t="s">
        <v>576</v>
      </c>
      <c r="L387" s="1" t="s">
        <v>907</v>
      </c>
      <c r="M387" s="1" t="s">
        <v>1466</v>
      </c>
      <c r="N387" s="1" t="s">
        <v>1467</v>
      </c>
      <c r="O387">
        <v>1500</v>
      </c>
      <c r="P387" s="1" t="s">
        <v>1393</v>
      </c>
      <c r="Q387" s="1" t="s">
        <v>1588</v>
      </c>
      <c r="R387" s="2"/>
      <c r="S387" s="1" t="s">
        <v>1532</v>
      </c>
      <c r="T387" s="1">
        <v>24</v>
      </c>
    </row>
    <row r="388" spans="1:20" x14ac:dyDescent="0.25">
      <c r="A388" s="1" t="s">
        <v>1589</v>
      </c>
      <c r="B388" s="1" t="s">
        <v>564</v>
      </c>
      <c r="C388" s="1" t="s">
        <v>575</v>
      </c>
      <c r="D388" s="1" t="s">
        <v>576</v>
      </c>
      <c r="E388" s="1" t="s">
        <v>1510</v>
      </c>
      <c r="F388" s="1" t="s">
        <v>1511</v>
      </c>
      <c r="G388" s="1" t="s">
        <v>1511</v>
      </c>
      <c r="H388" s="1" t="s">
        <v>569</v>
      </c>
      <c r="I388" s="1" t="s">
        <v>1389</v>
      </c>
      <c r="J388" s="1" t="s">
        <v>1390</v>
      </c>
      <c r="K388" s="1" t="s">
        <v>576</v>
      </c>
      <c r="L388" s="1" t="s">
        <v>907</v>
      </c>
      <c r="M388" s="1" t="s">
        <v>1466</v>
      </c>
      <c r="N388" s="1" t="s">
        <v>1467</v>
      </c>
      <c r="O388">
        <v>15000</v>
      </c>
      <c r="P388" s="1" t="s">
        <v>1393</v>
      </c>
      <c r="Q388" s="1" t="s">
        <v>1590</v>
      </c>
      <c r="R388" s="2"/>
      <c r="S388" s="1" t="s">
        <v>1532</v>
      </c>
      <c r="T388" s="1">
        <v>24</v>
      </c>
    </row>
    <row r="389" spans="1:20" x14ac:dyDescent="0.25">
      <c r="A389" s="1" t="s">
        <v>1591</v>
      </c>
      <c r="B389" s="1" t="s">
        <v>564</v>
      </c>
      <c r="C389" s="1" t="s">
        <v>575</v>
      </c>
      <c r="D389" s="1" t="s">
        <v>576</v>
      </c>
      <c r="E389" s="1" t="s">
        <v>1510</v>
      </c>
      <c r="F389" s="1" t="s">
        <v>1511</v>
      </c>
      <c r="G389" s="1" t="s">
        <v>1511</v>
      </c>
      <c r="H389" s="1" t="s">
        <v>569</v>
      </c>
      <c r="I389" s="1" t="s">
        <v>1389</v>
      </c>
      <c r="J389" s="1" t="s">
        <v>1390</v>
      </c>
      <c r="K389" s="1" t="s">
        <v>576</v>
      </c>
      <c r="L389" s="1" t="s">
        <v>907</v>
      </c>
      <c r="M389" s="1" t="s">
        <v>1466</v>
      </c>
      <c r="N389" s="1" t="s">
        <v>1467</v>
      </c>
      <c r="O389">
        <v>2000</v>
      </c>
      <c r="P389" s="1" t="s">
        <v>1393</v>
      </c>
      <c r="Q389" s="1" t="s">
        <v>1592</v>
      </c>
      <c r="R389" s="2"/>
      <c r="S389" s="1" t="s">
        <v>1532</v>
      </c>
      <c r="T389" s="1">
        <v>24</v>
      </c>
    </row>
    <row r="390" spans="1:20" x14ac:dyDescent="0.25">
      <c r="A390" s="1" t="s">
        <v>1593</v>
      </c>
      <c r="B390" s="1" t="s">
        <v>564</v>
      </c>
      <c r="C390" s="1" t="s">
        <v>575</v>
      </c>
      <c r="D390" s="1" t="s">
        <v>576</v>
      </c>
      <c r="E390" s="1" t="s">
        <v>1510</v>
      </c>
      <c r="F390" s="1" t="s">
        <v>1511</v>
      </c>
      <c r="G390" s="1" t="s">
        <v>1511</v>
      </c>
      <c r="H390" s="1" t="s">
        <v>569</v>
      </c>
      <c r="I390" s="1" t="s">
        <v>1389</v>
      </c>
      <c r="J390" s="1" t="s">
        <v>1390</v>
      </c>
      <c r="K390" s="1" t="s">
        <v>576</v>
      </c>
      <c r="L390" s="1" t="s">
        <v>907</v>
      </c>
      <c r="M390" s="1" t="s">
        <v>1466</v>
      </c>
      <c r="N390" s="1" t="s">
        <v>1467</v>
      </c>
      <c r="O390">
        <v>3000</v>
      </c>
      <c r="P390" s="1" t="s">
        <v>1393</v>
      </c>
      <c r="Q390" s="1" t="s">
        <v>1594</v>
      </c>
      <c r="R390" s="2"/>
      <c r="S390" s="1" t="s">
        <v>1532</v>
      </c>
      <c r="T390" s="1">
        <v>24</v>
      </c>
    </row>
    <row r="391" spans="1:20" x14ac:dyDescent="0.25">
      <c r="A391" s="1" t="s">
        <v>1595</v>
      </c>
      <c r="B391" s="1" t="s">
        <v>564</v>
      </c>
      <c r="C391" s="1" t="s">
        <v>575</v>
      </c>
      <c r="D391" s="1" t="s">
        <v>576</v>
      </c>
      <c r="E391" s="1" t="s">
        <v>1510</v>
      </c>
      <c r="F391" s="1" t="s">
        <v>1511</v>
      </c>
      <c r="G391" s="1" t="s">
        <v>1511</v>
      </c>
      <c r="H391" s="1" t="s">
        <v>569</v>
      </c>
      <c r="I391" s="1" t="s">
        <v>1389</v>
      </c>
      <c r="J391" s="1" t="s">
        <v>1390</v>
      </c>
      <c r="K391" s="1" t="s">
        <v>576</v>
      </c>
      <c r="L391" s="1" t="s">
        <v>907</v>
      </c>
      <c r="M391" s="1" t="s">
        <v>1466</v>
      </c>
      <c r="N391" s="1" t="s">
        <v>1467</v>
      </c>
      <c r="O391">
        <v>5000</v>
      </c>
      <c r="P391" s="1" t="s">
        <v>1393</v>
      </c>
      <c r="Q391" s="1" t="s">
        <v>1596</v>
      </c>
      <c r="R391" s="2"/>
      <c r="S391" s="1" t="s">
        <v>1532</v>
      </c>
      <c r="T391" s="1">
        <v>24</v>
      </c>
    </row>
    <row r="392" spans="1:20" x14ac:dyDescent="0.25">
      <c r="A392" s="1" t="s">
        <v>1597</v>
      </c>
      <c r="B392" s="1" t="s">
        <v>564</v>
      </c>
      <c r="C392" s="1" t="s">
        <v>575</v>
      </c>
      <c r="D392" s="1" t="s">
        <v>576</v>
      </c>
      <c r="E392" s="1" t="s">
        <v>1510</v>
      </c>
      <c r="F392" s="1" t="s">
        <v>1511</v>
      </c>
      <c r="G392" s="1" t="s">
        <v>1511</v>
      </c>
      <c r="H392" s="1" t="s">
        <v>569</v>
      </c>
      <c r="I392" s="1" t="s">
        <v>1389</v>
      </c>
      <c r="J392" s="1" t="s">
        <v>1390</v>
      </c>
      <c r="K392" s="1" t="s">
        <v>576</v>
      </c>
      <c r="L392" s="1" t="s">
        <v>907</v>
      </c>
      <c r="M392" s="1" t="s">
        <v>1466</v>
      </c>
      <c r="N392" s="1" t="s">
        <v>1467</v>
      </c>
      <c r="O392">
        <v>7500</v>
      </c>
      <c r="P392" s="1" t="s">
        <v>1393</v>
      </c>
      <c r="Q392" s="1" t="s">
        <v>1598</v>
      </c>
      <c r="R392" s="2"/>
      <c r="S392" s="1" t="s">
        <v>1532</v>
      </c>
      <c r="T392" s="1">
        <v>24</v>
      </c>
    </row>
    <row r="393" spans="1:20" x14ac:dyDescent="0.25">
      <c r="A393" s="1" t="s">
        <v>1599</v>
      </c>
      <c r="B393" s="1" t="s">
        <v>564</v>
      </c>
      <c r="C393" s="1" t="s">
        <v>575</v>
      </c>
      <c r="D393" s="1" t="s">
        <v>576</v>
      </c>
      <c r="E393" s="1" t="s">
        <v>1510</v>
      </c>
      <c r="F393" s="1" t="s">
        <v>1511</v>
      </c>
      <c r="G393" s="1" t="s">
        <v>1511</v>
      </c>
      <c r="H393" s="1" t="s">
        <v>569</v>
      </c>
      <c r="I393" s="1" t="s">
        <v>1389</v>
      </c>
      <c r="J393" s="1" t="s">
        <v>1390</v>
      </c>
      <c r="K393" s="1" t="s">
        <v>576</v>
      </c>
      <c r="L393" s="1" t="s">
        <v>907</v>
      </c>
      <c r="M393" s="1" t="s">
        <v>1600</v>
      </c>
      <c r="N393" s="1" t="s">
        <v>1601</v>
      </c>
      <c r="O393">
        <v>10000</v>
      </c>
      <c r="P393" s="1" t="s">
        <v>1393</v>
      </c>
      <c r="Q393" s="1" t="s">
        <v>1602</v>
      </c>
      <c r="R393" s="2"/>
      <c r="S393" s="1" t="s">
        <v>1603</v>
      </c>
      <c r="T393" s="1">
        <v>24</v>
      </c>
    </row>
    <row r="394" spans="1:20" x14ac:dyDescent="0.25">
      <c r="A394" s="1" t="s">
        <v>1604</v>
      </c>
      <c r="B394" s="1" t="s">
        <v>564</v>
      </c>
      <c r="C394" s="1" t="s">
        <v>575</v>
      </c>
      <c r="D394" s="1" t="s">
        <v>576</v>
      </c>
      <c r="E394" s="1" t="s">
        <v>1510</v>
      </c>
      <c r="F394" s="1" t="s">
        <v>1511</v>
      </c>
      <c r="G394" s="1" t="s">
        <v>1511</v>
      </c>
      <c r="H394" s="1" t="s">
        <v>569</v>
      </c>
      <c r="I394" s="1" t="s">
        <v>1389</v>
      </c>
      <c r="J394" s="1" t="s">
        <v>1390</v>
      </c>
      <c r="K394" s="1" t="s">
        <v>576</v>
      </c>
      <c r="L394" s="1" t="s">
        <v>907</v>
      </c>
      <c r="M394" s="1" t="s">
        <v>1600</v>
      </c>
      <c r="N394" s="1" t="s">
        <v>1601</v>
      </c>
      <c r="O394">
        <v>15000</v>
      </c>
      <c r="P394" s="1" t="s">
        <v>1393</v>
      </c>
      <c r="Q394" s="1" t="s">
        <v>1605</v>
      </c>
      <c r="R394" s="2"/>
      <c r="S394" s="1" t="s">
        <v>1603</v>
      </c>
      <c r="T394" s="1">
        <v>24</v>
      </c>
    </row>
    <row r="395" spans="1:20" x14ac:dyDescent="0.25">
      <c r="A395" s="1" t="s">
        <v>1606</v>
      </c>
      <c r="B395" s="1" t="s">
        <v>564</v>
      </c>
      <c r="C395" s="1" t="s">
        <v>575</v>
      </c>
      <c r="D395" s="1" t="s">
        <v>576</v>
      </c>
      <c r="E395" s="1" t="s">
        <v>1510</v>
      </c>
      <c r="F395" s="1" t="s">
        <v>1511</v>
      </c>
      <c r="G395" s="1" t="s">
        <v>1511</v>
      </c>
      <c r="H395" s="1" t="s">
        <v>569</v>
      </c>
      <c r="I395" s="1" t="s">
        <v>1389</v>
      </c>
      <c r="J395" s="1" t="s">
        <v>1390</v>
      </c>
      <c r="K395" s="1" t="s">
        <v>576</v>
      </c>
      <c r="L395" s="1" t="s">
        <v>907</v>
      </c>
      <c r="M395" s="1" t="s">
        <v>1600</v>
      </c>
      <c r="N395" s="1" t="s">
        <v>1601</v>
      </c>
      <c r="O395">
        <v>20000</v>
      </c>
      <c r="P395" s="1" t="s">
        <v>1393</v>
      </c>
      <c r="Q395" s="1" t="s">
        <v>1607</v>
      </c>
      <c r="R395" s="2"/>
      <c r="S395" s="1" t="s">
        <v>1603</v>
      </c>
      <c r="T395" s="1">
        <v>24</v>
      </c>
    </row>
    <row r="396" spans="1:20" x14ac:dyDescent="0.25">
      <c r="A396" s="1" t="s">
        <v>1608</v>
      </c>
      <c r="B396" s="1" t="s">
        <v>564</v>
      </c>
      <c r="C396" s="1" t="s">
        <v>575</v>
      </c>
      <c r="D396" s="1" t="s">
        <v>576</v>
      </c>
      <c r="E396" s="1" t="s">
        <v>1510</v>
      </c>
      <c r="F396" s="1" t="s">
        <v>1511</v>
      </c>
      <c r="G396" s="1" t="s">
        <v>1511</v>
      </c>
      <c r="H396" s="1" t="s">
        <v>569</v>
      </c>
      <c r="I396" s="1" t="s">
        <v>1389</v>
      </c>
      <c r="J396" s="1" t="s">
        <v>1390</v>
      </c>
      <c r="K396" s="1" t="s">
        <v>576</v>
      </c>
      <c r="L396" s="1" t="s">
        <v>907</v>
      </c>
      <c r="M396" s="1" t="s">
        <v>1600</v>
      </c>
      <c r="N396" s="1" t="s">
        <v>1601</v>
      </c>
      <c r="O396">
        <v>25000</v>
      </c>
      <c r="P396" s="1" t="s">
        <v>1393</v>
      </c>
      <c r="Q396" s="1" t="s">
        <v>1609</v>
      </c>
      <c r="R396" s="2"/>
      <c r="S396" s="1" t="s">
        <v>1603</v>
      </c>
      <c r="T396" s="1">
        <v>24</v>
      </c>
    </row>
    <row r="397" spans="1:20" x14ac:dyDescent="0.25">
      <c r="A397" s="1" t="s">
        <v>1610</v>
      </c>
      <c r="B397" s="1" t="s">
        <v>564</v>
      </c>
      <c r="C397" s="1" t="s">
        <v>575</v>
      </c>
      <c r="D397" s="1" t="s">
        <v>576</v>
      </c>
      <c r="E397" s="1" t="s">
        <v>1510</v>
      </c>
      <c r="F397" s="1" t="s">
        <v>1511</v>
      </c>
      <c r="G397" s="1" t="s">
        <v>1511</v>
      </c>
      <c r="H397" s="1" t="s">
        <v>569</v>
      </c>
      <c r="I397" s="1" t="s">
        <v>1389</v>
      </c>
      <c r="J397" s="1" t="s">
        <v>1390</v>
      </c>
      <c r="K397" s="1" t="s">
        <v>576</v>
      </c>
      <c r="L397" s="1" t="s">
        <v>907</v>
      </c>
      <c r="M397" s="1" t="s">
        <v>1600</v>
      </c>
      <c r="N397" s="1" t="s">
        <v>1601</v>
      </c>
      <c r="O397">
        <v>30000</v>
      </c>
      <c r="P397" s="1" t="s">
        <v>1393</v>
      </c>
      <c r="Q397" s="1" t="s">
        <v>1611</v>
      </c>
      <c r="R397" s="2"/>
      <c r="S397" s="1" t="s">
        <v>1603</v>
      </c>
      <c r="T397" s="1">
        <v>24</v>
      </c>
    </row>
    <row r="398" spans="1:20" x14ac:dyDescent="0.25">
      <c r="A398" s="1" t="s">
        <v>1612</v>
      </c>
      <c r="B398" s="1" t="s">
        <v>564</v>
      </c>
      <c r="C398" s="1" t="s">
        <v>575</v>
      </c>
      <c r="D398" s="1" t="s">
        <v>576</v>
      </c>
      <c r="E398" s="1" t="s">
        <v>1510</v>
      </c>
      <c r="F398" s="1" t="s">
        <v>1511</v>
      </c>
      <c r="G398" s="1" t="s">
        <v>1511</v>
      </c>
      <c r="H398" s="1" t="s">
        <v>569</v>
      </c>
      <c r="I398" s="1" t="s">
        <v>1389</v>
      </c>
      <c r="J398" s="1" t="s">
        <v>1390</v>
      </c>
      <c r="K398" s="1" t="s">
        <v>576</v>
      </c>
      <c r="L398" s="1" t="s">
        <v>907</v>
      </c>
      <c r="M398" s="1" t="s">
        <v>1600</v>
      </c>
      <c r="N398" s="1" t="s">
        <v>1601</v>
      </c>
      <c r="O398">
        <v>40000</v>
      </c>
      <c r="P398" s="1" t="s">
        <v>1393</v>
      </c>
      <c r="Q398" s="1" t="s">
        <v>1613</v>
      </c>
      <c r="R398" s="2"/>
      <c r="S398" s="1" t="s">
        <v>1603</v>
      </c>
      <c r="T398" s="1">
        <v>24</v>
      </c>
    </row>
    <row r="399" spans="1:20" x14ac:dyDescent="0.25">
      <c r="A399" s="1" t="s">
        <v>1614</v>
      </c>
      <c r="B399" s="1" t="s">
        <v>564</v>
      </c>
      <c r="C399" s="1" t="s">
        <v>575</v>
      </c>
      <c r="D399" s="1" t="s">
        <v>576</v>
      </c>
      <c r="E399" s="1" t="s">
        <v>1510</v>
      </c>
      <c r="F399" s="1" t="s">
        <v>1511</v>
      </c>
      <c r="G399" s="1" t="s">
        <v>1511</v>
      </c>
      <c r="H399" s="1" t="s">
        <v>569</v>
      </c>
      <c r="I399" s="1" t="s">
        <v>1389</v>
      </c>
      <c r="J399" s="1" t="s">
        <v>1390</v>
      </c>
      <c r="K399" s="1" t="s">
        <v>576</v>
      </c>
      <c r="L399" s="1" t="s">
        <v>907</v>
      </c>
      <c r="M399" s="1" t="s">
        <v>1600</v>
      </c>
      <c r="N399" s="1" t="s">
        <v>1601</v>
      </c>
      <c r="O399">
        <v>50000</v>
      </c>
      <c r="P399" s="1" t="s">
        <v>1393</v>
      </c>
      <c r="Q399" s="1" t="s">
        <v>1615</v>
      </c>
      <c r="R399" s="2"/>
      <c r="S399" s="1" t="s">
        <v>1603</v>
      </c>
      <c r="T399" s="1">
        <v>24</v>
      </c>
    </row>
    <row r="400" spans="1:20" x14ac:dyDescent="0.25">
      <c r="A400" s="1" t="s">
        <v>1616</v>
      </c>
      <c r="B400" s="1" t="s">
        <v>564</v>
      </c>
      <c r="C400" s="1" t="s">
        <v>575</v>
      </c>
      <c r="D400" s="1" t="s">
        <v>576</v>
      </c>
      <c r="E400" s="1" t="s">
        <v>1510</v>
      </c>
      <c r="F400" s="1" t="s">
        <v>1511</v>
      </c>
      <c r="G400" s="1" t="s">
        <v>1511</v>
      </c>
      <c r="H400" s="1" t="s">
        <v>569</v>
      </c>
      <c r="I400" s="1" t="s">
        <v>1389</v>
      </c>
      <c r="J400" s="1" t="s">
        <v>1390</v>
      </c>
      <c r="K400" s="1" t="s">
        <v>576</v>
      </c>
      <c r="L400" s="1" t="s">
        <v>907</v>
      </c>
      <c r="M400" s="1" t="s">
        <v>1600</v>
      </c>
      <c r="N400" s="1" t="s">
        <v>1601</v>
      </c>
      <c r="O400">
        <v>60000</v>
      </c>
      <c r="P400" s="1" t="s">
        <v>1393</v>
      </c>
      <c r="Q400" s="1" t="s">
        <v>1617</v>
      </c>
      <c r="R400" s="2"/>
      <c r="S400" s="1" t="s">
        <v>1603</v>
      </c>
      <c r="T400" s="1">
        <v>24</v>
      </c>
    </row>
    <row r="401" spans="1:20" x14ac:dyDescent="0.25">
      <c r="A401" s="1" t="s">
        <v>1618</v>
      </c>
      <c r="B401" s="1" t="s">
        <v>564</v>
      </c>
      <c r="C401" s="1" t="s">
        <v>1349</v>
      </c>
      <c r="D401" s="1" t="s">
        <v>873</v>
      </c>
      <c r="E401" s="1" t="s">
        <v>1619</v>
      </c>
      <c r="F401" s="1" t="s">
        <v>1620</v>
      </c>
      <c r="G401" s="1"/>
      <c r="H401" s="1" t="s">
        <v>569</v>
      </c>
      <c r="I401" s="1" t="s">
        <v>1619</v>
      </c>
      <c r="J401" s="1" t="s">
        <v>1620</v>
      </c>
      <c r="K401" s="1" t="s">
        <v>560</v>
      </c>
      <c r="L401" s="1"/>
      <c r="M401" s="1" t="s">
        <v>560</v>
      </c>
      <c r="N401" s="1"/>
      <c r="O401">
        <v>10</v>
      </c>
      <c r="P401" s="1" t="s">
        <v>583</v>
      </c>
      <c r="Q401" s="1" t="s">
        <v>1621</v>
      </c>
      <c r="R401" s="2"/>
      <c r="S401" s="1" t="s">
        <v>1622</v>
      </c>
      <c r="T401" s="1">
        <v>20</v>
      </c>
    </row>
    <row r="402" spans="1:20" x14ac:dyDescent="0.25">
      <c r="A402" s="1" t="s">
        <v>1623</v>
      </c>
      <c r="B402" s="1" t="s">
        <v>564</v>
      </c>
      <c r="C402" s="1" t="s">
        <v>1349</v>
      </c>
      <c r="D402" s="1" t="s">
        <v>873</v>
      </c>
      <c r="E402" s="1" t="s">
        <v>1619</v>
      </c>
      <c r="F402" s="1" t="s">
        <v>1620</v>
      </c>
      <c r="G402" s="1"/>
      <c r="H402" s="1" t="s">
        <v>569</v>
      </c>
      <c r="I402" s="1" t="s">
        <v>1619</v>
      </c>
      <c r="J402" s="1" t="s">
        <v>1620</v>
      </c>
      <c r="K402" s="1" t="s">
        <v>560</v>
      </c>
      <c r="L402" s="1"/>
      <c r="M402" s="1" t="s">
        <v>560</v>
      </c>
      <c r="N402" s="1"/>
      <c r="O402">
        <v>2</v>
      </c>
      <c r="P402" s="1" t="s">
        <v>583</v>
      </c>
      <c r="Q402" s="1" t="s">
        <v>1624</v>
      </c>
      <c r="R402" s="2"/>
      <c r="S402" s="1" t="s">
        <v>1622</v>
      </c>
      <c r="T402" s="1">
        <v>20</v>
      </c>
    </row>
    <row r="403" spans="1:20" x14ac:dyDescent="0.25">
      <c r="A403" s="1" t="s">
        <v>1625</v>
      </c>
      <c r="B403" s="1" t="s">
        <v>564</v>
      </c>
      <c r="C403" s="1" t="s">
        <v>1103</v>
      </c>
      <c r="D403" s="1" t="s">
        <v>1104</v>
      </c>
      <c r="E403" s="1" t="s">
        <v>1626</v>
      </c>
      <c r="F403" s="1" t="s">
        <v>1627</v>
      </c>
      <c r="G403" s="1" t="s">
        <v>1628</v>
      </c>
      <c r="H403" s="1" t="s">
        <v>569</v>
      </c>
      <c r="I403" s="1" t="s">
        <v>1626</v>
      </c>
      <c r="J403" s="1" t="s">
        <v>1628</v>
      </c>
      <c r="K403" s="1" t="s">
        <v>1107</v>
      </c>
      <c r="L403" s="1" t="s">
        <v>1108</v>
      </c>
      <c r="M403" s="1" t="s">
        <v>581</v>
      </c>
      <c r="N403" s="1" t="s">
        <v>582</v>
      </c>
      <c r="O403">
        <v>125</v>
      </c>
      <c r="P403" s="1" t="s">
        <v>1393</v>
      </c>
      <c r="Q403" s="1" t="s">
        <v>1629</v>
      </c>
      <c r="R403" s="2"/>
      <c r="S403" s="1" t="s">
        <v>1630</v>
      </c>
      <c r="T403" s="1">
        <v>13</v>
      </c>
    </row>
    <row r="404" spans="1:20" x14ac:dyDescent="0.25">
      <c r="A404" s="1" t="s">
        <v>1631</v>
      </c>
      <c r="B404" s="1" t="s">
        <v>564</v>
      </c>
      <c r="C404" s="1" t="s">
        <v>1103</v>
      </c>
      <c r="D404" s="1" t="s">
        <v>1104</v>
      </c>
      <c r="E404" s="1" t="s">
        <v>1626</v>
      </c>
      <c r="F404" s="1" t="s">
        <v>1627</v>
      </c>
      <c r="G404" s="1" t="s">
        <v>1628</v>
      </c>
      <c r="H404" s="1" t="s">
        <v>569</v>
      </c>
      <c r="I404" s="1" t="s">
        <v>1626</v>
      </c>
      <c r="J404" s="1" t="s">
        <v>1628</v>
      </c>
      <c r="K404" s="1" t="s">
        <v>1107</v>
      </c>
      <c r="L404" s="1" t="s">
        <v>1108</v>
      </c>
      <c r="M404" s="1" t="s">
        <v>581</v>
      </c>
      <c r="N404" s="1" t="s">
        <v>582</v>
      </c>
      <c r="O404">
        <v>75</v>
      </c>
      <c r="P404" s="1" t="s">
        <v>1393</v>
      </c>
      <c r="Q404" s="1" t="s">
        <v>1632</v>
      </c>
      <c r="R404" s="2"/>
      <c r="S404" s="1" t="s">
        <v>1630</v>
      </c>
      <c r="T404" s="1">
        <v>13</v>
      </c>
    </row>
    <row r="405" spans="1:20" x14ac:dyDescent="0.25">
      <c r="A405" s="1" t="s">
        <v>1633</v>
      </c>
      <c r="B405" s="1" t="s">
        <v>564</v>
      </c>
      <c r="C405" s="1" t="s">
        <v>1103</v>
      </c>
      <c r="D405" s="1" t="s">
        <v>1104</v>
      </c>
      <c r="E405" s="1" t="s">
        <v>1626</v>
      </c>
      <c r="F405" s="1" t="s">
        <v>1628</v>
      </c>
      <c r="G405" s="1" t="s">
        <v>1628</v>
      </c>
      <c r="H405" s="1" t="s">
        <v>569</v>
      </c>
      <c r="I405" s="1" t="s">
        <v>1626</v>
      </c>
      <c r="J405" s="1" t="s">
        <v>1628</v>
      </c>
      <c r="K405" s="1" t="s">
        <v>1115</v>
      </c>
      <c r="L405" s="1" t="s">
        <v>1116</v>
      </c>
      <c r="M405" s="1" t="s">
        <v>581</v>
      </c>
      <c r="N405" s="1" t="s">
        <v>582</v>
      </c>
      <c r="O405">
        <v>125</v>
      </c>
      <c r="P405" s="1" t="s">
        <v>1393</v>
      </c>
      <c r="Q405" s="1" t="s">
        <v>1634</v>
      </c>
      <c r="R405" s="2"/>
      <c r="S405" s="1" t="s">
        <v>1635</v>
      </c>
      <c r="T405" s="1">
        <v>20</v>
      </c>
    </row>
    <row r="406" spans="1:20" x14ac:dyDescent="0.25">
      <c r="A406" s="1" t="s">
        <v>1636</v>
      </c>
      <c r="B406" s="1" t="s">
        <v>564</v>
      </c>
      <c r="C406" s="1" t="s">
        <v>1103</v>
      </c>
      <c r="D406" s="1" t="s">
        <v>1104</v>
      </c>
      <c r="E406" s="1" t="s">
        <v>1626</v>
      </c>
      <c r="F406" s="1" t="s">
        <v>1628</v>
      </c>
      <c r="G406" s="1" t="s">
        <v>1628</v>
      </c>
      <c r="H406" s="1" t="s">
        <v>569</v>
      </c>
      <c r="I406" s="1" t="s">
        <v>1626</v>
      </c>
      <c r="J406" s="1" t="s">
        <v>1628</v>
      </c>
      <c r="K406" s="1" t="s">
        <v>1115</v>
      </c>
      <c r="L406" s="1" t="s">
        <v>1116</v>
      </c>
      <c r="M406" s="1" t="s">
        <v>581</v>
      </c>
      <c r="N406" s="1" t="s">
        <v>582</v>
      </c>
      <c r="O406">
        <v>75</v>
      </c>
      <c r="P406" s="1" t="s">
        <v>1393</v>
      </c>
      <c r="Q406" s="1" t="s">
        <v>1637</v>
      </c>
      <c r="R406" s="2"/>
      <c r="S406" s="1" t="s">
        <v>1635</v>
      </c>
      <c r="T406" s="1">
        <v>20</v>
      </c>
    </row>
    <row r="407" spans="1:20" x14ac:dyDescent="0.25">
      <c r="A407" s="1" t="s">
        <v>1638</v>
      </c>
      <c r="B407" s="1" t="s">
        <v>564</v>
      </c>
      <c r="C407" s="1" t="s">
        <v>1103</v>
      </c>
      <c r="D407" s="1" t="s">
        <v>1104</v>
      </c>
      <c r="E407" s="1" t="s">
        <v>1626</v>
      </c>
      <c r="F407" s="1" t="s">
        <v>1628</v>
      </c>
      <c r="G407" s="1" t="s">
        <v>1628</v>
      </c>
      <c r="H407" s="1" t="s">
        <v>569</v>
      </c>
      <c r="I407" s="1" t="s">
        <v>1626</v>
      </c>
      <c r="J407" s="1" t="s">
        <v>1628</v>
      </c>
      <c r="K407" s="1" t="s">
        <v>576</v>
      </c>
      <c r="L407" s="1" t="s">
        <v>907</v>
      </c>
      <c r="M407" s="1" t="s">
        <v>581</v>
      </c>
      <c r="N407" s="1" t="s">
        <v>582</v>
      </c>
      <c r="O407">
        <v>125</v>
      </c>
      <c r="P407" s="1" t="s">
        <v>1393</v>
      </c>
      <c r="Q407" s="1" t="s">
        <v>1639</v>
      </c>
      <c r="R407" s="2"/>
      <c r="S407" s="1" t="s">
        <v>1640</v>
      </c>
      <c r="T407" s="1">
        <v>20</v>
      </c>
    </row>
    <row r="408" spans="1:20" x14ac:dyDescent="0.25">
      <c r="A408" s="1" t="s">
        <v>1641</v>
      </c>
      <c r="B408" s="1" t="s">
        <v>564</v>
      </c>
      <c r="C408" s="1" t="s">
        <v>1103</v>
      </c>
      <c r="D408" s="1" t="s">
        <v>1104</v>
      </c>
      <c r="E408" s="1" t="s">
        <v>1626</v>
      </c>
      <c r="F408" s="1" t="s">
        <v>1628</v>
      </c>
      <c r="G408" s="1" t="s">
        <v>1628</v>
      </c>
      <c r="H408" s="1" t="s">
        <v>569</v>
      </c>
      <c r="I408" s="1" t="s">
        <v>1626</v>
      </c>
      <c r="J408" s="1" t="s">
        <v>1628</v>
      </c>
      <c r="K408" s="1" t="s">
        <v>576</v>
      </c>
      <c r="L408" s="1" t="s">
        <v>907</v>
      </c>
      <c r="M408" s="1" t="s">
        <v>581</v>
      </c>
      <c r="N408" s="1" t="s">
        <v>582</v>
      </c>
      <c r="O408">
        <v>75</v>
      </c>
      <c r="P408" s="1" t="s">
        <v>1393</v>
      </c>
      <c r="Q408" s="1" t="s">
        <v>1642</v>
      </c>
      <c r="R408" s="2"/>
      <c r="S408" s="1" t="s">
        <v>1640</v>
      </c>
      <c r="T408" s="1">
        <v>20</v>
      </c>
    </row>
    <row r="409" spans="1:20" x14ac:dyDescent="0.25">
      <c r="A409" s="1" t="s">
        <v>1643</v>
      </c>
      <c r="B409" s="1" t="s">
        <v>564</v>
      </c>
      <c r="C409" s="1" t="s">
        <v>1644</v>
      </c>
      <c r="D409" s="1" t="s">
        <v>1645</v>
      </c>
      <c r="E409" s="1" t="s">
        <v>1646</v>
      </c>
      <c r="F409" s="1" t="s">
        <v>1647</v>
      </c>
      <c r="G409" s="1" t="s">
        <v>1647</v>
      </c>
      <c r="H409" s="1" t="s">
        <v>569</v>
      </c>
      <c r="I409" s="1" t="s">
        <v>1646</v>
      </c>
      <c r="J409" s="1" t="s">
        <v>1647</v>
      </c>
      <c r="K409" s="1" t="s">
        <v>1055</v>
      </c>
      <c r="L409" s="1" t="s">
        <v>1056</v>
      </c>
      <c r="M409" s="1" t="s">
        <v>1648</v>
      </c>
      <c r="N409" s="1" t="s">
        <v>1177</v>
      </c>
      <c r="O409">
        <v>10</v>
      </c>
      <c r="P409" s="1" t="s">
        <v>1649</v>
      </c>
      <c r="Q409" s="1" t="s">
        <v>1650</v>
      </c>
      <c r="R409" s="2"/>
      <c r="S409" s="1" t="s">
        <v>1651</v>
      </c>
      <c r="T409" s="1">
        <v>20</v>
      </c>
    </row>
    <row r="410" spans="1:20" x14ac:dyDescent="0.25">
      <c r="A410" s="1" t="s">
        <v>1652</v>
      </c>
      <c r="B410" s="1" t="s">
        <v>564</v>
      </c>
      <c r="C410" s="1" t="s">
        <v>1644</v>
      </c>
      <c r="D410" s="1" t="s">
        <v>1645</v>
      </c>
      <c r="E410" s="1" t="s">
        <v>1646</v>
      </c>
      <c r="F410" s="1" t="s">
        <v>1647</v>
      </c>
      <c r="G410" s="1" t="s">
        <v>1647</v>
      </c>
      <c r="H410" s="1" t="s">
        <v>569</v>
      </c>
      <c r="I410" s="1" t="s">
        <v>1646</v>
      </c>
      <c r="J410" s="1" t="s">
        <v>1647</v>
      </c>
      <c r="K410" s="1" t="s">
        <v>1055</v>
      </c>
      <c r="L410" s="1" t="s">
        <v>1056</v>
      </c>
      <c r="M410" s="1" t="s">
        <v>1648</v>
      </c>
      <c r="N410" s="1" t="s">
        <v>1177</v>
      </c>
      <c r="O410">
        <v>100</v>
      </c>
      <c r="P410" s="1" t="s">
        <v>1649</v>
      </c>
      <c r="Q410" s="1" t="s">
        <v>1653</v>
      </c>
      <c r="R410" s="2"/>
      <c r="S410" s="1" t="s">
        <v>1651</v>
      </c>
      <c r="T410" s="1">
        <v>20</v>
      </c>
    </row>
    <row r="411" spans="1:20" x14ac:dyDescent="0.25">
      <c r="A411" s="1" t="s">
        <v>1654</v>
      </c>
      <c r="B411" s="1" t="s">
        <v>564</v>
      </c>
      <c r="C411" s="1" t="s">
        <v>1644</v>
      </c>
      <c r="D411" s="1" t="s">
        <v>1645</v>
      </c>
      <c r="E411" s="1" t="s">
        <v>1646</v>
      </c>
      <c r="F411" s="1" t="s">
        <v>1647</v>
      </c>
      <c r="G411" s="1" t="s">
        <v>1647</v>
      </c>
      <c r="H411" s="1" t="s">
        <v>569</v>
      </c>
      <c r="I411" s="1" t="s">
        <v>1646</v>
      </c>
      <c r="J411" s="1" t="s">
        <v>1647</v>
      </c>
      <c r="K411" s="1" t="s">
        <v>1055</v>
      </c>
      <c r="L411" s="1" t="s">
        <v>1056</v>
      </c>
      <c r="M411" s="1" t="s">
        <v>1648</v>
      </c>
      <c r="N411" s="1" t="s">
        <v>1177</v>
      </c>
      <c r="O411">
        <v>150</v>
      </c>
      <c r="P411" s="1" t="s">
        <v>1649</v>
      </c>
      <c r="Q411" s="1" t="s">
        <v>1655</v>
      </c>
      <c r="R411" s="2"/>
      <c r="S411" s="1" t="s">
        <v>1651</v>
      </c>
      <c r="T411" s="1">
        <v>20</v>
      </c>
    </row>
    <row r="412" spans="1:20" x14ac:dyDescent="0.25">
      <c r="A412" s="1" t="s">
        <v>1656</v>
      </c>
      <c r="B412" s="1" t="s">
        <v>564</v>
      </c>
      <c r="C412" s="1" t="s">
        <v>1644</v>
      </c>
      <c r="D412" s="1" t="s">
        <v>1645</v>
      </c>
      <c r="E412" s="1" t="s">
        <v>1646</v>
      </c>
      <c r="F412" s="1" t="s">
        <v>1647</v>
      </c>
      <c r="G412" s="1" t="s">
        <v>1647</v>
      </c>
      <c r="H412" s="1" t="s">
        <v>569</v>
      </c>
      <c r="I412" s="1" t="s">
        <v>1646</v>
      </c>
      <c r="J412" s="1" t="s">
        <v>1647</v>
      </c>
      <c r="K412" s="1" t="s">
        <v>1055</v>
      </c>
      <c r="L412" s="1" t="s">
        <v>1056</v>
      </c>
      <c r="M412" s="1" t="s">
        <v>1648</v>
      </c>
      <c r="N412" s="1" t="s">
        <v>1177</v>
      </c>
      <c r="O412">
        <v>200</v>
      </c>
      <c r="P412" s="1" t="s">
        <v>1649</v>
      </c>
      <c r="Q412" s="1" t="s">
        <v>1657</v>
      </c>
      <c r="R412" s="2"/>
      <c r="S412" s="1" t="s">
        <v>1651</v>
      </c>
      <c r="T412" s="1">
        <v>20</v>
      </c>
    </row>
    <row r="413" spans="1:20" x14ac:dyDescent="0.25">
      <c r="A413" s="1" t="s">
        <v>1658</v>
      </c>
      <c r="B413" s="1" t="s">
        <v>564</v>
      </c>
      <c r="C413" s="1" t="s">
        <v>1644</v>
      </c>
      <c r="D413" s="1" t="s">
        <v>1645</v>
      </c>
      <c r="E413" s="1" t="s">
        <v>1646</v>
      </c>
      <c r="F413" s="1" t="s">
        <v>1647</v>
      </c>
      <c r="G413" s="1" t="s">
        <v>1647</v>
      </c>
      <c r="H413" s="1" t="s">
        <v>569</v>
      </c>
      <c r="I413" s="1" t="s">
        <v>1646</v>
      </c>
      <c r="J413" s="1" t="s">
        <v>1647</v>
      </c>
      <c r="K413" s="1" t="s">
        <v>1055</v>
      </c>
      <c r="L413" s="1" t="s">
        <v>1056</v>
      </c>
      <c r="M413" s="1" t="s">
        <v>1648</v>
      </c>
      <c r="N413" s="1" t="s">
        <v>1177</v>
      </c>
      <c r="O413">
        <v>25</v>
      </c>
      <c r="P413" s="1" t="s">
        <v>1649</v>
      </c>
      <c r="Q413" s="1" t="s">
        <v>1659</v>
      </c>
      <c r="R413" s="2"/>
      <c r="S413" s="1" t="s">
        <v>1651</v>
      </c>
      <c r="T413" s="1">
        <v>20</v>
      </c>
    </row>
    <row r="414" spans="1:20" x14ac:dyDescent="0.25">
      <c r="A414" s="1" t="s">
        <v>1660</v>
      </c>
      <c r="B414" s="1" t="s">
        <v>564</v>
      </c>
      <c r="C414" s="1" t="s">
        <v>1644</v>
      </c>
      <c r="D414" s="1" t="s">
        <v>1645</v>
      </c>
      <c r="E414" s="1" t="s">
        <v>1646</v>
      </c>
      <c r="F414" s="1" t="s">
        <v>1647</v>
      </c>
      <c r="G414" s="1" t="s">
        <v>1647</v>
      </c>
      <c r="H414" s="1" t="s">
        <v>569</v>
      </c>
      <c r="I414" s="1" t="s">
        <v>1646</v>
      </c>
      <c r="J414" s="1" t="s">
        <v>1647</v>
      </c>
      <c r="K414" s="1" t="s">
        <v>1055</v>
      </c>
      <c r="L414" s="1" t="s">
        <v>1056</v>
      </c>
      <c r="M414" s="1" t="s">
        <v>1648</v>
      </c>
      <c r="N414" s="1" t="s">
        <v>1177</v>
      </c>
      <c r="O414">
        <v>250</v>
      </c>
      <c r="P414" s="1" t="s">
        <v>1649</v>
      </c>
      <c r="Q414" s="1" t="s">
        <v>1661</v>
      </c>
      <c r="R414" s="2"/>
      <c r="S414" s="1" t="s">
        <v>1651</v>
      </c>
      <c r="T414" s="1">
        <v>20</v>
      </c>
    </row>
    <row r="415" spans="1:20" x14ac:dyDescent="0.25">
      <c r="A415" s="1" t="s">
        <v>1662</v>
      </c>
      <c r="B415" s="1" t="s">
        <v>564</v>
      </c>
      <c r="C415" s="1" t="s">
        <v>1644</v>
      </c>
      <c r="D415" s="1" t="s">
        <v>1645</v>
      </c>
      <c r="E415" s="1" t="s">
        <v>1646</v>
      </c>
      <c r="F415" s="1" t="s">
        <v>1647</v>
      </c>
      <c r="G415" s="1" t="s">
        <v>1647</v>
      </c>
      <c r="H415" s="1" t="s">
        <v>569</v>
      </c>
      <c r="I415" s="1" t="s">
        <v>1646</v>
      </c>
      <c r="J415" s="1" t="s">
        <v>1647</v>
      </c>
      <c r="K415" s="1" t="s">
        <v>1055</v>
      </c>
      <c r="L415" s="1" t="s">
        <v>1056</v>
      </c>
      <c r="M415" s="1" t="s">
        <v>1648</v>
      </c>
      <c r="N415" s="1" t="s">
        <v>1177</v>
      </c>
      <c r="O415">
        <v>50</v>
      </c>
      <c r="P415" s="1" t="s">
        <v>1649</v>
      </c>
      <c r="Q415" s="1" t="s">
        <v>1663</v>
      </c>
      <c r="R415" s="2"/>
      <c r="S415" s="1" t="s">
        <v>1651</v>
      </c>
      <c r="T415" s="1">
        <v>20</v>
      </c>
    </row>
    <row r="416" spans="1:20" x14ac:dyDescent="0.25">
      <c r="A416" s="1" t="s">
        <v>1664</v>
      </c>
      <c r="B416" s="1" t="s">
        <v>564</v>
      </c>
      <c r="C416" s="1" t="s">
        <v>1644</v>
      </c>
      <c r="D416" s="1" t="s">
        <v>1645</v>
      </c>
      <c r="E416" s="1" t="s">
        <v>1646</v>
      </c>
      <c r="F416" s="1" t="s">
        <v>1647</v>
      </c>
      <c r="G416" s="1" t="s">
        <v>1647</v>
      </c>
      <c r="H416" s="1" t="s">
        <v>569</v>
      </c>
      <c r="I416" s="1" t="s">
        <v>1646</v>
      </c>
      <c r="J416" s="1" t="s">
        <v>1647</v>
      </c>
      <c r="K416" s="1" t="s">
        <v>1055</v>
      </c>
      <c r="L416" s="1" t="s">
        <v>1056</v>
      </c>
      <c r="M416" s="1" t="s">
        <v>1648</v>
      </c>
      <c r="N416" s="1" t="s">
        <v>1177</v>
      </c>
      <c r="O416">
        <v>70</v>
      </c>
      <c r="P416" s="1" t="s">
        <v>1649</v>
      </c>
      <c r="Q416" s="1" t="s">
        <v>1665</v>
      </c>
      <c r="R416" s="2"/>
      <c r="S416" s="1" t="s">
        <v>1651</v>
      </c>
      <c r="T416" s="1">
        <v>20</v>
      </c>
    </row>
    <row r="417" spans="1:20" x14ac:dyDescent="0.25">
      <c r="A417" s="1" t="s">
        <v>1666</v>
      </c>
      <c r="B417" s="1" t="s">
        <v>564</v>
      </c>
      <c r="C417" s="1" t="s">
        <v>1644</v>
      </c>
      <c r="D417" s="1" t="s">
        <v>1645</v>
      </c>
      <c r="E417" s="1" t="s">
        <v>1646</v>
      </c>
      <c r="F417" s="1" t="s">
        <v>1647</v>
      </c>
      <c r="G417" s="1" t="s">
        <v>1647</v>
      </c>
      <c r="H417" s="1" t="s">
        <v>569</v>
      </c>
      <c r="I417" s="1" t="s">
        <v>1646</v>
      </c>
      <c r="J417" s="1" t="s">
        <v>1647</v>
      </c>
      <c r="K417" s="1" t="s">
        <v>1055</v>
      </c>
      <c r="L417" s="1" t="s">
        <v>1056</v>
      </c>
      <c r="M417" s="1" t="s">
        <v>1070</v>
      </c>
      <c r="N417" s="1" t="s">
        <v>1071</v>
      </c>
      <c r="O417">
        <v>100</v>
      </c>
      <c r="P417" s="1" t="s">
        <v>1649</v>
      </c>
      <c r="Q417" s="1" t="s">
        <v>1667</v>
      </c>
      <c r="R417" s="2"/>
      <c r="S417" s="1" t="s">
        <v>1668</v>
      </c>
      <c r="T417" s="1">
        <v>20</v>
      </c>
    </row>
    <row r="418" spans="1:20" x14ac:dyDescent="0.25">
      <c r="A418" s="1" t="s">
        <v>1669</v>
      </c>
      <c r="B418" s="1" t="s">
        <v>564</v>
      </c>
      <c r="C418" s="1" t="s">
        <v>1644</v>
      </c>
      <c r="D418" s="1" t="s">
        <v>1645</v>
      </c>
      <c r="E418" s="1" t="s">
        <v>1646</v>
      </c>
      <c r="F418" s="1" t="s">
        <v>1647</v>
      </c>
      <c r="G418" s="1" t="s">
        <v>1647</v>
      </c>
      <c r="H418" s="1" t="s">
        <v>569</v>
      </c>
      <c r="I418" s="1" t="s">
        <v>1646</v>
      </c>
      <c r="J418" s="1" t="s">
        <v>1647</v>
      </c>
      <c r="K418" s="1" t="s">
        <v>1055</v>
      </c>
      <c r="L418" s="1" t="s">
        <v>1056</v>
      </c>
      <c r="M418" s="1" t="s">
        <v>1070</v>
      </c>
      <c r="N418" s="1" t="s">
        <v>1071</v>
      </c>
      <c r="O418">
        <v>150</v>
      </c>
      <c r="P418" s="1" t="s">
        <v>1649</v>
      </c>
      <c r="Q418" s="1" t="s">
        <v>1670</v>
      </c>
      <c r="R418" s="2"/>
      <c r="S418" s="1" t="s">
        <v>1668</v>
      </c>
      <c r="T418" s="1">
        <v>20</v>
      </c>
    </row>
    <row r="419" spans="1:20" x14ac:dyDescent="0.25">
      <c r="A419" s="1" t="s">
        <v>1671</v>
      </c>
      <c r="B419" s="1" t="s">
        <v>564</v>
      </c>
      <c r="C419" s="1" t="s">
        <v>1644</v>
      </c>
      <c r="D419" s="1" t="s">
        <v>1645</v>
      </c>
      <c r="E419" s="1" t="s">
        <v>1646</v>
      </c>
      <c r="F419" s="1" t="s">
        <v>1647</v>
      </c>
      <c r="G419" s="1" t="s">
        <v>1647</v>
      </c>
      <c r="H419" s="1" t="s">
        <v>569</v>
      </c>
      <c r="I419" s="1" t="s">
        <v>1646</v>
      </c>
      <c r="J419" s="1" t="s">
        <v>1647</v>
      </c>
      <c r="K419" s="1" t="s">
        <v>1055</v>
      </c>
      <c r="L419" s="1" t="s">
        <v>1056</v>
      </c>
      <c r="M419" s="1" t="s">
        <v>1070</v>
      </c>
      <c r="N419" s="1" t="s">
        <v>1071</v>
      </c>
      <c r="O419">
        <v>200</v>
      </c>
      <c r="P419" s="1" t="s">
        <v>1649</v>
      </c>
      <c r="Q419" s="1" t="s">
        <v>1672</v>
      </c>
      <c r="R419" s="2"/>
      <c r="S419" s="1" t="s">
        <v>1668</v>
      </c>
      <c r="T419" s="1">
        <v>20</v>
      </c>
    </row>
    <row r="420" spans="1:20" x14ac:dyDescent="0.25">
      <c r="A420" s="1" t="s">
        <v>1673</v>
      </c>
      <c r="B420" s="1" t="s">
        <v>564</v>
      </c>
      <c r="C420" s="1" t="s">
        <v>1644</v>
      </c>
      <c r="D420" s="1" t="s">
        <v>1645</v>
      </c>
      <c r="E420" s="1" t="s">
        <v>1646</v>
      </c>
      <c r="F420" s="1" t="s">
        <v>1647</v>
      </c>
      <c r="G420" s="1" t="s">
        <v>1647</v>
      </c>
      <c r="H420" s="1" t="s">
        <v>569</v>
      </c>
      <c r="I420" s="1" t="s">
        <v>1646</v>
      </c>
      <c r="J420" s="1" t="s">
        <v>1647</v>
      </c>
      <c r="K420" s="1" t="s">
        <v>1055</v>
      </c>
      <c r="L420" s="1" t="s">
        <v>1056</v>
      </c>
      <c r="M420" s="1" t="s">
        <v>1070</v>
      </c>
      <c r="N420" s="1" t="s">
        <v>1071</v>
      </c>
      <c r="O420">
        <v>25</v>
      </c>
      <c r="P420" s="1" t="s">
        <v>1649</v>
      </c>
      <c r="Q420" s="1" t="s">
        <v>1674</v>
      </c>
      <c r="R420" s="2"/>
      <c r="S420" s="1" t="s">
        <v>1668</v>
      </c>
      <c r="T420" s="1">
        <v>20</v>
      </c>
    </row>
    <row r="421" spans="1:20" x14ac:dyDescent="0.25">
      <c r="A421" s="1" t="s">
        <v>1675</v>
      </c>
      <c r="B421" s="1" t="s">
        <v>564</v>
      </c>
      <c r="C421" s="1" t="s">
        <v>1644</v>
      </c>
      <c r="D421" s="1" t="s">
        <v>1645</v>
      </c>
      <c r="E421" s="1" t="s">
        <v>1646</v>
      </c>
      <c r="F421" s="1" t="s">
        <v>1647</v>
      </c>
      <c r="G421" s="1" t="s">
        <v>1647</v>
      </c>
      <c r="H421" s="1" t="s">
        <v>569</v>
      </c>
      <c r="I421" s="1" t="s">
        <v>1646</v>
      </c>
      <c r="J421" s="1" t="s">
        <v>1647</v>
      </c>
      <c r="K421" s="1" t="s">
        <v>1055</v>
      </c>
      <c r="L421" s="1" t="s">
        <v>1056</v>
      </c>
      <c r="M421" s="1" t="s">
        <v>1070</v>
      </c>
      <c r="N421" s="1" t="s">
        <v>1071</v>
      </c>
      <c r="O421">
        <v>250</v>
      </c>
      <c r="P421" s="1" t="s">
        <v>1649</v>
      </c>
      <c r="Q421" s="1" t="s">
        <v>1676</v>
      </c>
      <c r="R421" s="2"/>
      <c r="S421" s="1" t="s">
        <v>1668</v>
      </c>
      <c r="T421" s="1">
        <v>20</v>
      </c>
    </row>
    <row r="422" spans="1:20" x14ac:dyDescent="0.25">
      <c r="A422" s="1" t="s">
        <v>1677</v>
      </c>
      <c r="B422" s="1" t="s">
        <v>564</v>
      </c>
      <c r="C422" s="1" t="s">
        <v>1644</v>
      </c>
      <c r="D422" s="1" t="s">
        <v>1645</v>
      </c>
      <c r="E422" s="1" t="s">
        <v>1646</v>
      </c>
      <c r="F422" s="1" t="s">
        <v>1647</v>
      </c>
      <c r="G422" s="1" t="s">
        <v>1647</v>
      </c>
      <c r="H422" s="1" t="s">
        <v>569</v>
      </c>
      <c r="I422" s="1" t="s">
        <v>1646</v>
      </c>
      <c r="J422" s="1" t="s">
        <v>1647</v>
      </c>
      <c r="K422" s="1" t="s">
        <v>1055</v>
      </c>
      <c r="L422" s="1" t="s">
        <v>1056</v>
      </c>
      <c r="M422" s="1" t="s">
        <v>1070</v>
      </c>
      <c r="N422" s="1" t="s">
        <v>1071</v>
      </c>
      <c r="O422">
        <v>300</v>
      </c>
      <c r="P422" s="1" t="s">
        <v>1649</v>
      </c>
      <c r="Q422" s="1" t="s">
        <v>1678</v>
      </c>
      <c r="R422" s="2"/>
      <c r="S422" s="1" t="s">
        <v>1668</v>
      </c>
      <c r="T422" s="1">
        <v>20</v>
      </c>
    </row>
    <row r="423" spans="1:20" x14ac:dyDescent="0.25">
      <c r="A423" s="1" t="s">
        <v>1679</v>
      </c>
      <c r="B423" s="1" t="s">
        <v>564</v>
      </c>
      <c r="C423" s="1" t="s">
        <v>1644</v>
      </c>
      <c r="D423" s="1" t="s">
        <v>1645</v>
      </c>
      <c r="E423" s="1" t="s">
        <v>1646</v>
      </c>
      <c r="F423" s="1" t="s">
        <v>1647</v>
      </c>
      <c r="G423" s="1" t="s">
        <v>1647</v>
      </c>
      <c r="H423" s="1" t="s">
        <v>569</v>
      </c>
      <c r="I423" s="1" t="s">
        <v>1646</v>
      </c>
      <c r="J423" s="1" t="s">
        <v>1647</v>
      </c>
      <c r="K423" s="1" t="s">
        <v>1055</v>
      </c>
      <c r="L423" s="1" t="s">
        <v>1056</v>
      </c>
      <c r="M423" s="1" t="s">
        <v>1070</v>
      </c>
      <c r="N423" s="1" t="s">
        <v>1071</v>
      </c>
      <c r="O423">
        <v>350</v>
      </c>
      <c r="P423" s="1" t="s">
        <v>1649</v>
      </c>
      <c r="Q423" s="1" t="s">
        <v>1680</v>
      </c>
      <c r="R423" s="2"/>
      <c r="S423" s="1" t="s">
        <v>1668</v>
      </c>
      <c r="T423" s="1">
        <v>20</v>
      </c>
    </row>
    <row r="424" spans="1:20" x14ac:dyDescent="0.25">
      <c r="A424" s="1" t="s">
        <v>1681</v>
      </c>
      <c r="B424" s="1" t="s">
        <v>564</v>
      </c>
      <c r="C424" s="1" t="s">
        <v>1644</v>
      </c>
      <c r="D424" s="1" t="s">
        <v>1645</v>
      </c>
      <c r="E424" s="1" t="s">
        <v>1646</v>
      </c>
      <c r="F424" s="1" t="s">
        <v>1647</v>
      </c>
      <c r="G424" s="1" t="s">
        <v>1647</v>
      </c>
      <c r="H424" s="1" t="s">
        <v>569</v>
      </c>
      <c r="I424" s="1" t="s">
        <v>1646</v>
      </c>
      <c r="J424" s="1" t="s">
        <v>1647</v>
      </c>
      <c r="K424" s="1" t="s">
        <v>1055</v>
      </c>
      <c r="L424" s="1" t="s">
        <v>1056</v>
      </c>
      <c r="M424" s="1" t="s">
        <v>1070</v>
      </c>
      <c r="N424" s="1" t="s">
        <v>1071</v>
      </c>
      <c r="O424">
        <v>400</v>
      </c>
      <c r="P424" s="1" t="s">
        <v>1649</v>
      </c>
      <c r="Q424" s="1" t="s">
        <v>1682</v>
      </c>
      <c r="R424" s="2"/>
      <c r="S424" s="1" t="s">
        <v>1668</v>
      </c>
      <c r="T424" s="1">
        <v>20</v>
      </c>
    </row>
    <row r="425" spans="1:20" x14ac:dyDescent="0.25">
      <c r="A425" s="1" t="s">
        <v>1683</v>
      </c>
      <c r="B425" s="1" t="s">
        <v>564</v>
      </c>
      <c r="C425" s="1" t="s">
        <v>1644</v>
      </c>
      <c r="D425" s="1" t="s">
        <v>1645</v>
      </c>
      <c r="E425" s="1" t="s">
        <v>1646</v>
      </c>
      <c r="F425" s="1" t="s">
        <v>1647</v>
      </c>
      <c r="G425" s="1" t="s">
        <v>1647</v>
      </c>
      <c r="H425" s="1" t="s">
        <v>569</v>
      </c>
      <c r="I425" s="1" t="s">
        <v>1646</v>
      </c>
      <c r="J425" s="1" t="s">
        <v>1647</v>
      </c>
      <c r="K425" s="1" t="s">
        <v>1055</v>
      </c>
      <c r="L425" s="1" t="s">
        <v>1056</v>
      </c>
      <c r="M425" s="1" t="s">
        <v>1070</v>
      </c>
      <c r="N425" s="1" t="s">
        <v>1071</v>
      </c>
      <c r="O425">
        <v>50</v>
      </c>
      <c r="P425" s="1" t="s">
        <v>1649</v>
      </c>
      <c r="Q425" s="1" t="s">
        <v>1684</v>
      </c>
      <c r="R425" s="2"/>
      <c r="S425" s="1" t="s">
        <v>1668</v>
      </c>
      <c r="T425" s="1">
        <v>20</v>
      </c>
    </row>
    <row r="426" spans="1:20" x14ac:dyDescent="0.25">
      <c r="A426" s="1" t="s">
        <v>1685</v>
      </c>
      <c r="B426" s="1" t="s">
        <v>564</v>
      </c>
      <c r="C426" s="1" t="s">
        <v>1644</v>
      </c>
      <c r="D426" s="1" t="s">
        <v>1645</v>
      </c>
      <c r="E426" s="1" t="s">
        <v>1646</v>
      </c>
      <c r="F426" s="1" t="s">
        <v>1647</v>
      </c>
      <c r="G426" s="1" t="s">
        <v>1647</v>
      </c>
      <c r="H426" s="1" t="s">
        <v>569</v>
      </c>
      <c r="I426" s="1" t="s">
        <v>1646</v>
      </c>
      <c r="J426" s="1" t="s">
        <v>1647</v>
      </c>
      <c r="K426" s="1" t="s">
        <v>1055</v>
      </c>
      <c r="L426" s="1" t="s">
        <v>1056</v>
      </c>
      <c r="M426" s="1" t="s">
        <v>1070</v>
      </c>
      <c r="N426" s="1" t="s">
        <v>1071</v>
      </c>
      <c r="O426">
        <v>500</v>
      </c>
      <c r="P426" s="1" t="s">
        <v>1649</v>
      </c>
      <c r="Q426" s="1" t="s">
        <v>1686</v>
      </c>
      <c r="R426" s="2"/>
      <c r="S426" s="1" t="s">
        <v>1668</v>
      </c>
      <c r="T426" s="1">
        <v>20</v>
      </c>
    </row>
    <row r="427" spans="1:20" x14ac:dyDescent="0.25">
      <c r="A427" s="1" t="s">
        <v>1687</v>
      </c>
      <c r="B427" s="1" t="s">
        <v>564</v>
      </c>
      <c r="C427" s="1" t="s">
        <v>1644</v>
      </c>
      <c r="D427" s="1" t="s">
        <v>1645</v>
      </c>
      <c r="E427" s="1" t="s">
        <v>1646</v>
      </c>
      <c r="F427" s="1" t="s">
        <v>1647</v>
      </c>
      <c r="G427" s="1" t="s">
        <v>1647</v>
      </c>
      <c r="H427" s="1" t="s">
        <v>569</v>
      </c>
      <c r="I427" s="1" t="s">
        <v>1646</v>
      </c>
      <c r="J427" s="1" t="s">
        <v>1647</v>
      </c>
      <c r="K427" s="1" t="s">
        <v>1055</v>
      </c>
      <c r="L427" s="1" t="s">
        <v>1056</v>
      </c>
      <c r="M427" s="1" t="s">
        <v>1070</v>
      </c>
      <c r="N427" s="1" t="s">
        <v>1071</v>
      </c>
      <c r="O427">
        <v>75</v>
      </c>
      <c r="P427" s="1" t="s">
        <v>1649</v>
      </c>
      <c r="Q427" s="1" t="s">
        <v>1688</v>
      </c>
      <c r="R427" s="2"/>
      <c r="S427" s="1" t="s">
        <v>1668</v>
      </c>
      <c r="T427" s="1">
        <v>20</v>
      </c>
    </row>
    <row r="428" spans="1:20" x14ac:dyDescent="0.25">
      <c r="A428" s="1" t="s">
        <v>1689</v>
      </c>
      <c r="B428" s="1" t="s">
        <v>564</v>
      </c>
      <c r="C428" s="1" t="s">
        <v>1644</v>
      </c>
      <c r="D428" s="1" t="s">
        <v>1645</v>
      </c>
      <c r="E428" s="1" t="s">
        <v>1646</v>
      </c>
      <c r="F428" s="1" t="s">
        <v>1647</v>
      </c>
      <c r="G428" s="1" t="s">
        <v>1647</v>
      </c>
      <c r="H428" s="1" t="s">
        <v>569</v>
      </c>
      <c r="I428" s="1" t="s">
        <v>1646</v>
      </c>
      <c r="J428" s="1" t="s">
        <v>1647</v>
      </c>
      <c r="K428" s="1" t="s">
        <v>1055</v>
      </c>
      <c r="L428" s="1" t="s">
        <v>1056</v>
      </c>
      <c r="M428" s="1" t="s">
        <v>1690</v>
      </c>
      <c r="N428" s="1" t="s">
        <v>1691</v>
      </c>
      <c r="O428">
        <v>100</v>
      </c>
      <c r="P428" s="1" t="s">
        <v>1649</v>
      </c>
      <c r="Q428" s="1" t="s">
        <v>1692</v>
      </c>
      <c r="R428" s="2"/>
      <c r="S428" s="1" t="s">
        <v>1693</v>
      </c>
      <c r="T428" s="1">
        <v>20</v>
      </c>
    </row>
    <row r="429" spans="1:20" x14ac:dyDescent="0.25">
      <c r="A429" s="1" t="s">
        <v>1694</v>
      </c>
      <c r="B429" s="1" t="s">
        <v>564</v>
      </c>
      <c r="C429" s="1" t="s">
        <v>1644</v>
      </c>
      <c r="D429" s="1" t="s">
        <v>1645</v>
      </c>
      <c r="E429" s="1" t="s">
        <v>1646</v>
      </c>
      <c r="F429" s="1" t="s">
        <v>1647</v>
      </c>
      <c r="G429" s="1" t="s">
        <v>1647</v>
      </c>
      <c r="H429" s="1" t="s">
        <v>569</v>
      </c>
      <c r="I429" s="1" t="s">
        <v>1646</v>
      </c>
      <c r="J429" s="1" t="s">
        <v>1647</v>
      </c>
      <c r="K429" s="1" t="s">
        <v>1055</v>
      </c>
      <c r="L429" s="1" t="s">
        <v>1056</v>
      </c>
      <c r="M429" s="1" t="s">
        <v>1690</v>
      </c>
      <c r="N429" s="1" t="s">
        <v>1691</v>
      </c>
      <c r="O429">
        <v>150</v>
      </c>
      <c r="P429" s="1" t="s">
        <v>1649</v>
      </c>
      <c r="Q429" s="1" t="s">
        <v>1695</v>
      </c>
      <c r="R429" s="2"/>
      <c r="S429" s="1" t="s">
        <v>1693</v>
      </c>
      <c r="T429" s="1">
        <v>20</v>
      </c>
    </row>
    <row r="430" spans="1:20" x14ac:dyDescent="0.25">
      <c r="A430" s="1" t="s">
        <v>1696</v>
      </c>
      <c r="B430" s="1" t="s">
        <v>564</v>
      </c>
      <c r="C430" s="1" t="s">
        <v>1644</v>
      </c>
      <c r="D430" s="1" t="s">
        <v>1645</v>
      </c>
      <c r="E430" s="1" t="s">
        <v>1646</v>
      </c>
      <c r="F430" s="1" t="s">
        <v>1647</v>
      </c>
      <c r="G430" s="1" t="s">
        <v>1647</v>
      </c>
      <c r="H430" s="1" t="s">
        <v>569</v>
      </c>
      <c r="I430" s="1" t="s">
        <v>1646</v>
      </c>
      <c r="J430" s="1" t="s">
        <v>1647</v>
      </c>
      <c r="K430" s="1" t="s">
        <v>1055</v>
      </c>
      <c r="L430" s="1" t="s">
        <v>1056</v>
      </c>
      <c r="M430" s="1" t="s">
        <v>1690</v>
      </c>
      <c r="N430" s="1" t="s">
        <v>1691</v>
      </c>
      <c r="O430">
        <v>20</v>
      </c>
      <c r="P430" s="1" t="s">
        <v>1649</v>
      </c>
      <c r="Q430" s="1" t="s">
        <v>1697</v>
      </c>
      <c r="R430" s="2"/>
      <c r="S430" s="1" t="s">
        <v>1693</v>
      </c>
      <c r="T430" s="1">
        <v>20</v>
      </c>
    </row>
    <row r="431" spans="1:20" x14ac:dyDescent="0.25">
      <c r="A431" s="1" t="s">
        <v>1698</v>
      </c>
      <c r="B431" s="1" t="s">
        <v>564</v>
      </c>
      <c r="C431" s="1" t="s">
        <v>1644</v>
      </c>
      <c r="D431" s="1" t="s">
        <v>1645</v>
      </c>
      <c r="E431" s="1" t="s">
        <v>1646</v>
      </c>
      <c r="F431" s="1" t="s">
        <v>1647</v>
      </c>
      <c r="G431" s="1" t="s">
        <v>1647</v>
      </c>
      <c r="H431" s="1" t="s">
        <v>569</v>
      </c>
      <c r="I431" s="1" t="s">
        <v>1646</v>
      </c>
      <c r="J431" s="1" t="s">
        <v>1647</v>
      </c>
      <c r="K431" s="1" t="s">
        <v>1055</v>
      </c>
      <c r="L431" s="1" t="s">
        <v>1056</v>
      </c>
      <c r="M431" s="1" t="s">
        <v>1690</v>
      </c>
      <c r="N431" s="1" t="s">
        <v>1691</v>
      </c>
      <c r="O431">
        <v>200</v>
      </c>
      <c r="P431" s="1" t="s">
        <v>1649</v>
      </c>
      <c r="Q431" s="1" t="s">
        <v>1699</v>
      </c>
      <c r="R431" s="2"/>
      <c r="S431" s="1" t="s">
        <v>1693</v>
      </c>
      <c r="T431" s="1">
        <v>20</v>
      </c>
    </row>
    <row r="432" spans="1:20" x14ac:dyDescent="0.25">
      <c r="A432" s="1" t="s">
        <v>1700</v>
      </c>
      <c r="B432" s="1" t="s">
        <v>564</v>
      </c>
      <c r="C432" s="1" t="s">
        <v>1644</v>
      </c>
      <c r="D432" s="1" t="s">
        <v>1645</v>
      </c>
      <c r="E432" s="1" t="s">
        <v>1646</v>
      </c>
      <c r="F432" s="1" t="s">
        <v>1647</v>
      </c>
      <c r="G432" s="1" t="s">
        <v>1647</v>
      </c>
      <c r="H432" s="1" t="s">
        <v>569</v>
      </c>
      <c r="I432" s="1" t="s">
        <v>1646</v>
      </c>
      <c r="J432" s="1" t="s">
        <v>1647</v>
      </c>
      <c r="K432" s="1" t="s">
        <v>1055</v>
      </c>
      <c r="L432" s="1" t="s">
        <v>1056</v>
      </c>
      <c r="M432" s="1" t="s">
        <v>1690</v>
      </c>
      <c r="N432" s="1" t="s">
        <v>1691</v>
      </c>
      <c r="O432">
        <v>40</v>
      </c>
      <c r="P432" s="1" t="s">
        <v>1649</v>
      </c>
      <c r="Q432" s="1" t="s">
        <v>1701</v>
      </c>
      <c r="R432" s="2"/>
      <c r="S432" s="1" t="s">
        <v>1693</v>
      </c>
      <c r="T432" s="1">
        <v>20</v>
      </c>
    </row>
    <row r="433" spans="1:20" x14ac:dyDescent="0.25">
      <c r="A433" s="1" t="s">
        <v>1702</v>
      </c>
      <c r="B433" s="1" t="s">
        <v>564</v>
      </c>
      <c r="C433" s="1" t="s">
        <v>1644</v>
      </c>
      <c r="D433" s="1" t="s">
        <v>1645</v>
      </c>
      <c r="E433" s="1" t="s">
        <v>1646</v>
      </c>
      <c r="F433" s="1" t="s">
        <v>1647</v>
      </c>
      <c r="G433" s="1" t="s">
        <v>1647</v>
      </c>
      <c r="H433" s="1" t="s">
        <v>569</v>
      </c>
      <c r="I433" s="1" t="s">
        <v>1646</v>
      </c>
      <c r="J433" s="1" t="s">
        <v>1647</v>
      </c>
      <c r="K433" s="1" t="s">
        <v>1055</v>
      </c>
      <c r="L433" s="1" t="s">
        <v>1056</v>
      </c>
      <c r="M433" s="1" t="s">
        <v>1690</v>
      </c>
      <c r="N433" s="1" t="s">
        <v>1691</v>
      </c>
      <c r="O433">
        <v>60</v>
      </c>
      <c r="P433" s="1" t="s">
        <v>1649</v>
      </c>
      <c r="Q433" s="1" t="s">
        <v>1703</v>
      </c>
      <c r="R433" s="2"/>
      <c r="S433" s="1" t="s">
        <v>1693</v>
      </c>
      <c r="T433" s="1">
        <v>20</v>
      </c>
    </row>
    <row r="434" spans="1:20" x14ac:dyDescent="0.25">
      <c r="A434" s="1" t="s">
        <v>1704</v>
      </c>
      <c r="B434" s="1" t="s">
        <v>564</v>
      </c>
      <c r="C434" s="1" t="s">
        <v>1644</v>
      </c>
      <c r="D434" s="1" t="s">
        <v>1645</v>
      </c>
      <c r="E434" s="1" t="s">
        <v>1646</v>
      </c>
      <c r="F434" s="1" t="s">
        <v>1647</v>
      </c>
      <c r="G434" s="1" t="s">
        <v>1647</v>
      </c>
      <c r="H434" s="1" t="s">
        <v>569</v>
      </c>
      <c r="I434" s="1" t="s">
        <v>1646</v>
      </c>
      <c r="J434" s="1" t="s">
        <v>1647</v>
      </c>
      <c r="K434" s="1" t="s">
        <v>1055</v>
      </c>
      <c r="L434" s="1" t="s">
        <v>1056</v>
      </c>
      <c r="M434" s="1" t="s">
        <v>1690</v>
      </c>
      <c r="N434" s="1" t="s">
        <v>1691</v>
      </c>
      <c r="O434">
        <v>80</v>
      </c>
      <c r="P434" s="1" t="s">
        <v>1649</v>
      </c>
      <c r="Q434" s="1" t="s">
        <v>1705</v>
      </c>
      <c r="R434" s="2"/>
      <c r="S434" s="1" t="s">
        <v>1693</v>
      </c>
      <c r="T434" s="1">
        <v>20</v>
      </c>
    </row>
    <row r="435" spans="1:20" x14ac:dyDescent="0.25">
      <c r="A435" s="1" t="s">
        <v>1706</v>
      </c>
      <c r="B435" s="1" t="s">
        <v>564</v>
      </c>
      <c r="C435" s="1" t="s">
        <v>1644</v>
      </c>
      <c r="D435" s="1" t="s">
        <v>1645</v>
      </c>
      <c r="E435" s="1" t="s">
        <v>1646</v>
      </c>
      <c r="F435" s="1" t="s">
        <v>1647</v>
      </c>
      <c r="G435" s="1" t="s">
        <v>1647</v>
      </c>
      <c r="H435" s="1" t="s">
        <v>569</v>
      </c>
      <c r="I435" s="1" t="s">
        <v>1646</v>
      </c>
      <c r="J435" s="1" t="s">
        <v>1647</v>
      </c>
      <c r="K435" s="1" t="s">
        <v>1081</v>
      </c>
      <c r="L435" s="1" t="s">
        <v>1082</v>
      </c>
      <c r="M435" s="1" t="s">
        <v>1707</v>
      </c>
      <c r="N435" s="1" t="s">
        <v>1708</v>
      </c>
      <c r="O435">
        <v>1000</v>
      </c>
      <c r="P435" s="1" t="s">
        <v>1649</v>
      </c>
      <c r="Q435" s="1" t="s">
        <v>1709</v>
      </c>
      <c r="R435" s="2"/>
      <c r="S435" s="1" t="s">
        <v>1710</v>
      </c>
      <c r="T435" s="1">
        <v>23</v>
      </c>
    </row>
    <row r="436" spans="1:20" x14ac:dyDescent="0.25">
      <c r="A436" s="1" t="s">
        <v>1711</v>
      </c>
      <c r="B436" s="1" t="s">
        <v>564</v>
      </c>
      <c r="C436" s="1" t="s">
        <v>1644</v>
      </c>
      <c r="D436" s="1" t="s">
        <v>1645</v>
      </c>
      <c r="E436" s="1" t="s">
        <v>1646</v>
      </c>
      <c r="F436" s="1" t="s">
        <v>1647</v>
      </c>
      <c r="G436" s="1" t="s">
        <v>1647</v>
      </c>
      <c r="H436" s="1" t="s">
        <v>569</v>
      </c>
      <c r="I436" s="1" t="s">
        <v>1646</v>
      </c>
      <c r="J436" s="1" t="s">
        <v>1647</v>
      </c>
      <c r="K436" s="1" t="s">
        <v>1081</v>
      </c>
      <c r="L436" s="1" t="s">
        <v>1082</v>
      </c>
      <c r="M436" s="1" t="s">
        <v>1707</v>
      </c>
      <c r="N436" s="1" t="s">
        <v>1708</v>
      </c>
      <c r="O436">
        <v>1500</v>
      </c>
      <c r="P436" s="1" t="s">
        <v>1649</v>
      </c>
      <c r="Q436" s="1" t="s">
        <v>1712</v>
      </c>
      <c r="R436" s="2"/>
      <c r="S436" s="1" t="s">
        <v>1710</v>
      </c>
      <c r="T436" s="1">
        <v>23</v>
      </c>
    </row>
    <row r="437" spans="1:20" x14ac:dyDescent="0.25">
      <c r="A437" s="1" t="s">
        <v>1713</v>
      </c>
      <c r="B437" s="1" t="s">
        <v>564</v>
      </c>
      <c r="C437" s="1" t="s">
        <v>1644</v>
      </c>
      <c r="D437" s="1" t="s">
        <v>1645</v>
      </c>
      <c r="E437" s="1" t="s">
        <v>1646</v>
      </c>
      <c r="F437" s="1" t="s">
        <v>1647</v>
      </c>
      <c r="G437" s="1" t="s">
        <v>1647</v>
      </c>
      <c r="H437" s="1" t="s">
        <v>569</v>
      </c>
      <c r="I437" s="1" t="s">
        <v>1646</v>
      </c>
      <c r="J437" s="1" t="s">
        <v>1647</v>
      </c>
      <c r="K437" s="1" t="s">
        <v>1081</v>
      </c>
      <c r="L437" s="1" t="s">
        <v>1082</v>
      </c>
      <c r="M437" s="1" t="s">
        <v>1707</v>
      </c>
      <c r="N437" s="1" t="s">
        <v>1708</v>
      </c>
      <c r="O437">
        <v>200</v>
      </c>
      <c r="P437" s="1" t="s">
        <v>1649</v>
      </c>
      <c r="Q437" s="1" t="s">
        <v>1714</v>
      </c>
      <c r="R437" s="2"/>
      <c r="S437" s="1" t="s">
        <v>1710</v>
      </c>
      <c r="T437" s="1">
        <v>23</v>
      </c>
    </row>
    <row r="438" spans="1:20" x14ac:dyDescent="0.25">
      <c r="A438" s="1" t="s">
        <v>1715</v>
      </c>
      <c r="B438" s="1" t="s">
        <v>564</v>
      </c>
      <c r="C438" s="1" t="s">
        <v>1644</v>
      </c>
      <c r="D438" s="1" t="s">
        <v>1645</v>
      </c>
      <c r="E438" s="1" t="s">
        <v>1646</v>
      </c>
      <c r="F438" s="1" t="s">
        <v>1647</v>
      </c>
      <c r="G438" s="1" t="s">
        <v>1647</v>
      </c>
      <c r="H438" s="1" t="s">
        <v>569</v>
      </c>
      <c r="I438" s="1" t="s">
        <v>1646</v>
      </c>
      <c r="J438" s="1" t="s">
        <v>1647</v>
      </c>
      <c r="K438" s="1" t="s">
        <v>1081</v>
      </c>
      <c r="L438" s="1" t="s">
        <v>1082</v>
      </c>
      <c r="M438" s="1" t="s">
        <v>1707</v>
      </c>
      <c r="N438" s="1" t="s">
        <v>1708</v>
      </c>
      <c r="O438">
        <v>2000</v>
      </c>
      <c r="P438" s="1" t="s">
        <v>1649</v>
      </c>
      <c r="Q438" s="1" t="s">
        <v>1716</v>
      </c>
      <c r="R438" s="2"/>
      <c r="S438" s="1" t="s">
        <v>1710</v>
      </c>
      <c r="T438" s="1">
        <v>23</v>
      </c>
    </row>
    <row r="439" spans="1:20" x14ac:dyDescent="0.25">
      <c r="A439" s="1" t="s">
        <v>1717</v>
      </c>
      <c r="B439" s="1" t="s">
        <v>564</v>
      </c>
      <c r="C439" s="1" t="s">
        <v>1644</v>
      </c>
      <c r="D439" s="1" t="s">
        <v>1645</v>
      </c>
      <c r="E439" s="1" t="s">
        <v>1646</v>
      </c>
      <c r="F439" s="1" t="s">
        <v>1647</v>
      </c>
      <c r="G439" s="1" t="s">
        <v>1647</v>
      </c>
      <c r="H439" s="1" t="s">
        <v>569</v>
      </c>
      <c r="I439" s="1" t="s">
        <v>1646</v>
      </c>
      <c r="J439" s="1" t="s">
        <v>1647</v>
      </c>
      <c r="K439" s="1" t="s">
        <v>1081</v>
      </c>
      <c r="L439" s="1" t="s">
        <v>1082</v>
      </c>
      <c r="M439" s="1" t="s">
        <v>1707</v>
      </c>
      <c r="N439" s="1" t="s">
        <v>1708</v>
      </c>
      <c r="O439">
        <v>2500</v>
      </c>
      <c r="P439" s="1" t="s">
        <v>1649</v>
      </c>
      <c r="Q439" s="1" t="s">
        <v>1718</v>
      </c>
      <c r="R439" s="2"/>
      <c r="S439" s="1" t="s">
        <v>1710</v>
      </c>
      <c r="T439" s="1">
        <v>23</v>
      </c>
    </row>
    <row r="440" spans="1:20" x14ac:dyDescent="0.25">
      <c r="A440" s="1" t="s">
        <v>1719</v>
      </c>
      <c r="B440" s="1" t="s">
        <v>564</v>
      </c>
      <c r="C440" s="1" t="s">
        <v>1644</v>
      </c>
      <c r="D440" s="1" t="s">
        <v>1645</v>
      </c>
      <c r="E440" s="1" t="s">
        <v>1646</v>
      </c>
      <c r="F440" s="1" t="s">
        <v>1647</v>
      </c>
      <c r="G440" s="1" t="s">
        <v>1647</v>
      </c>
      <c r="H440" s="1" t="s">
        <v>569</v>
      </c>
      <c r="I440" s="1" t="s">
        <v>1646</v>
      </c>
      <c r="J440" s="1" t="s">
        <v>1647</v>
      </c>
      <c r="K440" s="1" t="s">
        <v>1081</v>
      </c>
      <c r="L440" s="1" t="s">
        <v>1082</v>
      </c>
      <c r="M440" s="1" t="s">
        <v>1707</v>
      </c>
      <c r="N440" s="1" t="s">
        <v>1708</v>
      </c>
      <c r="O440">
        <v>400</v>
      </c>
      <c r="P440" s="1" t="s">
        <v>1649</v>
      </c>
      <c r="Q440" s="1" t="s">
        <v>1720</v>
      </c>
      <c r="R440" s="2"/>
      <c r="S440" s="1" t="s">
        <v>1710</v>
      </c>
      <c r="T440" s="1">
        <v>23</v>
      </c>
    </row>
    <row r="441" spans="1:20" x14ac:dyDescent="0.25">
      <c r="A441" s="1" t="s">
        <v>1721</v>
      </c>
      <c r="B441" s="1" t="s">
        <v>564</v>
      </c>
      <c r="C441" s="1" t="s">
        <v>1644</v>
      </c>
      <c r="D441" s="1" t="s">
        <v>1645</v>
      </c>
      <c r="E441" s="1" t="s">
        <v>1646</v>
      </c>
      <c r="F441" s="1" t="s">
        <v>1647</v>
      </c>
      <c r="G441" s="1" t="s">
        <v>1647</v>
      </c>
      <c r="H441" s="1" t="s">
        <v>569</v>
      </c>
      <c r="I441" s="1" t="s">
        <v>1646</v>
      </c>
      <c r="J441" s="1" t="s">
        <v>1647</v>
      </c>
      <c r="K441" s="1" t="s">
        <v>1081</v>
      </c>
      <c r="L441" s="1" t="s">
        <v>1082</v>
      </c>
      <c r="M441" s="1" t="s">
        <v>1707</v>
      </c>
      <c r="N441" s="1" t="s">
        <v>1708</v>
      </c>
      <c r="O441">
        <v>600</v>
      </c>
      <c r="P441" s="1" t="s">
        <v>1649</v>
      </c>
      <c r="Q441" s="1" t="s">
        <v>1722</v>
      </c>
      <c r="R441" s="2"/>
      <c r="S441" s="1" t="s">
        <v>1710</v>
      </c>
      <c r="T441" s="1">
        <v>23</v>
      </c>
    </row>
    <row r="442" spans="1:20" x14ac:dyDescent="0.25">
      <c r="A442" s="1" t="s">
        <v>1723</v>
      </c>
      <c r="B442" s="1" t="s">
        <v>564</v>
      </c>
      <c r="C442" s="1" t="s">
        <v>1644</v>
      </c>
      <c r="D442" s="1" t="s">
        <v>1645</v>
      </c>
      <c r="E442" s="1" t="s">
        <v>1646</v>
      </c>
      <c r="F442" s="1" t="s">
        <v>1647</v>
      </c>
      <c r="G442" s="1" t="s">
        <v>1647</v>
      </c>
      <c r="H442" s="1" t="s">
        <v>569</v>
      </c>
      <c r="I442" s="1" t="s">
        <v>1646</v>
      </c>
      <c r="J442" s="1" t="s">
        <v>1647</v>
      </c>
      <c r="K442" s="1" t="s">
        <v>1081</v>
      </c>
      <c r="L442" s="1" t="s">
        <v>1082</v>
      </c>
      <c r="M442" s="1" t="s">
        <v>1707</v>
      </c>
      <c r="N442" s="1" t="s">
        <v>1708</v>
      </c>
      <c r="O442">
        <v>800</v>
      </c>
      <c r="P442" s="1" t="s">
        <v>1649</v>
      </c>
      <c r="Q442" s="1" t="s">
        <v>1724</v>
      </c>
      <c r="R442" s="2"/>
      <c r="S442" s="1" t="s">
        <v>1710</v>
      </c>
      <c r="T442" s="1">
        <v>23</v>
      </c>
    </row>
    <row r="443" spans="1:20" x14ac:dyDescent="0.25">
      <c r="A443" s="1" t="s">
        <v>1725</v>
      </c>
      <c r="B443" s="1" t="s">
        <v>564</v>
      </c>
      <c r="C443" s="1" t="s">
        <v>1644</v>
      </c>
      <c r="D443" s="1" t="s">
        <v>1645</v>
      </c>
      <c r="E443" s="1" t="s">
        <v>1646</v>
      </c>
      <c r="F443" s="1" t="s">
        <v>1647</v>
      </c>
      <c r="G443" s="1" t="s">
        <v>1647</v>
      </c>
      <c r="H443" s="1" t="s">
        <v>569</v>
      </c>
      <c r="I443" s="1" t="s">
        <v>1646</v>
      </c>
      <c r="J443" s="1" t="s">
        <v>1647</v>
      </c>
      <c r="K443" s="1" t="s">
        <v>1081</v>
      </c>
      <c r="L443" s="1" t="s">
        <v>1082</v>
      </c>
      <c r="M443" s="1" t="s">
        <v>1083</v>
      </c>
      <c r="N443" s="1" t="s">
        <v>1084</v>
      </c>
      <c r="O443">
        <v>1000</v>
      </c>
      <c r="P443" s="1" t="s">
        <v>1649</v>
      </c>
      <c r="Q443" s="1" t="s">
        <v>1726</v>
      </c>
      <c r="R443" s="2"/>
      <c r="S443" s="1" t="s">
        <v>1727</v>
      </c>
      <c r="T443" s="1">
        <v>23</v>
      </c>
    </row>
    <row r="444" spans="1:20" x14ac:dyDescent="0.25">
      <c r="A444" s="1" t="s">
        <v>1728</v>
      </c>
      <c r="B444" s="1" t="s">
        <v>564</v>
      </c>
      <c r="C444" s="1" t="s">
        <v>1644</v>
      </c>
      <c r="D444" s="1" t="s">
        <v>1645</v>
      </c>
      <c r="E444" s="1" t="s">
        <v>1646</v>
      </c>
      <c r="F444" s="1" t="s">
        <v>1647</v>
      </c>
      <c r="G444" s="1" t="s">
        <v>1647</v>
      </c>
      <c r="H444" s="1" t="s">
        <v>569</v>
      </c>
      <c r="I444" s="1" t="s">
        <v>1646</v>
      </c>
      <c r="J444" s="1" t="s">
        <v>1647</v>
      </c>
      <c r="K444" s="1" t="s">
        <v>1081</v>
      </c>
      <c r="L444" s="1" t="s">
        <v>1082</v>
      </c>
      <c r="M444" s="1" t="s">
        <v>1083</v>
      </c>
      <c r="N444" s="1" t="s">
        <v>1084</v>
      </c>
      <c r="O444">
        <v>1500</v>
      </c>
      <c r="P444" s="1" t="s">
        <v>1649</v>
      </c>
      <c r="Q444" s="1" t="s">
        <v>1729</v>
      </c>
      <c r="R444" s="2"/>
      <c r="S444" s="1" t="s">
        <v>1727</v>
      </c>
      <c r="T444" s="1">
        <v>23</v>
      </c>
    </row>
    <row r="445" spans="1:20" x14ac:dyDescent="0.25">
      <c r="A445" s="1" t="s">
        <v>1730</v>
      </c>
      <c r="B445" s="1" t="s">
        <v>564</v>
      </c>
      <c r="C445" s="1" t="s">
        <v>1644</v>
      </c>
      <c r="D445" s="1" t="s">
        <v>1645</v>
      </c>
      <c r="E445" s="1" t="s">
        <v>1646</v>
      </c>
      <c r="F445" s="1" t="s">
        <v>1647</v>
      </c>
      <c r="G445" s="1" t="s">
        <v>1647</v>
      </c>
      <c r="H445" s="1" t="s">
        <v>569</v>
      </c>
      <c r="I445" s="1" t="s">
        <v>1646</v>
      </c>
      <c r="J445" s="1" t="s">
        <v>1647</v>
      </c>
      <c r="K445" s="1" t="s">
        <v>1081</v>
      </c>
      <c r="L445" s="1" t="s">
        <v>1082</v>
      </c>
      <c r="M445" s="1" t="s">
        <v>1083</v>
      </c>
      <c r="N445" s="1" t="s">
        <v>1084</v>
      </c>
      <c r="O445">
        <v>200</v>
      </c>
      <c r="P445" s="1" t="s">
        <v>1649</v>
      </c>
      <c r="Q445" s="1" t="s">
        <v>1731</v>
      </c>
      <c r="R445" s="2"/>
      <c r="S445" s="1" t="s">
        <v>1727</v>
      </c>
      <c r="T445" s="1">
        <v>23</v>
      </c>
    </row>
    <row r="446" spans="1:20" x14ac:dyDescent="0.25">
      <c r="A446" s="1" t="s">
        <v>1732</v>
      </c>
      <c r="B446" s="1" t="s">
        <v>564</v>
      </c>
      <c r="C446" s="1" t="s">
        <v>1644</v>
      </c>
      <c r="D446" s="1" t="s">
        <v>1645</v>
      </c>
      <c r="E446" s="1" t="s">
        <v>1646</v>
      </c>
      <c r="F446" s="1" t="s">
        <v>1647</v>
      </c>
      <c r="G446" s="1" t="s">
        <v>1647</v>
      </c>
      <c r="H446" s="1" t="s">
        <v>569</v>
      </c>
      <c r="I446" s="1" t="s">
        <v>1646</v>
      </c>
      <c r="J446" s="1" t="s">
        <v>1647</v>
      </c>
      <c r="K446" s="1" t="s">
        <v>1081</v>
      </c>
      <c r="L446" s="1" t="s">
        <v>1082</v>
      </c>
      <c r="M446" s="1" t="s">
        <v>1083</v>
      </c>
      <c r="N446" s="1" t="s">
        <v>1084</v>
      </c>
      <c r="O446">
        <v>2000</v>
      </c>
      <c r="P446" s="1" t="s">
        <v>1649</v>
      </c>
      <c r="Q446" s="1" t="s">
        <v>1733</v>
      </c>
      <c r="R446" s="2"/>
      <c r="S446" s="1" t="s">
        <v>1727</v>
      </c>
      <c r="T446" s="1">
        <v>23</v>
      </c>
    </row>
    <row r="447" spans="1:20" x14ac:dyDescent="0.25">
      <c r="A447" s="1" t="s">
        <v>1734</v>
      </c>
      <c r="B447" s="1" t="s">
        <v>564</v>
      </c>
      <c r="C447" s="1" t="s">
        <v>1644</v>
      </c>
      <c r="D447" s="1" t="s">
        <v>1645</v>
      </c>
      <c r="E447" s="1" t="s">
        <v>1646</v>
      </c>
      <c r="F447" s="1" t="s">
        <v>1647</v>
      </c>
      <c r="G447" s="1" t="s">
        <v>1647</v>
      </c>
      <c r="H447" s="1" t="s">
        <v>569</v>
      </c>
      <c r="I447" s="1" t="s">
        <v>1646</v>
      </c>
      <c r="J447" s="1" t="s">
        <v>1647</v>
      </c>
      <c r="K447" s="1" t="s">
        <v>1081</v>
      </c>
      <c r="L447" s="1" t="s">
        <v>1082</v>
      </c>
      <c r="M447" s="1" t="s">
        <v>1083</v>
      </c>
      <c r="N447" s="1" t="s">
        <v>1084</v>
      </c>
      <c r="O447">
        <v>2500</v>
      </c>
      <c r="P447" s="1" t="s">
        <v>1649</v>
      </c>
      <c r="Q447" s="1" t="s">
        <v>1735</v>
      </c>
      <c r="R447" s="2"/>
      <c r="S447" s="1" t="s">
        <v>1727</v>
      </c>
      <c r="T447" s="1">
        <v>23</v>
      </c>
    </row>
    <row r="448" spans="1:20" x14ac:dyDescent="0.25">
      <c r="A448" s="1" t="s">
        <v>1736</v>
      </c>
      <c r="B448" s="1" t="s">
        <v>564</v>
      </c>
      <c r="C448" s="1" t="s">
        <v>1644</v>
      </c>
      <c r="D448" s="1" t="s">
        <v>1645</v>
      </c>
      <c r="E448" s="1" t="s">
        <v>1646</v>
      </c>
      <c r="F448" s="1" t="s">
        <v>1647</v>
      </c>
      <c r="G448" s="1" t="s">
        <v>1647</v>
      </c>
      <c r="H448" s="1" t="s">
        <v>569</v>
      </c>
      <c r="I448" s="1" t="s">
        <v>1646</v>
      </c>
      <c r="J448" s="1" t="s">
        <v>1647</v>
      </c>
      <c r="K448" s="1" t="s">
        <v>1081</v>
      </c>
      <c r="L448" s="1" t="s">
        <v>1082</v>
      </c>
      <c r="M448" s="1" t="s">
        <v>1083</v>
      </c>
      <c r="N448" s="1" t="s">
        <v>1084</v>
      </c>
      <c r="O448">
        <v>400</v>
      </c>
      <c r="P448" s="1" t="s">
        <v>1649</v>
      </c>
      <c r="Q448" s="1" t="s">
        <v>1737</v>
      </c>
      <c r="R448" s="2"/>
      <c r="S448" s="1" t="s">
        <v>1727</v>
      </c>
      <c r="T448" s="1">
        <v>23</v>
      </c>
    </row>
    <row r="449" spans="1:20" x14ac:dyDescent="0.25">
      <c r="A449" s="1" t="s">
        <v>1738</v>
      </c>
      <c r="B449" s="1" t="s">
        <v>564</v>
      </c>
      <c r="C449" s="1" t="s">
        <v>1644</v>
      </c>
      <c r="D449" s="1" t="s">
        <v>1645</v>
      </c>
      <c r="E449" s="1" t="s">
        <v>1646</v>
      </c>
      <c r="F449" s="1" t="s">
        <v>1647</v>
      </c>
      <c r="G449" s="1" t="s">
        <v>1647</v>
      </c>
      <c r="H449" s="1" t="s">
        <v>569</v>
      </c>
      <c r="I449" s="1" t="s">
        <v>1646</v>
      </c>
      <c r="J449" s="1" t="s">
        <v>1647</v>
      </c>
      <c r="K449" s="1" t="s">
        <v>1081</v>
      </c>
      <c r="L449" s="1" t="s">
        <v>1082</v>
      </c>
      <c r="M449" s="1" t="s">
        <v>1083</v>
      </c>
      <c r="N449" s="1" t="s">
        <v>1084</v>
      </c>
      <c r="O449">
        <v>600</v>
      </c>
      <c r="P449" s="1" t="s">
        <v>1649</v>
      </c>
      <c r="Q449" s="1" t="s">
        <v>1739</v>
      </c>
      <c r="R449" s="2"/>
      <c r="S449" s="1" t="s">
        <v>1727</v>
      </c>
      <c r="T449" s="1">
        <v>23</v>
      </c>
    </row>
    <row r="450" spans="1:20" x14ac:dyDescent="0.25">
      <c r="A450" s="1" t="s">
        <v>1740</v>
      </c>
      <c r="B450" s="1" t="s">
        <v>564</v>
      </c>
      <c r="C450" s="1" t="s">
        <v>1644</v>
      </c>
      <c r="D450" s="1" t="s">
        <v>1645</v>
      </c>
      <c r="E450" s="1" t="s">
        <v>1646</v>
      </c>
      <c r="F450" s="1" t="s">
        <v>1647</v>
      </c>
      <c r="G450" s="1" t="s">
        <v>1647</v>
      </c>
      <c r="H450" s="1" t="s">
        <v>569</v>
      </c>
      <c r="I450" s="1" t="s">
        <v>1646</v>
      </c>
      <c r="J450" s="1" t="s">
        <v>1647</v>
      </c>
      <c r="K450" s="1" t="s">
        <v>1081</v>
      </c>
      <c r="L450" s="1" t="s">
        <v>1082</v>
      </c>
      <c r="M450" s="1" t="s">
        <v>1083</v>
      </c>
      <c r="N450" s="1" t="s">
        <v>1084</v>
      </c>
      <c r="O450">
        <v>800</v>
      </c>
      <c r="P450" s="1" t="s">
        <v>1649</v>
      </c>
      <c r="Q450" s="1" t="s">
        <v>1741</v>
      </c>
      <c r="R450" s="2"/>
      <c r="S450" s="1" t="s">
        <v>1727</v>
      </c>
      <c r="T450" s="1">
        <v>23</v>
      </c>
    </row>
    <row r="451" spans="1:20" x14ac:dyDescent="0.25">
      <c r="A451" s="1" t="s">
        <v>1742</v>
      </c>
      <c r="B451" s="1" t="s">
        <v>564</v>
      </c>
      <c r="C451" s="1" t="s">
        <v>1644</v>
      </c>
      <c r="D451" s="1" t="s">
        <v>1645</v>
      </c>
      <c r="E451" s="1" t="s">
        <v>1646</v>
      </c>
      <c r="F451" s="1" t="s">
        <v>1647</v>
      </c>
      <c r="G451" s="1" t="s">
        <v>1647</v>
      </c>
      <c r="H451" s="1" t="s">
        <v>569</v>
      </c>
      <c r="I451" s="1" t="s">
        <v>1646</v>
      </c>
      <c r="J451" s="1" t="s">
        <v>1647</v>
      </c>
      <c r="K451" s="1" t="s">
        <v>1081</v>
      </c>
      <c r="L451" s="1" t="s">
        <v>1082</v>
      </c>
      <c r="M451" s="1" t="s">
        <v>1743</v>
      </c>
      <c r="N451" s="1" t="s">
        <v>1744</v>
      </c>
      <c r="O451">
        <v>100</v>
      </c>
      <c r="P451" s="1" t="s">
        <v>1649</v>
      </c>
      <c r="Q451" s="1" t="s">
        <v>1745</v>
      </c>
      <c r="R451" s="2"/>
      <c r="S451" s="1" t="s">
        <v>1746</v>
      </c>
      <c r="T451" s="1">
        <v>20</v>
      </c>
    </row>
    <row r="452" spans="1:20" x14ac:dyDescent="0.25">
      <c r="A452" s="1" t="s">
        <v>1747</v>
      </c>
      <c r="B452" s="1" t="s">
        <v>564</v>
      </c>
      <c r="C452" s="1" t="s">
        <v>1644</v>
      </c>
      <c r="D452" s="1" t="s">
        <v>1645</v>
      </c>
      <c r="E452" s="1" t="s">
        <v>1646</v>
      </c>
      <c r="F452" s="1" t="s">
        <v>1647</v>
      </c>
      <c r="G452" s="1" t="s">
        <v>1647</v>
      </c>
      <c r="H452" s="1" t="s">
        <v>569</v>
      </c>
      <c r="I452" s="1" t="s">
        <v>1646</v>
      </c>
      <c r="J452" s="1" t="s">
        <v>1647</v>
      </c>
      <c r="K452" s="1" t="s">
        <v>1081</v>
      </c>
      <c r="L452" s="1" t="s">
        <v>1082</v>
      </c>
      <c r="M452" s="1" t="s">
        <v>1743</v>
      </c>
      <c r="N452" s="1" t="s">
        <v>1744</v>
      </c>
      <c r="O452">
        <v>150</v>
      </c>
      <c r="P452" s="1" t="s">
        <v>1649</v>
      </c>
      <c r="Q452" s="1" t="s">
        <v>1748</v>
      </c>
      <c r="R452" s="2"/>
      <c r="S452" s="1" t="s">
        <v>1746</v>
      </c>
      <c r="T452" s="1">
        <v>20</v>
      </c>
    </row>
    <row r="453" spans="1:20" x14ac:dyDescent="0.25">
      <c r="A453" s="1" t="s">
        <v>1749</v>
      </c>
      <c r="B453" s="1" t="s">
        <v>564</v>
      </c>
      <c r="C453" s="1" t="s">
        <v>1644</v>
      </c>
      <c r="D453" s="1" t="s">
        <v>1645</v>
      </c>
      <c r="E453" s="1" t="s">
        <v>1646</v>
      </c>
      <c r="F453" s="1" t="s">
        <v>1647</v>
      </c>
      <c r="G453" s="1" t="s">
        <v>1647</v>
      </c>
      <c r="H453" s="1" t="s">
        <v>569</v>
      </c>
      <c r="I453" s="1" t="s">
        <v>1646</v>
      </c>
      <c r="J453" s="1" t="s">
        <v>1647</v>
      </c>
      <c r="K453" s="1" t="s">
        <v>1081</v>
      </c>
      <c r="L453" s="1" t="s">
        <v>1082</v>
      </c>
      <c r="M453" s="1" t="s">
        <v>1743</v>
      </c>
      <c r="N453" s="1" t="s">
        <v>1744</v>
      </c>
      <c r="O453">
        <v>20</v>
      </c>
      <c r="P453" s="1" t="s">
        <v>1649</v>
      </c>
      <c r="Q453" s="1" t="s">
        <v>1750</v>
      </c>
      <c r="R453" s="2"/>
      <c r="S453" s="1" t="s">
        <v>1746</v>
      </c>
      <c r="T453" s="1">
        <v>20</v>
      </c>
    </row>
    <row r="454" spans="1:20" x14ac:dyDescent="0.25">
      <c r="A454" s="1" t="s">
        <v>1751</v>
      </c>
      <c r="B454" s="1" t="s">
        <v>564</v>
      </c>
      <c r="C454" s="1" t="s">
        <v>1644</v>
      </c>
      <c r="D454" s="1" t="s">
        <v>1645</v>
      </c>
      <c r="E454" s="1" t="s">
        <v>1646</v>
      </c>
      <c r="F454" s="1" t="s">
        <v>1647</v>
      </c>
      <c r="G454" s="1" t="s">
        <v>1647</v>
      </c>
      <c r="H454" s="1" t="s">
        <v>569</v>
      </c>
      <c r="I454" s="1" t="s">
        <v>1646</v>
      </c>
      <c r="J454" s="1" t="s">
        <v>1647</v>
      </c>
      <c r="K454" s="1" t="s">
        <v>1081</v>
      </c>
      <c r="L454" s="1" t="s">
        <v>1082</v>
      </c>
      <c r="M454" s="1" t="s">
        <v>1743</v>
      </c>
      <c r="N454" s="1" t="s">
        <v>1744</v>
      </c>
      <c r="O454">
        <v>200</v>
      </c>
      <c r="P454" s="1" t="s">
        <v>1649</v>
      </c>
      <c r="Q454" s="1" t="s">
        <v>1752</v>
      </c>
      <c r="R454" s="2"/>
      <c r="S454" s="1" t="s">
        <v>1746</v>
      </c>
      <c r="T454" s="1">
        <v>20</v>
      </c>
    </row>
    <row r="455" spans="1:20" x14ac:dyDescent="0.25">
      <c r="A455" s="1" t="s">
        <v>1753</v>
      </c>
      <c r="B455" s="1" t="s">
        <v>564</v>
      </c>
      <c r="C455" s="1" t="s">
        <v>1644</v>
      </c>
      <c r="D455" s="1" t="s">
        <v>1645</v>
      </c>
      <c r="E455" s="1" t="s">
        <v>1646</v>
      </c>
      <c r="F455" s="1" t="s">
        <v>1647</v>
      </c>
      <c r="G455" s="1" t="s">
        <v>1647</v>
      </c>
      <c r="H455" s="1" t="s">
        <v>569</v>
      </c>
      <c r="I455" s="1" t="s">
        <v>1646</v>
      </c>
      <c r="J455" s="1" t="s">
        <v>1647</v>
      </c>
      <c r="K455" s="1" t="s">
        <v>1081</v>
      </c>
      <c r="L455" s="1" t="s">
        <v>1082</v>
      </c>
      <c r="M455" s="1" t="s">
        <v>1743</v>
      </c>
      <c r="N455" s="1" t="s">
        <v>1744</v>
      </c>
      <c r="O455">
        <v>40</v>
      </c>
      <c r="P455" s="1" t="s">
        <v>1649</v>
      </c>
      <c r="Q455" s="1" t="s">
        <v>1754</v>
      </c>
      <c r="R455" s="2"/>
      <c r="S455" s="1" t="s">
        <v>1746</v>
      </c>
      <c r="T455" s="1">
        <v>20</v>
      </c>
    </row>
    <row r="456" spans="1:20" x14ac:dyDescent="0.25">
      <c r="A456" s="1" t="s">
        <v>1755</v>
      </c>
      <c r="B456" s="1" t="s">
        <v>564</v>
      </c>
      <c r="C456" s="1" t="s">
        <v>1644</v>
      </c>
      <c r="D456" s="1" t="s">
        <v>1645</v>
      </c>
      <c r="E456" s="1" t="s">
        <v>1646</v>
      </c>
      <c r="F456" s="1" t="s">
        <v>1647</v>
      </c>
      <c r="G456" s="1" t="s">
        <v>1647</v>
      </c>
      <c r="H456" s="1" t="s">
        <v>569</v>
      </c>
      <c r="I456" s="1" t="s">
        <v>1646</v>
      </c>
      <c r="J456" s="1" t="s">
        <v>1647</v>
      </c>
      <c r="K456" s="1" t="s">
        <v>1081</v>
      </c>
      <c r="L456" s="1" t="s">
        <v>1082</v>
      </c>
      <c r="M456" s="1" t="s">
        <v>1743</v>
      </c>
      <c r="N456" s="1" t="s">
        <v>1744</v>
      </c>
      <c r="O456">
        <v>60</v>
      </c>
      <c r="P456" s="1" t="s">
        <v>1649</v>
      </c>
      <c r="Q456" s="1" t="s">
        <v>1756</v>
      </c>
      <c r="R456" s="2"/>
      <c r="S456" s="1" t="s">
        <v>1746</v>
      </c>
      <c r="T456" s="1">
        <v>20</v>
      </c>
    </row>
    <row r="457" spans="1:20" x14ac:dyDescent="0.25">
      <c r="A457" s="1" t="s">
        <v>1757</v>
      </c>
      <c r="B457" s="1" t="s">
        <v>564</v>
      </c>
      <c r="C457" s="1" t="s">
        <v>1644</v>
      </c>
      <c r="D457" s="1" t="s">
        <v>1645</v>
      </c>
      <c r="E457" s="1" t="s">
        <v>1646</v>
      </c>
      <c r="F457" s="1" t="s">
        <v>1647</v>
      </c>
      <c r="G457" s="1" t="s">
        <v>1647</v>
      </c>
      <c r="H457" s="1" t="s">
        <v>569</v>
      </c>
      <c r="I457" s="1" t="s">
        <v>1646</v>
      </c>
      <c r="J457" s="1" t="s">
        <v>1647</v>
      </c>
      <c r="K457" s="1" t="s">
        <v>1081</v>
      </c>
      <c r="L457" s="1" t="s">
        <v>1082</v>
      </c>
      <c r="M457" s="1" t="s">
        <v>1743</v>
      </c>
      <c r="N457" s="1" t="s">
        <v>1744</v>
      </c>
      <c r="O457">
        <v>80</v>
      </c>
      <c r="P457" s="1" t="s">
        <v>1649</v>
      </c>
      <c r="Q457" s="1" t="s">
        <v>1758</v>
      </c>
      <c r="R457" s="2"/>
      <c r="S457" s="1" t="s">
        <v>1746</v>
      </c>
      <c r="T457" s="1">
        <v>20</v>
      </c>
    </row>
    <row r="458" spans="1:20" x14ac:dyDescent="0.25">
      <c r="A458" s="1" t="s">
        <v>1759</v>
      </c>
      <c r="B458" s="1" t="s">
        <v>564</v>
      </c>
      <c r="C458" s="1" t="s">
        <v>1644</v>
      </c>
      <c r="D458" s="1" t="s">
        <v>1645</v>
      </c>
      <c r="E458" s="1" t="s">
        <v>1646</v>
      </c>
      <c r="F458" s="1" t="s">
        <v>1647</v>
      </c>
      <c r="G458" s="1" t="s">
        <v>1647</v>
      </c>
      <c r="H458" s="1" t="s">
        <v>569</v>
      </c>
      <c r="I458" s="1" t="s">
        <v>1646</v>
      </c>
      <c r="J458" s="1" t="s">
        <v>1647</v>
      </c>
      <c r="K458" s="1" t="s">
        <v>1081</v>
      </c>
      <c r="L458" s="1" t="s">
        <v>1082</v>
      </c>
      <c r="M458" s="1" t="s">
        <v>1760</v>
      </c>
      <c r="N458" s="1" t="s">
        <v>1761</v>
      </c>
      <c r="O458">
        <v>100</v>
      </c>
      <c r="P458" s="1" t="s">
        <v>1649</v>
      </c>
      <c r="Q458" s="1" t="s">
        <v>1762</v>
      </c>
      <c r="R458" s="2"/>
      <c r="S458" s="1" t="s">
        <v>1763</v>
      </c>
      <c r="T458" s="1">
        <v>20</v>
      </c>
    </row>
    <row r="459" spans="1:20" x14ac:dyDescent="0.25">
      <c r="A459" s="1" t="s">
        <v>1764</v>
      </c>
      <c r="B459" s="1" t="s">
        <v>564</v>
      </c>
      <c r="C459" s="1" t="s">
        <v>1644</v>
      </c>
      <c r="D459" s="1" t="s">
        <v>1645</v>
      </c>
      <c r="E459" s="1" t="s">
        <v>1646</v>
      </c>
      <c r="F459" s="1" t="s">
        <v>1647</v>
      </c>
      <c r="G459" s="1" t="s">
        <v>1647</v>
      </c>
      <c r="H459" s="1" t="s">
        <v>569</v>
      </c>
      <c r="I459" s="1" t="s">
        <v>1646</v>
      </c>
      <c r="J459" s="1" t="s">
        <v>1647</v>
      </c>
      <c r="K459" s="1" t="s">
        <v>1081</v>
      </c>
      <c r="L459" s="1" t="s">
        <v>1082</v>
      </c>
      <c r="M459" s="1" t="s">
        <v>1760</v>
      </c>
      <c r="N459" s="1" t="s">
        <v>1761</v>
      </c>
      <c r="O459">
        <v>150</v>
      </c>
      <c r="P459" s="1" t="s">
        <v>1649</v>
      </c>
      <c r="Q459" s="1" t="s">
        <v>1765</v>
      </c>
      <c r="R459" s="2"/>
      <c r="S459" s="1" t="s">
        <v>1763</v>
      </c>
      <c r="T459" s="1">
        <v>20</v>
      </c>
    </row>
    <row r="460" spans="1:20" x14ac:dyDescent="0.25">
      <c r="A460" s="1" t="s">
        <v>1766</v>
      </c>
      <c r="B460" s="1" t="s">
        <v>564</v>
      </c>
      <c r="C460" s="1" t="s">
        <v>1644</v>
      </c>
      <c r="D460" s="1" t="s">
        <v>1645</v>
      </c>
      <c r="E460" s="1" t="s">
        <v>1646</v>
      </c>
      <c r="F460" s="1" t="s">
        <v>1647</v>
      </c>
      <c r="G460" s="1" t="s">
        <v>1647</v>
      </c>
      <c r="H460" s="1" t="s">
        <v>569</v>
      </c>
      <c r="I460" s="1" t="s">
        <v>1646</v>
      </c>
      <c r="J460" s="1" t="s">
        <v>1647</v>
      </c>
      <c r="K460" s="1" t="s">
        <v>1081</v>
      </c>
      <c r="L460" s="1" t="s">
        <v>1082</v>
      </c>
      <c r="M460" s="1" t="s">
        <v>1760</v>
      </c>
      <c r="N460" s="1" t="s">
        <v>1761</v>
      </c>
      <c r="O460">
        <v>20</v>
      </c>
      <c r="P460" s="1" t="s">
        <v>1649</v>
      </c>
      <c r="Q460" s="1" t="s">
        <v>1767</v>
      </c>
      <c r="R460" s="2"/>
      <c r="S460" s="1" t="s">
        <v>1763</v>
      </c>
      <c r="T460" s="1">
        <v>20</v>
      </c>
    </row>
    <row r="461" spans="1:20" x14ac:dyDescent="0.25">
      <c r="A461" s="1" t="s">
        <v>1768</v>
      </c>
      <c r="B461" s="1" t="s">
        <v>564</v>
      </c>
      <c r="C461" s="1" t="s">
        <v>1644</v>
      </c>
      <c r="D461" s="1" t="s">
        <v>1645</v>
      </c>
      <c r="E461" s="1" t="s">
        <v>1646</v>
      </c>
      <c r="F461" s="1" t="s">
        <v>1647</v>
      </c>
      <c r="G461" s="1" t="s">
        <v>1647</v>
      </c>
      <c r="H461" s="1" t="s">
        <v>569</v>
      </c>
      <c r="I461" s="1" t="s">
        <v>1646</v>
      </c>
      <c r="J461" s="1" t="s">
        <v>1647</v>
      </c>
      <c r="K461" s="1" t="s">
        <v>1081</v>
      </c>
      <c r="L461" s="1" t="s">
        <v>1082</v>
      </c>
      <c r="M461" s="1" t="s">
        <v>1760</v>
      </c>
      <c r="N461" s="1" t="s">
        <v>1761</v>
      </c>
      <c r="O461">
        <v>200</v>
      </c>
      <c r="P461" s="1" t="s">
        <v>1649</v>
      </c>
      <c r="Q461" s="1" t="s">
        <v>1769</v>
      </c>
      <c r="R461" s="2"/>
      <c r="S461" s="1" t="s">
        <v>1763</v>
      </c>
      <c r="T461" s="1">
        <v>20</v>
      </c>
    </row>
    <row r="462" spans="1:20" x14ac:dyDescent="0.25">
      <c r="A462" s="1" t="s">
        <v>1770</v>
      </c>
      <c r="B462" s="1" t="s">
        <v>564</v>
      </c>
      <c r="C462" s="1" t="s">
        <v>1644</v>
      </c>
      <c r="D462" s="1" t="s">
        <v>1645</v>
      </c>
      <c r="E462" s="1" t="s">
        <v>1646</v>
      </c>
      <c r="F462" s="1" t="s">
        <v>1647</v>
      </c>
      <c r="G462" s="1" t="s">
        <v>1647</v>
      </c>
      <c r="H462" s="1" t="s">
        <v>569</v>
      </c>
      <c r="I462" s="1" t="s">
        <v>1646</v>
      </c>
      <c r="J462" s="1" t="s">
        <v>1647</v>
      </c>
      <c r="K462" s="1" t="s">
        <v>1081</v>
      </c>
      <c r="L462" s="1" t="s">
        <v>1082</v>
      </c>
      <c r="M462" s="1" t="s">
        <v>1760</v>
      </c>
      <c r="N462" s="1" t="s">
        <v>1761</v>
      </c>
      <c r="O462">
        <v>300</v>
      </c>
      <c r="P462" s="1" t="s">
        <v>1649</v>
      </c>
      <c r="Q462" s="1" t="s">
        <v>1771</v>
      </c>
      <c r="R462" s="2"/>
      <c r="S462" s="1" t="s">
        <v>1763</v>
      </c>
      <c r="T462" s="1">
        <v>20</v>
      </c>
    </row>
    <row r="463" spans="1:20" x14ac:dyDescent="0.25">
      <c r="A463" s="1" t="s">
        <v>1772</v>
      </c>
      <c r="B463" s="1" t="s">
        <v>564</v>
      </c>
      <c r="C463" s="1" t="s">
        <v>1644</v>
      </c>
      <c r="D463" s="1" t="s">
        <v>1645</v>
      </c>
      <c r="E463" s="1" t="s">
        <v>1646</v>
      </c>
      <c r="F463" s="1" t="s">
        <v>1647</v>
      </c>
      <c r="G463" s="1" t="s">
        <v>1647</v>
      </c>
      <c r="H463" s="1" t="s">
        <v>569</v>
      </c>
      <c r="I463" s="1" t="s">
        <v>1646</v>
      </c>
      <c r="J463" s="1" t="s">
        <v>1647</v>
      </c>
      <c r="K463" s="1" t="s">
        <v>1081</v>
      </c>
      <c r="L463" s="1" t="s">
        <v>1082</v>
      </c>
      <c r="M463" s="1" t="s">
        <v>1760</v>
      </c>
      <c r="N463" s="1" t="s">
        <v>1761</v>
      </c>
      <c r="O463">
        <v>350</v>
      </c>
      <c r="P463" s="1" t="s">
        <v>1649</v>
      </c>
      <c r="Q463" s="1" t="s">
        <v>1773</v>
      </c>
      <c r="R463" s="2"/>
      <c r="S463" s="1" t="s">
        <v>1763</v>
      </c>
      <c r="T463" s="1">
        <v>20</v>
      </c>
    </row>
    <row r="464" spans="1:20" x14ac:dyDescent="0.25">
      <c r="A464" s="1" t="s">
        <v>1774</v>
      </c>
      <c r="B464" s="1" t="s">
        <v>564</v>
      </c>
      <c r="C464" s="1" t="s">
        <v>1644</v>
      </c>
      <c r="D464" s="1" t="s">
        <v>1645</v>
      </c>
      <c r="E464" s="1" t="s">
        <v>1646</v>
      </c>
      <c r="F464" s="1" t="s">
        <v>1647</v>
      </c>
      <c r="G464" s="1" t="s">
        <v>1647</v>
      </c>
      <c r="H464" s="1" t="s">
        <v>569</v>
      </c>
      <c r="I464" s="1" t="s">
        <v>1646</v>
      </c>
      <c r="J464" s="1" t="s">
        <v>1647</v>
      </c>
      <c r="K464" s="1" t="s">
        <v>1081</v>
      </c>
      <c r="L464" s="1" t="s">
        <v>1082</v>
      </c>
      <c r="M464" s="1" t="s">
        <v>1760</v>
      </c>
      <c r="N464" s="1" t="s">
        <v>1761</v>
      </c>
      <c r="O464">
        <v>40</v>
      </c>
      <c r="P464" s="1" t="s">
        <v>1649</v>
      </c>
      <c r="Q464" s="1" t="s">
        <v>1775</v>
      </c>
      <c r="R464" s="2"/>
      <c r="S464" s="1" t="s">
        <v>1763</v>
      </c>
      <c r="T464" s="1">
        <v>20</v>
      </c>
    </row>
    <row r="465" spans="1:20" x14ac:dyDescent="0.25">
      <c r="A465" s="1" t="s">
        <v>1776</v>
      </c>
      <c r="B465" s="1" t="s">
        <v>564</v>
      </c>
      <c r="C465" s="1" t="s">
        <v>1644</v>
      </c>
      <c r="D465" s="1" t="s">
        <v>1645</v>
      </c>
      <c r="E465" s="1" t="s">
        <v>1646</v>
      </c>
      <c r="F465" s="1" t="s">
        <v>1647</v>
      </c>
      <c r="G465" s="1" t="s">
        <v>1647</v>
      </c>
      <c r="H465" s="1" t="s">
        <v>569</v>
      </c>
      <c r="I465" s="1" t="s">
        <v>1646</v>
      </c>
      <c r="J465" s="1" t="s">
        <v>1647</v>
      </c>
      <c r="K465" s="1" t="s">
        <v>1081</v>
      </c>
      <c r="L465" s="1" t="s">
        <v>1082</v>
      </c>
      <c r="M465" s="1" t="s">
        <v>1760</v>
      </c>
      <c r="N465" s="1" t="s">
        <v>1761</v>
      </c>
      <c r="O465">
        <v>400</v>
      </c>
      <c r="P465" s="1" t="s">
        <v>1649</v>
      </c>
      <c r="Q465" s="1" t="s">
        <v>1777</v>
      </c>
      <c r="R465" s="2"/>
      <c r="S465" s="1" t="s">
        <v>1763</v>
      </c>
      <c r="T465" s="1">
        <v>20</v>
      </c>
    </row>
    <row r="466" spans="1:20" x14ac:dyDescent="0.25">
      <c r="A466" s="1" t="s">
        <v>1778</v>
      </c>
      <c r="B466" s="1" t="s">
        <v>564</v>
      </c>
      <c r="C466" s="1" t="s">
        <v>1644</v>
      </c>
      <c r="D466" s="1" t="s">
        <v>1645</v>
      </c>
      <c r="E466" s="1" t="s">
        <v>1646</v>
      </c>
      <c r="F466" s="1" t="s">
        <v>1647</v>
      </c>
      <c r="G466" s="1" t="s">
        <v>1647</v>
      </c>
      <c r="H466" s="1" t="s">
        <v>569</v>
      </c>
      <c r="I466" s="1" t="s">
        <v>1646</v>
      </c>
      <c r="J466" s="1" t="s">
        <v>1647</v>
      </c>
      <c r="K466" s="1" t="s">
        <v>1081</v>
      </c>
      <c r="L466" s="1" t="s">
        <v>1082</v>
      </c>
      <c r="M466" s="1" t="s">
        <v>1760</v>
      </c>
      <c r="N466" s="1" t="s">
        <v>1761</v>
      </c>
      <c r="O466">
        <v>500</v>
      </c>
      <c r="P466" s="1" t="s">
        <v>1649</v>
      </c>
      <c r="Q466" s="1" t="s">
        <v>1779</v>
      </c>
      <c r="R466" s="2"/>
      <c r="S466" s="1" t="s">
        <v>1763</v>
      </c>
      <c r="T466" s="1">
        <v>20</v>
      </c>
    </row>
    <row r="467" spans="1:20" x14ac:dyDescent="0.25">
      <c r="A467" s="1" t="s">
        <v>1780</v>
      </c>
      <c r="B467" s="1" t="s">
        <v>564</v>
      </c>
      <c r="C467" s="1" t="s">
        <v>1644</v>
      </c>
      <c r="D467" s="1" t="s">
        <v>1645</v>
      </c>
      <c r="E467" s="1" t="s">
        <v>1646</v>
      </c>
      <c r="F467" s="1" t="s">
        <v>1647</v>
      </c>
      <c r="G467" s="1" t="s">
        <v>1647</v>
      </c>
      <c r="H467" s="1" t="s">
        <v>569</v>
      </c>
      <c r="I467" s="1" t="s">
        <v>1646</v>
      </c>
      <c r="J467" s="1" t="s">
        <v>1647</v>
      </c>
      <c r="K467" s="1" t="s">
        <v>1081</v>
      </c>
      <c r="L467" s="1" t="s">
        <v>1082</v>
      </c>
      <c r="M467" s="1" t="s">
        <v>1760</v>
      </c>
      <c r="N467" s="1" t="s">
        <v>1761</v>
      </c>
      <c r="O467">
        <v>60</v>
      </c>
      <c r="P467" s="1" t="s">
        <v>1649</v>
      </c>
      <c r="Q467" s="1" t="s">
        <v>1781</v>
      </c>
      <c r="R467" s="2"/>
      <c r="S467" s="1" t="s">
        <v>1763</v>
      </c>
      <c r="T467" s="1">
        <v>20</v>
      </c>
    </row>
    <row r="468" spans="1:20" x14ac:dyDescent="0.25">
      <c r="A468" s="1" t="s">
        <v>1782</v>
      </c>
      <c r="B468" s="1" t="s">
        <v>564</v>
      </c>
      <c r="C468" s="1" t="s">
        <v>1644</v>
      </c>
      <c r="D468" s="1" t="s">
        <v>1645</v>
      </c>
      <c r="E468" s="1" t="s">
        <v>1646</v>
      </c>
      <c r="F468" s="1" t="s">
        <v>1647</v>
      </c>
      <c r="G468" s="1" t="s">
        <v>1647</v>
      </c>
      <c r="H468" s="1" t="s">
        <v>569</v>
      </c>
      <c r="I468" s="1" t="s">
        <v>1646</v>
      </c>
      <c r="J468" s="1" t="s">
        <v>1647</v>
      </c>
      <c r="K468" s="1" t="s">
        <v>1081</v>
      </c>
      <c r="L468" s="1" t="s">
        <v>1082</v>
      </c>
      <c r="M468" s="1" t="s">
        <v>1760</v>
      </c>
      <c r="N468" s="1" t="s">
        <v>1761</v>
      </c>
      <c r="O468">
        <v>80</v>
      </c>
      <c r="P468" s="1" t="s">
        <v>1649</v>
      </c>
      <c r="Q468" s="1" t="s">
        <v>1783</v>
      </c>
      <c r="R468" s="2"/>
      <c r="S468" s="1" t="s">
        <v>1763</v>
      </c>
      <c r="T468" s="1">
        <v>20</v>
      </c>
    </row>
    <row r="469" spans="1:20" x14ac:dyDescent="0.25">
      <c r="A469" s="1" t="s">
        <v>1784</v>
      </c>
      <c r="B469" s="1" t="s">
        <v>564</v>
      </c>
      <c r="C469" s="1" t="s">
        <v>1644</v>
      </c>
      <c r="D469" s="1" t="s">
        <v>1645</v>
      </c>
      <c r="E469" s="1" t="s">
        <v>1646</v>
      </c>
      <c r="F469" s="1" t="s">
        <v>1647</v>
      </c>
      <c r="G469" s="1" t="s">
        <v>1647</v>
      </c>
      <c r="H469" s="1" t="s">
        <v>569</v>
      </c>
      <c r="I469" s="1" t="s">
        <v>1646</v>
      </c>
      <c r="J469" s="1" t="s">
        <v>1647</v>
      </c>
      <c r="K469" s="1" t="s">
        <v>1081</v>
      </c>
      <c r="L469" s="1" t="s">
        <v>1082</v>
      </c>
      <c r="M469" s="1" t="s">
        <v>1070</v>
      </c>
      <c r="N469" s="1" t="s">
        <v>1071</v>
      </c>
      <c r="O469">
        <v>100</v>
      </c>
      <c r="P469" s="1" t="s">
        <v>1649</v>
      </c>
      <c r="Q469" s="1" t="s">
        <v>1785</v>
      </c>
      <c r="R469" s="2"/>
      <c r="S469" s="1" t="s">
        <v>1786</v>
      </c>
      <c r="T469" s="1">
        <v>20</v>
      </c>
    </row>
    <row r="470" spans="1:20" x14ac:dyDescent="0.25">
      <c r="A470" s="1" t="s">
        <v>1787</v>
      </c>
      <c r="B470" s="1" t="s">
        <v>564</v>
      </c>
      <c r="C470" s="1" t="s">
        <v>1644</v>
      </c>
      <c r="D470" s="1" t="s">
        <v>1645</v>
      </c>
      <c r="E470" s="1" t="s">
        <v>1646</v>
      </c>
      <c r="F470" s="1" t="s">
        <v>1647</v>
      </c>
      <c r="G470" s="1" t="s">
        <v>1647</v>
      </c>
      <c r="H470" s="1" t="s">
        <v>569</v>
      </c>
      <c r="I470" s="1" t="s">
        <v>1646</v>
      </c>
      <c r="J470" s="1" t="s">
        <v>1647</v>
      </c>
      <c r="K470" s="1" t="s">
        <v>1081</v>
      </c>
      <c r="L470" s="1" t="s">
        <v>1082</v>
      </c>
      <c r="M470" s="1" t="s">
        <v>1070</v>
      </c>
      <c r="N470" s="1" t="s">
        <v>1071</v>
      </c>
      <c r="O470">
        <v>150</v>
      </c>
      <c r="P470" s="1" t="s">
        <v>1649</v>
      </c>
      <c r="Q470" s="1" t="s">
        <v>1788</v>
      </c>
      <c r="R470" s="2"/>
      <c r="S470" s="1" t="s">
        <v>1786</v>
      </c>
      <c r="T470" s="1">
        <v>20</v>
      </c>
    </row>
    <row r="471" spans="1:20" x14ac:dyDescent="0.25">
      <c r="A471" s="1" t="s">
        <v>1789</v>
      </c>
      <c r="B471" s="1" t="s">
        <v>564</v>
      </c>
      <c r="C471" s="1" t="s">
        <v>1644</v>
      </c>
      <c r="D471" s="1" t="s">
        <v>1645</v>
      </c>
      <c r="E471" s="1" t="s">
        <v>1646</v>
      </c>
      <c r="F471" s="1" t="s">
        <v>1647</v>
      </c>
      <c r="G471" s="1" t="s">
        <v>1647</v>
      </c>
      <c r="H471" s="1" t="s">
        <v>569</v>
      </c>
      <c r="I471" s="1" t="s">
        <v>1646</v>
      </c>
      <c r="J471" s="1" t="s">
        <v>1647</v>
      </c>
      <c r="K471" s="1" t="s">
        <v>1081</v>
      </c>
      <c r="L471" s="1" t="s">
        <v>1082</v>
      </c>
      <c r="M471" s="1" t="s">
        <v>1070</v>
      </c>
      <c r="N471" s="1" t="s">
        <v>1071</v>
      </c>
      <c r="O471">
        <v>200</v>
      </c>
      <c r="P471" s="1" t="s">
        <v>1649</v>
      </c>
      <c r="Q471" s="1" t="s">
        <v>1790</v>
      </c>
      <c r="R471" s="2"/>
      <c r="S471" s="1" t="s">
        <v>1786</v>
      </c>
      <c r="T471" s="1">
        <v>20</v>
      </c>
    </row>
    <row r="472" spans="1:20" x14ac:dyDescent="0.25">
      <c r="A472" s="1" t="s">
        <v>1791</v>
      </c>
      <c r="B472" s="1" t="s">
        <v>564</v>
      </c>
      <c r="C472" s="1" t="s">
        <v>1644</v>
      </c>
      <c r="D472" s="1" t="s">
        <v>1645</v>
      </c>
      <c r="E472" s="1" t="s">
        <v>1646</v>
      </c>
      <c r="F472" s="1" t="s">
        <v>1647</v>
      </c>
      <c r="G472" s="1" t="s">
        <v>1647</v>
      </c>
      <c r="H472" s="1" t="s">
        <v>569</v>
      </c>
      <c r="I472" s="1" t="s">
        <v>1646</v>
      </c>
      <c r="J472" s="1" t="s">
        <v>1647</v>
      </c>
      <c r="K472" s="1" t="s">
        <v>1081</v>
      </c>
      <c r="L472" s="1" t="s">
        <v>1082</v>
      </c>
      <c r="M472" s="1" t="s">
        <v>1070</v>
      </c>
      <c r="N472" s="1" t="s">
        <v>1071</v>
      </c>
      <c r="O472">
        <v>25</v>
      </c>
      <c r="P472" s="1" t="s">
        <v>1649</v>
      </c>
      <c r="Q472" s="1" t="s">
        <v>1792</v>
      </c>
      <c r="R472" s="2"/>
      <c r="S472" s="1" t="s">
        <v>1786</v>
      </c>
      <c r="T472" s="1">
        <v>20</v>
      </c>
    </row>
    <row r="473" spans="1:20" x14ac:dyDescent="0.25">
      <c r="A473" s="1" t="s">
        <v>1793</v>
      </c>
      <c r="B473" s="1" t="s">
        <v>564</v>
      </c>
      <c r="C473" s="1" t="s">
        <v>1644</v>
      </c>
      <c r="D473" s="1" t="s">
        <v>1645</v>
      </c>
      <c r="E473" s="1" t="s">
        <v>1646</v>
      </c>
      <c r="F473" s="1" t="s">
        <v>1647</v>
      </c>
      <c r="G473" s="1" t="s">
        <v>1647</v>
      </c>
      <c r="H473" s="1" t="s">
        <v>569</v>
      </c>
      <c r="I473" s="1" t="s">
        <v>1646</v>
      </c>
      <c r="J473" s="1" t="s">
        <v>1647</v>
      </c>
      <c r="K473" s="1" t="s">
        <v>1081</v>
      </c>
      <c r="L473" s="1" t="s">
        <v>1082</v>
      </c>
      <c r="M473" s="1" t="s">
        <v>1070</v>
      </c>
      <c r="N473" s="1" t="s">
        <v>1071</v>
      </c>
      <c r="O473">
        <v>250</v>
      </c>
      <c r="P473" s="1" t="s">
        <v>1649</v>
      </c>
      <c r="Q473" s="1" t="s">
        <v>1794</v>
      </c>
      <c r="R473" s="2"/>
      <c r="S473" s="1" t="s">
        <v>1786</v>
      </c>
      <c r="T473" s="1">
        <v>20</v>
      </c>
    </row>
    <row r="474" spans="1:20" x14ac:dyDescent="0.25">
      <c r="A474" s="1" t="s">
        <v>1795</v>
      </c>
      <c r="B474" s="1" t="s">
        <v>564</v>
      </c>
      <c r="C474" s="1" t="s">
        <v>1644</v>
      </c>
      <c r="D474" s="1" t="s">
        <v>1645</v>
      </c>
      <c r="E474" s="1" t="s">
        <v>1646</v>
      </c>
      <c r="F474" s="1" t="s">
        <v>1647</v>
      </c>
      <c r="G474" s="1" t="s">
        <v>1647</v>
      </c>
      <c r="H474" s="1" t="s">
        <v>569</v>
      </c>
      <c r="I474" s="1" t="s">
        <v>1646</v>
      </c>
      <c r="J474" s="1" t="s">
        <v>1647</v>
      </c>
      <c r="K474" s="1" t="s">
        <v>1081</v>
      </c>
      <c r="L474" s="1" t="s">
        <v>1082</v>
      </c>
      <c r="M474" s="1" t="s">
        <v>1070</v>
      </c>
      <c r="N474" s="1" t="s">
        <v>1071</v>
      </c>
      <c r="O474">
        <v>300</v>
      </c>
      <c r="P474" s="1" t="s">
        <v>1649</v>
      </c>
      <c r="Q474" s="1" t="s">
        <v>1796</v>
      </c>
      <c r="R474" s="2"/>
      <c r="S474" s="1" t="s">
        <v>1786</v>
      </c>
      <c r="T474" s="1">
        <v>20</v>
      </c>
    </row>
    <row r="475" spans="1:20" x14ac:dyDescent="0.25">
      <c r="A475" s="1" t="s">
        <v>1797</v>
      </c>
      <c r="B475" s="1" t="s">
        <v>564</v>
      </c>
      <c r="C475" s="1" t="s">
        <v>1644</v>
      </c>
      <c r="D475" s="1" t="s">
        <v>1645</v>
      </c>
      <c r="E475" s="1" t="s">
        <v>1646</v>
      </c>
      <c r="F475" s="1" t="s">
        <v>1647</v>
      </c>
      <c r="G475" s="1" t="s">
        <v>1647</v>
      </c>
      <c r="H475" s="1" t="s">
        <v>569</v>
      </c>
      <c r="I475" s="1" t="s">
        <v>1646</v>
      </c>
      <c r="J475" s="1" t="s">
        <v>1647</v>
      </c>
      <c r="K475" s="1" t="s">
        <v>1081</v>
      </c>
      <c r="L475" s="1" t="s">
        <v>1082</v>
      </c>
      <c r="M475" s="1" t="s">
        <v>1070</v>
      </c>
      <c r="N475" s="1" t="s">
        <v>1071</v>
      </c>
      <c r="O475">
        <v>350</v>
      </c>
      <c r="P475" s="1" t="s">
        <v>1649</v>
      </c>
      <c r="Q475" s="1" t="s">
        <v>1798</v>
      </c>
      <c r="R475" s="2"/>
      <c r="S475" s="1" t="s">
        <v>1786</v>
      </c>
      <c r="T475" s="1">
        <v>20</v>
      </c>
    </row>
    <row r="476" spans="1:20" x14ac:dyDescent="0.25">
      <c r="A476" s="1" t="s">
        <v>1799</v>
      </c>
      <c r="B476" s="1" t="s">
        <v>564</v>
      </c>
      <c r="C476" s="1" t="s">
        <v>1644</v>
      </c>
      <c r="D476" s="1" t="s">
        <v>1645</v>
      </c>
      <c r="E476" s="1" t="s">
        <v>1646</v>
      </c>
      <c r="F476" s="1" t="s">
        <v>1647</v>
      </c>
      <c r="G476" s="1" t="s">
        <v>1647</v>
      </c>
      <c r="H476" s="1" t="s">
        <v>569</v>
      </c>
      <c r="I476" s="1" t="s">
        <v>1646</v>
      </c>
      <c r="J476" s="1" t="s">
        <v>1647</v>
      </c>
      <c r="K476" s="1" t="s">
        <v>1081</v>
      </c>
      <c r="L476" s="1" t="s">
        <v>1082</v>
      </c>
      <c r="M476" s="1" t="s">
        <v>1070</v>
      </c>
      <c r="N476" s="1" t="s">
        <v>1071</v>
      </c>
      <c r="O476">
        <v>400</v>
      </c>
      <c r="P476" s="1" t="s">
        <v>1649</v>
      </c>
      <c r="Q476" s="1" t="s">
        <v>1800</v>
      </c>
      <c r="R476" s="2"/>
      <c r="S476" s="1" t="s">
        <v>1786</v>
      </c>
      <c r="T476" s="1">
        <v>20</v>
      </c>
    </row>
    <row r="477" spans="1:20" x14ac:dyDescent="0.25">
      <c r="A477" s="1" t="s">
        <v>1801</v>
      </c>
      <c r="B477" s="1" t="s">
        <v>564</v>
      </c>
      <c r="C477" s="1" t="s">
        <v>1644</v>
      </c>
      <c r="D477" s="1" t="s">
        <v>1645</v>
      </c>
      <c r="E477" s="1" t="s">
        <v>1646</v>
      </c>
      <c r="F477" s="1" t="s">
        <v>1647</v>
      </c>
      <c r="G477" s="1" t="s">
        <v>1647</v>
      </c>
      <c r="H477" s="1" t="s">
        <v>569</v>
      </c>
      <c r="I477" s="1" t="s">
        <v>1646</v>
      </c>
      <c r="J477" s="1" t="s">
        <v>1647</v>
      </c>
      <c r="K477" s="1" t="s">
        <v>1081</v>
      </c>
      <c r="L477" s="1" t="s">
        <v>1082</v>
      </c>
      <c r="M477" s="1" t="s">
        <v>1070</v>
      </c>
      <c r="N477" s="1" t="s">
        <v>1071</v>
      </c>
      <c r="O477">
        <v>50</v>
      </c>
      <c r="P477" s="1" t="s">
        <v>1649</v>
      </c>
      <c r="Q477" s="1" t="s">
        <v>1802</v>
      </c>
      <c r="R477" s="2"/>
      <c r="S477" s="1" t="s">
        <v>1786</v>
      </c>
      <c r="T477" s="1">
        <v>20</v>
      </c>
    </row>
    <row r="478" spans="1:20" x14ac:dyDescent="0.25">
      <c r="A478" s="1" t="s">
        <v>1803</v>
      </c>
      <c r="B478" s="1" t="s">
        <v>564</v>
      </c>
      <c r="C478" s="1" t="s">
        <v>1644</v>
      </c>
      <c r="D478" s="1" t="s">
        <v>1645</v>
      </c>
      <c r="E478" s="1" t="s">
        <v>1646</v>
      </c>
      <c r="F478" s="1" t="s">
        <v>1647</v>
      </c>
      <c r="G478" s="1" t="s">
        <v>1647</v>
      </c>
      <c r="H478" s="1" t="s">
        <v>569</v>
      </c>
      <c r="I478" s="1" t="s">
        <v>1646</v>
      </c>
      <c r="J478" s="1" t="s">
        <v>1647</v>
      </c>
      <c r="K478" s="1" t="s">
        <v>1081</v>
      </c>
      <c r="L478" s="1" t="s">
        <v>1082</v>
      </c>
      <c r="M478" s="1" t="s">
        <v>1070</v>
      </c>
      <c r="N478" s="1" t="s">
        <v>1071</v>
      </c>
      <c r="O478">
        <v>500</v>
      </c>
      <c r="P478" s="1" t="s">
        <v>1649</v>
      </c>
      <c r="Q478" s="1" t="s">
        <v>1804</v>
      </c>
      <c r="R478" s="2"/>
      <c r="S478" s="1" t="s">
        <v>1786</v>
      </c>
      <c r="T478" s="1">
        <v>20</v>
      </c>
    </row>
    <row r="479" spans="1:20" x14ac:dyDescent="0.25">
      <c r="A479" s="1" t="s">
        <v>1805</v>
      </c>
      <c r="B479" s="1" t="s">
        <v>564</v>
      </c>
      <c r="C479" s="1" t="s">
        <v>1644</v>
      </c>
      <c r="D479" s="1" t="s">
        <v>1645</v>
      </c>
      <c r="E479" s="1" t="s">
        <v>1646</v>
      </c>
      <c r="F479" s="1" t="s">
        <v>1647</v>
      </c>
      <c r="G479" s="1" t="s">
        <v>1647</v>
      </c>
      <c r="H479" s="1" t="s">
        <v>569</v>
      </c>
      <c r="I479" s="1" t="s">
        <v>1646</v>
      </c>
      <c r="J479" s="1" t="s">
        <v>1647</v>
      </c>
      <c r="K479" s="1" t="s">
        <v>1081</v>
      </c>
      <c r="L479" s="1" t="s">
        <v>1082</v>
      </c>
      <c r="M479" s="1" t="s">
        <v>1070</v>
      </c>
      <c r="N479" s="1" t="s">
        <v>1071</v>
      </c>
      <c r="O479">
        <v>75</v>
      </c>
      <c r="P479" s="1" t="s">
        <v>1649</v>
      </c>
      <c r="Q479" s="1" t="s">
        <v>1806</v>
      </c>
      <c r="R479" s="2"/>
      <c r="S479" s="1" t="s">
        <v>1786</v>
      </c>
      <c r="T479" s="1">
        <v>20</v>
      </c>
    </row>
    <row r="480" spans="1:20" x14ac:dyDescent="0.25">
      <c r="A480" s="1" t="s">
        <v>1807</v>
      </c>
      <c r="B480" s="1" t="s">
        <v>564</v>
      </c>
      <c r="C480" s="1" t="s">
        <v>1644</v>
      </c>
      <c r="D480" s="1" t="s">
        <v>1645</v>
      </c>
      <c r="E480" s="1" t="s">
        <v>1646</v>
      </c>
      <c r="F480" s="1" t="s">
        <v>1647</v>
      </c>
      <c r="G480" s="1" t="s">
        <v>1647</v>
      </c>
      <c r="H480" s="1" t="s">
        <v>569</v>
      </c>
      <c r="I480" s="1" t="s">
        <v>1646</v>
      </c>
      <c r="J480" s="1" t="s">
        <v>1647</v>
      </c>
      <c r="K480" s="1" t="s">
        <v>1081</v>
      </c>
      <c r="L480" s="1" t="s">
        <v>1082</v>
      </c>
      <c r="M480" s="1" t="s">
        <v>1690</v>
      </c>
      <c r="N480" s="1" t="s">
        <v>1691</v>
      </c>
      <c r="O480">
        <v>100</v>
      </c>
      <c r="P480" s="1" t="s">
        <v>1649</v>
      </c>
      <c r="Q480" s="1" t="s">
        <v>1808</v>
      </c>
      <c r="R480" s="2"/>
      <c r="S480" s="1" t="s">
        <v>1809</v>
      </c>
      <c r="T480" s="1">
        <v>20</v>
      </c>
    </row>
    <row r="481" spans="1:20" x14ac:dyDescent="0.25">
      <c r="A481" s="1" t="s">
        <v>1810</v>
      </c>
      <c r="B481" s="1" t="s">
        <v>564</v>
      </c>
      <c r="C481" s="1" t="s">
        <v>1644</v>
      </c>
      <c r="D481" s="1" t="s">
        <v>1645</v>
      </c>
      <c r="E481" s="1" t="s">
        <v>1646</v>
      </c>
      <c r="F481" s="1" t="s">
        <v>1647</v>
      </c>
      <c r="G481" s="1" t="s">
        <v>1647</v>
      </c>
      <c r="H481" s="1" t="s">
        <v>569</v>
      </c>
      <c r="I481" s="1" t="s">
        <v>1646</v>
      </c>
      <c r="J481" s="1" t="s">
        <v>1647</v>
      </c>
      <c r="K481" s="1" t="s">
        <v>1081</v>
      </c>
      <c r="L481" s="1" t="s">
        <v>1082</v>
      </c>
      <c r="M481" s="1" t="s">
        <v>1690</v>
      </c>
      <c r="N481" s="1" t="s">
        <v>1691</v>
      </c>
      <c r="O481">
        <v>150</v>
      </c>
      <c r="P481" s="1" t="s">
        <v>1649</v>
      </c>
      <c r="Q481" s="1" t="s">
        <v>1811</v>
      </c>
      <c r="R481" s="2"/>
      <c r="S481" s="1" t="s">
        <v>1809</v>
      </c>
      <c r="T481" s="1">
        <v>20</v>
      </c>
    </row>
    <row r="482" spans="1:20" x14ac:dyDescent="0.25">
      <c r="A482" s="1" t="s">
        <v>1812</v>
      </c>
      <c r="B482" s="1" t="s">
        <v>564</v>
      </c>
      <c r="C482" s="1" t="s">
        <v>1644</v>
      </c>
      <c r="D482" s="1" t="s">
        <v>1645</v>
      </c>
      <c r="E482" s="1" t="s">
        <v>1646</v>
      </c>
      <c r="F482" s="1" t="s">
        <v>1647</v>
      </c>
      <c r="G482" s="1" t="s">
        <v>1647</v>
      </c>
      <c r="H482" s="1" t="s">
        <v>569</v>
      </c>
      <c r="I482" s="1" t="s">
        <v>1646</v>
      </c>
      <c r="J482" s="1" t="s">
        <v>1647</v>
      </c>
      <c r="K482" s="1" t="s">
        <v>1081</v>
      </c>
      <c r="L482" s="1" t="s">
        <v>1082</v>
      </c>
      <c r="M482" s="1" t="s">
        <v>1690</v>
      </c>
      <c r="N482" s="1" t="s">
        <v>1691</v>
      </c>
      <c r="O482">
        <v>20</v>
      </c>
      <c r="P482" s="1" t="s">
        <v>1649</v>
      </c>
      <c r="Q482" s="1" t="s">
        <v>1813</v>
      </c>
      <c r="R482" s="2"/>
      <c r="S482" s="1" t="s">
        <v>1809</v>
      </c>
      <c r="T482" s="1">
        <v>20</v>
      </c>
    </row>
    <row r="483" spans="1:20" x14ac:dyDescent="0.25">
      <c r="A483" s="1" t="s">
        <v>1814</v>
      </c>
      <c r="B483" s="1" t="s">
        <v>564</v>
      </c>
      <c r="C483" s="1" t="s">
        <v>1644</v>
      </c>
      <c r="D483" s="1" t="s">
        <v>1645</v>
      </c>
      <c r="E483" s="1" t="s">
        <v>1646</v>
      </c>
      <c r="F483" s="1" t="s">
        <v>1647</v>
      </c>
      <c r="G483" s="1" t="s">
        <v>1647</v>
      </c>
      <c r="H483" s="1" t="s">
        <v>569</v>
      </c>
      <c r="I483" s="1" t="s">
        <v>1646</v>
      </c>
      <c r="J483" s="1" t="s">
        <v>1647</v>
      </c>
      <c r="K483" s="1" t="s">
        <v>1081</v>
      </c>
      <c r="L483" s="1" t="s">
        <v>1082</v>
      </c>
      <c r="M483" s="1" t="s">
        <v>1690</v>
      </c>
      <c r="N483" s="1" t="s">
        <v>1691</v>
      </c>
      <c r="O483">
        <v>200</v>
      </c>
      <c r="P483" s="1" t="s">
        <v>1649</v>
      </c>
      <c r="Q483" s="1" t="s">
        <v>1815</v>
      </c>
      <c r="R483" s="2"/>
      <c r="S483" s="1" t="s">
        <v>1809</v>
      </c>
      <c r="T483" s="1">
        <v>20</v>
      </c>
    </row>
    <row r="484" spans="1:20" x14ac:dyDescent="0.25">
      <c r="A484" s="1" t="s">
        <v>1816</v>
      </c>
      <c r="B484" s="1" t="s">
        <v>564</v>
      </c>
      <c r="C484" s="1" t="s">
        <v>1644</v>
      </c>
      <c r="D484" s="1" t="s">
        <v>1645</v>
      </c>
      <c r="E484" s="1" t="s">
        <v>1646</v>
      </c>
      <c r="F484" s="1" t="s">
        <v>1647</v>
      </c>
      <c r="G484" s="1" t="s">
        <v>1647</v>
      </c>
      <c r="H484" s="1" t="s">
        <v>569</v>
      </c>
      <c r="I484" s="1" t="s">
        <v>1646</v>
      </c>
      <c r="J484" s="1" t="s">
        <v>1647</v>
      </c>
      <c r="K484" s="1" t="s">
        <v>1081</v>
      </c>
      <c r="L484" s="1" t="s">
        <v>1082</v>
      </c>
      <c r="M484" s="1" t="s">
        <v>1690</v>
      </c>
      <c r="N484" s="1" t="s">
        <v>1691</v>
      </c>
      <c r="O484">
        <v>40</v>
      </c>
      <c r="P484" s="1" t="s">
        <v>1649</v>
      </c>
      <c r="Q484" s="1" t="s">
        <v>1817</v>
      </c>
      <c r="R484" s="2"/>
      <c r="S484" s="1" t="s">
        <v>1809</v>
      </c>
      <c r="T484" s="1">
        <v>20</v>
      </c>
    </row>
    <row r="485" spans="1:20" x14ac:dyDescent="0.25">
      <c r="A485" s="1" t="s">
        <v>1818</v>
      </c>
      <c r="B485" s="1" t="s">
        <v>564</v>
      </c>
      <c r="C485" s="1" t="s">
        <v>1644</v>
      </c>
      <c r="D485" s="1" t="s">
        <v>1645</v>
      </c>
      <c r="E485" s="1" t="s">
        <v>1646</v>
      </c>
      <c r="F485" s="1" t="s">
        <v>1647</v>
      </c>
      <c r="G485" s="1" t="s">
        <v>1647</v>
      </c>
      <c r="H485" s="1" t="s">
        <v>569</v>
      </c>
      <c r="I485" s="1" t="s">
        <v>1646</v>
      </c>
      <c r="J485" s="1" t="s">
        <v>1647</v>
      </c>
      <c r="K485" s="1" t="s">
        <v>1081</v>
      </c>
      <c r="L485" s="1" t="s">
        <v>1082</v>
      </c>
      <c r="M485" s="1" t="s">
        <v>1690</v>
      </c>
      <c r="N485" s="1" t="s">
        <v>1691</v>
      </c>
      <c r="O485">
        <v>60</v>
      </c>
      <c r="P485" s="1" t="s">
        <v>1649</v>
      </c>
      <c r="Q485" s="1" t="s">
        <v>1819</v>
      </c>
      <c r="R485" s="2"/>
      <c r="S485" s="1" t="s">
        <v>1809</v>
      </c>
      <c r="T485" s="1">
        <v>20</v>
      </c>
    </row>
    <row r="486" spans="1:20" x14ac:dyDescent="0.25">
      <c r="A486" s="1" t="s">
        <v>1820</v>
      </c>
      <c r="B486" s="1" t="s">
        <v>564</v>
      </c>
      <c r="C486" s="1" t="s">
        <v>1644</v>
      </c>
      <c r="D486" s="1" t="s">
        <v>1645</v>
      </c>
      <c r="E486" s="1" t="s">
        <v>1646</v>
      </c>
      <c r="F486" s="1" t="s">
        <v>1647</v>
      </c>
      <c r="G486" s="1" t="s">
        <v>1647</v>
      </c>
      <c r="H486" s="1" t="s">
        <v>569</v>
      </c>
      <c r="I486" s="1" t="s">
        <v>1646</v>
      </c>
      <c r="J486" s="1" t="s">
        <v>1647</v>
      </c>
      <c r="K486" s="1" t="s">
        <v>1081</v>
      </c>
      <c r="L486" s="1" t="s">
        <v>1082</v>
      </c>
      <c r="M486" s="1" t="s">
        <v>1690</v>
      </c>
      <c r="N486" s="1" t="s">
        <v>1691</v>
      </c>
      <c r="O486">
        <v>80</v>
      </c>
      <c r="P486" s="1" t="s">
        <v>1649</v>
      </c>
      <c r="Q486" s="1" t="s">
        <v>1821</v>
      </c>
      <c r="R486" s="2"/>
      <c r="S486" s="1" t="s">
        <v>1809</v>
      </c>
      <c r="T486" s="1">
        <v>20</v>
      </c>
    </row>
    <row r="487" spans="1:20" x14ac:dyDescent="0.25">
      <c r="A487" s="1" t="s">
        <v>1822</v>
      </c>
      <c r="B487" s="1" t="s">
        <v>1145</v>
      </c>
      <c r="C487" s="1" t="s">
        <v>1823</v>
      </c>
      <c r="D487" s="1" t="s">
        <v>1824</v>
      </c>
      <c r="E487" s="1" t="s">
        <v>1825</v>
      </c>
      <c r="F487" s="1"/>
      <c r="G487" s="1"/>
      <c r="H487" s="1" t="s">
        <v>1826</v>
      </c>
      <c r="I487" s="1" t="s">
        <v>1827</v>
      </c>
      <c r="J487" s="1" t="s">
        <v>1828</v>
      </c>
      <c r="K487" s="1" t="s">
        <v>1055</v>
      </c>
      <c r="L487" s="1" t="s">
        <v>1056</v>
      </c>
      <c r="M487" s="1" t="s">
        <v>1760</v>
      </c>
      <c r="N487" s="1" t="s">
        <v>1761</v>
      </c>
      <c r="O487">
        <v>10</v>
      </c>
      <c r="P487" s="1" t="s">
        <v>1649</v>
      </c>
      <c r="Q487" s="1" t="s">
        <v>1829</v>
      </c>
      <c r="R487" s="2"/>
      <c r="S487" s="1" t="s">
        <v>1830</v>
      </c>
      <c r="T487" s="1">
        <v>20</v>
      </c>
    </row>
    <row r="488" spans="1:20" x14ac:dyDescent="0.25">
      <c r="A488" s="1" t="s">
        <v>1831</v>
      </c>
      <c r="B488" s="1" t="s">
        <v>1145</v>
      </c>
      <c r="C488" s="1" t="s">
        <v>1823</v>
      </c>
      <c r="D488" s="1" t="s">
        <v>1824</v>
      </c>
      <c r="E488" s="1" t="s">
        <v>1825</v>
      </c>
      <c r="F488" s="1"/>
      <c r="G488" s="1"/>
      <c r="H488" s="1" t="s">
        <v>1826</v>
      </c>
      <c r="I488" s="1" t="s">
        <v>1827</v>
      </c>
      <c r="J488" s="1" t="s">
        <v>1828</v>
      </c>
      <c r="K488" s="1" t="s">
        <v>1055</v>
      </c>
      <c r="L488" s="1" t="s">
        <v>1056</v>
      </c>
      <c r="M488" s="1" t="s">
        <v>1760</v>
      </c>
      <c r="N488" s="1" t="s">
        <v>1761</v>
      </c>
      <c r="O488">
        <v>100</v>
      </c>
      <c r="P488" s="1" t="s">
        <v>1649</v>
      </c>
      <c r="Q488" s="1" t="s">
        <v>1832</v>
      </c>
      <c r="R488" s="2"/>
      <c r="S488" s="1" t="s">
        <v>1830</v>
      </c>
      <c r="T488" s="1">
        <v>20</v>
      </c>
    </row>
    <row r="489" spans="1:20" x14ac:dyDescent="0.25">
      <c r="A489" s="1" t="s">
        <v>1833</v>
      </c>
      <c r="B489" s="1" t="s">
        <v>1145</v>
      </c>
      <c r="C489" s="1" t="s">
        <v>1823</v>
      </c>
      <c r="D489" s="1" t="s">
        <v>1824</v>
      </c>
      <c r="E489" s="1" t="s">
        <v>1825</v>
      </c>
      <c r="F489" s="1"/>
      <c r="G489" s="1"/>
      <c r="H489" s="1" t="s">
        <v>1826</v>
      </c>
      <c r="I489" s="1" t="s">
        <v>1827</v>
      </c>
      <c r="J489" s="1" t="s">
        <v>1828</v>
      </c>
      <c r="K489" s="1" t="s">
        <v>1055</v>
      </c>
      <c r="L489" s="1" t="s">
        <v>1056</v>
      </c>
      <c r="M489" s="1" t="s">
        <v>1760</v>
      </c>
      <c r="N489" s="1" t="s">
        <v>1761</v>
      </c>
      <c r="O489">
        <v>150</v>
      </c>
      <c r="P489" s="1" t="s">
        <v>1649</v>
      </c>
      <c r="Q489" s="1" t="s">
        <v>1834</v>
      </c>
      <c r="R489" s="2"/>
      <c r="S489" s="1" t="s">
        <v>1830</v>
      </c>
      <c r="T489" s="1">
        <v>20</v>
      </c>
    </row>
    <row r="490" spans="1:20" x14ac:dyDescent="0.25">
      <c r="A490" s="1" t="s">
        <v>1835</v>
      </c>
      <c r="B490" s="1" t="s">
        <v>1145</v>
      </c>
      <c r="C490" s="1" t="s">
        <v>1823</v>
      </c>
      <c r="D490" s="1" t="s">
        <v>1824</v>
      </c>
      <c r="E490" s="1" t="s">
        <v>1825</v>
      </c>
      <c r="F490" s="1"/>
      <c r="G490" s="1"/>
      <c r="H490" s="1" t="s">
        <v>1826</v>
      </c>
      <c r="I490" s="1" t="s">
        <v>1827</v>
      </c>
      <c r="J490" s="1" t="s">
        <v>1828</v>
      </c>
      <c r="K490" s="1" t="s">
        <v>1055</v>
      </c>
      <c r="L490" s="1" t="s">
        <v>1056</v>
      </c>
      <c r="M490" s="1" t="s">
        <v>1760</v>
      </c>
      <c r="N490" s="1" t="s">
        <v>1761</v>
      </c>
      <c r="O490">
        <v>20</v>
      </c>
      <c r="P490" s="1" t="s">
        <v>1649</v>
      </c>
      <c r="Q490" s="1" t="s">
        <v>1836</v>
      </c>
      <c r="R490" s="2"/>
      <c r="S490" s="1" t="s">
        <v>1830</v>
      </c>
      <c r="T490" s="1">
        <v>20</v>
      </c>
    </row>
    <row r="491" spans="1:20" x14ac:dyDescent="0.25">
      <c r="A491" s="1" t="s">
        <v>1837</v>
      </c>
      <c r="B491" s="1" t="s">
        <v>1145</v>
      </c>
      <c r="C491" s="1" t="s">
        <v>1823</v>
      </c>
      <c r="D491" s="1" t="s">
        <v>1824</v>
      </c>
      <c r="E491" s="1" t="s">
        <v>1825</v>
      </c>
      <c r="F491" s="1"/>
      <c r="G491" s="1"/>
      <c r="H491" s="1" t="s">
        <v>1826</v>
      </c>
      <c r="I491" s="1" t="s">
        <v>1827</v>
      </c>
      <c r="J491" s="1" t="s">
        <v>1828</v>
      </c>
      <c r="K491" s="1" t="s">
        <v>1055</v>
      </c>
      <c r="L491" s="1" t="s">
        <v>1056</v>
      </c>
      <c r="M491" s="1" t="s">
        <v>1760</v>
      </c>
      <c r="N491" s="1" t="s">
        <v>1761</v>
      </c>
      <c r="O491">
        <v>200</v>
      </c>
      <c r="P491" s="1" t="s">
        <v>1649</v>
      </c>
      <c r="Q491" s="1" t="s">
        <v>1838</v>
      </c>
      <c r="R491" s="2"/>
      <c r="S491" s="1" t="s">
        <v>1830</v>
      </c>
      <c r="T491" s="1">
        <v>20</v>
      </c>
    </row>
    <row r="492" spans="1:20" x14ac:dyDescent="0.25">
      <c r="A492" s="1" t="s">
        <v>1839</v>
      </c>
      <c r="B492" s="1" t="s">
        <v>1145</v>
      </c>
      <c r="C492" s="1" t="s">
        <v>1823</v>
      </c>
      <c r="D492" s="1" t="s">
        <v>1824</v>
      </c>
      <c r="E492" s="1" t="s">
        <v>1825</v>
      </c>
      <c r="F492" s="1"/>
      <c r="G492" s="1"/>
      <c r="H492" s="1" t="s">
        <v>1826</v>
      </c>
      <c r="I492" s="1" t="s">
        <v>1827</v>
      </c>
      <c r="J492" s="1" t="s">
        <v>1828</v>
      </c>
      <c r="K492" s="1" t="s">
        <v>1055</v>
      </c>
      <c r="L492" s="1" t="s">
        <v>1056</v>
      </c>
      <c r="M492" s="1" t="s">
        <v>1760</v>
      </c>
      <c r="N492" s="1" t="s">
        <v>1761</v>
      </c>
      <c r="O492">
        <v>5</v>
      </c>
      <c r="P492" s="1" t="s">
        <v>1649</v>
      </c>
      <c r="Q492" s="1" t="s">
        <v>1840</v>
      </c>
      <c r="R492" s="2"/>
      <c r="S492" s="1" t="s">
        <v>1830</v>
      </c>
      <c r="T492" s="1">
        <v>20</v>
      </c>
    </row>
    <row r="493" spans="1:20" x14ac:dyDescent="0.25">
      <c r="A493" s="1" t="s">
        <v>1841</v>
      </c>
      <c r="B493" s="1" t="s">
        <v>1145</v>
      </c>
      <c r="C493" s="1" t="s">
        <v>1823</v>
      </c>
      <c r="D493" s="1" t="s">
        <v>1824</v>
      </c>
      <c r="E493" s="1" t="s">
        <v>1825</v>
      </c>
      <c r="F493" s="1"/>
      <c r="G493" s="1"/>
      <c r="H493" s="1" t="s">
        <v>1826</v>
      </c>
      <c r="I493" s="1" t="s">
        <v>1827</v>
      </c>
      <c r="J493" s="1" t="s">
        <v>1828</v>
      </c>
      <c r="K493" s="1" t="s">
        <v>1055</v>
      </c>
      <c r="L493" s="1" t="s">
        <v>1056</v>
      </c>
      <c r="M493" s="1" t="s">
        <v>1760</v>
      </c>
      <c r="N493" s="1" t="s">
        <v>1761</v>
      </c>
      <c r="O493">
        <v>50</v>
      </c>
      <c r="P493" s="1" t="s">
        <v>1649</v>
      </c>
      <c r="Q493" s="1" t="s">
        <v>1842</v>
      </c>
      <c r="R493" s="2"/>
      <c r="S493" s="1" t="s">
        <v>1830</v>
      </c>
      <c r="T493" s="1">
        <v>20</v>
      </c>
    </row>
    <row r="494" spans="1:20" x14ac:dyDescent="0.25">
      <c r="A494" s="1" t="s">
        <v>1843</v>
      </c>
      <c r="B494" s="1" t="s">
        <v>1145</v>
      </c>
      <c r="C494" s="1" t="s">
        <v>1823</v>
      </c>
      <c r="D494" s="1" t="s">
        <v>1824</v>
      </c>
      <c r="E494" s="1" t="s">
        <v>1825</v>
      </c>
      <c r="F494" s="1"/>
      <c r="G494" s="1"/>
      <c r="H494" s="1" t="s">
        <v>1826</v>
      </c>
      <c r="I494" s="1" t="s">
        <v>1827</v>
      </c>
      <c r="J494" s="1" t="s">
        <v>1828</v>
      </c>
      <c r="K494" s="1" t="s">
        <v>1055</v>
      </c>
      <c r="L494" s="1" t="s">
        <v>1056</v>
      </c>
      <c r="M494" s="1" t="s">
        <v>1760</v>
      </c>
      <c r="N494" s="1" t="s">
        <v>1761</v>
      </c>
      <c r="O494">
        <v>500</v>
      </c>
      <c r="P494" s="1" t="s">
        <v>1649</v>
      </c>
      <c r="Q494" s="1" t="s">
        <v>1844</v>
      </c>
      <c r="R494" s="2"/>
      <c r="S494" s="1" t="s">
        <v>1830</v>
      </c>
      <c r="T494" s="1">
        <v>20</v>
      </c>
    </row>
    <row r="495" spans="1:20" x14ac:dyDescent="0.25">
      <c r="A495" s="1" t="s">
        <v>1845</v>
      </c>
      <c r="B495" s="1" t="s">
        <v>1145</v>
      </c>
      <c r="C495" s="1" t="s">
        <v>1823</v>
      </c>
      <c r="D495" s="1" t="s">
        <v>1824</v>
      </c>
      <c r="E495" s="1" t="s">
        <v>1825</v>
      </c>
      <c r="F495" s="1"/>
      <c r="G495" s="1"/>
      <c r="H495" s="1" t="s">
        <v>1826</v>
      </c>
      <c r="I495" s="1" t="s">
        <v>1827</v>
      </c>
      <c r="J495" s="1" t="s">
        <v>1828</v>
      </c>
      <c r="K495" s="1" t="s">
        <v>1081</v>
      </c>
      <c r="L495" s="1" t="s">
        <v>1082</v>
      </c>
      <c r="M495" s="1" t="s">
        <v>1070</v>
      </c>
      <c r="N495" s="1" t="s">
        <v>1071</v>
      </c>
      <c r="O495">
        <v>100</v>
      </c>
      <c r="P495" s="1" t="s">
        <v>1649</v>
      </c>
      <c r="Q495" s="1" t="s">
        <v>1846</v>
      </c>
      <c r="R495" s="2"/>
      <c r="S495" s="1" t="s">
        <v>1847</v>
      </c>
      <c r="T495" s="1">
        <v>20</v>
      </c>
    </row>
    <row r="496" spans="1:20" x14ac:dyDescent="0.25">
      <c r="A496" s="1" t="s">
        <v>1848</v>
      </c>
      <c r="B496" s="1" t="s">
        <v>1145</v>
      </c>
      <c r="C496" s="1" t="s">
        <v>1823</v>
      </c>
      <c r="D496" s="1" t="s">
        <v>1824</v>
      </c>
      <c r="E496" s="1" t="s">
        <v>1825</v>
      </c>
      <c r="F496" s="1"/>
      <c r="G496" s="1"/>
      <c r="H496" s="1" t="s">
        <v>1826</v>
      </c>
      <c r="I496" s="1" t="s">
        <v>1827</v>
      </c>
      <c r="J496" s="1" t="s">
        <v>1828</v>
      </c>
      <c r="K496" s="1" t="s">
        <v>1081</v>
      </c>
      <c r="L496" s="1" t="s">
        <v>1082</v>
      </c>
      <c r="M496" s="1" t="s">
        <v>1070</v>
      </c>
      <c r="N496" s="1" t="s">
        <v>1071</v>
      </c>
      <c r="O496">
        <v>200</v>
      </c>
      <c r="P496" s="1" t="s">
        <v>1649</v>
      </c>
      <c r="Q496" s="1" t="s">
        <v>1849</v>
      </c>
      <c r="R496" s="2"/>
      <c r="S496" s="1" t="s">
        <v>1847</v>
      </c>
      <c r="T496" s="1">
        <v>20</v>
      </c>
    </row>
    <row r="497" spans="1:20" x14ac:dyDescent="0.25">
      <c r="A497" s="1" t="s">
        <v>1850</v>
      </c>
      <c r="B497" s="1" t="s">
        <v>1145</v>
      </c>
      <c r="C497" s="1" t="s">
        <v>1823</v>
      </c>
      <c r="D497" s="1" t="s">
        <v>1824</v>
      </c>
      <c r="E497" s="1" t="s">
        <v>1825</v>
      </c>
      <c r="F497" s="1"/>
      <c r="G497" s="1"/>
      <c r="H497" s="1" t="s">
        <v>1826</v>
      </c>
      <c r="I497" s="1" t="s">
        <v>1827</v>
      </c>
      <c r="J497" s="1" t="s">
        <v>1828</v>
      </c>
      <c r="K497" s="1" t="s">
        <v>1081</v>
      </c>
      <c r="L497" s="1" t="s">
        <v>1082</v>
      </c>
      <c r="M497" s="1" t="s">
        <v>1070</v>
      </c>
      <c r="N497" s="1" t="s">
        <v>1071</v>
      </c>
      <c r="O497">
        <v>300</v>
      </c>
      <c r="P497" s="1" t="s">
        <v>1649</v>
      </c>
      <c r="Q497" s="1" t="s">
        <v>1851</v>
      </c>
      <c r="R497" s="2"/>
      <c r="S497" s="1" t="s">
        <v>1847</v>
      </c>
      <c r="T497" s="1">
        <v>20</v>
      </c>
    </row>
    <row r="498" spans="1:20" x14ac:dyDescent="0.25">
      <c r="A498" s="1" t="s">
        <v>1852</v>
      </c>
      <c r="B498" s="1" t="s">
        <v>1145</v>
      </c>
      <c r="C498" s="1" t="s">
        <v>1823</v>
      </c>
      <c r="D498" s="1" t="s">
        <v>1824</v>
      </c>
      <c r="E498" s="1" t="s">
        <v>1825</v>
      </c>
      <c r="F498" s="1"/>
      <c r="G498" s="1"/>
      <c r="H498" s="1" t="s">
        <v>1826</v>
      </c>
      <c r="I498" s="1" t="s">
        <v>1827</v>
      </c>
      <c r="J498" s="1" t="s">
        <v>1828</v>
      </c>
      <c r="K498" s="1" t="s">
        <v>1081</v>
      </c>
      <c r="L498" s="1" t="s">
        <v>1082</v>
      </c>
      <c r="M498" s="1" t="s">
        <v>1070</v>
      </c>
      <c r="N498" s="1" t="s">
        <v>1071</v>
      </c>
      <c r="O498">
        <v>400</v>
      </c>
      <c r="P498" s="1" t="s">
        <v>1649</v>
      </c>
      <c r="Q498" s="1" t="s">
        <v>1853</v>
      </c>
      <c r="R498" s="2"/>
      <c r="S498" s="1" t="s">
        <v>1847</v>
      </c>
      <c r="T498" s="1">
        <v>20</v>
      </c>
    </row>
    <row r="499" spans="1:20" x14ac:dyDescent="0.25">
      <c r="A499" s="1" t="s">
        <v>1854</v>
      </c>
      <c r="B499" s="1" t="s">
        <v>1145</v>
      </c>
      <c r="C499" s="1" t="s">
        <v>1823</v>
      </c>
      <c r="D499" s="1" t="s">
        <v>1824</v>
      </c>
      <c r="E499" s="1" t="s">
        <v>1825</v>
      </c>
      <c r="F499" s="1"/>
      <c r="G499" s="1"/>
      <c r="H499" s="1" t="s">
        <v>1826</v>
      </c>
      <c r="I499" s="1" t="s">
        <v>1827</v>
      </c>
      <c r="J499" s="1" t="s">
        <v>1828</v>
      </c>
      <c r="K499" s="1" t="s">
        <v>1081</v>
      </c>
      <c r="L499" s="1" t="s">
        <v>1082</v>
      </c>
      <c r="M499" s="1" t="s">
        <v>1070</v>
      </c>
      <c r="N499" s="1" t="s">
        <v>1071</v>
      </c>
      <c r="O499">
        <v>500</v>
      </c>
      <c r="P499" s="1" t="s">
        <v>1649</v>
      </c>
      <c r="Q499" s="1" t="s">
        <v>1855</v>
      </c>
      <c r="R499" s="2"/>
      <c r="S499" s="1" t="s">
        <v>1847</v>
      </c>
      <c r="T499" s="1">
        <v>20</v>
      </c>
    </row>
    <row r="500" spans="1:20" x14ac:dyDescent="0.25">
      <c r="A500" s="1" t="s">
        <v>1856</v>
      </c>
      <c r="B500" s="1" t="s">
        <v>609</v>
      </c>
      <c r="C500" s="1" t="s">
        <v>1103</v>
      </c>
      <c r="D500" s="1" t="s">
        <v>1104</v>
      </c>
      <c r="E500" s="1" t="s">
        <v>1857</v>
      </c>
      <c r="F500" s="1" t="s">
        <v>1858</v>
      </c>
      <c r="G500" s="1" t="s">
        <v>1858</v>
      </c>
      <c r="H500" s="1" t="s">
        <v>569</v>
      </c>
      <c r="I500" s="1" t="s">
        <v>1857</v>
      </c>
      <c r="J500" s="1" t="s">
        <v>1858</v>
      </c>
      <c r="K500" s="1" t="s">
        <v>1859</v>
      </c>
      <c r="L500" s="1" t="s">
        <v>1860</v>
      </c>
      <c r="M500" s="1" t="s">
        <v>1861</v>
      </c>
      <c r="N500" s="1" t="s">
        <v>630</v>
      </c>
      <c r="O500">
        <v>10</v>
      </c>
      <c r="P500" s="1" t="s">
        <v>1649</v>
      </c>
      <c r="Q500" s="1" t="s">
        <v>1862</v>
      </c>
      <c r="R500" s="2"/>
      <c r="S500" s="1" t="s">
        <v>1863</v>
      </c>
      <c r="T500" s="1">
        <v>15</v>
      </c>
    </row>
    <row r="501" spans="1:20" x14ac:dyDescent="0.25">
      <c r="A501" s="1" t="s">
        <v>1864</v>
      </c>
      <c r="B501" s="1" t="s">
        <v>609</v>
      </c>
      <c r="C501" s="1" t="s">
        <v>1103</v>
      </c>
      <c r="D501" s="1" t="s">
        <v>1104</v>
      </c>
      <c r="E501" s="1" t="s">
        <v>1857</v>
      </c>
      <c r="F501" s="1" t="s">
        <v>1858</v>
      </c>
      <c r="G501" s="1" t="s">
        <v>1858</v>
      </c>
      <c r="H501" s="1" t="s">
        <v>569</v>
      </c>
      <c r="I501" s="1" t="s">
        <v>1857</v>
      </c>
      <c r="J501" s="1" t="s">
        <v>1858</v>
      </c>
      <c r="K501" s="1" t="s">
        <v>1859</v>
      </c>
      <c r="L501" s="1" t="s">
        <v>1860</v>
      </c>
      <c r="M501" s="1" t="s">
        <v>1861</v>
      </c>
      <c r="N501" s="1" t="s">
        <v>630</v>
      </c>
      <c r="O501">
        <v>20</v>
      </c>
      <c r="P501" s="1" t="s">
        <v>1649</v>
      </c>
      <c r="Q501" s="1" t="s">
        <v>1865</v>
      </c>
      <c r="R501" s="2"/>
      <c r="S501" s="1" t="s">
        <v>1863</v>
      </c>
      <c r="T501" s="1">
        <v>15</v>
      </c>
    </row>
    <row r="502" spans="1:20" x14ac:dyDescent="0.25">
      <c r="A502" s="1" t="s">
        <v>1866</v>
      </c>
      <c r="B502" s="1" t="s">
        <v>609</v>
      </c>
      <c r="C502" s="1" t="s">
        <v>1103</v>
      </c>
      <c r="D502" s="1" t="s">
        <v>1104</v>
      </c>
      <c r="E502" s="1" t="s">
        <v>1857</v>
      </c>
      <c r="F502" s="1" t="s">
        <v>1858</v>
      </c>
      <c r="G502" s="1" t="s">
        <v>1858</v>
      </c>
      <c r="H502" s="1" t="s">
        <v>569</v>
      </c>
      <c r="I502" s="1" t="s">
        <v>1857</v>
      </c>
      <c r="J502" s="1" t="s">
        <v>1858</v>
      </c>
      <c r="K502" s="1" t="s">
        <v>1859</v>
      </c>
      <c r="L502" s="1" t="s">
        <v>1860</v>
      </c>
      <c r="M502" s="1" t="s">
        <v>1861</v>
      </c>
      <c r="N502" s="1" t="s">
        <v>630</v>
      </c>
      <c r="O502">
        <v>5</v>
      </c>
      <c r="P502" s="1" t="s">
        <v>1649</v>
      </c>
      <c r="Q502" s="1" t="s">
        <v>1867</v>
      </c>
      <c r="R502" s="2"/>
      <c r="S502" s="1" t="s">
        <v>1863</v>
      </c>
      <c r="T502" s="1">
        <v>15</v>
      </c>
    </row>
    <row r="503" spans="1:20" x14ac:dyDescent="0.25">
      <c r="A503" s="1" t="s">
        <v>1868</v>
      </c>
      <c r="B503" s="1" t="s">
        <v>609</v>
      </c>
      <c r="C503" s="1" t="s">
        <v>1103</v>
      </c>
      <c r="D503" s="1" t="s">
        <v>1104</v>
      </c>
      <c r="E503" s="1" t="s">
        <v>1857</v>
      </c>
      <c r="F503" s="1" t="s">
        <v>1858</v>
      </c>
      <c r="G503" s="1" t="s">
        <v>1858</v>
      </c>
      <c r="H503" s="1" t="s">
        <v>569</v>
      </c>
      <c r="I503" s="1" t="s">
        <v>1857</v>
      </c>
      <c r="J503" s="1" t="s">
        <v>1858</v>
      </c>
      <c r="K503" s="1" t="s">
        <v>1859</v>
      </c>
      <c r="L503" s="1" t="s">
        <v>1860</v>
      </c>
      <c r="M503" s="1" t="s">
        <v>1869</v>
      </c>
      <c r="N503" s="1" t="s">
        <v>1870</v>
      </c>
      <c r="O503">
        <v>10</v>
      </c>
      <c r="P503" s="1" t="s">
        <v>1649</v>
      </c>
      <c r="Q503" s="1" t="s">
        <v>1871</v>
      </c>
      <c r="R503" s="2"/>
      <c r="S503" s="1" t="s">
        <v>1872</v>
      </c>
      <c r="T503" s="1">
        <v>15</v>
      </c>
    </row>
    <row r="504" spans="1:20" x14ac:dyDescent="0.25">
      <c r="A504" s="1" t="s">
        <v>1873</v>
      </c>
      <c r="B504" s="1" t="s">
        <v>609</v>
      </c>
      <c r="C504" s="1" t="s">
        <v>1103</v>
      </c>
      <c r="D504" s="1" t="s">
        <v>1104</v>
      </c>
      <c r="E504" s="1" t="s">
        <v>1857</v>
      </c>
      <c r="F504" s="1" t="s">
        <v>1858</v>
      </c>
      <c r="G504" s="1" t="s">
        <v>1858</v>
      </c>
      <c r="H504" s="1" t="s">
        <v>569</v>
      </c>
      <c r="I504" s="1" t="s">
        <v>1857</v>
      </c>
      <c r="J504" s="1" t="s">
        <v>1858</v>
      </c>
      <c r="K504" s="1" t="s">
        <v>1859</v>
      </c>
      <c r="L504" s="1" t="s">
        <v>1860</v>
      </c>
      <c r="M504" s="1" t="s">
        <v>1869</v>
      </c>
      <c r="N504" s="1" t="s">
        <v>1870</v>
      </c>
      <c r="O504">
        <v>20</v>
      </c>
      <c r="P504" s="1" t="s">
        <v>1649</v>
      </c>
      <c r="Q504" s="1" t="s">
        <v>1874</v>
      </c>
      <c r="R504" s="2"/>
      <c r="S504" s="1" t="s">
        <v>1872</v>
      </c>
      <c r="T504" s="1">
        <v>15</v>
      </c>
    </row>
    <row r="505" spans="1:20" x14ac:dyDescent="0.25">
      <c r="A505" s="1" t="s">
        <v>1875</v>
      </c>
      <c r="B505" s="1" t="s">
        <v>609</v>
      </c>
      <c r="C505" s="1" t="s">
        <v>1103</v>
      </c>
      <c r="D505" s="1" t="s">
        <v>1104</v>
      </c>
      <c r="E505" s="1" t="s">
        <v>1857</v>
      </c>
      <c r="F505" s="1" t="s">
        <v>1858</v>
      </c>
      <c r="G505" s="1" t="s">
        <v>1858</v>
      </c>
      <c r="H505" s="1" t="s">
        <v>569</v>
      </c>
      <c r="I505" s="1" t="s">
        <v>1857</v>
      </c>
      <c r="J505" s="1" t="s">
        <v>1858</v>
      </c>
      <c r="K505" s="1" t="s">
        <v>1859</v>
      </c>
      <c r="L505" s="1" t="s">
        <v>1860</v>
      </c>
      <c r="M505" s="1" t="s">
        <v>1869</v>
      </c>
      <c r="N505" s="1" t="s">
        <v>1870</v>
      </c>
      <c r="O505">
        <v>5</v>
      </c>
      <c r="P505" s="1" t="s">
        <v>1649</v>
      </c>
      <c r="Q505" s="1" t="s">
        <v>1876</v>
      </c>
      <c r="R505" s="2"/>
      <c r="S505" s="1" t="s">
        <v>1872</v>
      </c>
      <c r="T505" s="1">
        <v>15</v>
      </c>
    </row>
    <row r="506" spans="1:20" x14ac:dyDescent="0.25">
      <c r="A506" s="1" t="s">
        <v>1877</v>
      </c>
      <c r="B506" s="1" t="s">
        <v>609</v>
      </c>
      <c r="C506" s="1" t="s">
        <v>1103</v>
      </c>
      <c r="D506" s="1" t="s">
        <v>1104</v>
      </c>
      <c r="E506" s="1" t="s">
        <v>1857</v>
      </c>
      <c r="F506" s="1" t="s">
        <v>1858</v>
      </c>
      <c r="G506" s="1" t="s">
        <v>1858</v>
      </c>
      <c r="H506" s="1" t="s">
        <v>569</v>
      </c>
      <c r="I506" s="1" t="s">
        <v>1857</v>
      </c>
      <c r="J506" s="1" t="s">
        <v>1858</v>
      </c>
      <c r="K506" s="1" t="s">
        <v>1859</v>
      </c>
      <c r="L506" s="1" t="s">
        <v>1860</v>
      </c>
      <c r="M506" s="1" t="s">
        <v>1878</v>
      </c>
      <c r="N506" s="1" t="s">
        <v>1879</v>
      </c>
      <c r="O506">
        <v>10</v>
      </c>
      <c r="P506" s="1" t="s">
        <v>1649</v>
      </c>
      <c r="Q506" s="1" t="s">
        <v>1880</v>
      </c>
      <c r="R506" s="2"/>
      <c r="S506" s="1" t="s">
        <v>1881</v>
      </c>
      <c r="T506" s="1">
        <v>15</v>
      </c>
    </row>
    <row r="507" spans="1:20" x14ac:dyDescent="0.25">
      <c r="A507" s="1" t="s">
        <v>1882</v>
      </c>
      <c r="B507" s="1" t="s">
        <v>609</v>
      </c>
      <c r="C507" s="1" t="s">
        <v>1103</v>
      </c>
      <c r="D507" s="1" t="s">
        <v>1104</v>
      </c>
      <c r="E507" s="1" t="s">
        <v>1857</v>
      </c>
      <c r="F507" s="1" t="s">
        <v>1858</v>
      </c>
      <c r="G507" s="1" t="s">
        <v>1858</v>
      </c>
      <c r="H507" s="1" t="s">
        <v>569</v>
      </c>
      <c r="I507" s="1" t="s">
        <v>1857</v>
      </c>
      <c r="J507" s="1" t="s">
        <v>1858</v>
      </c>
      <c r="K507" s="1" t="s">
        <v>1859</v>
      </c>
      <c r="L507" s="1" t="s">
        <v>1860</v>
      </c>
      <c r="M507" s="1" t="s">
        <v>1878</v>
      </c>
      <c r="N507" s="1" t="s">
        <v>1879</v>
      </c>
      <c r="O507">
        <v>20</v>
      </c>
      <c r="P507" s="1" t="s">
        <v>1649</v>
      </c>
      <c r="Q507" s="1" t="s">
        <v>1883</v>
      </c>
      <c r="R507" s="2"/>
      <c r="S507" s="1" t="s">
        <v>1881</v>
      </c>
      <c r="T507" s="1">
        <v>15</v>
      </c>
    </row>
    <row r="508" spans="1:20" x14ac:dyDescent="0.25">
      <c r="A508" s="1" t="s">
        <v>1884</v>
      </c>
      <c r="B508" s="1" t="s">
        <v>609</v>
      </c>
      <c r="C508" s="1" t="s">
        <v>1103</v>
      </c>
      <c r="D508" s="1" t="s">
        <v>1104</v>
      </c>
      <c r="E508" s="1" t="s">
        <v>1857</v>
      </c>
      <c r="F508" s="1" t="s">
        <v>1858</v>
      </c>
      <c r="G508" s="1" t="s">
        <v>1858</v>
      </c>
      <c r="H508" s="1" t="s">
        <v>569</v>
      </c>
      <c r="I508" s="1" t="s">
        <v>1857</v>
      </c>
      <c r="J508" s="1" t="s">
        <v>1858</v>
      </c>
      <c r="K508" s="1" t="s">
        <v>1859</v>
      </c>
      <c r="L508" s="1" t="s">
        <v>1860</v>
      </c>
      <c r="M508" s="1" t="s">
        <v>1878</v>
      </c>
      <c r="N508" s="1" t="s">
        <v>1879</v>
      </c>
      <c r="O508">
        <v>5</v>
      </c>
      <c r="P508" s="1" t="s">
        <v>1649</v>
      </c>
      <c r="Q508" s="1" t="s">
        <v>1885</v>
      </c>
      <c r="R508" s="2"/>
      <c r="S508" s="1" t="s">
        <v>1881</v>
      </c>
      <c r="T508" s="1">
        <v>15</v>
      </c>
    </row>
    <row r="509" spans="1:20" x14ac:dyDescent="0.25">
      <c r="A509" s="1" t="s">
        <v>1886</v>
      </c>
      <c r="B509" s="1" t="s">
        <v>609</v>
      </c>
      <c r="C509" s="1" t="s">
        <v>1103</v>
      </c>
      <c r="D509" s="1" t="s">
        <v>1104</v>
      </c>
      <c r="E509" s="1" t="s">
        <v>1857</v>
      </c>
      <c r="F509" s="1" t="s">
        <v>1858</v>
      </c>
      <c r="G509" s="1" t="s">
        <v>1858</v>
      </c>
      <c r="H509" s="1" t="s">
        <v>569</v>
      </c>
      <c r="I509" s="1" t="s">
        <v>1857</v>
      </c>
      <c r="J509" s="1" t="s">
        <v>1858</v>
      </c>
      <c r="K509" s="1" t="s">
        <v>1859</v>
      </c>
      <c r="L509" s="1" t="s">
        <v>1860</v>
      </c>
      <c r="M509" s="1" t="s">
        <v>1887</v>
      </c>
      <c r="N509" s="1" t="s">
        <v>645</v>
      </c>
      <c r="O509">
        <v>5</v>
      </c>
      <c r="P509" s="1" t="s">
        <v>646</v>
      </c>
      <c r="Q509" s="1" t="s">
        <v>1888</v>
      </c>
      <c r="R509" s="2"/>
      <c r="S509" s="1" t="s">
        <v>1889</v>
      </c>
      <c r="T509" s="1">
        <v>15</v>
      </c>
    </row>
    <row r="510" spans="1:20" x14ac:dyDescent="0.25">
      <c r="A510" s="1" t="s">
        <v>1890</v>
      </c>
      <c r="B510" s="1" t="s">
        <v>609</v>
      </c>
      <c r="C510" s="1" t="s">
        <v>1103</v>
      </c>
      <c r="D510" s="1" t="s">
        <v>1104</v>
      </c>
      <c r="E510" s="1" t="s">
        <v>1857</v>
      </c>
      <c r="F510" s="1" t="s">
        <v>1858</v>
      </c>
      <c r="G510" s="1" t="s">
        <v>1858</v>
      </c>
      <c r="H510" s="1" t="s">
        <v>569</v>
      </c>
      <c r="I510" s="1" t="s">
        <v>1857</v>
      </c>
      <c r="J510" s="1" t="s">
        <v>1858</v>
      </c>
      <c r="K510" s="1" t="s">
        <v>1081</v>
      </c>
      <c r="L510" s="1" t="s">
        <v>1082</v>
      </c>
      <c r="M510" s="1" t="s">
        <v>1891</v>
      </c>
      <c r="N510" s="1" t="s">
        <v>1892</v>
      </c>
      <c r="O510">
        <v>10</v>
      </c>
      <c r="P510" s="1" t="s">
        <v>1649</v>
      </c>
      <c r="Q510" s="1" t="s">
        <v>1893</v>
      </c>
      <c r="R510" s="2"/>
      <c r="S510" s="1" t="s">
        <v>1894</v>
      </c>
      <c r="T510" s="1">
        <v>15</v>
      </c>
    </row>
    <row r="511" spans="1:20" x14ac:dyDescent="0.25">
      <c r="A511" s="1" t="s">
        <v>1895</v>
      </c>
      <c r="B511" s="1" t="s">
        <v>609</v>
      </c>
      <c r="C511" s="1" t="s">
        <v>1103</v>
      </c>
      <c r="D511" s="1" t="s">
        <v>1104</v>
      </c>
      <c r="E511" s="1" t="s">
        <v>1857</v>
      </c>
      <c r="F511" s="1" t="s">
        <v>1858</v>
      </c>
      <c r="G511" s="1" t="s">
        <v>1858</v>
      </c>
      <c r="H511" s="1" t="s">
        <v>569</v>
      </c>
      <c r="I511" s="1" t="s">
        <v>1857</v>
      </c>
      <c r="J511" s="1" t="s">
        <v>1858</v>
      </c>
      <c r="K511" s="1" t="s">
        <v>1081</v>
      </c>
      <c r="L511" s="1" t="s">
        <v>1082</v>
      </c>
      <c r="M511" s="1" t="s">
        <v>1891</v>
      </c>
      <c r="N511" s="1" t="s">
        <v>1892</v>
      </c>
      <c r="O511">
        <v>20</v>
      </c>
      <c r="P511" s="1" t="s">
        <v>1649</v>
      </c>
      <c r="Q511" s="1" t="s">
        <v>1896</v>
      </c>
      <c r="R511" s="2"/>
      <c r="S511" s="1" t="s">
        <v>1894</v>
      </c>
      <c r="T511" s="1">
        <v>15</v>
      </c>
    </row>
    <row r="512" spans="1:20" x14ac:dyDescent="0.25">
      <c r="A512" s="1" t="s">
        <v>1897</v>
      </c>
      <c r="B512" s="1" t="s">
        <v>609</v>
      </c>
      <c r="C512" s="1" t="s">
        <v>1103</v>
      </c>
      <c r="D512" s="1" t="s">
        <v>1104</v>
      </c>
      <c r="E512" s="1" t="s">
        <v>1857</v>
      </c>
      <c r="F512" s="1" t="s">
        <v>1858</v>
      </c>
      <c r="G512" s="1" t="s">
        <v>1858</v>
      </c>
      <c r="H512" s="1" t="s">
        <v>569</v>
      </c>
      <c r="I512" s="1" t="s">
        <v>1857</v>
      </c>
      <c r="J512" s="1" t="s">
        <v>1858</v>
      </c>
      <c r="K512" s="1" t="s">
        <v>1081</v>
      </c>
      <c r="L512" s="1" t="s">
        <v>1082</v>
      </c>
      <c r="M512" s="1" t="s">
        <v>1891</v>
      </c>
      <c r="N512" s="1" t="s">
        <v>1892</v>
      </c>
      <c r="O512">
        <v>5</v>
      </c>
      <c r="P512" s="1" t="s">
        <v>1649</v>
      </c>
      <c r="Q512" s="1" t="s">
        <v>1898</v>
      </c>
      <c r="R512" s="2"/>
      <c r="S512" s="1" t="s">
        <v>1894</v>
      </c>
      <c r="T512" s="1">
        <v>15</v>
      </c>
    </row>
    <row r="513" spans="1:20" x14ac:dyDescent="0.25">
      <c r="A513" s="1" t="s">
        <v>1899</v>
      </c>
      <c r="B513" s="1" t="s">
        <v>609</v>
      </c>
      <c r="C513" s="1" t="s">
        <v>1103</v>
      </c>
      <c r="D513" s="1" t="s">
        <v>1104</v>
      </c>
      <c r="E513" s="1" t="s">
        <v>1857</v>
      </c>
      <c r="F513" s="1" t="s">
        <v>1858</v>
      </c>
      <c r="G513" s="1" t="s">
        <v>1858</v>
      </c>
      <c r="H513" s="1" t="s">
        <v>569</v>
      </c>
      <c r="I513" s="1" t="s">
        <v>1857</v>
      </c>
      <c r="J513" s="1" t="s">
        <v>1858</v>
      </c>
      <c r="K513" s="1" t="s">
        <v>1081</v>
      </c>
      <c r="L513" s="1" t="s">
        <v>1082</v>
      </c>
      <c r="M513" s="1" t="s">
        <v>581</v>
      </c>
      <c r="N513" s="1" t="s">
        <v>582</v>
      </c>
      <c r="O513">
        <v>10</v>
      </c>
      <c r="P513" s="1" t="s">
        <v>1649</v>
      </c>
      <c r="Q513" s="1" t="s">
        <v>1900</v>
      </c>
      <c r="R513" s="2"/>
      <c r="S513" s="1" t="s">
        <v>1901</v>
      </c>
      <c r="T513" s="1">
        <v>15</v>
      </c>
    </row>
    <row r="514" spans="1:20" x14ac:dyDescent="0.25">
      <c r="A514" s="1" t="s">
        <v>1902</v>
      </c>
      <c r="B514" s="1" t="s">
        <v>609</v>
      </c>
      <c r="C514" s="1" t="s">
        <v>1103</v>
      </c>
      <c r="D514" s="1" t="s">
        <v>1104</v>
      </c>
      <c r="E514" s="1" t="s">
        <v>1857</v>
      </c>
      <c r="F514" s="1" t="s">
        <v>1858</v>
      </c>
      <c r="G514" s="1" t="s">
        <v>1858</v>
      </c>
      <c r="H514" s="1" t="s">
        <v>569</v>
      </c>
      <c r="I514" s="1" t="s">
        <v>1857</v>
      </c>
      <c r="J514" s="1" t="s">
        <v>1858</v>
      </c>
      <c r="K514" s="1" t="s">
        <v>1081</v>
      </c>
      <c r="L514" s="1" t="s">
        <v>1082</v>
      </c>
      <c r="M514" s="1" t="s">
        <v>581</v>
      </c>
      <c r="N514" s="1" t="s">
        <v>582</v>
      </c>
      <c r="O514">
        <v>20</v>
      </c>
      <c r="P514" s="1" t="s">
        <v>1649</v>
      </c>
      <c r="Q514" s="1" t="s">
        <v>1903</v>
      </c>
      <c r="R514" s="2"/>
      <c r="S514" s="1" t="s">
        <v>1901</v>
      </c>
      <c r="T514" s="1">
        <v>15</v>
      </c>
    </row>
    <row r="515" spans="1:20" x14ac:dyDescent="0.25">
      <c r="A515" s="1" t="s">
        <v>1904</v>
      </c>
      <c r="B515" s="1" t="s">
        <v>609</v>
      </c>
      <c r="C515" s="1" t="s">
        <v>1103</v>
      </c>
      <c r="D515" s="1" t="s">
        <v>1104</v>
      </c>
      <c r="E515" s="1" t="s">
        <v>1857</v>
      </c>
      <c r="F515" s="1" t="s">
        <v>1858</v>
      </c>
      <c r="G515" s="1" t="s">
        <v>1858</v>
      </c>
      <c r="H515" s="1" t="s">
        <v>569</v>
      </c>
      <c r="I515" s="1" t="s">
        <v>1857</v>
      </c>
      <c r="J515" s="1" t="s">
        <v>1858</v>
      </c>
      <c r="K515" s="1" t="s">
        <v>1081</v>
      </c>
      <c r="L515" s="1" t="s">
        <v>1082</v>
      </c>
      <c r="M515" s="1" t="s">
        <v>581</v>
      </c>
      <c r="N515" s="1" t="s">
        <v>582</v>
      </c>
      <c r="O515">
        <v>5</v>
      </c>
      <c r="P515" s="1" t="s">
        <v>1649</v>
      </c>
      <c r="Q515" s="1" t="s">
        <v>1905</v>
      </c>
      <c r="R515" s="2"/>
      <c r="S515" s="1" t="s">
        <v>1901</v>
      </c>
      <c r="T515" s="1">
        <v>15</v>
      </c>
    </row>
    <row r="516" spans="1:20" x14ac:dyDescent="0.25">
      <c r="A516" s="1" t="s">
        <v>1906</v>
      </c>
      <c r="B516" s="1" t="s">
        <v>1145</v>
      </c>
      <c r="C516" s="1" t="s">
        <v>1823</v>
      </c>
      <c r="D516" s="1" t="s">
        <v>1824</v>
      </c>
      <c r="E516" s="1" t="s">
        <v>1907</v>
      </c>
      <c r="F516" s="1" t="s">
        <v>1908</v>
      </c>
      <c r="G516" s="1" t="s">
        <v>1908</v>
      </c>
      <c r="H516" s="1" t="s">
        <v>1826</v>
      </c>
      <c r="I516" s="1" t="s">
        <v>1909</v>
      </c>
      <c r="J516" s="1" t="s">
        <v>1908</v>
      </c>
      <c r="K516" s="1" t="s">
        <v>1055</v>
      </c>
      <c r="L516" s="1" t="s">
        <v>1056</v>
      </c>
      <c r="M516" s="1" t="s">
        <v>1859</v>
      </c>
      <c r="N516" s="1" t="s">
        <v>1860</v>
      </c>
      <c r="O516">
        <v>10</v>
      </c>
      <c r="P516" s="1" t="s">
        <v>1649</v>
      </c>
      <c r="Q516" s="1" t="s">
        <v>1910</v>
      </c>
      <c r="R516" s="2"/>
      <c r="S516" s="1" t="s">
        <v>1911</v>
      </c>
      <c r="T516" s="1">
        <v>20</v>
      </c>
    </row>
    <row r="517" spans="1:20" x14ac:dyDescent="0.25">
      <c r="A517" s="1" t="s">
        <v>1912</v>
      </c>
      <c r="B517" s="1" t="s">
        <v>1145</v>
      </c>
      <c r="C517" s="1" t="s">
        <v>1823</v>
      </c>
      <c r="D517" s="1" t="s">
        <v>1824</v>
      </c>
      <c r="E517" s="1" t="s">
        <v>1907</v>
      </c>
      <c r="F517" s="1" t="s">
        <v>1908</v>
      </c>
      <c r="G517" s="1" t="s">
        <v>1908</v>
      </c>
      <c r="H517" s="1" t="s">
        <v>1826</v>
      </c>
      <c r="I517" s="1" t="s">
        <v>1909</v>
      </c>
      <c r="J517" s="1" t="s">
        <v>1908</v>
      </c>
      <c r="K517" s="1" t="s">
        <v>1055</v>
      </c>
      <c r="L517" s="1" t="s">
        <v>1056</v>
      </c>
      <c r="M517" s="1" t="s">
        <v>1859</v>
      </c>
      <c r="N517" s="1" t="s">
        <v>1860</v>
      </c>
      <c r="O517">
        <v>100</v>
      </c>
      <c r="P517" s="1" t="s">
        <v>1649</v>
      </c>
      <c r="Q517" s="1" t="s">
        <v>1913</v>
      </c>
      <c r="R517" s="2"/>
      <c r="S517" s="1" t="s">
        <v>1911</v>
      </c>
      <c r="T517" s="1">
        <v>20</v>
      </c>
    </row>
    <row r="518" spans="1:20" x14ac:dyDescent="0.25">
      <c r="A518" s="1" t="s">
        <v>1914</v>
      </c>
      <c r="B518" s="1" t="s">
        <v>1145</v>
      </c>
      <c r="C518" s="1" t="s">
        <v>1823</v>
      </c>
      <c r="D518" s="1" t="s">
        <v>1824</v>
      </c>
      <c r="E518" s="1" t="s">
        <v>1907</v>
      </c>
      <c r="F518" s="1" t="s">
        <v>1908</v>
      </c>
      <c r="G518" s="1" t="s">
        <v>1908</v>
      </c>
      <c r="H518" s="1" t="s">
        <v>1826</v>
      </c>
      <c r="I518" s="1" t="s">
        <v>1909</v>
      </c>
      <c r="J518" s="1" t="s">
        <v>1908</v>
      </c>
      <c r="K518" s="1" t="s">
        <v>1055</v>
      </c>
      <c r="L518" s="1" t="s">
        <v>1056</v>
      </c>
      <c r="M518" s="1" t="s">
        <v>1859</v>
      </c>
      <c r="N518" s="1" t="s">
        <v>1860</v>
      </c>
      <c r="O518">
        <v>12</v>
      </c>
      <c r="P518" s="1" t="s">
        <v>1649</v>
      </c>
      <c r="Q518" s="1" t="s">
        <v>1915</v>
      </c>
      <c r="R518" s="2"/>
      <c r="S518" s="1" t="s">
        <v>1911</v>
      </c>
      <c r="T518" s="1">
        <v>20</v>
      </c>
    </row>
    <row r="519" spans="1:20" x14ac:dyDescent="0.25">
      <c r="A519" s="1" t="s">
        <v>1916</v>
      </c>
      <c r="B519" s="1" t="s">
        <v>1145</v>
      </c>
      <c r="C519" s="1" t="s">
        <v>1823</v>
      </c>
      <c r="D519" s="1" t="s">
        <v>1824</v>
      </c>
      <c r="E519" s="1" t="s">
        <v>1907</v>
      </c>
      <c r="F519" s="1" t="s">
        <v>1908</v>
      </c>
      <c r="G519" s="1" t="s">
        <v>1908</v>
      </c>
      <c r="H519" s="1" t="s">
        <v>1826</v>
      </c>
      <c r="I519" s="1" t="s">
        <v>1909</v>
      </c>
      <c r="J519" s="1" t="s">
        <v>1908</v>
      </c>
      <c r="K519" s="1" t="s">
        <v>1055</v>
      </c>
      <c r="L519" s="1" t="s">
        <v>1056</v>
      </c>
      <c r="M519" s="1" t="s">
        <v>1859</v>
      </c>
      <c r="N519" s="1" t="s">
        <v>1860</v>
      </c>
      <c r="O519">
        <v>14</v>
      </c>
      <c r="P519" s="1" t="s">
        <v>1649</v>
      </c>
      <c r="Q519" s="1" t="s">
        <v>1917</v>
      </c>
      <c r="R519" s="2"/>
      <c r="S519" s="1" t="s">
        <v>1911</v>
      </c>
      <c r="T519" s="1">
        <v>20</v>
      </c>
    </row>
    <row r="520" spans="1:20" x14ac:dyDescent="0.25">
      <c r="A520" s="1" t="s">
        <v>1918</v>
      </c>
      <c r="B520" s="1" t="s">
        <v>1145</v>
      </c>
      <c r="C520" s="1" t="s">
        <v>1823</v>
      </c>
      <c r="D520" s="1" t="s">
        <v>1824</v>
      </c>
      <c r="E520" s="1" t="s">
        <v>1907</v>
      </c>
      <c r="F520" s="1" t="s">
        <v>1908</v>
      </c>
      <c r="G520" s="1" t="s">
        <v>1908</v>
      </c>
      <c r="H520" s="1" t="s">
        <v>1826</v>
      </c>
      <c r="I520" s="1" t="s">
        <v>1909</v>
      </c>
      <c r="J520" s="1" t="s">
        <v>1908</v>
      </c>
      <c r="K520" s="1" t="s">
        <v>1055</v>
      </c>
      <c r="L520" s="1" t="s">
        <v>1056</v>
      </c>
      <c r="M520" s="1" t="s">
        <v>1859</v>
      </c>
      <c r="N520" s="1" t="s">
        <v>1860</v>
      </c>
      <c r="O520">
        <v>16</v>
      </c>
      <c r="P520" s="1" t="s">
        <v>1649</v>
      </c>
      <c r="Q520" s="1" t="s">
        <v>1919</v>
      </c>
      <c r="R520" s="2"/>
      <c r="S520" s="1" t="s">
        <v>1911</v>
      </c>
      <c r="T520" s="1">
        <v>20</v>
      </c>
    </row>
    <row r="521" spans="1:20" x14ac:dyDescent="0.25">
      <c r="A521" s="1" t="s">
        <v>1920</v>
      </c>
      <c r="B521" s="1" t="s">
        <v>1145</v>
      </c>
      <c r="C521" s="1" t="s">
        <v>1823</v>
      </c>
      <c r="D521" s="1" t="s">
        <v>1824</v>
      </c>
      <c r="E521" s="1" t="s">
        <v>1907</v>
      </c>
      <c r="F521" s="1" t="s">
        <v>1908</v>
      </c>
      <c r="G521" s="1" t="s">
        <v>1908</v>
      </c>
      <c r="H521" s="1" t="s">
        <v>1826</v>
      </c>
      <c r="I521" s="1" t="s">
        <v>1909</v>
      </c>
      <c r="J521" s="1" t="s">
        <v>1908</v>
      </c>
      <c r="K521" s="1" t="s">
        <v>1055</v>
      </c>
      <c r="L521" s="1" t="s">
        <v>1056</v>
      </c>
      <c r="M521" s="1" t="s">
        <v>1859</v>
      </c>
      <c r="N521" s="1" t="s">
        <v>1860</v>
      </c>
      <c r="O521">
        <v>20</v>
      </c>
      <c r="P521" s="1" t="s">
        <v>1649</v>
      </c>
      <c r="Q521" s="1" t="s">
        <v>1921</v>
      </c>
      <c r="R521" s="2"/>
      <c r="S521" s="1" t="s">
        <v>1911</v>
      </c>
      <c r="T521" s="1">
        <v>20</v>
      </c>
    </row>
    <row r="522" spans="1:20" x14ac:dyDescent="0.25">
      <c r="A522" s="1" t="s">
        <v>1922</v>
      </c>
      <c r="B522" s="1" t="s">
        <v>1145</v>
      </c>
      <c r="C522" s="1" t="s">
        <v>1823</v>
      </c>
      <c r="D522" s="1" t="s">
        <v>1824</v>
      </c>
      <c r="E522" s="1" t="s">
        <v>1907</v>
      </c>
      <c r="F522" s="1" t="s">
        <v>1908</v>
      </c>
      <c r="G522" s="1" t="s">
        <v>1908</v>
      </c>
      <c r="H522" s="1" t="s">
        <v>1826</v>
      </c>
      <c r="I522" s="1" t="s">
        <v>1909</v>
      </c>
      <c r="J522" s="1" t="s">
        <v>1908</v>
      </c>
      <c r="K522" s="1" t="s">
        <v>1055</v>
      </c>
      <c r="L522" s="1" t="s">
        <v>1056</v>
      </c>
      <c r="M522" s="1" t="s">
        <v>1859</v>
      </c>
      <c r="N522" s="1" t="s">
        <v>1860</v>
      </c>
      <c r="O522">
        <v>25</v>
      </c>
      <c r="P522" s="1" t="s">
        <v>1649</v>
      </c>
      <c r="Q522" s="1" t="s">
        <v>1923</v>
      </c>
      <c r="R522" s="2"/>
      <c r="S522" s="1" t="s">
        <v>1911</v>
      </c>
      <c r="T522" s="1">
        <v>20</v>
      </c>
    </row>
    <row r="523" spans="1:20" x14ac:dyDescent="0.25">
      <c r="A523" s="1" t="s">
        <v>1924</v>
      </c>
      <c r="B523" s="1" t="s">
        <v>1145</v>
      </c>
      <c r="C523" s="1" t="s">
        <v>1823</v>
      </c>
      <c r="D523" s="1" t="s">
        <v>1824</v>
      </c>
      <c r="E523" s="1" t="s">
        <v>1907</v>
      </c>
      <c r="F523" s="1" t="s">
        <v>1908</v>
      </c>
      <c r="G523" s="1" t="s">
        <v>1908</v>
      </c>
      <c r="H523" s="1" t="s">
        <v>1826</v>
      </c>
      <c r="I523" s="1" t="s">
        <v>1909</v>
      </c>
      <c r="J523" s="1" t="s">
        <v>1908</v>
      </c>
      <c r="K523" s="1" t="s">
        <v>1055</v>
      </c>
      <c r="L523" s="1" t="s">
        <v>1056</v>
      </c>
      <c r="M523" s="1" t="s">
        <v>1859</v>
      </c>
      <c r="N523" s="1" t="s">
        <v>1860</v>
      </c>
      <c r="O523">
        <v>30</v>
      </c>
      <c r="P523" s="1" t="s">
        <v>1649</v>
      </c>
      <c r="Q523" s="1" t="s">
        <v>1925</v>
      </c>
      <c r="R523" s="2"/>
      <c r="S523" s="1" t="s">
        <v>1911</v>
      </c>
      <c r="T523" s="1">
        <v>20</v>
      </c>
    </row>
    <row r="524" spans="1:20" x14ac:dyDescent="0.25">
      <c r="A524" s="1" t="s">
        <v>1926</v>
      </c>
      <c r="B524" s="1" t="s">
        <v>1145</v>
      </c>
      <c r="C524" s="1" t="s">
        <v>1823</v>
      </c>
      <c r="D524" s="1" t="s">
        <v>1824</v>
      </c>
      <c r="E524" s="1" t="s">
        <v>1907</v>
      </c>
      <c r="F524" s="1" t="s">
        <v>1908</v>
      </c>
      <c r="G524" s="1" t="s">
        <v>1908</v>
      </c>
      <c r="H524" s="1" t="s">
        <v>1826</v>
      </c>
      <c r="I524" s="1" t="s">
        <v>1909</v>
      </c>
      <c r="J524" s="1" t="s">
        <v>1908</v>
      </c>
      <c r="K524" s="1" t="s">
        <v>1055</v>
      </c>
      <c r="L524" s="1" t="s">
        <v>1056</v>
      </c>
      <c r="M524" s="1" t="s">
        <v>1859</v>
      </c>
      <c r="N524" s="1" t="s">
        <v>1860</v>
      </c>
      <c r="O524">
        <v>40</v>
      </c>
      <c r="P524" s="1" t="s">
        <v>1649</v>
      </c>
      <c r="Q524" s="1" t="s">
        <v>1927</v>
      </c>
      <c r="R524" s="2"/>
      <c r="S524" s="1" t="s">
        <v>1911</v>
      </c>
      <c r="T524" s="1">
        <v>20</v>
      </c>
    </row>
    <row r="525" spans="1:20" x14ac:dyDescent="0.25">
      <c r="A525" s="1" t="s">
        <v>1928</v>
      </c>
      <c r="B525" s="1" t="s">
        <v>1145</v>
      </c>
      <c r="C525" s="1" t="s">
        <v>1823</v>
      </c>
      <c r="D525" s="1" t="s">
        <v>1824</v>
      </c>
      <c r="E525" s="1" t="s">
        <v>1907</v>
      </c>
      <c r="F525" s="1" t="s">
        <v>1908</v>
      </c>
      <c r="G525" s="1" t="s">
        <v>1908</v>
      </c>
      <c r="H525" s="1" t="s">
        <v>1826</v>
      </c>
      <c r="I525" s="1" t="s">
        <v>1909</v>
      </c>
      <c r="J525" s="1" t="s">
        <v>1908</v>
      </c>
      <c r="K525" s="1" t="s">
        <v>1055</v>
      </c>
      <c r="L525" s="1" t="s">
        <v>1056</v>
      </c>
      <c r="M525" s="1" t="s">
        <v>1859</v>
      </c>
      <c r="N525" s="1" t="s">
        <v>1860</v>
      </c>
      <c r="O525">
        <v>5</v>
      </c>
      <c r="P525" s="1" t="s">
        <v>1649</v>
      </c>
      <c r="Q525" s="1" t="s">
        <v>1929</v>
      </c>
      <c r="R525" s="2"/>
      <c r="S525" s="1" t="s">
        <v>1911</v>
      </c>
      <c r="T525" s="1">
        <v>20</v>
      </c>
    </row>
    <row r="526" spans="1:20" x14ac:dyDescent="0.25">
      <c r="A526" s="1" t="s">
        <v>1930</v>
      </c>
      <c r="B526" s="1" t="s">
        <v>1145</v>
      </c>
      <c r="C526" s="1" t="s">
        <v>1823</v>
      </c>
      <c r="D526" s="1" t="s">
        <v>1824</v>
      </c>
      <c r="E526" s="1" t="s">
        <v>1907</v>
      </c>
      <c r="F526" s="1" t="s">
        <v>1908</v>
      </c>
      <c r="G526" s="1" t="s">
        <v>1908</v>
      </c>
      <c r="H526" s="1" t="s">
        <v>1826</v>
      </c>
      <c r="I526" s="1" t="s">
        <v>1909</v>
      </c>
      <c r="J526" s="1" t="s">
        <v>1908</v>
      </c>
      <c r="K526" s="1" t="s">
        <v>1055</v>
      </c>
      <c r="L526" s="1" t="s">
        <v>1056</v>
      </c>
      <c r="M526" s="1" t="s">
        <v>1859</v>
      </c>
      <c r="N526" s="1" t="s">
        <v>1860</v>
      </c>
      <c r="O526">
        <v>50</v>
      </c>
      <c r="P526" s="1" t="s">
        <v>1649</v>
      </c>
      <c r="Q526" s="1" t="s">
        <v>1931</v>
      </c>
      <c r="R526" s="2"/>
      <c r="S526" s="1" t="s">
        <v>1911</v>
      </c>
      <c r="T526" s="1">
        <v>20</v>
      </c>
    </row>
    <row r="527" spans="1:20" x14ac:dyDescent="0.25">
      <c r="A527" s="1" t="s">
        <v>1932</v>
      </c>
      <c r="B527" s="1" t="s">
        <v>1145</v>
      </c>
      <c r="C527" s="1" t="s">
        <v>1823</v>
      </c>
      <c r="D527" s="1" t="s">
        <v>1824</v>
      </c>
      <c r="E527" s="1" t="s">
        <v>1907</v>
      </c>
      <c r="F527" s="1" t="s">
        <v>1908</v>
      </c>
      <c r="G527" s="1" t="s">
        <v>1908</v>
      </c>
      <c r="H527" s="1" t="s">
        <v>1826</v>
      </c>
      <c r="I527" s="1" t="s">
        <v>1909</v>
      </c>
      <c r="J527" s="1" t="s">
        <v>1908</v>
      </c>
      <c r="K527" s="1" t="s">
        <v>1055</v>
      </c>
      <c r="L527" s="1" t="s">
        <v>1056</v>
      </c>
      <c r="M527" s="1" t="s">
        <v>1859</v>
      </c>
      <c r="N527" s="1" t="s">
        <v>1860</v>
      </c>
      <c r="O527">
        <v>75</v>
      </c>
      <c r="P527" s="1" t="s">
        <v>1649</v>
      </c>
      <c r="Q527" s="1" t="s">
        <v>1933</v>
      </c>
      <c r="R527" s="2"/>
      <c r="S527" s="1" t="s">
        <v>1911</v>
      </c>
      <c r="T527" s="1">
        <v>20</v>
      </c>
    </row>
    <row r="528" spans="1:20" x14ac:dyDescent="0.25">
      <c r="A528" s="1" t="s">
        <v>1934</v>
      </c>
      <c r="B528" s="1" t="s">
        <v>1145</v>
      </c>
      <c r="C528" s="1" t="s">
        <v>1823</v>
      </c>
      <c r="D528" s="1" t="s">
        <v>1824</v>
      </c>
      <c r="E528" s="1" t="s">
        <v>1907</v>
      </c>
      <c r="F528" s="1" t="s">
        <v>1908</v>
      </c>
      <c r="G528" s="1" t="s">
        <v>1908</v>
      </c>
      <c r="H528" s="1" t="s">
        <v>1826</v>
      </c>
      <c r="I528" s="1" t="s">
        <v>1909</v>
      </c>
      <c r="J528" s="1" t="s">
        <v>1908</v>
      </c>
      <c r="K528" s="1" t="s">
        <v>1055</v>
      </c>
      <c r="L528" s="1" t="s">
        <v>1056</v>
      </c>
      <c r="M528" s="1" t="s">
        <v>1859</v>
      </c>
      <c r="N528" s="1" t="s">
        <v>1860</v>
      </c>
      <c r="O528">
        <v>8</v>
      </c>
      <c r="P528" s="1" t="s">
        <v>1649</v>
      </c>
      <c r="Q528" s="1" t="s">
        <v>1935</v>
      </c>
      <c r="R528" s="2"/>
      <c r="S528" s="1" t="s">
        <v>1911</v>
      </c>
      <c r="T528" s="1">
        <v>20</v>
      </c>
    </row>
    <row r="529" spans="1:20" x14ac:dyDescent="0.25">
      <c r="A529" s="1" t="s">
        <v>1936</v>
      </c>
      <c r="B529" s="1" t="s">
        <v>1145</v>
      </c>
      <c r="C529" s="1" t="s">
        <v>1823</v>
      </c>
      <c r="D529" s="1" t="s">
        <v>1824</v>
      </c>
      <c r="E529" s="1" t="s">
        <v>1907</v>
      </c>
      <c r="F529" s="1" t="s">
        <v>1908</v>
      </c>
      <c r="G529" s="1" t="s">
        <v>1908</v>
      </c>
      <c r="H529" s="1" t="s">
        <v>1826</v>
      </c>
      <c r="I529" s="1" t="s">
        <v>1909</v>
      </c>
      <c r="J529" s="1" t="s">
        <v>1908</v>
      </c>
      <c r="K529" s="1" t="s">
        <v>1937</v>
      </c>
      <c r="L529" s="1" t="s">
        <v>1938</v>
      </c>
      <c r="M529" s="1" t="s">
        <v>1859</v>
      </c>
      <c r="N529" s="1" t="s">
        <v>1860</v>
      </c>
      <c r="O529">
        <v>10</v>
      </c>
      <c r="P529" s="1" t="s">
        <v>1649</v>
      </c>
      <c r="Q529" s="1" t="s">
        <v>1939</v>
      </c>
      <c r="R529" s="2"/>
      <c r="S529" s="1" t="s">
        <v>1940</v>
      </c>
      <c r="T529" s="1">
        <v>20</v>
      </c>
    </row>
    <row r="530" spans="1:20" x14ac:dyDescent="0.25">
      <c r="A530" s="1" t="s">
        <v>1941</v>
      </c>
      <c r="B530" s="1" t="s">
        <v>1145</v>
      </c>
      <c r="C530" s="1" t="s">
        <v>1823</v>
      </c>
      <c r="D530" s="1" t="s">
        <v>1824</v>
      </c>
      <c r="E530" s="1" t="s">
        <v>1907</v>
      </c>
      <c r="F530" s="1" t="s">
        <v>1908</v>
      </c>
      <c r="G530" s="1" t="s">
        <v>1908</v>
      </c>
      <c r="H530" s="1" t="s">
        <v>1826</v>
      </c>
      <c r="I530" s="1" t="s">
        <v>1909</v>
      </c>
      <c r="J530" s="1" t="s">
        <v>1908</v>
      </c>
      <c r="K530" s="1" t="s">
        <v>1937</v>
      </c>
      <c r="L530" s="1" t="s">
        <v>1938</v>
      </c>
      <c r="M530" s="1" t="s">
        <v>1859</v>
      </c>
      <c r="N530" s="1" t="s">
        <v>1860</v>
      </c>
      <c r="O530">
        <v>100</v>
      </c>
      <c r="P530" s="1" t="s">
        <v>1649</v>
      </c>
      <c r="Q530" s="1" t="s">
        <v>1942</v>
      </c>
      <c r="R530" s="2"/>
      <c r="S530" s="1" t="s">
        <v>1940</v>
      </c>
      <c r="T530" s="1">
        <v>20</v>
      </c>
    </row>
    <row r="531" spans="1:20" x14ac:dyDescent="0.25">
      <c r="A531" s="1" t="s">
        <v>1943</v>
      </c>
      <c r="B531" s="1" t="s">
        <v>1145</v>
      </c>
      <c r="C531" s="1" t="s">
        <v>1823</v>
      </c>
      <c r="D531" s="1" t="s">
        <v>1824</v>
      </c>
      <c r="E531" s="1" t="s">
        <v>1907</v>
      </c>
      <c r="F531" s="1" t="s">
        <v>1908</v>
      </c>
      <c r="G531" s="1" t="s">
        <v>1908</v>
      </c>
      <c r="H531" s="1" t="s">
        <v>1826</v>
      </c>
      <c r="I531" s="1" t="s">
        <v>1909</v>
      </c>
      <c r="J531" s="1" t="s">
        <v>1908</v>
      </c>
      <c r="K531" s="1" t="s">
        <v>1937</v>
      </c>
      <c r="L531" s="1" t="s">
        <v>1938</v>
      </c>
      <c r="M531" s="1" t="s">
        <v>1859</v>
      </c>
      <c r="N531" s="1" t="s">
        <v>1860</v>
      </c>
      <c r="O531">
        <v>25</v>
      </c>
      <c r="P531" s="1" t="s">
        <v>1649</v>
      </c>
      <c r="Q531" s="1" t="s">
        <v>1944</v>
      </c>
      <c r="R531" s="2"/>
      <c r="S531" s="1" t="s">
        <v>1940</v>
      </c>
      <c r="T531" s="1">
        <v>20</v>
      </c>
    </row>
    <row r="532" spans="1:20" x14ac:dyDescent="0.25">
      <c r="A532" s="1" t="s">
        <v>1945</v>
      </c>
      <c r="B532" s="1" t="s">
        <v>1145</v>
      </c>
      <c r="C532" s="1" t="s">
        <v>1823</v>
      </c>
      <c r="D532" s="1" t="s">
        <v>1824</v>
      </c>
      <c r="E532" s="1" t="s">
        <v>1907</v>
      </c>
      <c r="F532" s="1" t="s">
        <v>1908</v>
      </c>
      <c r="G532" s="1" t="s">
        <v>1908</v>
      </c>
      <c r="H532" s="1" t="s">
        <v>1826</v>
      </c>
      <c r="I532" s="1" t="s">
        <v>1909</v>
      </c>
      <c r="J532" s="1" t="s">
        <v>1908</v>
      </c>
      <c r="K532" s="1" t="s">
        <v>1937</v>
      </c>
      <c r="L532" s="1" t="s">
        <v>1938</v>
      </c>
      <c r="M532" s="1" t="s">
        <v>1859</v>
      </c>
      <c r="N532" s="1" t="s">
        <v>1860</v>
      </c>
      <c r="O532">
        <v>50</v>
      </c>
      <c r="P532" s="1" t="s">
        <v>1649</v>
      </c>
      <c r="Q532" s="1" t="s">
        <v>1946</v>
      </c>
      <c r="R532" s="2"/>
      <c r="S532" s="1" t="s">
        <v>1940</v>
      </c>
      <c r="T532" s="1">
        <v>20</v>
      </c>
    </row>
    <row r="533" spans="1:20" x14ac:dyDescent="0.25">
      <c r="A533" s="1" t="s">
        <v>1947</v>
      </c>
      <c r="B533" s="1" t="s">
        <v>1145</v>
      </c>
      <c r="C533" s="1" t="s">
        <v>1823</v>
      </c>
      <c r="D533" s="1" t="s">
        <v>1824</v>
      </c>
      <c r="E533" s="1" t="s">
        <v>1907</v>
      </c>
      <c r="F533" s="1" t="s">
        <v>1908</v>
      </c>
      <c r="G533" s="1" t="s">
        <v>1908</v>
      </c>
      <c r="H533" s="1" t="s">
        <v>1826</v>
      </c>
      <c r="I533" s="1" t="s">
        <v>1909</v>
      </c>
      <c r="J533" s="1" t="s">
        <v>1908</v>
      </c>
      <c r="K533" s="1" t="s">
        <v>1081</v>
      </c>
      <c r="L533" s="1" t="s">
        <v>1082</v>
      </c>
      <c r="M533" s="1" t="s">
        <v>1859</v>
      </c>
      <c r="N533" s="1" t="s">
        <v>1860</v>
      </c>
      <c r="O533">
        <v>10</v>
      </c>
      <c r="P533" s="1" t="s">
        <v>1649</v>
      </c>
      <c r="Q533" s="1" t="s">
        <v>1948</v>
      </c>
      <c r="R533" s="2"/>
      <c r="S533" s="1" t="s">
        <v>1949</v>
      </c>
      <c r="T533" s="1">
        <v>20</v>
      </c>
    </row>
    <row r="534" spans="1:20" x14ac:dyDescent="0.25">
      <c r="A534" s="1" t="s">
        <v>1950</v>
      </c>
      <c r="B534" s="1" t="s">
        <v>1145</v>
      </c>
      <c r="C534" s="1" t="s">
        <v>1823</v>
      </c>
      <c r="D534" s="1" t="s">
        <v>1824</v>
      </c>
      <c r="E534" s="1" t="s">
        <v>1907</v>
      </c>
      <c r="F534" s="1" t="s">
        <v>1908</v>
      </c>
      <c r="G534" s="1" t="s">
        <v>1908</v>
      </c>
      <c r="H534" s="1" t="s">
        <v>1826</v>
      </c>
      <c r="I534" s="1" t="s">
        <v>1909</v>
      </c>
      <c r="J534" s="1" t="s">
        <v>1908</v>
      </c>
      <c r="K534" s="1" t="s">
        <v>1081</v>
      </c>
      <c r="L534" s="1" t="s">
        <v>1082</v>
      </c>
      <c r="M534" s="1" t="s">
        <v>1859</v>
      </c>
      <c r="N534" s="1" t="s">
        <v>1860</v>
      </c>
      <c r="O534">
        <v>100</v>
      </c>
      <c r="P534" s="1" t="s">
        <v>1649</v>
      </c>
      <c r="Q534" s="1" t="s">
        <v>1951</v>
      </c>
      <c r="R534" s="2"/>
      <c r="S534" s="1" t="s">
        <v>1949</v>
      </c>
      <c r="T534" s="1">
        <v>20</v>
      </c>
    </row>
    <row r="535" spans="1:20" x14ac:dyDescent="0.25">
      <c r="A535" s="1" t="s">
        <v>1952</v>
      </c>
      <c r="B535" s="1" t="s">
        <v>1145</v>
      </c>
      <c r="C535" s="1" t="s">
        <v>1823</v>
      </c>
      <c r="D535" s="1" t="s">
        <v>1824</v>
      </c>
      <c r="E535" s="1" t="s">
        <v>1907</v>
      </c>
      <c r="F535" s="1" t="s">
        <v>1908</v>
      </c>
      <c r="G535" s="1" t="s">
        <v>1908</v>
      </c>
      <c r="H535" s="1" t="s">
        <v>1826</v>
      </c>
      <c r="I535" s="1" t="s">
        <v>1909</v>
      </c>
      <c r="J535" s="1" t="s">
        <v>1908</v>
      </c>
      <c r="K535" s="1" t="s">
        <v>1081</v>
      </c>
      <c r="L535" s="1" t="s">
        <v>1082</v>
      </c>
      <c r="M535" s="1" t="s">
        <v>1859</v>
      </c>
      <c r="N535" s="1" t="s">
        <v>1860</v>
      </c>
      <c r="O535">
        <v>25</v>
      </c>
      <c r="P535" s="1" t="s">
        <v>1649</v>
      </c>
      <c r="Q535" s="1" t="s">
        <v>1953</v>
      </c>
      <c r="R535" s="2"/>
      <c r="S535" s="1" t="s">
        <v>1949</v>
      </c>
      <c r="T535" s="1">
        <v>20</v>
      </c>
    </row>
    <row r="536" spans="1:20" x14ac:dyDescent="0.25">
      <c r="A536" s="1" t="s">
        <v>1954</v>
      </c>
      <c r="B536" s="1" t="s">
        <v>1145</v>
      </c>
      <c r="C536" s="1" t="s">
        <v>1823</v>
      </c>
      <c r="D536" s="1" t="s">
        <v>1824</v>
      </c>
      <c r="E536" s="1" t="s">
        <v>1907</v>
      </c>
      <c r="F536" s="1" t="s">
        <v>1908</v>
      </c>
      <c r="G536" s="1" t="s">
        <v>1908</v>
      </c>
      <c r="H536" s="1" t="s">
        <v>1826</v>
      </c>
      <c r="I536" s="1" t="s">
        <v>1909</v>
      </c>
      <c r="J536" s="1" t="s">
        <v>1908</v>
      </c>
      <c r="K536" s="1" t="s">
        <v>1081</v>
      </c>
      <c r="L536" s="1" t="s">
        <v>1082</v>
      </c>
      <c r="M536" s="1" t="s">
        <v>1859</v>
      </c>
      <c r="N536" s="1" t="s">
        <v>1860</v>
      </c>
      <c r="O536">
        <v>50</v>
      </c>
      <c r="P536" s="1" t="s">
        <v>1649</v>
      </c>
      <c r="Q536" s="1" t="s">
        <v>1955</v>
      </c>
      <c r="R536" s="2"/>
      <c r="S536" s="1" t="s">
        <v>1949</v>
      </c>
      <c r="T536" s="1">
        <v>20</v>
      </c>
    </row>
    <row r="537" spans="1:20" x14ac:dyDescent="0.25">
      <c r="A537" s="1" t="s">
        <v>1956</v>
      </c>
      <c r="B537" s="1" t="s">
        <v>564</v>
      </c>
      <c r="C537" s="1" t="s">
        <v>1103</v>
      </c>
      <c r="D537" s="1" t="s">
        <v>1104</v>
      </c>
      <c r="E537" s="1" t="s">
        <v>1907</v>
      </c>
      <c r="F537" s="1" t="s">
        <v>1908</v>
      </c>
      <c r="G537" s="1" t="s">
        <v>1908</v>
      </c>
      <c r="H537" s="1" t="s">
        <v>569</v>
      </c>
      <c r="I537" s="1" t="s">
        <v>1907</v>
      </c>
      <c r="J537" s="1" t="s">
        <v>1908</v>
      </c>
      <c r="K537" s="1" t="s">
        <v>1055</v>
      </c>
      <c r="L537" s="1" t="s">
        <v>1056</v>
      </c>
      <c r="M537" s="1" t="s">
        <v>1859</v>
      </c>
      <c r="N537" s="1" t="s">
        <v>1860</v>
      </c>
      <c r="O537">
        <v>10</v>
      </c>
      <c r="P537" s="1" t="s">
        <v>1649</v>
      </c>
      <c r="Q537" s="1" t="s">
        <v>1957</v>
      </c>
      <c r="R537" s="2"/>
      <c r="S537" s="1" t="s">
        <v>1958</v>
      </c>
      <c r="T537" s="1">
        <v>20</v>
      </c>
    </row>
    <row r="538" spans="1:20" x14ac:dyDescent="0.25">
      <c r="A538" s="1" t="s">
        <v>1959</v>
      </c>
      <c r="B538" s="1" t="s">
        <v>564</v>
      </c>
      <c r="C538" s="1" t="s">
        <v>1103</v>
      </c>
      <c r="D538" s="1" t="s">
        <v>1104</v>
      </c>
      <c r="E538" s="1" t="s">
        <v>1907</v>
      </c>
      <c r="F538" s="1" t="s">
        <v>1908</v>
      </c>
      <c r="G538" s="1" t="s">
        <v>1908</v>
      </c>
      <c r="H538" s="1" t="s">
        <v>569</v>
      </c>
      <c r="I538" s="1" t="s">
        <v>1907</v>
      </c>
      <c r="J538" s="1" t="s">
        <v>1908</v>
      </c>
      <c r="K538" s="1" t="s">
        <v>1055</v>
      </c>
      <c r="L538" s="1" t="s">
        <v>1056</v>
      </c>
      <c r="M538" s="1" t="s">
        <v>1859</v>
      </c>
      <c r="N538" s="1" t="s">
        <v>1860</v>
      </c>
      <c r="O538">
        <v>2</v>
      </c>
      <c r="P538" s="1" t="s">
        <v>1649</v>
      </c>
      <c r="Q538" s="1" t="s">
        <v>1960</v>
      </c>
      <c r="R538" s="2"/>
      <c r="S538" s="1" t="s">
        <v>1958</v>
      </c>
      <c r="T538" s="1">
        <v>20</v>
      </c>
    </row>
    <row r="539" spans="1:20" x14ac:dyDescent="0.25">
      <c r="A539" s="1" t="s">
        <v>1961</v>
      </c>
      <c r="B539" s="1" t="s">
        <v>564</v>
      </c>
      <c r="C539" s="1" t="s">
        <v>1103</v>
      </c>
      <c r="D539" s="1" t="s">
        <v>1104</v>
      </c>
      <c r="E539" s="1" t="s">
        <v>1907</v>
      </c>
      <c r="F539" s="1" t="s">
        <v>1908</v>
      </c>
      <c r="G539" s="1" t="s">
        <v>1908</v>
      </c>
      <c r="H539" s="1" t="s">
        <v>569</v>
      </c>
      <c r="I539" s="1" t="s">
        <v>1907</v>
      </c>
      <c r="J539" s="1" t="s">
        <v>1908</v>
      </c>
      <c r="K539" s="1" t="s">
        <v>1055</v>
      </c>
      <c r="L539" s="1" t="s">
        <v>1056</v>
      </c>
      <c r="M539" s="1" t="s">
        <v>1859</v>
      </c>
      <c r="N539" s="1" t="s">
        <v>1860</v>
      </c>
      <c r="O539">
        <v>25</v>
      </c>
      <c r="P539" s="1" t="s">
        <v>1649</v>
      </c>
      <c r="Q539" s="1" t="s">
        <v>1962</v>
      </c>
      <c r="R539" s="2"/>
      <c r="S539" s="1" t="s">
        <v>1958</v>
      </c>
      <c r="T539" s="1">
        <v>20</v>
      </c>
    </row>
    <row r="540" spans="1:20" x14ac:dyDescent="0.25">
      <c r="A540" s="1" t="s">
        <v>1963</v>
      </c>
      <c r="B540" s="1" t="s">
        <v>564</v>
      </c>
      <c r="C540" s="1" t="s">
        <v>1103</v>
      </c>
      <c r="D540" s="1" t="s">
        <v>1104</v>
      </c>
      <c r="E540" s="1" t="s">
        <v>1907</v>
      </c>
      <c r="F540" s="1" t="s">
        <v>1908</v>
      </c>
      <c r="G540" s="1" t="s">
        <v>1908</v>
      </c>
      <c r="H540" s="1" t="s">
        <v>569</v>
      </c>
      <c r="I540" s="1" t="s">
        <v>1907</v>
      </c>
      <c r="J540" s="1" t="s">
        <v>1908</v>
      </c>
      <c r="K540" s="1" t="s">
        <v>1055</v>
      </c>
      <c r="L540" s="1" t="s">
        <v>1056</v>
      </c>
      <c r="M540" s="1" t="s">
        <v>1859</v>
      </c>
      <c r="N540" s="1" t="s">
        <v>1860</v>
      </c>
      <c r="O540">
        <v>5</v>
      </c>
      <c r="P540" s="1" t="s">
        <v>1649</v>
      </c>
      <c r="Q540" s="1" t="s">
        <v>1964</v>
      </c>
      <c r="R540" s="2"/>
      <c r="S540" s="1" t="s">
        <v>1958</v>
      </c>
      <c r="T540" s="1">
        <v>20</v>
      </c>
    </row>
    <row r="541" spans="1:20" x14ac:dyDescent="0.25">
      <c r="A541" s="1" t="s">
        <v>1965</v>
      </c>
      <c r="B541" s="1" t="s">
        <v>564</v>
      </c>
      <c r="C541" s="1" t="s">
        <v>1103</v>
      </c>
      <c r="D541" s="1" t="s">
        <v>1104</v>
      </c>
      <c r="E541" s="1" t="s">
        <v>1907</v>
      </c>
      <c r="F541" s="1" t="s">
        <v>1908</v>
      </c>
      <c r="G541" s="1" t="s">
        <v>1908</v>
      </c>
      <c r="H541" s="1" t="s">
        <v>569</v>
      </c>
      <c r="I541" s="1" t="s">
        <v>1907</v>
      </c>
      <c r="J541" s="1" t="s">
        <v>1908</v>
      </c>
      <c r="K541" s="1" t="s">
        <v>1055</v>
      </c>
      <c r="L541" s="1" t="s">
        <v>1056</v>
      </c>
      <c r="M541" s="1" t="s">
        <v>1859</v>
      </c>
      <c r="N541" s="1" t="s">
        <v>1860</v>
      </c>
      <c r="O541">
        <v>50</v>
      </c>
      <c r="P541" s="1" t="s">
        <v>1649</v>
      </c>
      <c r="Q541" s="1" t="s">
        <v>1966</v>
      </c>
      <c r="R541" s="2"/>
      <c r="S541" s="1" t="s">
        <v>1958</v>
      </c>
      <c r="T541" s="1">
        <v>20</v>
      </c>
    </row>
    <row r="542" spans="1:20" x14ac:dyDescent="0.25">
      <c r="A542" s="1" t="s">
        <v>1967</v>
      </c>
      <c r="B542" s="1" t="s">
        <v>564</v>
      </c>
      <c r="C542" s="1" t="s">
        <v>1103</v>
      </c>
      <c r="D542" s="1" t="s">
        <v>1104</v>
      </c>
      <c r="E542" s="1" t="s">
        <v>1907</v>
      </c>
      <c r="F542" s="1" t="s">
        <v>1908</v>
      </c>
      <c r="G542" s="1" t="s">
        <v>1908</v>
      </c>
      <c r="H542" s="1" t="s">
        <v>569</v>
      </c>
      <c r="I542" s="1" t="s">
        <v>1907</v>
      </c>
      <c r="J542" s="1" t="s">
        <v>1908</v>
      </c>
      <c r="K542" s="1" t="s">
        <v>1055</v>
      </c>
      <c r="L542" s="1" t="s">
        <v>1056</v>
      </c>
      <c r="M542" s="1" t="s">
        <v>1760</v>
      </c>
      <c r="N542" s="1" t="s">
        <v>1761</v>
      </c>
      <c r="O542">
        <v>10</v>
      </c>
      <c r="P542" s="1" t="s">
        <v>1649</v>
      </c>
      <c r="Q542" s="1" t="s">
        <v>1968</v>
      </c>
      <c r="R542" s="2"/>
      <c r="S542" s="1" t="s">
        <v>1958</v>
      </c>
      <c r="T542" s="1">
        <v>20</v>
      </c>
    </row>
    <row r="543" spans="1:20" x14ac:dyDescent="0.25">
      <c r="A543" s="1" t="s">
        <v>1969</v>
      </c>
      <c r="B543" s="1" t="s">
        <v>564</v>
      </c>
      <c r="C543" s="1" t="s">
        <v>1103</v>
      </c>
      <c r="D543" s="1" t="s">
        <v>1104</v>
      </c>
      <c r="E543" s="1" t="s">
        <v>1907</v>
      </c>
      <c r="F543" s="1" t="s">
        <v>1908</v>
      </c>
      <c r="G543" s="1" t="s">
        <v>1908</v>
      </c>
      <c r="H543" s="1" t="s">
        <v>569</v>
      </c>
      <c r="I543" s="1" t="s">
        <v>1907</v>
      </c>
      <c r="J543" s="1" t="s">
        <v>1908</v>
      </c>
      <c r="K543" s="1" t="s">
        <v>1055</v>
      </c>
      <c r="L543" s="1" t="s">
        <v>1056</v>
      </c>
      <c r="M543" s="1" t="s">
        <v>1760</v>
      </c>
      <c r="N543" s="1" t="s">
        <v>1761</v>
      </c>
      <c r="O543">
        <v>25</v>
      </c>
      <c r="P543" s="1" t="s">
        <v>1649</v>
      </c>
      <c r="Q543" s="1" t="s">
        <v>1970</v>
      </c>
      <c r="R543" s="2"/>
      <c r="S543" s="1" t="s">
        <v>1958</v>
      </c>
      <c r="T543" s="1">
        <v>20</v>
      </c>
    </row>
    <row r="544" spans="1:20" x14ac:dyDescent="0.25">
      <c r="A544" s="1" t="s">
        <v>1971</v>
      </c>
      <c r="B544" s="1" t="s">
        <v>564</v>
      </c>
      <c r="C544" s="1" t="s">
        <v>1103</v>
      </c>
      <c r="D544" s="1" t="s">
        <v>1104</v>
      </c>
      <c r="E544" s="1" t="s">
        <v>1907</v>
      </c>
      <c r="F544" s="1" t="s">
        <v>1908</v>
      </c>
      <c r="G544" s="1" t="s">
        <v>1908</v>
      </c>
      <c r="H544" s="1" t="s">
        <v>569</v>
      </c>
      <c r="I544" s="1" t="s">
        <v>1907</v>
      </c>
      <c r="J544" s="1" t="s">
        <v>1908</v>
      </c>
      <c r="K544" s="1" t="s">
        <v>1055</v>
      </c>
      <c r="L544" s="1" t="s">
        <v>1056</v>
      </c>
      <c r="M544" s="1" t="s">
        <v>1760</v>
      </c>
      <c r="N544" s="1" t="s">
        <v>1761</v>
      </c>
      <c r="O544">
        <v>50</v>
      </c>
      <c r="P544" s="1" t="s">
        <v>1649</v>
      </c>
      <c r="Q544" s="1" t="s">
        <v>1972</v>
      </c>
      <c r="R544" s="2"/>
      <c r="S544" s="1" t="s">
        <v>1958</v>
      </c>
      <c r="T544" s="1">
        <v>20</v>
      </c>
    </row>
    <row r="545" spans="1:20" x14ac:dyDescent="0.25">
      <c r="A545" s="1" t="s">
        <v>1973</v>
      </c>
      <c r="B545" s="1" t="s">
        <v>564</v>
      </c>
      <c r="C545" s="1" t="s">
        <v>1103</v>
      </c>
      <c r="D545" s="1" t="s">
        <v>1104</v>
      </c>
      <c r="E545" s="1" t="s">
        <v>1907</v>
      </c>
      <c r="F545" s="1" t="s">
        <v>1908</v>
      </c>
      <c r="G545" s="1" t="s">
        <v>1908</v>
      </c>
      <c r="H545" s="1" t="s">
        <v>569</v>
      </c>
      <c r="I545" s="1" t="s">
        <v>1907</v>
      </c>
      <c r="J545" s="1" t="s">
        <v>1908</v>
      </c>
      <c r="K545" s="1" t="s">
        <v>1974</v>
      </c>
      <c r="L545" s="1" t="s">
        <v>1975</v>
      </c>
      <c r="M545" s="1" t="s">
        <v>1859</v>
      </c>
      <c r="N545" s="1" t="s">
        <v>1860</v>
      </c>
      <c r="O545">
        <v>10</v>
      </c>
      <c r="P545" s="1" t="s">
        <v>1649</v>
      </c>
      <c r="Q545" s="1" t="s">
        <v>1976</v>
      </c>
      <c r="R545" s="2"/>
      <c r="S545" s="1" t="s">
        <v>1977</v>
      </c>
      <c r="T545" s="1">
        <v>20</v>
      </c>
    </row>
    <row r="546" spans="1:20" x14ac:dyDescent="0.25">
      <c r="A546" s="1" t="s">
        <v>1978</v>
      </c>
      <c r="B546" s="1" t="s">
        <v>564</v>
      </c>
      <c r="C546" s="1" t="s">
        <v>1103</v>
      </c>
      <c r="D546" s="1" t="s">
        <v>1104</v>
      </c>
      <c r="E546" s="1" t="s">
        <v>1907</v>
      </c>
      <c r="F546" s="1" t="s">
        <v>1908</v>
      </c>
      <c r="G546" s="1" t="s">
        <v>1908</v>
      </c>
      <c r="H546" s="1" t="s">
        <v>569</v>
      </c>
      <c r="I546" s="1" t="s">
        <v>1907</v>
      </c>
      <c r="J546" s="1" t="s">
        <v>1908</v>
      </c>
      <c r="K546" s="1" t="s">
        <v>1974</v>
      </c>
      <c r="L546" s="1" t="s">
        <v>1975</v>
      </c>
      <c r="M546" s="1" t="s">
        <v>1859</v>
      </c>
      <c r="N546" s="1" t="s">
        <v>1860</v>
      </c>
      <c r="O546">
        <v>100</v>
      </c>
      <c r="P546" s="1" t="s">
        <v>1649</v>
      </c>
      <c r="Q546" s="1" t="s">
        <v>1979</v>
      </c>
      <c r="R546" s="2"/>
      <c r="S546" s="1" t="s">
        <v>1977</v>
      </c>
      <c r="T546" s="1">
        <v>20</v>
      </c>
    </row>
    <row r="547" spans="1:20" x14ac:dyDescent="0.25">
      <c r="A547" s="1" t="s">
        <v>1980</v>
      </c>
      <c r="B547" s="1" t="s">
        <v>564</v>
      </c>
      <c r="C547" s="1" t="s">
        <v>1103</v>
      </c>
      <c r="D547" s="1" t="s">
        <v>1104</v>
      </c>
      <c r="E547" s="1" t="s">
        <v>1907</v>
      </c>
      <c r="F547" s="1" t="s">
        <v>1908</v>
      </c>
      <c r="G547" s="1" t="s">
        <v>1908</v>
      </c>
      <c r="H547" s="1" t="s">
        <v>569</v>
      </c>
      <c r="I547" s="1" t="s">
        <v>1907</v>
      </c>
      <c r="J547" s="1" t="s">
        <v>1908</v>
      </c>
      <c r="K547" s="1" t="s">
        <v>1974</v>
      </c>
      <c r="L547" s="1" t="s">
        <v>1975</v>
      </c>
      <c r="M547" s="1" t="s">
        <v>1859</v>
      </c>
      <c r="N547" s="1" t="s">
        <v>1860</v>
      </c>
      <c r="O547">
        <v>250</v>
      </c>
      <c r="P547" s="1" t="s">
        <v>1649</v>
      </c>
      <c r="Q547" s="1" t="s">
        <v>1981</v>
      </c>
      <c r="R547" s="2"/>
      <c r="S547" s="1" t="s">
        <v>1977</v>
      </c>
      <c r="T547" s="1">
        <v>20</v>
      </c>
    </row>
    <row r="548" spans="1:20" x14ac:dyDescent="0.25">
      <c r="A548" s="1" t="s">
        <v>1982</v>
      </c>
      <c r="B548" s="1" t="s">
        <v>564</v>
      </c>
      <c r="C548" s="1" t="s">
        <v>1103</v>
      </c>
      <c r="D548" s="1" t="s">
        <v>1104</v>
      </c>
      <c r="E548" s="1" t="s">
        <v>1907</v>
      </c>
      <c r="F548" s="1" t="s">
        <v>1908</v>
      </c>
      <c r="G548" s="1" t="s">
        <v>1908</v>
      </c>
      <c r="H548" s="1" t="s">
        <v>569</v>
      </c>
      <c r="I548" s="1" t="s">
        <v>1907</v>
      </c>
      <c r="J548" s="1" t="s">
        <v>1908</v>
      </c>
      <c r="K548" s="1" t="s">
        <v>1974</v>
      </c>
      <c r="L548" s="1" t="s">
        <v>1975</v>
      </c>
      <c r="M548" s="1" t="s">
        <v>1859</v>
      </c>
      <c r="N548" s="1" t="s">
        <v>1860</v>
      </c>
      <c r="O548">
        <v>50</v>
      </c>
      <c r="P548" s="1" t="s">
        <v>1649</v>
      </c>
      <c r="Q548" s="1" t="s">
        <v>1983</v>
      </c>
      <c r="R548" s="2"/>
      <c r="S548" s="1" t="s">
        <v>1977</v>
      </c>
      <c r="T548" s="1">
        <v>20</v>
      </c>
    </row>
    <row r="549" spans="1:20" x14ac:dyDescent="0.25">
      <c r="A549" s="1" t="s">
        <v>1984</v>
      </c>
      <c r="B549" s="1" t="s">
        <v>564</v>
      </c>
      <c r="C549" s="1" t="s">
        <v>1103</v>
      </c>
      <c r="D549" s="1" t="s">
        <v>1104</v>
      </c>
      <c r="E549" s="1" t="s">
        <v>1907</v>
      </c>
      <c r="F549" s="1" t="s">
        <v>1908</v>
      </c>
      <c r="G549" s="1" t="s">
        <v>1908</v>
      </c>
      <c r="H549" s="1" t="s">
        <v>569</v>
      </c>
      <c r="I549" s="1" t="s">
        <v>1907</v>
      </c>
      <c r="J549" s="1" t="s">
        <v>1908</v>
      </c>
      <c r="K549" s="1" t="s">
        <v>1974</v>
      </c>
      <c r="L549" s="1" t="s">
        <v>1975</v>
      </c>
      <c r="M549" s="1" t="s">
        <v>1859</v>
      </c>
      <c r="N549" s="1" t="s">
        <v>1860</v>
      </c>
      <c r="O549">
        <v>500</v>
      </c>
      <c r="P549" s="1" t="s">
        <v>1649</v>
      </c>
      <c r="Q549" s="1" t="s">
        <v>1985</v>
      </c>
      <c r="R549" s="2"/>
      <c r="S549" s="1" t="s">
        <v>1977</v>
      </c>
      <c r="T549" s="1">
        <v>20</v>
      </c>
    </row>
    <row r="550" spans="1:20" x14ac:dyDescent="0.25">
      <c r="A550" s="1" t="s">
        <v>1986</v>
      </c>
      <c r="B550" s="1" t="s">
        <v>564</v>
      </c>
      <c r="C550" s="1" t="s">
        <v>1103</v>
      </c>
      <c r="D550" s="1" t="s">
        <v>1104</v>
      </c>
      <c r="E550" s="1" t="s">
        <v>1907</v>
      </c>
      <c r="F550" s="1" t="s">
        <v>1908</v>
      </c>
      <c r="G550" s="1" t="s">
        <v>1908</v>
      </c>
      <c r="H550" s="1" t="s">
        <v>569</v>
      </c>
      <c r="I550" s="1" t="s">
        <v>1907</v>
      </c>
      <c r="J550" s="1" t="s">
        <v>1908</v>
      </c>
      <c r="K550" s="1" t="s">
        <v>1937</v>
      </c>
      <c r="L550" s="1" t="s">
        <v>1938</v>
      </c>
      <c r="M550" s="1" t="s">
        <v>1859</v>
      </c>
      <c r="N550" s="1" t="s">
        <v>1860</v>
      </c>
      <c r="O550">
        <v>10</v>
      </c>
      <c r="P550" s="1" t="s">
        <v>1649</v>
      </c>
      <c r="Q550" s="1" t="s">
        <v>1987</v>
      </c>
      <c r="R550" s="2"/>
      <c r="S550" s="1" t="s">
        <v>1988</v>
      </c>
      <c r="T550" s="1">
        <v>20</v>
      </c>
    </row>
    <row r="551" spans="1:20" x14ac:dyDescent="0.25">
      <c r="A551" s="1" t="s">
        <v>1989</v>
      </c>
      <c r="B551" s="1" t="s">
        <v>564</v>
      </c>
      <c r="C551" s="1" t="s">
        <v>1103</v>
      </c>
      <c r="D551" s="1" t="s">
        <v>1104</v>
      </c>
      <c r="E551" s="1" t="s">
        <v>1907</v>
      </c>
      <c r="F551" s="1" t="s">
        <v>1908</v>
      </c>
      <c r="G551" s="1" t="s">
        <v>1908</v>
      </c>
      <c r="H551" s="1" t="s">
        <v>569</v>
      </c>
      <c r="I551" s="1" t="s">
        <v>1907</v>
      </c>
      <c r="J551" s="1" t="s">
        <v>1908</v>
      </c>
      <c r="K551" s="1" t="s">
        <v>1937</v>
      </c>
      <c r="L551" s="1" t="s">
        <v>1938</v>
      </c>
      <c r="M551" s="1" t="s">
        <v>1859</v>
      </c>
      <c r="N551" s="1" t="s">
        <v>1860</v>
      </c>
      <c r="O551">
        <v>100</v>
      </c>
      <c r="P551" s="1" t="s">
        <v>1649</v>
      </c>
      <c r="Q551" s="1" t="s">
        <v>1990</v>
      </c>
      <c r="R551" s="2"/>
      <c r="S551" s="1" t="s">
        <v>1988</v>
      </c>
      <c r="T551" s="1">
        <v>20</v>
      </c>
    </row>
    <row r="552" spans="1:20" x14ac:dyDescent="0.25">
      <c r="A552" s="1" t="s">
        <v>1991</v>
      </c>
      <c r="B552" s="1" t="s">
        <v>564</v>
      </c>
      <c r="C552" s="1" t="s">
        <v>1103</v>
      </c>
      <c r="D552" s="1" t="s">
        <v>1104</v>
      </c>
      <c r="E552" s="1" t="s">
        <v>1907</v>
      </c>
      <c r="F552" s="1" t="s">
        <v>1908</v>
      </c>
      <c r="G552" s="1" t="s">
        <v>1908</v>
      </c>
      <c r="H552" s="1" t="s">
        <v>569</v>
      </c>
      <c r="I552" s="1" t="s">
        <v>1907</v>
      </c>
      <c r="J552" s="1" t="s">
        <v>1908</v>
      </c>
      <c r="K552" s="1" t="s">
        <v>1937</v>
      </c>
      <c r="L552" s="1" t="s">
        <v>1938</v>
      </c>
      <c r="M552" s="1" t="s">
        <v>1859</v>
      </c>
      <c r="N552" s="1" t="s">
        <v>1860</v>
      </c>
      <c r="O552">
        <v>250</v>
      </c>
      <c r="P552" s="1" t="s">
        <v>1649</v>
      </c>
      <c r="Q552" s="1" t="s">
        <v>1992</v>
      </c>
      <c r="R552" s="2"/>
      <c r="S552" s="1" t="s">
        <v>1988</v>
      </c>
      <c r="T552" s="1">
        <v>20</v>
      </c>
    </row>
    <row r="553" spans="1:20" x14ac:dyDescent="0.25">
      <c r="A553" s="1" t="s">
        <v>1993</v>
      </c>
      <c r="B553" s="1" t="s">
        <v>564</v>
      </c>
      <c r="C553" s="1" t="s">
        <v>1103</v>
      </c>
      <c r="D553" s="1" t="s">
        <v>1104</v>
      </c>
      <c r="E553" s="1" t="s">
        <v>1907</v>
      </c>
      <c r="F553" s="1" t="s">
        <v>1908</v>
      </c>
      <c r="G553" s="1" t="s">
        <v>1908</v>
      </c>
      <c r="H553" s="1" t="s">
        <v>569</v>
      </c>
      <c r="I553" s="1" t="s">
        <v>1907</v>
      </c>
      <c r="J553" s="1" t="s">
        <v>1908</v>
      </c>
      <c r="K553" s="1" t="s">
        <v>1937</v>
      </c>
      <c r="L553" s="1" t="s">
        <v>1938</v>
      </c>
      <c r="M553" s="1" t="s">
        <v>1859</v>
      </c>
      <c r="N553" s="1" t="s">
        <v>1860</v>
      </c>
      <c r="O553">
        <v>50</v>
      </c>
      <c r="P553" s="1" t="s">
        <v>1649</v>
      </c>
      <c r="Q553" s="1" t="s">
        <v>1994</v>
      </c>
      <c r="R553" s="2"/>
      <c r="S553" s="1" t="s">
        <v>1988</v>
      </c>
      <c r="T553" s="1">
        <v>20</v>
      </c>
    </row>
    <row r="554" spans="1:20" x14ac:dyDescent="0.25">
      <c r="A554" s="1" t="s">
        <v>1995</v>
      </c>
      <c r="B554" s="1" t="s">
        <v>564</v>
      </c>
      <c r="C554" s="1" t="s">
        <v>1103</v>
      </c>
      <c r="D554" s="1" t="s">
        <v>1104</v>
      </c>
      <c r="E554" s="1" t="s">
        <v>1907</v>
      </c>
      <c r="F554" s="1" t="s">
        <v>1908</v>
      </c>
      <c r="G554" s="1" t="s">
        <v>1908</v>
      </c>
      <c r="H554" s="1" t="s">
        <v>569</v>
      </c>
      <c r="I554" s="1" t="s">
        <v>1907</v>
      </c>
      <c r="J554" s="1" t="s">
        <v>1908</v>
      </c>
      <c r="K554" s="1" t="s">
        <v>1937</v>
      </c>
      <c r="L554" s="1" t="s">
        <v>1938</v>
      </c>
      <c r="M554" s="1" t="s">
        <v>1859</v>
      </c>
      <c r="N554" s="1" t="s">
        <v>1860</v>
      </c>
      <c r="O554">
        <v>500</v>
      </c>
      <c r="P554" s="1" t="s">
        <v>1649</v>
      </c>
      <c r="Q554" s="1" t="s">
        <v>1996</v>
      </c>
      <c r="R554" s="2"/>
      <c r="S554" s="1" t="s">
        <v>1988</v>
      </c>
      <c r="T554" s="1">
        <v>20</v>
      </c>
    </row>
    <row r="555" spans="1:20" x14ac:dyDescent="0.25">
      <c r="A555" s="1" t="s">
        <v>1997</v>
      </c>
      <c r="B555" s="1" t="s">
        <v>564</v>
      </c>
      <c r="C555" s="1" t="s">
        <v>1103</v>
      </c>
      <c r="D555" s="1" t="s">
        <v>1104</v>
      </c>
      <c r="E555" s="1" t="s">
        <v>1907</v>
      </c>
      <c r="F555" s="1" t="s">
        <v>1908</v>
      </c>
      <c r="G555" s="1" t="s">
        <v>1908</v>
      </c>
      <c r="H555" s="1" t="s">
        <v>569</v>
      </c>
      <c r="I555" s="1" t="s">
        <v>1907</v>
      </c>
      <c r="J555" s="1" t="s">
        <v>1908</v>
      </c>
      <c r="K555" s="1" t="s">
        <v>1081</v>
      </c>
      <c r="L555" s="1" t="s">
        <v>1082</v>
      </c>
      <c r="M555" s="1" t="s">
        <v>1859</v>
      </c>
      <c r="N555" s="1" t="s">
        <v>1860</v>
      </c>
      <c r="O555">
        <v>10</v>
      </c>
      <c r="P555" s="1" t="s">
        <v>1649</v>
      </c>
      <c r="Q555" s="1" t="s">
        <v>1998</v>
      </c>
      <c r="R555" s="2"/>
      <c r="S555" s="1" t="s">
        <v>1999</v>
      </c>
      <c r="T555" s="1">
        <v>20</v>
      </c>
    </row>
    <row r="556" spans="1:20" x14ac:dyDescent="0.25">
      <c r="A556" s="1" t="s">
        <v>2000</v>
      </c>
      <c r="B556" s="1" t="s">
        <v>564</v>
      </c>
      <c r="C556" s="1" t="s">
        <v>1103</v>
      </c>
      <c r="D556" s="1" t="s">
        <v>1104</v>
      </c>
      <c r="E556" s="1" t="s">
        <v>1907</v>
      </c>
      <c r="F556" s="1" t="s">
        <v>1908</v>
      </c>
      <c r="G556" s="1" t="s">
        <v>1908</v>
      </c>
      <c r="H556" s="1" t="s">
        <v>569</v>
      </c>
      <c r="I556" s="1" t="s">
        <v>1907</v>
      </c>
      <c r="J556" s="1" t="s">
        <v>1908</v>
      </c>
      <c r="K556" s="1" t="s">
        <v>1081</v>
      </c>
      <c r="L556" s="1" t="s">
        <v>1082</v>
      </c>
      <c r="M556" s="1" t="s">
        <v>1859</v>
      </c>
      <c r="N556" s="1" t="s">
        <v>1860</v>
      </c>
      <c r="O556">
        <v>100</v>
      </c>
      <c r="P556" s="1" t="s">
        <v>1649</v>
      </c>
      <c r="Q556" s="1" t="s">
        <v>2001</v>
      </c>
      <c r="R556" s="2"/>
      <c r="S556" s="1" t="s">
        <v>1999</v>
      </c>
      <c r="T556" s="1">
        <v>20</v>
      </c>
    </row>
    <row r="557" spans="1:20" x14ac:dyDescent="0.25">
      <c r="A557" s="1" t="s">
        <v>2002</v>
      </c>
      <c r="B557" s="1" t="s">
        <v>564</v>
      </c>
      <c r="C557" s="1" t="s">
        <v>1103</v>
      </c>
      <c r="D557" s="1" t="s">
        <v>1104</v>
      </c>
      <c r="E557" s="1" t="s">
        <v>1907</v>
      </c>
      <c r="F557" s="1" t="s">
        <v>1908</v>
      </c>
      <c r="G557" s="1" t="s">
        <v>1908</v>
      </c>
      <c r="H557" s="1" t="s">
        <v>569</v>
      </c>
      <c r="I557" s="1" t="s">
        <v>1907</v>
      </c>
      <c r="J557" s="1" t="s">
        <v>1908</v>
      </c>
      <c r="K557" s="1" t="s">
        <v>1081</v>
      </c>
      <c r="L557" s="1" t="s">
        <v>1082</v>
      </c>
      <c r="M557" s="1" t="s">
        <v>1859</v>
      </c>
      <c r="N557" s="1" t="s">
        <v>1860</v>
      </c>
      <c r="O557">
        <v>50</v>
      </c>
      <c r="P557" s="1" t="s">
        <v>1649</v>
      </c>
      <c r="Q557" s="1" t="s">
        <v>2003</v>
      </c>
      <c r="R557" s="2"/>
      <c r="S557" s="1" t="s">
        <v>1999</v>
      </c>
      <c r="T557" s="1">
        <v>20</v>
      </c>
    </row>
    <row r="558" spans="1:20" x14ac:dyDescent="0.25">
      <c r="A558" s="1" t="s">
        <v>2004</v>
      </c>
      <c r="B558" s="1" t="s">
        <v>564</v>
      </c>
      <c r="C558" s="1" t="s">
        <v>1103</v>
      </c>
      <c r="D558" s="1" t="s">
        <v>1104</v>
      </c>
      <c r="E558" s="1" t="s">
        <v>1907</v>
      </c>
      <c r="F558" s="1" t="s">
        <v>1908</v>
      </c>
      <c r="G558" s="1" t="s">
        <v>1908</v>
      </c>
      <c r="H558" s="1" t="s">
        <v>569</v>
      </c>
      <c r="I558" s="1" t="s">
        <v>1907</v>
      </c>
      <c r="J558" s="1" t="s">
        <v>1908</v>
      </c>
      <c r="K558" s="1" t="s">
        <v>1081</v>
      </c>
      <c r="L558" s="1" t="s">
        <v>1082</v>
      </c>
      <c r="M558" s="1" t="s">
        <v>1760</v>
      </c>
      <c r="N558" s="1" t="s">
        <v>1761</v>
      </c>
      <c r="O558">
        <v>10</v>
      </c>
      <c r="P558" s="1" t="s">
        <v>1649</v>
      </c>
      <c r="Q558" s="1" t="s">
        <v>2005</v>
      </c>
      <c r="R558" s="2"/>
      <c r="S558" s="1" t="s">
        <v>1999</v>
      </c>
      <c r="T558" s="1">
        <v>20</v>
      </c>
    </row>
    <row r="559" spans="1:20" x14ac:dyDescent="0.25">
      <c r="A559" s="1" t="s">
        <v>2006</v>
      </c>
      <c r="B559" s="1" t="s">
        <v>564</v>
      </c>
      <c r="C559" s="1" t="s">
        <v>1103</v>
      </c>
      <c r="D559" s="1" t="s">
        <v>1104</v>
      </c>
      <c r="E559" s="1" t="s">
        <v>1907</v>
      </c>
      <c r="F559" s="1" t="s">
        <v>1908</v>
      </c>
      <c r="G559" s="1" t="s">
        <v>1908</v>
      </c>
      <c r="H559" s="1" t="s">
        <v>569</v>
      </c>
      <c r="I559" s="1" t="s">
        <v>1907</v>
      </c>
      <c r="J559" s="1" t="s">
        <v>1908</v>
      </c>
      <c r="K559" s="1" t="s">
        <v>1081</v>
      </c>
      <c r="L559" s="1" t="s">
        <v>1082</v>
      </c>
      <c r="M559" s="1" t="s">
        <v>1760</v>
      </c>
      <c r="N559" s="1" t="s">
        <v>1761</v>
      </c>
      <c r="O559">
        <v>100</v>
      </c>
      <c r="P559" s="1" t="s">
        <v>1649</v>
      </c>
      <c r="Q559" s="1" t="s">
        <v>2007</v>
      </c>
      <c r="R559" s="2"/>
      <c r="S559" s="1" t="s">
        <v>1999</v>
      </c>
      <c r="T559" s="1">
        <v>20</v>
      </c>
    </row>
    <row r="560" spans="1:20" x14ac:dyDescent="0.25">
      <c r="A560" s="1" t="s">
        <v>2008</v>
      </c>
      <c r="B560" s="1" t="s">
        <v>564</v>
      </c>
      <c r="C560" s="1" t="s">
        <v>1103</v>
      </c>
      <c r="D560" s="1" t="s">
        <v>1104</v>
      </c>
      <c r="E560" s="1" t="s">
        <v>1907</v>
      </c>
      <c r="F560" s="1" t="s">
        <v>1908</v>
      </c>
      <c r="G560" s="1" t="s">
        <v>1908</v>
      </c>
      <c r="H560" s="1" t="s">
        <v>569</v>
      </c>
      <c r="I560" s="1" t="s">
        <v>1907</v>
      </c>
      <c r="J560" s="1" t="s">
        <v>1908</v>
      </c>
      <c r="K560" s="1" t="s">
        <v>1081</v>
      </c>
      <c r="L560" s="1" t="s">
        <v>1082</v>
      </c>
      <c r="M560" s="1" t="s">
        <v>1760</v>
      </c>
      <c r="N560" s="1" t="s">
        <v>1761</v>
      </c>
      <c r="O560">
        <v>50</v>
      </c>
      <c r="P560" s="1" t="s">
        <v>1649</v>
      </c>
      <c r="Q560" s="1" t="s">
        <v>2009</v>
      </c>
      <c r="R560" s="2"/>
      <c r="S560" s="1" t="s">
        <v>1999</v>
      </c>
      <c r="T560" s="1">
        <v>20</v>
      </c>
    </row>
    <row r="561" spans="1:20" x14ac:dyDescent="0.25">
      <c r="A561" s="1" t="s">
        <v>2010</v>
      </c>
      <c r="B561" s="1" t="s">
        <v>564</v>
      </c>
      <c r="C561" s="1" t="s">
        <v>1103</v>
      </c>
      <c r="D561" s="1" t="s">
        <v>1104</v>
      </c>
      <c r="E561" s="1" t="s">
        <v>2011</v>
      </c>
      <c r="F561" s="1" t="s">
        <v>1628</v>
      </c>
      <c r="G561" s="1" t="s">
        <v>1628</v>
      </c>
      <c r="H561" s="1" t="s">
        <v>569</v>
      </c>
      <c r="I561" s="1" t="s">
        <v>2011</v>
      </c>
      <c r="J561" s="1" t="s">
        <v>1364</v>
      </c>
      <c r="K561" s="1" t="s">
        <v>1115</v>
      </c>
      <c r="L561" s="1" t="s">
        <v>1116</v>
      </c>
      <c r="M561" s="1" t="s">
        <v>560</v>
      </c>
      <c r="N561" s="1"/>
      <c r="O561">
        <v>100</v>
      </c>
      <c r="P561" s="1" t="s">
        <v>1393</v>
      </c>
      <c r="Q561" s="1" t="s">
        <v>2012</v>
      </c>
      <c r="R561" s="2"/>
      <c r="S561" s="1" t="s">
        <v>2013</v>
      </c>
      <c r="T561" s="1">
        <v>20</v>
      </c>
    </row>
    <row r="562" spans="1:20" x14ac:dyDescent="0.25">
      <c r="A562" s="1" t="s">
        <v>2014</v>
      </c>
      <c r="B562" s="1" t="s">
        <v>564</v>
      </c>
      <c r="C562" s="1" t="s">
        <v>1103</v>
      </c>
      <c r="D562" s="1" t="s">
        <v>1104</v>
      </c>
      <c r="E562" s="1" t="s">
        <v>2011</v>
      </c>
      <c r="F562" s="1" t="s">
        <v>1628</v>
      </c>
      <c r="G562" s="1" t="s">
        <v>1628</v>
      </c>
      <c r="H562" s="1" t="s">
        <v>569</v>
      </c>
      <c r="I562" s="1" t="s">
        <v>2011</v>
      </c>
      <c r="J562" s="1" t="s">
        <v>1364</v>
      </c>
      <c r="K562" s="1" t="s">
        <v>1115</v>
      </c>
      <c r="L562" s="1" t="s">
        <v>1116</v>
      </c>
      <c r="M562" s="1" t="s">
        <v>560</v>
      </c>
      <c r="N562" s="1"/>
      <c r="O562">
        <v>250</v>
      </c>
      <c r="P562" s="1" t="s">
        <v>1393</v>
      </c>
      <c r="Q562" s="1" t="s">
        <v>2015</v>
      </c>
      <c r="R562" s="2"/>
      <c r="S562" s="1" t="s">
        <v>2013</v>
      </c>
      <c r="T562" s="1">
        <v>20</v>
      </c>
    </row>
    <row r="563" spans="1:20" x14ac:dyDescent="0.25">
      <c r="A563" s="1" t="s">
        <v>2016</v>
      </c>
      <c r="B563" s="1" t="s">
        <v>564</v>
      </c>
      <c r="C563" s="1" t="s">
        <v>1103</v>
      </c>
      <c r="D563" s="1" t="s">
        <v>1104</v>
      </c>
      <c r="E563" s="1" t="s">
        <v>2011</v>
      </c>
      <c r="F563" s="1" t="s">
        <v>1628</v>
      </c>
      <c r="G563" s="1" t="s">
        <v>1628</v>
      </c>
      <c r="H563" s="1" t="s">
        <v>569</v>
      </c>
      <c r="I563" s="1" t="s">
        <v>2011</v>
      </c>
      <c r="J563" s="1" t="s">
        <v>1364</v>
      </c>
      <c r="K563" s="1" t="s">
        <v>1115</v>
      </c>
      <c r="L563" s="1" t="s">
        <v>1116</v>
      </c>
      <c r="M563" s="1" t="s">
        <v>560</v>
      </c>
      <c r="N563" s="1"/>
      <c r="O563">
        <v>50</v>
      </c>
      <c r="P563" s="1" t="s">
        <v>1393</v>
      </c>
      <c r="Q563" s="1" t="s">
        <v>2017</v>
      </c>
      <c r="R563" s="2"/>
      <c r="S563" s="1" t="s">
        <v>2013</v>
      </c>
      <c r="T563" s="1">
        <v>20</v>
      </c>
    </row>
    <row r="564" spans="1:20" x14ac:dyDescent="0.25">
      <c r="A564" s="1" t="s">
        <v>2018</v>
      </c>
      <c r="B564" s="1" t="s">
        <v>564</v>
      </c>
      <c r="C564" s="1" t="s">
        <v>565</v>
      </c>
      <c r="D564" s="1" t="s">
        <v>566</v>
      </c>
      <c r="E564" s="1" t="s">
        <v>2019</v>
      </c>
      <c r="F564" s="1" t="s">
        <v>2020</v>
      </c>
      <c r="G564" s="1" t="s">
        <v>2020</v>
      </c>
      <c r="H564" s="1" t="s">
        <v>569</v>
      </c>
      <c r="I564" s="1" t="s">
        <v>2019</v>
      </c>
      <c r="J564" s="1" t="s">
        <v>2020</v>
      </c>
      <c r="K564" s="1" t="s">
        <v>2021</v>
      </c>
      <c r="L564" s="1" t="s">
        <v>2022</v>
      </c>
      <c r="M564" s="1" t="s">
        <v>2023</v>
      </c>
      <c r="N564" s="1" t="s">
        <v>1084</v>
      </c>
      <c r="O564">
        <v>10</v>
      </c>
      <c r="P564" s="1" t="s">
        <v>1649</v>
      </c>
      <c r="Q564" s="1" t="s">
        <v>2024</v>
      </c>
      <c r="R564" s="2"/>
      <c r="S564" s="1" t="s">
        <v>2025</v>
      </c>
      <c r="T564" s="1">
        <v>20</v>
      </c>
    </row>
    <row r="565" spans="1:20" x14ac:dyDescent="0.25">
      <c r="A565" s="1" t="s">
        <v>2026</v>
      </c>
      <c r="B565" s="1" t="s">
        <v>564</v>
      </c>
      <c r="C565" s="1" t="s">
        <v>565</v>
      </c>
      <c r="D565" s="1" t="s">
        <v>566</v>
      </c>
      <c r="E565" s="1" t="s">
        <v>2019</v>
      </c>
      <c r="F565" s="1" t="s">
        <v>2020</v>
      </c>
      <c r="G565" s="1" t="s">
        <v>2020</v>
      </c>
      <c r="H565" s="1" t="s">
        <v>569</v>
      </c>
      <c r="I565" s="1" t="s">
        <v>2019</v>
      </c>
      <c r="J565" s="1" t="s">
        <v>2020</v>
      </c>
      <c r="K565" s="1" t="s">
        <v>2021</v>
      </c>
      <c r="L565" s="1" t="s">
        <v>2022</v>
      </c>
      <c r="M565" s="1" t="s">
        <v>2023</v>
      </c>
      <c r="N565" s="1" t="s">
        <v>1084</v>
      </c>
      <c r="O565">
        <v>100</v>
      </c>
      <c r="P565" s="1" t="s">
        <v>1649</v>
      </c>
      <c r="Q565" s="1" t="s">
        <v>2027</v>
      </c>
      <c r="R565" s="2"/>
      <c r="S565" s="1" t="s">
        <v>2025</v>
      </c>
      <c r="T565" s="1">
        <v>20</v>
      </c>
    </row>
    <row r="566" spans="1:20" x14ac:dyDescent="0.25">
      <c r="A566" s="1" t="s">
        <v>2028</v>
      </c>
      <c r="B566" s="1" t="s">
        <v>564</v>
      </c>
      <c r="C566" s="1" t="s">
        <v>565</v>
      </c>
      <c r="D566" s="1" t="s">
        <v>566</v>
      </c>
      <c r="E566" s="1" t="s">
        <v>2019</v>
      </c>
      <c r="F566" s="1" t="s">
        <v>2020</v>
      </c>
      <c r="G566" s="1" t="s">
        <v>2020</v>
      </c>
      <c r="H566" s="1" t="s">
        <v>569</v>
      </c>
      <c r="I566" s="1" t="s">
        <v>2019</v>
      </c>
      <c r="J566" s="1" t="s">
        <v>2020</v>
      </c>
      <c r="K566" s="1" t="s">
        <v>2021</v>
      </c>
      <c r="L566" s="1" t="s">
        <v>2022</v>
      </c>
      <c r="M566" s="1" t="s">
        <v>2023</v>
      </c>
      <c r="N566" s="1" t="s">
        <v>1084</v>
      </c>
      <c r="O566">
        <v>25</v>
      </c>
      <c r="P566" s="1" t="s">
        <v>1649</v>
      </c>
      <c r="Q566" s="1" t="s">
        <v>2029</v>
      </c>
      <c r="R566" s="2"/>
      <c r="S566" s="1" t="s">
        <v>2025</v>
      </c>
      <c r="T566" s="1">
        <v>20</v>
      </c>
    </row>
    <row r="567" spans="1:20" x14ac:dyDescent="0.25">
      <c r="A567" s="1" t="s">
        <v>2030</v>
      </c>
      <c r="B567" s="1" t="s">
        <v>564</v>
      </c>
      <c r="C567" s="1" t="s">
        <v>565</v>
      </c>
      <c r="D567" s="1" t="s">
        <v>566</v>
      </c>
      <c r="E567" s="1" t="s">
        <v>2019</v>
      </c>
      <c r="F567" s="1" t="s">
        <v>2020</v>
      </c>
      <c r="G567" s="1" t="s">
        <v>2020</v>
      </c>
      <c r="H567" s="1" t="s">
        <v>569</v>
      </c>
      <c r="I567" s="1" t="s">
        <v>2019</v>
      </c>
      <c r="J567" s="1" t="s">
        <v>2020</v>
      </c>
      <c r="K567" s="1" t="s">
        <v>2021</v>
      </c>
      <c r="L567" s="1" t="s">
        <v>2022</v>
      </c>
      <c r="M567" s="1" t="s">
        <v>2023</v>
      </c>
      <c r="N567" s="1" t="s">
        <v>1084</v>
      </c>
      <c r="O567">
        <v>50</v>
      </c>
      <c r="P567" s="1" t="s">
        <v>1649</v>
      </c>
      <c r="Q567" s="1" t="s">
        <v>2031</v>
      </c>
      <c r="R567" s="2"/>
      <c r="S567" s="1" t="s">
        <v>2025</v>
      </c>
      <c r="T567" s="1">
        <v>20</v>
      </c>
    </row>
    <row r="568" spans="1:20" x14ac:dyDescent="0.25">
      <c r="A568" s="1" t="s">
        <v>2032</v>
      </c>
      <c r="B568" s="1" t="s">
        <v>564</v>
      </c>
      <c r="C568" s="1" t="s">
        <v>565</v>
      </c>
      <c r="D568" s="1" t="s">
        <v>566</v>
      </c>
      <c r="E568" s="1" t="s">
        <v>2019</v>
      </c>
      <c r="F568" s="1" t="s">
        <v>2020</v>
      </c>
      <c r="G568" s="1" t="s">
        <v>2020</v>
      </c>
      <c r="H568" s="1" t="s">
        <v>569</v>
      </c>
      <c r="I568" s="1" t="s">
        <v>2019</v>
      </c>
      <c r="J568" s="1" t="s">
        <v>2020</v>
      </c>
      <c r="K568" s="1" t="s">
        <v>2021</v>
      </c>
      <c r="L568" s="1" t="s">
        <v>2022</v>
      </c>
      <c r="M568" s="1" t="s">
        <v>2023</v>
      </c>
      <c r="N568" s="1" t="s">
        <v>1084</v>
      </c>
      <c r="O568">
        <v>75</v>
      </c>
      <c r="P568" s="1" t="s">
        <v>1649</v>
      </c>
      <c r="Q568" s="1" t="s">
        <v>2033</v>
      </c>
      <c r="R568" s="2"/>
      <c r="S568" s="1" t="s">
        <v>2025</v>
      </c>
      <c r="T568" s="1">
        <v>20</v>
      </c>
    </row>
    <row r="569" spans="1:20" x14ac:dyDescent="0.25">
      <c r="A569" s="1" t="s">
        <v>2034</v>
      </c>
      <c r="B569" s="1" t="s">
        <v>564</v>
      </c>
      <c r="C569" s="1" t="s">
        <v>565</v>
      </c>
      <c r="D569" s="1" t="s">
        <v>566</v>
      </c>
      <c r="E569" s="1" t="s">
        <v>2019</v>
      </c>
      <c r="F569" s="1" t="s">
        <v>2020</v>
      </c>
      <c r="G569" s="1" t="s">
        <v>2020</v>
      </c>
      <c r="H569" s="1" t="s">
        <v>569</v>
      </c>
      <c r="I569" s="1" t="s">
        <v>2019</v>
      </c>
      <c r="J569" s="1" t="s">
        <v>2020</v>
      </c>
      <c r="K569" s="1" t="s">
        <v>2035</v>
      </c>
      <c r="L569" s="1" t="s">
        <v>2036</v>
      </c>
      <c r="M569" s="1" t="s">
        <v>2037</v>
      </c>
      <c r="N569" s="1" t="s">
        <v>2038</v>
      </c>
      <c r="O569">
        <v>10</v>
      </c>
      <c r="P569" s="1" t="s">
        <v>1649</v>
      </c>
      <c r="Q569" s="1" t="s">
        <v>2039</v>
      </c>
      <c r="R569" s="2"/>
      <c r="S569" s="1" t="s">
        <v>2040</v>
      </c>
      <c r="T569" s="1">
        <v>20</v>
      </c>
    </row>
    <row r="570" spans="1:20" x14ac:dyDescent="0.25">
      <c r="A570" s="1" t="s">
        <v>2041</v>
      </c>
      <c r="B570" s="1" t="s">
        <v>564</v>
      </c>
      <c r="C570" s="1" t="s">
        <v>565</v>
      </c>
      <c r="D570" s="1" t="s">
        <v>566</v>
      </c>
      <c r="E570" s="1" t="s">
        <v>2019</v>
      </c>
      <c r="F570" s="1" t="s">
        <v>2020</v>
      </c>
      <c r="G570" s="1" t="s">
        <v>2020</v>
      </c>
      <c r="H570" s="1" t="s">
        <v>569</v>
      </c>
      <c r="I570" s="1" t="s">
        <v>2019</v>
      </c>
      <c r="J570" s="1" t="s">
        <v>2020</v>
      </c>
      <c r="K570" s="1" t="s">
        <v>2035</v>
      </c>
      <c r="L570" s="1" t="s">
        <v>2036</v>
      </c>
      <c r="M570" s="1" t="s">
        <v>2037</v>
      </c>
      <c r="N570" s="1" t="s">
        <v>2038</v>
      </c>
      <c r="O570">
        <v>100</v>
      </c>
      <c r="P570" s="1" t="s">
        <v>1649</v>
      </c>
      <c r="Q570" s="1" t="s">
        <v>2042</v>
      </c>
      <c r="R570" s="2"/>
      <c r="S570" s="1" t="s">
        <v>2040</v>
      </c>
      <c r="T570" s="1">
        <v>20</v>
      </c>
    </row>
    <row r="571" spans="1:20" x14ac:dyDescent="0.25">
      <c r="A571" s="1" t="s">
        <v>2043</v>
      </c>
      <c r="B571" s="1" t="s">
        <v>564</v>
      </c>
      <c r="C571" s="1" t="s">
        <v>565</v>
      </c>
      <c r="D571" s="1" t="s">
        <v>566</v>
      </c>
      <c r="E571" s="1" t="s">
        <v>2019</v>
      </c>
      <c r="F571" s="1" t="s">
        <v>2020</v>
      </c>
      <c r="G571" s="1" t="s">
        <v>2020</v>
      </c>
      <c r="H571" s="1" t="s">
        <v>569</v>
      </c>
      <c r="I571" s="1" t="s">
        <v>2019</v>
      </c>
      <c r="J571" s="1" t="s">
        <v>2020</v>
      </c>
      <c r="K571" s="1" t="s">
        <v>2035</v>
      </c>
      <c r="L571" s="1" t="s">
        <v>2036</v>
      </c>
      <c r="M571" s="1" t="s">
        <v>2037</v>
      </c>
      <c r="N571" s="1" t="s">
        <v>2038</v>
      </c>
      <c r="O571">
        <v>150</v>
      </c>
      <c r="P571" s="1" t="s">
        <v>1649</v>
      </c>
      <c r="Q571" s="1" t="s">
        <v>2044</v>
      </c>
      <c r="R571" s="2"/>
      <c r="S571" s="1" t="s">
        <v>2040</v>
      </c>
      <c r="T571" s="1">
        <v>20</v>
      </c>
    </row>
    <row r="572" spans="1:20" x14ac:dyDescent="0.25">
      <c r="A572" s="1" t="s">
        <v>2045</v>
      </c>
      <c r="B572" s="1" t="s">
        <v>564</v>
      </c>
      <c r="C572" s="1" t="s">
        <v>565</v>
      </c>
      <c r="D572" s="1" t="s">
        <v>566</v>
      </c>
      <c r="E572" s="1" t="s">
        <v>2019</v>
      </c>
      <c r="F572" s="1" t="s">
        <v>2020</v>
      </c>
      <c r="G572" s="1" t="s">
        <v>2020</v>
      </c>
      <c r="H572" s="1" t="s">
        <v>569</v>
      </c>
      <c r="I572" s="1" t="s">
        <v>2019</v>
      </c>
      <c r="J572" s="1" t="s">
        <v>2020</v>
      </c>
      <c r="K572" s="1" t="s">
        <v>2035</v>
      </c>
      <c r="L572" s="1" t="s">
        <v>2036</v>
      </c>
      <c r="M572" s="1" t="s">
        <v>2037</v>
      </c>
      <c r="N572" s="1" t="s">
        <v>2038</v>
      </c>
      <c r="O572">
        <v>200</v>
      </c>
      <c r="P572" s="1" t="s">
        <v>1649</v>
      </c>
      <c r="Q572" s="1" t="s">
        <v>2046</v>
      </c>
      <c r="R572" s="2"/>
      <c r="S572" s="1" t="s">
        <v>2040</v>
      </c>
      <c r="T572" s="1">
        <v>20</v>
      </c>
    </row>
    <row r="573" spans="1:20" x14ac:dyDescent="0.25">
      <c r="A573" s="1" t="s">
        <v>2047</v>
      </c>
      <c r="B573" s="1" t="s">
        <v>564</v>
      </c>
      <c r="C573" s="1" t="s">
        <v>565</v>
      </c>
      <c r="D573" s="1" t="s">
        <v>566</v>
      </c>
      <c r="E573" s="1" t="s">
        <v>2019</v>
      </c>
      <c r="F573" s="1" t="s">
        <v>2020</v>
      </c>
      <c r="G573" s="1" t="s">
        <v>2020</v>
      </c>
      <c r="H573" s="1" t="s">
        <v>569</v>
      </c>
      <c r="I573" s="1" t="s">
        <v>2019</v>
      </c>
      <c r="J573" s="1" t="s">
        <v>2020</v>
      </c>
      <c r="K573" s="1" t="s">
        <v>2035</v>
      </c>
      <c r="L573" s="1" t="s">
        <v>2036</v>
      </c>
      <c r="M573" s="1" t="s">
        <v>2037</v>
      </c>
      <c r="N573" s="1" t="s">
        <v>2038</v>
      </c>
      <c r="O573">
        <v>25</v>
      </c>
      <c r="P573" s="1" t="s">
        <v>1649</v>
      </c>
      <c r="Q573" s="1" t="s">
        <v>2048</v>
      </c>
      <c r="R573" s="2"/>
      <c r="S573" s="1" t="s">
        <v>2040</v>
      </c>
      <c r="T573" s="1">
        <v>20</v>
      </c>
    </row>
    <row r="574" spans="1:20" x14ac:dyDescent="0.25">
      <c r="A574" s="1" t="s">
        <v>2049</v>
      </c>
      <c r="B574" s="1" t="s">
        <v>564</v>
      </c>
      <c r="C574" s="1" t="s">
        <v>565</v>
      </c>
      <c r="D574" s="1" t="s">
        <v>566</v>
      </c>
      <c r="E574" s="1" t="s">
        <v>2019</v>
      </c>
      <c r="F574" s="1" t="s">
        <v>2020</v>
      </c>
      <c r="G574" s="1" t="s">
        <v>2020</v>
      </c>
      <c r="H574" s="1" t="s">
        <v>569</v>
      </c>
      <c r="I574" s="1" t="s">
        <v>2019</v>
      </c>
      <c r="J574" s="1" t="s">
        <v>2020</v>
      </c>
      <c r="K574" s="1" t="s">
        <v>2035</v>
      </c>
      <c r="L574" s="1" t="s">
        <v>2036</v>
      </c>
      <c r="M574" s="1" t="s">
        <v>2037</v>
      </c>
      <c r="N574" s="1" t="s">
        <v>2038</v>
      </c>
      <c r="O574">
        <v>250</v>
      </c>
      <c r="P574" s="1" t="s">
        <v>1649</v>
      </c>
      <c r="Q574" s="1" t="s">
        <v>2050</v>
      </c>
      <c r="R574" s="2"/>
      <c r="S574" s="1" t="s">
        <v>2040</v>
      </c>
      <c r="T574" s="1">
        <v>20</v>
      </c>
    </row>
    <row r="575" spans="1:20" x14ac:dyDescent="0.25">
      <c r="A575" s="1" t="s">
        <v>2051</v>
      </c>
      <c r="B575" s="1" t="s">
        <v>564</v>
      </c>
      <c r="C575" s="1" t="s">
        <v>565</v>
      </c>
      <c r="D575" s="1" t="s">
        <v>566</v>
      </c>
      <c r="E575" s="1" t="s">
        <v>2019</v>
      </c>
      <c r="F575" s="1" t="s">
        <v>2020</v>
      </c>
      <c r="G575" s="1" t="s">
        <v>2020</v>
      </c>
      <c r="H575" s="1" t="s">
        <v>569</v>
      </c>
      <c r="I575" s="1" t="s">
        <v>2019</v>
      </c>
      <c r="J575" s="1" t="s">
        <v>2020</v>
      </c>
      <c r="K575" s="1" t="s">
        <v>2035</v>
      </c>
      <c r="L575" s="1" t="s">
        <v>2036</v>
      </c>
      <c r="M575" s="1" t="s">
        <v>2037</v>
      </c>
      <c r="N575" s="1" t="s">
        <v>2038</v>
      </c>
      <c r="O575">
        <v>300</v>
      </c>
      <c r="P575" s="1" t="s">
        <v>1649</v>
      </c>
      <c r="Q575" s="1" t="s">
        <v>2052</v>
      </c>
      <c r="R575" s="2"/>
      <c r="S575" s="1" t="s">
        <v>2040</v>
      </c>
      <c r="T575" s="1">
        <v>20</v>
      </c>
    </row>
    <row r="576" spans="1:20" x14ac:dyDescent="0.25">
      <c r="A576" s="1" t="s">
        <v>2053</v>
      </c>
      <c r="B576" s="1" t="s">
        <v>564</v>
      </c>
      <c r="C576" s="1" t="s">
        <v>565</v>
      </c>
      <c r="D576" s="1" t="s">
        <v>566</v>
      </c>
      <c r="E576" s="1" t="s">
        <v>2019</v>
      </c>
      <c r="F576" s="1" t="s">
        <v>2020</v>
      </c>
      <c r="G576" s="1" t="s">
        <v>2020</v>
      </c>
      <c r="H576" s="1" t="s">
        <v>569</v>
      </c>
      <c r="I576" s="1" t="s">
        <v>2019</v>
      </c>
      <c r="J576" s="1" t="s">
        <v>2020</v>
      </c>
      <c r="K576" s="1" t="s">
        <v>2035</v>
      </c>
      <c r="L576" s="1" t="s">
        <v>2036</v>
      </c>
      <c r="M576" s="1" t="s">
        <v>2037</v>
      </c>
      <c r="N576" s="1" t="s">
        <v>2038</v>
      </c>
      <c r="O576">
        <v>400</v>
      </c>
      <c r="P576" s="1" t="s">
        <v>1649</v>
      </c>
      <c r="Q576" s="1" t="s">
        <v>2054</v>
      </c>
      <c r="R576" s="2"/>
      <c r="S576" s="1" t="s">
        <v>2040</v>
      </c>
      <c r="T576" s="1">
        <v>20</v>
      </c>
    </row>
    <row r="577" spans="1:20" x14ac:dyDescent="0.25">
      <c r="A577" s="1" t="s">
        <v>2055</v>
      </c>
      <c r="B577" s="1" t="s">
        <v>564</v>
      </c>
      <c r="C577" s="1" t="s">
        <v>565</v>
      </c>
      <c r="D577" s="1" t="s">
        <v>566</v>
      </c>
      <c r="E577" s="1" t="s">
        <v>2019</v>
      </c>
      <c r="F577" s="1" t="s">
        <v>2020</v>
      </c>
      <c r="G577" s="1" t="s">
        <v>2020</v>
      </c>
      <c r="H577" s="1" t="s">
        <v>569</v>
      </c>
      <c r="I577" s="1" t="s">
        <v>2019</v>
      </c>
      <c r="J577" s="1" t="s">
        <v>2020</v>
      </c>
      <c r="K577" s="1" t="s">
        <v>2035</v>
      </c>
      <c r="L577" s="1" t="s">
        <v>2036</v>
      </c>
      <c r="M577" s="1" t="s">
        <v>2037</v>
      </c>
      <c r="N577" s="1" t="s">
        <v>2038</v>
      </c>
      <c r="O577">
        <v>50</v>
      </c>
      <c r="P577" s="1" t="s">
        <v>1649</v>
      </c>
      <c r="Q577" s="1" t="s">
        <v>2056</v>
      </c>
      <c r="R577" s="2"/>
      <c r="S577" s="1" t="s">
        <v>2040</v>
      </c>
      <c r="T577" s="1">
        <v>20</v>
      </c>
    </row>
    <row r="578" spans="1:20" x14ac:dyDescent="0.25">
      <c r="A578" s="1" t="s">
        <v>2057</v>
      </c>
      <c r="B578" s="1" t="s">
        <v>564</v>
      </c>
      <c r="C578" s="1" t="s">
        <v>565</v>
      </c>
      <c r="D578" s="1" t="s">
        <v>566</v>
      </c>
      <c r="E578" s="1" t="s">
        <v>2019</v>
      </c>
      <c r="F578" s="1" t="s">
        <v>2020</v>
      </c>
      <c r="G578" s="1" t="s">
        <v>2020</v>
      </c>
      <c r="H578" s="1" t="s">
        <v>569</v>
      </c>
      <c r="I578" s="1" t="s">
        <v>2019</v>
      </c>
      <c r="J578" s="1" t="s">
        <v>2020</v>
      </c>
      <c r="K578" s="1" t="s">
        <v>2035</v>
      </c>
      <c r="L578" s="1" t="s">
        <v>2036</v>
      </c>
      <c r="M578" s="1" t="s">
        <v>2037</v>
      </c>
      <c r="N578" s="1" t="s">
        <v>2038</v>
      </c>
      <c r="O578">
        <v>500</v>
      </c>
      <c r="P578" s="1" t="s">
        <v>1649</v>
      </c>
      <c r="Q578" s="1" t="s">
        <v>2058</v>
      </c>
      <c r="R578" s="2"/>
      <c r="S578" s="1" t="s">
        <v>2040</v>
      </c>
      <c r="T578" s="1">
        <v>20</v>
      </c>
    </row>
    <row r="579" spans="1:20" x14ac:dyDescent="0.25">
      <c r="A579" s="1" t="s">
        <v>2059</v>
      </c>
      <c r="B579" s="1" t="s">
        <v>564</v>
      </c>
      <c r="C579" s="1" t="s">
        <v>565</v>
      </c>
      <c r="D579" s="1" t="s">
        <v>566</v>
      </c>
      <c r="E579" s="1" t="s">
        <v>2019</v>
      </c>
      <c r="F579" s="1" t="s">
        <v>2020</v>
      </c>
      <c r="G579" s="1" t="s">
        <v>2020</v>
      </c>
      <c r="H579" s="1" t="s">
        <v>569</v>
      </c>
      <c r="I579" s="1" t="s">
        <v>2019</v>
      </c>
      <c r="J579" s="1" t="s">
        <v>2020</v>
      </c>
      <c r="K579" s="1" t="s">
        <v>2035</v>
      </c>
      <c r="L579" s="1" t="s">
        <v>2036</v>
      </c>
      <c r="M579" s="1" t="s">
        <v>2037</v>
      </c>
      <c r="N579" s="1" t="s">
        <v>2038</v>
      </c>
      <c r="O579">
        <v>75</v>
      </c>
      <c r="P579" s="1" t="s">
        <v>1649</v>
      </c>
      <c r="Q579" s="1" t="s">
        <v>2060</v>
      </c>
      <c r="R579" s="2"/>
      <c r="S579" s="1" t="s">
        <v>2040</v>
      </c>
      <c r="T579" s="1">
        <v>20</v>
      </c>
    </row>
    <row r="580" spans="1:20" x14ac:dyDescent="0.25">
      <c r="A580" s="1" t="s">
        <v>2061</v>
      </c>
      <c r="B580" s="1" t="s">
        <v>564</v>
      </c>
      <c r="C580" s="1" t="s">
        <v>565</v>
      </c>
      <c r="D580" s="1" t="s">
        <v>566</v>
      </c>
      <c r="E580" s="1" t="s">
        <v>2019</v>
      </c>
      <c r="F580" s="1" t="s">
        <v>2020</v>
      </c>
      <c r="G580" s="1" t="s">
        <v>2020</v>
      </c>
      <c r="H580" s="1" t="s">
        <v>569</v>
      </c>
      <c r="I580" s="1" t="s">
        <v>2019</v>
      </c>
      <c r="J580" s="1" t="s">
        <v>2020</v>
      </c>
      <c r="K580" s="1" t="s">
        <v>2035</v>
      </c>
      <c r="L580" s="1" t="s">
        <v>2036</v>
      </c>
      <c r="M580" s="1" t="s">
        <v>2023</v>
      </c>
      <c r="N580" s="1" t="s">
        <v>1084</v>
      </c>
      <c r="O580">
        <v>10</v>
      </c>
      <c r="P580" s="1" t="s">
        <v>1649</v>
      </c>
      <c r="Q580" s="1" t="s">
        <v>2062</v>
      </c>
      <c r="R580" s="2"/>
      <c r="S580" s="1" t="s">
        <v>2063</v>
      </c>
      <c r="T580" s="1">
        <v>20</v>
      </c>
    </row>
    <row r="581" spans="1:20" x14ac:dyDescent="0.25">
      <c r="A581" s="1" t="s">
        <v>2064</v>
      </c>
      <c r="B581" s="1" t="s">
        <v>564</v>
      </c>
      <c r="C581" s="1" t="s">
        <v>565</v>
      </c>
      <c r="D581" s="1" t="s">
        <v>566</v>
      </c>
      <c r="E581" s="1" t="s">
        <v>2019</v>
      </c>
      <c r="F581" s="1" t="s">
        <v>2020</v>
      </c>
      <c r="G581" s="1" t="s">
        <v>2020</v>
      </c>
      <c r="H581" s="1" t="s">
        <v>569</v>
      </c>
      <c r="I581" s="1" t="s">
        <v>2019</v>
      </c>
      <c r="J581" s="1" t="s">
        <v>2020</v>
      </c>
      <c r="K581" s="1" t="s">
        <v>2035</v>
      </c>
      <c r="L581" s="1" t="s">
        <v>2036</v>
      </c>
      <c r="M581" s="1" t="s">
        <v>2023</v>
      </c>
      <c r="N581" s="1" t="s">
        <v>1084</v>
      </c>
      <c r="O581">
        <v>100</v>
      </c>
      <c r="P581" s="1" t="s">
        <v>1649</v>
      </c>
      <c r="Q581" s="1" t="s">
        <v>2065</v>
      </c>
      <c r="R581" s="2"/>
      <c r="S581" s="1" t="s">
        <v>2063</v>
      </c>
      <c r="T581" s="1">
        <v>20</v>
      </c>
    </row>
    <row r="582" spans="1:20" x14ac:dyDescent="0.25">
      <c r="A582" s="1" t="s">
        <v>2066</v>
      </c>
      <c r="B582" s="1" t="s">
        <v>564</v>
      </c>
      <c r="C582" s="1" t="s">
        <v>565</v>
      </c>
      <c r="D582" s="1" t="s">
        <v>566</v>
      </c>
      <c r="E582" s="1" t="s">
        <v>2019</v>
      </c>
      <c r="F582" s="1" t="s">
        <v>2020</v>
      </c>
      <c r="G582" s="1" t="s">
        <v>2020</v>
      </c>
      <c r="H582" s="1" t="s">
        <v>569</v>
      </c>
      <c r="I582" s="1" t="s">
        <v>2019</v>
      </c>
      <c r="J582" s="1" t="s">
        <v>2020</v>
      </c>
      <c r="K582" s="1" t="s">
        <v>2035</v>
      </c>
      <c r="L582" s="1" t="s">
        <v>2036</v>
      </c>
      <c r="M582" s="1" t="s">
        <v>2023</v>
      </c>
      <c r="N582" s="1" t="s">
        <v>1084</v>
      </c>
      <c r="O582">
        <v>150</v>
      </c>
      <c r="P582" s="1" t="s">
        <v>1649</v>
      </c>
      <c r="Q582" s="1" t="s">
        <v>2067</v>
      </c>
      <c r="R582" s="2"/>
      <c r="S582" s="1" t="s">
        <v>2063</v>
      </c>
      <c r="T582" s="1">
        <v>20</v>
      </c>
    </row>
    <row r="583" spans="1:20" x14ac:dyDescent="0.25">
      <c r="A583" s="1" t="s">
        <v>2068</v>
      </c>
      <c r="B583" s="1" t="s">
        <v>564</v>
      </c>
      <c r="C583" s="1" t="s">
        <v>565</v>
      </c>
      <c r="D583" s="1" t="s">
        <v>566</v>
      </c>
      <c r="E583" s="1" t="s">
        <v>2019</v>
      </c>
      <c r="F583" s="1" t="s">
        <v>2020</v>
      </c>
      <c r="G583" s="1" t="s">
        <v>2020</v>
      </c>
      <c r="H583" s="1" t="s">
        <v>569</v>
      </c>
      <c r="I583" s="1" t="s">
        <v>2019</v>
      </c>
      <c r="J583" s="1" t="s">
        <v>2020</v>
      </c>
      <c r="K583" s="1" t="s">
        <v>2035</v>
      </c>
      <c r="L583" s="1" t="s">
        <v>2036</v>
      </c>
      <c r="M583" s="1" t="s">
        <v>2023</v>
      </c>
      <c r="N583" s="1" t="s">
        <v>1084</v>
      </c>
      <c r="O583">
        <v>200</v>
      </c>
      <c r="P583" s="1" t="s">
        <v>1649</v>
      </c>
      <c r="Q583" s="1" t="s">
        <v>2069</v>
      </c>
      <c r="R583" s="2"/>
      <c r="S583" s="1" t="s">
        <v>2063</v>
      </c>
      <c r="T583" s="1">
        <v>20</v>
      </c>
    </row>
    <row r="584" spans="1:20" x14ac:dyDescent="0.25">
      <c r="A584" s="1" t="s">
        <v>2070</v>
      </c>
      <c r="B584" s="1" t="s">
        <v>564</v>
      </c>
      <c r="C584" s="1" t="s">
        <v>565</v>
      </c>
      <c r="D584" s="1" t="s">
        <v>566</v>
      </c>
      <c r="E584" s="1" t="s">
        <v>2019</v>
      </c>
      <c r="F584" s="1" t="s">
        <v>2020</v>
      </c>
      <c r="G584" s="1" t="s">
        <v>2020</v>
      </c>
      <c r="H584" s="1" t="s">
        <v>569</v>
      </c>
      <c r="I584" s="1" t="s">
        <v>2019</v>
      </c>
      <c r="J584" s="1" t="s">
        <v>2020</v>
      </c>
      <c r="K584" s="1" t="s">
        <v>2035</v>
      </c>
      <c r="L584" s="1" t="s">
        <v>2036</v>
      </c>
      <c r="M584" s="1" t="s">
        <v>2023</v>
      </c>
      <c r="N584" s="1" t="s">
        <v>1084</v>
      </c>
      <c r="O584">
        <v>25</v>
      </c>
      <c r="P584" s="1" t="s">
        <v>1649</v>
      </c>
      <c r="Q584" s="1" t="s">
        <v>2071</v>
      </c>
      <c r="R584" s="2"/>
      <c r="S584" s="1" t="s">
        <v>2063</v>
      </c>
      <c r="T584" s="1">
        <v>20</v>
      </c>
    </row>
    <row r="585" spans="1:20" x14ac:dyDescent="0.25">
      <c r="A585" s="1" t="s">
        <v>2072</v>
      </c>
      <c r="B585" s="1" t="s">
        <v>564</v>
      </c>
      <c r="C585" s="1" t="s">
        <v>565</v>
      </c>
      <c r="D585" s="1" t="s">
        <v>566</v>
      </c>
      <c r="E585" s="1" t="s">
        <v>2019</v>
      </c>
      <c r="F585" s="1" t="s">
        <v>2020</v>
      </c>
      <c r="G585" s="1" t="s">
        <v>2020</v>
      </c>
      <c r="H585" s="1" t="s">
        <v>569</v>
      </c>
      <c r="I585" s="1" t="s">
        <v>2019</v>
      </c>
      <c r="J585" s="1" t="s">
        <v>2020</v>
      </c>
      <c r="K585" s="1" t="s">
        <v>2035</v>
      </c>
      <c r="L585" s="1" t="s">
        <v>2036</v>
      </c>
      <c r="M585" s="1" t="s">
        <v>2023</v>
      </c>
      <c r="N585" s="1" t="s">
        <v>1084</v>
      </c>
      <c r="O585">
        <v>250</v>
      </c>
      <c r="P585" s="1" t="s">
        <v>1649</v>
      </c>
      <c r="Q585" s="1" t="s">
        <v>2073</v>
      </c>
      <c r="R585" s="2"/>
      <c r="S585" s="1" t="s">
        <v>2063</v>
      </c>
      <c r="T585" s="1">
        <v>20</v>
      </c>
    </row>
    <row r="586" spans="1:20" x14ac:dyDescent="0.25">
      <c r="A586" s="1" t="s">
        <v>2074</v>
      </c>
      <c r="B586" s="1" t="s">
        <v>564</v>
      </c>
      <c r="C586" s="1" t="s">
        <v>565</v>
      </c>
      <c r="D586" s="1" t="s">
        <v>566</v>
      </c>
      <c r="E586" s="1" t="s">
        <v>2019</v>
      </c>
      <c r="F586" s="1" t="s">
        <v>2020</v>
      </c>
      <c r="G586" s="1" t="s">
        <v>2020</v>
      </c>
      <c r="H586" s="1" t="s">
        <v>569</v>
      </c>
      <c r="I586" s="1" t="s">
        <v>2019</v>
      </c>
      <c r="J586" s="1" t="s">
        <v>2020</v>
      </c>
      <c r="K586" s="1" t="s">
        <v>2035</v>
      </c>
      <c r="L586" s="1" t="s">
        <v>2036</v>
      </c>
      <c r="M586" s="1" t="s">
        <v>2023</v>
      </c>
      <c r="N586" s="1" t="s">
        <v>1084</v>
      </c>
      <c r="O586">
        <v>300</v>
      </c>
      <c r="P586" s="1" t="s">
        <v>1649</v>
      </c>
      <c r="Q586" s="1" t="s">
        <v>2075</v>
      </c>
      <c r="R586" s="2"/>
      <c r="S586" s="1" t="s">
        <v>2063</v>
      </c>
      <c r="T586" s="1">
        <v>20</v>
      </c>
    </row>
    <row r="587" spans="1:20" x14ac:dyDescent="0.25">
      <c r="A587" s="1" t="s">
        <v>2076</v>
      </c>
      <c r="B587" s="1" t="s">
        <v>564</v>
      </c>
      <c r="C587" s="1" t="s">
        <v>565</v>
      </c>
      <c r="D587" s="1" t="s">
        <v>566</v>
      </c>
      <c r="E587" s="1" t="s">
        <v>2019</v>
      </c>
      <c r="F587" s="1" t="s">
        <v>2020</v>
      </c>
      <c r="G587" s="1" t="s">
        <v>2020</v>
      </c>
      <c r="H587" s="1" t="s">
        <v>569</v>
      </c>
      <c r="I587" s="1" t="s">
        <v>2019</v>
      </c>
      <c r="J587" s="1" t="s">
        <v>2020</v>
      </c>
      <c r="K587" s="1" t="s">
        <v>2035</v>
      </c>
      <c r="L587" s="1" t="s">
        <v>2036</v>
      </c>
      <c r="M587" s="1" t="s">
        <v>2023</v>
      </c>
      <c r="N587" s="1" t="s">
        <v>1084</v>
      </c>
      <c r="O587">
        <v>400</v>
      </c>
      <c r="P587" s="1" t="s">
        <v>1649</v>
      </c>
      <c r="Q587" s="1" t="s">
        <v>2077</v>
      </c>
      <c r="R587" s="2"/>
      <c r="S587" s="1" t="s">
        <v>2063</v>
      </c>
      <c r="T587" s="1">
        <v>20</v>
      </c>
    </row>
    <row r="588" spans="1:20" x14ac:dyDescent="0.25">
      <c r="A588" s="1" t="s">
        <v>2078</v>
      </c>
      <c r="B588" s="1" t="s">
        <v>564</v>
      </c>
      <c r="C588" s="1" t="s">
        <v>565</v>
      </c>
      <c r="D588" s="1" t="s">
        <v>566</v>
      </c>
      <c r="E588" s="1" t="s">
        <v>2019</v>
      </c>
      <c r="F588" s="1" t="s">
        <v>2020</v>
      </c>
      <c r="G588" s="1" t="s">
        <v>2020</v>
      </c>
      <c r="H588" s="1" t="s">
        <v>569</v>
      </c>
      <c r="I588" s="1" t="s">
        <v>2019</v>
      </c>
      <c r="J588" s="1" t="s">
        <v>2020</v>
      </c>
      <c r="K588" s="1" t="s">
        <v>2035</v>
      </c>
      <c r="L588" s="1" t="s">
        <v>2036</v>
      </c>
      <c r="M588" s="1" t="s">
        <v>2023</v>
      </c>
      <c r="N588" s="1" t="s">
        <v>1084</v>
      </c>
      <c r="O588">
        <v>50</v>
      </c>
      <c r="P588" s="1" t="s">
        <v>1649</v>
      </c>
      <c r="Q588" s="1" t="s">
        <v>2079</v>
      </c>
      <c r="R588" s="2"/>
      <c r="S588" s="1" t="s">
        <v>2063</v>
      </c>
      <c r="T588" s="1">
        <v>20</v>
      </c>
    </row>
    <row r="589" spans="1:20" x14ac:dyDescent="0.25">
      <c r="A589" s="1" t="s">
        <v>2080</v>
      </c>
      <c r="B589" s="1" t="s">
        <v>564</v>
      </c>
      <c r="C589" s="1" t="s">
        <v>565</v>
      </c>
      <c r="D589" s="1" t="s">
        <v>566</v>
      </c>
      <c r="E589" s="1" t="s">
        <v>2019</v>
      </c>
      <c r="F589" s="1" t="s">
        <v>2020</v>
      </c>
      <c r="G589" s="1" t="s">
        <v>2020</v>
      </c>
      <c r="H589" s="1" t="s">
        <v>569</v>
      </c>
      <c r="I589" s="1" t="s">
        <v>2019</v>
      </c>
      <c r="J589" s="1" t="s">
        <v>2020</v>
      </c>
      <c r="K589" s="1" t="s">
        <v>2035</v>
      </c>
      <c r="L589" s="1" t="s">
        <v>2036</v>
      </c>
      <c r="M589" s="1" t="s">
        <v>2023</v>
      </c>
      <c r="N589" s="1" t="s">
        <v>1084</v>
      </c>
      <c r="O589">
        <v>500</v>
      </c>
      <c r="P589" s="1" t="s">
        <v>1649</v>
      </c>
      <c r="Q589" s="1" t="s">
        <v>2081</v>
      </c>
      <c r="R589" s="2"/>
      <c r="S589" s="1" t="s">
        <v>2063</v>
      </c>
      <c r="T589" s="1">
        <v>20</v>
      </c>
    </row>
    <row r="590" spans="1:20" x14ac:dyDescent="0.25">
      <c r="A590" s="1" t="s">
        <v>2082</v>
      </c>
      <c r="B590" s="1" t="s">
        <v>564</v>
      </c>
      <c r="C590" s="1" t="s">
        <v>565</v>
      </c>
      <c r="D590" s="1" t="s">
        <v>566</v>
      </c>
      <c r="E590" s="1" t="s">
        <v>2019</v>
      </c>
      <c r="F590" s="1" t="s">
        <v>2020</v>
      </c>
      <c r="G590" s="1" t="s">
        <v>2020</v>
      </c>
      <c r="H590" s="1" t="s">
        <v>569</v>
      </c>
      <c r="I590" s="1" t="s">
        <v>2019</v>
      </c>
      <c r="J590" s="1" t="s">
        <v>2020</v>
      </c>
      <c r="K590" s="1" t="s">
        <v>2035</v>
      </c>
      <c r="L590" s="1" t="s">
        <v>2036</v>
      </c>
      <c r="M590" s="1" t="s">
        <v>2023</v>
      </c>
      <c r="N590" s="1" t="s">
        <v>1084</v>
      </c>
      <c r="O590">
        <v>75</v>
      </c>
      <c r="P590" s="1" t="s">
        <v>1649</v>
      </c>
      <c r="Q590" s="1" t="s">
        <v>2083</v>
      </c>
      <c r="R590" s="2"/>
      <c r="S590" s="1" t="s">
        <v>2063</v>
      </c>
      <c r="T590" s="1">
        <v>20</v>
      </c>
    </row>
    <row r="591" spans="1:20" x14ac:dyDescent="0.25">
      <c r="A591" s="1" t="s">
        <v>2084</v>
      </c>
      <c r="B591" s="1" t="s">
        <v>564</v>
      </c>
      <c r="C591" s="1" t="s">
        <v>565</v>
      </c>
      <c r="D591" s="1" t="s">
        <v>566</v>
      </c>
      <c r="E591" s="1" t="s">
        <v>2019</v>
      </c>
      <c r="F591" s="1" t="s">
        <v>2020</v>
      </c>
      <c r="G591" s="1" t="s">
        <v>2020</v>
      </c>
      <c r="H591" s="1" t="s">
        <v>569</v>
      </c>
      <c r="I591" s="1" t="s">
        <v>2019</v>
      </c>
      <c r="J591" s="1" t="s">
        <v>2020</v>
      </c>
      <c r="K591" s="1" t="s">
        <v>2085</v>
      </c>
      <c r="L591" s="1" t="s">
        <v>1375</v>
      </c>
      <c r="M591" s="1" t="s">
        <v>2037</v>
      </c>
      <c r="N591" s="1" t="s">
        <v>2038</v>
      </c>
      <c r="O591">
        <v>10</v>
      </c>
      <c r="P591" s="1" t="s">
        <v>1649</v>
      </c>
      <c r="Q591" s="1" t="s">
        <v>2086</v>
      </c>
      <c r="R591" s="2"/>
      <c r="S591" s="1" t="s">
        <v>2087</v>
      </c>
      <c r="T591" s="1">
        <v>20</v>
      </c>
    </row>
    <row r="592" spans="1:20" x14ac:dyDescent="0.25">
      <c r="A592" s="1" t="s">
        <v>2088</v>
      </c>
      <c r="B592" s="1" t="s">
        <v>564</v>
      </c>
      <c r="C592" s="1" t="s">
        <v>565</v>
      </c>
      <c r="D592" s="1" t="s">
        <v>566</v>
      </c>
      <c r="E592" s="1" t="s">
        <v>2019</v>
      </c>
      <c r="F592" s="1" t="s">
        <v>2020</v>
      </c>
      <c r="G592" s="1" t="s">
        <v>2020</v>
      </c>
      <c r="H592" s="1" t="s">
        <v>569</v>
      </c>
      <c r="I592" s="1" t="s">
        <v>2019</v>
      </c>
      <c r="J592" s="1" t="s">
        <v>2020</v>
      </c>
      <c r="K592" s="1" t="s">
        <v>2085</v>
      </c>
      <c r="L592" s="1" t="s">
        <v>1375</v>
      </c>
      <c r="M592" s="1" t="s">
        <v>2037</v>
      </c>
      <c r="N592" s="1" t="s">
        <v>2038</v>
      </c>
      <c r="O592">
        <v>100</v>
      </c>
      <c r="P592" s="1" t="s">
        <v>1649</v>
      </c>
      <c r="Q592" s="1" t="s">
        <v>2089</v>
      </c>
      <c r="R592" s="2"/>
      <c r="S592" s="1" t="s">
        <v>2087</v>
      </c>
      <c r="T592" s="1">
        <v>20</v>
      </c>
    </row>
    <row r="593" spans="1:20" x14ac:dyDescent="0.25">
      <c r="A593" s="1" t="s">
        <v>2090</v>
      </c>
      <c r="B593" s="1" t="s">
        <v>564</v>
      </c>
      <c r="C593" s="1" t="s">
        <v>565</v>
      </c>
      <c r="D593" s="1" t="s">
        <v>566</v>
      </c>
      <c r="E593" s="1" t="s">
        <v>2019</v>
      </c>
      <c r="F593" s="1" t="s">
        <v>2020</v>
      </c>
      <c r="G593" s="1" t="s">
        <v>2020</v>
      </c>
      <c r="H593" s="1" t="s">
        <v>569</v>
      </c>
      <c r="I593" s="1" t="s">
        <v>2019</v>
      </c>
      <c r="J593" s="1" t="s">
        <v>2020</v>
      </c>
      <c r="K593" s="1" t="s">
        <v>2085</v>
      </c>
      <c r="L593" s="1" t="s">
        <v>1375</v>
      </c>
      <c r="M593" s="1" t="s">
        <v>2037</v>
      </c>
      <c r="N593" s="1" t="s">
        <v>2038</v>
      </c>
      <c r="O593">
        <v>1000</v>
      </c>
      <c r="P593" s="1" t="s">
        <v>1649</v>
      </c>
      <c r="Q593" s="1" t="s">
        <v>2091</v>
      </c>
      <c r="R593" s="2"/>
      <c r="S593" s="1" t="s">
        <v>2087</v>
      </c>
      <c r="T593" s="1">
        <v>20</v>
      </c>
    </row>
    <row r="594" spans="1:20" x14ac:dyDescent="0.25">
      <c r="A594" s="1" t="s">
        <v>2092</v>
      </c>
      <c r="B594" s="1" t="s">
        <v>564</v>
      </c>
      <c r="C594" s="1" t="s">
        <v>565</v>
      </c>
      <c r="D594" s="1" t="s">
        <v>566</v>
      </c>
      <c r="E594" s="1" t="s">
        <v>2019</v>
      </c>
      <c r="F594" s="1" t="s">
        <v>2020</v>
      </c>
      <c r="G594" s="1" t="s">
        <v>2020</v>
      </c>
      <c r="H594" s="1" t="s">
        <v>569</v>
      </c>
      <c r="I594" s="1" t="s">
        <v>2019</v>
      </c>
      <c r="J594" s="1" t="s">
        <v>2020</v>
      </c>
      <c r="K594" s="1" t="s">
        <v>2085</v>
      </c>
      <c r="L594" s="1" t="s">
        <v>1375</v>
      </c>
      <c r="M594" s="1" t="s">
        <v>2037</v>
      </c>
      <c r="N594" s="1" t="s">
        <v>2038</v>
      </c>
      <c r="O594">
        <v>1250</v>
      </c>
      <c r="P594" s="1" t="s">
        <v>1649</v>
      </c>
      <c r="Q594" s="1" t="s">
        <v>2093</v>
      </c>
      <c r="R594" s="2"/>
      <c r="S594" s="1" t="s">
        <v>2087</v>
      </c>
      <c r="T594" s="1">
        <v>20</v>
      </c>
    </row>
    <row r="595" spans="1:20" x14ac:dyDescent="0.25">
      <c r="A595" s="1" t="s">
        <v>2094</v>
      </c>
      <c r="B595" s="1" t="s">
        <v>564</v>
      </c>
      <c r="C595" s="1" t="s">
        <v>565</v>
      </c>
      <c r="D595" s="1" t="s">
        <v>566</v>
      </c>
      <c r="E595" s="1" t="s">
        <v>2019</v>
      </c>
      <c r="F595" s="1" t="s">
        <v>2020</v>
      </c>
      <c r="G595" s="1" t="s">
        <v>2020</v>
      </c>
      <c r="H595" s="1" t="s">
        <v>569</v>
      </c>
      <c r="I595" s="1" t="s">
        <v>2019</v>
      </c>
      <c r="J595" s="1" t="s">
        <v>2020</v>
      </c>
      <c r="K595" s="1" t="s">
        <v>2085</v>
      </c>
      <c r="L595" s="1" t="s">
        <v>1375</v>
      </c>
      <c r="M595" s="1" t="s">
        <v>2037</v>
      </c>
      <c r="N595" s="1" t="s">
        <v>2038</v>
      </c>
      <c r="O595">
        <v>150</v>
      </c>
      <c r="P595" s="1" t="s">
        <v>1649</v>
      </c>
      <c r="Q595" s="1" t="s">
        <v>2095</v>
      </c>
      <c r="R595" s="2"/>
      <c r="S595" s="1" t="s">
        <v>2087</v>
      </c>
      <c r="T595" s="1">
        <v>20</v>
      </c>
    </row>
    <row r="596" spans="1:20" x14ac:dyDescent="0.25">
      <c r="A596" s="1" t="s">
        <v>2096</v>
      </c>
      <c r="B596" s="1" t="s">
        <v>564</v>
      </c>
      <c r="C596" s="1" t="s">
        <v>565</v>
      </c>
      <c r="D596" s="1" t="s">
        <v>566</v>
      </c>
      <c r="E596" s="1" t="s">
        <v>2019</v>
      </c>
      <c r="F596" s="1" t="s">
        <v>2020</v>
      </c>
      <c r="G596" s="1" t="s">
        <v>2020</v>
      </c>
      <c r="H596" s="1" t="s">
        <v>569</v>
      </c>
      <c r="I596" s="1" t="s">
        <v>2019</v>
      </c>
      <c r="J596" s="1" t="s">
        <v>2020</v>
      </c>
      <c r="K596" s="1" t="s">
        <v>2085</v>
      </c>
      <c r="L596" s="1" t="s">
        <v>1375</v>
      </c>
      <c r="M596" s="1" t="s">
        <v>2037</v>
      </c>
      <c r="N596" s="1" t="s">
        <v>2038</v>
      </c>
      <c r="O596">
        <v>1500</v>
      </c>
      <c r="P596" s="1" t="s">
        <v>1649</v>
      </c>
      <c r="Q596" s="1" t="s">
        <v>2097</v>
      </c>
      <c r="R596" s="2"/>
      <c r="S596" s="1" t="s">
        <v>2087</v>
      </c>
      <c r="T596" s="1">
        <v>20</v>
      </c>
    </row>
    <row r="597" spans="1:20" x14ac:dyDescent="0.25">
      <c r="A597" s="1" t="s">
        <v>2098</v>
      </c>
      <c r="B597" s="1" t="s">
        <v>564</v>
      </c>
      <c r="C597" s="1" t="s">
        <v>565</v>
      </c>
      <c r="D597" s="1" t="s">
        <v>566</v>
      </c>
      <c r="E597" s="1" t="s">
        <v>2019</v>
      </c>
      <c r="F597" s="1" t="s">
        <v>2020</v>
      </c>
      <c r="G597" s="1" t="s">
        <v>2020</v>
      </c>
      <c r="H597" s="1" t="s">
        <v>569</v>
      </c>
      <c r="I597" s="1" t="s">
        <v>2019</v>
      </c>
      <c r="J597" s="1" t="s">
        <v>2020</v>
      </c>
      <c r="K597" s="1" t="s">
        <v>2085</v>
      </c>
      <c r="L597" s="1" t="s">
        <v>1375</v>
      </c>
      <c r="M597" s="1" t="s">
        <v>2037</v>
      </c>
      <c r="N597" s="1" t="s">
        <v>2038</v>
      </c>
      <c r="O597">
        <v>200</v>
      </c>
      <c r="P597" s="1" t="s">
        <v>1649</v>
      </c>
      <c r="Q597" s="1" t="s">
        <v>2099</v>
      </c>
      <c r="R597" s="2"/>
      <c r="S597" s="1" t="s">
        <v>2087</v>
      </c>
      <c r="T597" s="1">
        <v>20</v>
      </c>
    </row>
    <row r="598" spans="1:20" x14ac:dyDescent="0.25">
      <c r="A598" s="1" t="s">
        <v>2100</v>
      </c>
      <c r="B598" s="1" t="s">
        <v>564</v>
      </c>
      <c r="C598" s="1" t="s">
        <v>565</v>
      </c>
      <c r="D598" s="1" t="s">
        <v>566</v>
      </c>
      <c r="E598" s="1" t="s">
        <v>2019</v>
      </c>
      <c r="F598" s="1" t="s">
        <v>2020</v>
      </c>
      <c r="G598" s="1" t="s">
        <v>2020</v>
      </c>
      <c r="H598" s="1" t="s">
        <v>569</v>
      </c>
      <c r="I598" s="1" t="s">
        <v>2019</v>
      </c>
      <c r="J598" s="1" t="s">
        <v>2020</v>
      </c>
      <c r="K598" s="1" t="s">
        <v>2085</v>
      </c>
      <c r="L598" s="1" t="s">
        <v>1375</v>
      </c>
      <c r="M598" s="1" t="s">
        <v>2037</v>
      </c>
      <c r="N598" s="1" t="s">
        <v>2038</v>
      </c>
      <c r="O598">
        <v>25</v>
      </c>
      <c r="P598" s="1" t="s">
        <v>1649</v>
      </c>
      <c r="Q598" s="1" t="s">
        <v>2101</v>
      </c>
      <c r="R598" s="2"/>
      <c r="S598" s="1" t="s">
        <v>2087</v>
      </c>
      <c r="T598" s="1">
        <v>20</v>
      </c>
    </row>
    <row r="599" spans="1:20" x14ac:dyDescent="0.25">
      <c r="A599" s="1" t="s">
        <v>2102</v>
      </c>
      <c r="B599" s="1" t="s">
        <v>564</v>
      </c>
      <c r="C599" s="1" t="s">
        <v>565</v>
      </c>
      <c r="D599" s="1" t="s">
        <v>566</v>
      </c>
      <c r="E599" s="1" t="s">
        <v>2019</v>
      </c>
      <c r="F599" s="1" t="s">
        <v>2020</v>
      </c>
      <c r="G599" s="1" t="s">
        <v>2020</v>
      </c>
      <c r="H599" s="1" t="s">
        <v>569</v>
      </c>
      <c r="I599" s="1" t="s">
        <v>2019</v>
      </c>
      <c r="J599" s="1" t="s">
        <v>2020</v>
      </c>
      <c r="K599" s="1" t="s">
        <v>2085</v>
      </c>
      <c r="L599" s="1" t="s">
        <v>1375</v>
      </c>
      <c r="M599" s="1" t="s">
        <v>2037</v>
      </c>
      <c r="N599" s="1" t="s">
        <v>2038</v>
      </c>
      <c r="O599">
        <v>250</v>
      </c>
      <c r="P599" s="1" t="s">
        <v>1649</v>
      </c>
      <c r="Q599" s="1" t="s">
        <v>2103</v>
      </c>
      <c r="R599" s="2"/>
      <c r="S599" s="1" t="s">
        <v>2087</v>
      </c>
      <c r="T599" s="1">
        <v>20</v>
      </c>
    </row>
    <row r="600" spans="1:20" x14ac:dyDescent="0.25">
      <c r="A600" s="1" t="s">
        <v>2104</v>
      </c>
      <c r="B600" s="1" t="s">
        <v>564</v>
      </c>
      <c r="C600" s="1" t="s">
        <v>565</v>
      </c>
      <c r="D600" s="1" t="s">
        <v>566</v>
      </c>
      <c r="E600" s="1" t="s">
        <v>2019</v>
      </c>
      <c r="F600" s="1" t="s">
        <v>2020</v>
      </c>
      <c r="G600" s="1" t="s">
        <v>2020</v>
      </c>
      <c r="H600" s="1" t="s">
        <v>569</v>
      </c>
      <c r="I600" s="1" t="s">
        <v>2019</v>
      </c>
      <c r="J600" s="1" t="s">
        <v>2020</v>
      </c>
      <c r="K600" s="1" t="s">
        <v>2085</v>
      </c>
      <c r="L600" s="1" t="s">
        <v>1375</v>
      </c>
      <c r="M600" s="1" t="s">
        <v>2037</v>
      </c>
      <c r="N600" s="1" t="s">
        <v>2038</v>
      </c>
      <c r="O600">
        <v>300</v>
      </c>
      <c r="P600" s="1" t="s">
        <v>1649</v>
      </c>
      <c r="Q600" s="1" t="s">
        <v>2105</v>
      </c>
      <c r="R600" s="2"/>
      <c r="S600" s="1" t="s">
        <v>2087</v>
      </c>
      <c r="T600" s="1">
        <v>20</v>
      </c>
    </row>
    <row r="601" spans="1:20" x14ac:dyDescent="0.25">
      <c r="A601" s="1" t="s">
        <v>2106</v>
      </c>
      <c r="B601" s="1" t="s">
        <v>564</v>
      </c>
      <c r="C601" s="1" t="s">
        <v>565</v>
      </c>
      <c r="D601" s="1" t="s">
        <v>566</v>
      </c>
      <c r="E601" s="1" t="s">
        <v>2019</v>
      </c>
      <c r="F601" s="1" t="s">
        <v>2020</v>
      </c>
      <c r="G601" s="1" t="s">
        <v>2020</v>
      </c>
      <c r="H601" s="1" t="s">
        <v>569</v>
      </c>
      <c r="I601" s="1" t="s">
        <v>2019</v>
      </c>
      <c r="J601" s="1" t="s">
        <v>2020</v>
      </c>
      <c r="K601" s="1" t="s">
        <v>2085</v>
      </c>
      <c r="L601" s="1" t="s">
        <v>1375</v>
      </c>
      <c r="M601" s="1" t="s">
        <v>2037</v>
      </c>
      <c r="N601" s="1" t="s">
        <v>2038</v>
      </c>
      <c r="O601">
        <v>350</v>
      </c>
      <c r="P601" s="1" t="s">
        <v>1649</v>
      </c>
      <c r="Q601" s="1" t="s">
        <v>2107</v>
      </c>
      <c r="R601" s="2"/>
      <c r="S601" s="1" t="s">
        <v>2087</v>
      </c>
      <c r="T601" s="1">
        <v>20</v>
      </c>
    </row>
    <row r="602" spans="1:20" x14ac:dyDescent="0.25">
      <c r="A602" s="1" t="s">
        <v>2108</v>
      </c>
      <c r="B602" s="1" t="s">
        <v>564</v>
      </c>
      <c r="C602" s="1" t="s">
        <v>565</v>
      </c>
      <c r="D602" s="1" t="s">
        <v>566</v>
      </c>
      <c r="E602" s="1" t="s">
        <v>2019</v>
      </c>
      <c r="F602" s="1" t="s">
        <v>2020</v>
      </c>
      <c r="G602" s="1" t="s">
        <v>2020</v>
      </c>
      <c r="H602" s="1" t="s">
        <v>569</v>
      </c>
      <c r="I602" s="1" t="s">
        <v>2019</v>
      </c>
      <c r="J602" s="1" t="s">
        <v>2020</v>
      </c>
      <c r="K602" s="1" t="s">
        <v>2085</v>
      </c>
      <c r="L602" s="1" t="s">
        <v>1375</v>
      </c>
      <c r="M602" s="1" t="s">
        <v>2037</v>
      </c>
      <c r="N602" s="1" t="s">
        <v>2038</v>
      </c>
      <c r="O602">
        <v>400</v>
      </c>
      <c r="P602" s="1" t="s">
        <v>1649</v>
      </c>
      <c r="Q602" s="1" t="s">
        <v>2109</v>
      </c>
      <c r="R602" s="2"/>
      <c r="S602" s="1" t="s">
        <v>2087</v>
      </c>
      <c r="T602" s="1">
        <v>20</v>
      </c>
    </row>
    <row r="603" spans="1:20" x14ac:dyDescent="0.25">
      <c r="A603" s="1" t="s">
        <v>2110</v>
      </c>
      <c r="B603" s="1" t="s">
        <v>564</v>
      </c>
      <c r="C603" s="1" t="s">
        <v>565</v>
      </c>
      <c r="D603" s="1" t="s">
        <v>566</v>
      </c>
      <c r="E603" s="1" t="s">
        <v>2019</v>
      </c>
      <c r="F603" s="1" t="s">
        <v>2020</v>
      </c>
      <c r="G603" s="1" t="s">
        <v>2020</v>
      </c>
      <c r="H603" s="1" t="s">
        <v>569</v>
      </c>
      <c r="I603" s="1" t="s">
        <v>2019</v>
      </c>
      <c r="J603" s="1" t="s">
        <v>2020</v>
      </c>
      <c r="K603" s="1" t="s">
        <v>2085</v>
      </c>
      <c r="L603" s="1" t="s">
        <v>1375</v>
      </c>
      <c r="M603" s="1" t="s">
        <v>2037</v>
      </c>
      <c r="N603" s="1" t="s">
        <v>2038</v>
      </c>
      <c r="O603">
        <v>50</v>
      </c>
      <c r="P603" s="1" t="s">
        <v>1649</v>
      </c>
      <c r="Q603" s="1" t="s">
        <v>2111</v>
      </c>
      <c r="R603" s="2"/>
      <c r="S603" s="1" t="s">
        <v>2087</v>
      </c>
      <c r="T603" s="1">
        <v>20</v>
      </c>
    </row>
    <row r="604" spans="1:20" x14ac:dyDescent="0.25">
      <c r="A604" s="1" t="s">
        <v>2112</v>
      </c>
      <c r="B604" s="1" t="s">
        <v>564</v>
      </c>
      <c r="C604" s="1" t="s">
        <v>565</v>
      </c>
      <c r="D604" s="1" t="s">
        <v>566</v>
      </c>
      <c r="E604" s="1" t="s">
        <v>2019</v>
      </c>
      <c r="F604" s="1" t="s">
        <v>2020</v>
      </c>
      <c r="G604" s="1" t="s">
        <v>2020</v>
      </c>
      <c r="H604" s="1" t="s">
        <v>569</v>
      </c>
      <c r="I604" s="1" t="s">
        <v>2019</v>
      </c>
      <c r="J604" s="1" t="s">
        <v>2020</v>
      </c>
      <c r="K604" s="1" t="s">
        <v>2085</v>
      </c>
      <c r="L604" s="1" t="s">
        <v>1375</v>
      </c>
      <c r="M604" s="1" t="s">
        <v>2037</v>
      </c>
      <c r="N604" s="1" t="s">
        <v>2038</v>
      </c>
      <c r="O604">
        <v>500</v>
      </c>
      <c r="P604" s="1" t="s">
        <v>1649</v>
      </c>
      <c r="Q604" s="1" t="s">
        <v>2113</v>
      </c>
      <c r="R604" s="2"/>
      <c r="S604" s="1" t="s">
        <v>2087</v>
      </c>
      <c r="T604" s="1">
        <v>20</v>
      </c>
    </row>
    <row r="605" spans="1:20" x14ac:dyDescent="0.25">
      <c r="A605" s="1" t="s">
        <v>2114</v>
      </c>
      <c r="B605" s="1" t="s">
        <v>564</v>
      </c>
      <c r="C605" s="1" t="s">
        <v>565</v>
      </c>
      <c r="D605" s="1" t="s">
        <v>566</v>
      </c>
      <c r="E605" s="1" t="s">
        <v>2019</v>
      </c>
      <c r="F605" s="1" t="s">
        <v>2020</v>
      </c>
      <c r="G605" s="1" t="s">
        <v>2020</v>
      </c>
      <c r="H605" s="1" t="s">
        <v>569</v>
      </c>
      <c r="I605" s="1" t="s">
        <v>2019</v>
      </c>
      <c r="J605" s="1" t="s">
        <v>2020</v>
      </c>
      <c r="K605" s="1" t="s">
        <v>2085</v>
      </c>
      <c r="L605" s="1" t="s">
        <v>1375</v>
      </c>
      <c r="M605" s="1" t="s">
        <v>2037</v>
      </c>
      <c r="N605" s="1" t="s">
        <v>2038</v>
      </c>
      <c r="O605">
        <v>600</v>
      </c>
      <c r="P605" s="1" t="s">
        <v>1649</v>
      </c>
      <c r="Q605" s="1" t="s">
        <v>2115</v>
      </c>
      <c r="R605" s="2"/>
      <c r="S605" s="1" t="s">
        <v>2087</v>
      </c>
      <c r="T605" s="1">
        <v>20</v>
      </c>
    </row>
    <row r="606" spans="1:20" x14ac:dyDescent="0.25">
      <c r="A606" s="1" t="s">
        <v>2116</v>
      </c>
      <c r="B606" s="1" t="s">
        <v>564</v>
      </c>
      <c r="C606" s="1" t="s">
        <v>565</v>
      </c>
      <c r="D606" s="1" t="s">
        <v>566</v>
      </c>
      <c r="E606" s="1" t="s">
        <v>2019</v>
      </c>
      <c r="F606" s="1" t="s">
        <v>2020</v>
      </c>
      <c r="G606" s="1" t="s">
        <v>2020</v>
      </c>
      <c r="H606" s="1" t="s">
        <v>569</v>
      </c>
      <c r="I606" s="1" t="s">
        <v>2019</v>
      </c>
      <c r="J606" s="1" t="s">
        <v>2020</v>
      </c>
      <c r="K606" s="1" t="s">
        <v>2085</v>
      </c>
      <c r="L606" s="1" t="s">
        <v>1375</v>
      </c>
      <c r="M606" s="1" t="s">
        <v>2037</v>
      </c>
      <c r="N606" s="1" t="s">
        <v>2038</v>
      </c>
      <c r="O606">
        <v>700</v>
      </c>
      <c r="P606" s="1" t="s">
        <v>1649</v>
      </c>
      <c r="Q606" s="1" t="s">
        <v>2117</v>
      </c>
      <c r="R606" s="2"/>
      <c r="S606" s="1" t="s">
        <v>2087</v>
      </c>
      <c r="T606" s="1">
        <v>20</v>
      </c>
    </row>
    <row r="607" spans="1:20" x14ac:dyDescent="0.25">
      <c r="A607" s="1" t="s">
        <v>2118</v>
      </c>
      <c r="B607" s="1" t="s">
        <v>564</v>
      </c>
      <c r="C607" s="1" t="s">
        <v>565</v>
      </c>
      <c r="D607" s="1" t="s">
        <v>566</v>
      </c>
      <c r="E607" s="1" t="s">
        <v>2019</v>
      </c>
      <c r="F607" s="1" t="s">
        <v>2020</v>
      </c>
      <c r="G607" s="1" t="s">
        <v>2020</v>
      </c>
      <c r="H607" s="1" t="s">
        <v>569</v>
      </c>
      <c r="I607" s="1" t="s">
        <v>2019</v>
      </c>
      <c r="J607" s="1" t="s">
        <v>2020</v>
      </c>
      <c r="K607" s="1" t="s">
        <v>2085</v>
      </c>
      <c r="L607" s="1" t="s">
        <v>1375</v>
      </c>
      <c r="M607" s="1" t="s">
        <v>2037</v>
      </c>
      <c r="N607" s="1" t="s">
        <v>2038</v>
      </c>
      <c r="O607">
        <v>75</v>
      </c>
      <c r="P607" s="1" t="s">
        <v>1649</v>
      </c>
      <c r="Q607" s="1" t="s">
        <v>2119</v>
      </c>
      <c r="R607" s="2"/>
      <c r="S607" s="1" t="s">
        <v>2087</v>
      </c>
      <c r="T607" s="1">
        <v>20</v>
      </c>
    </row>
    <row r="608" spans="1:20" x14ac:dyDescent="0.25">
      <c r="A608" s="1" t="s">
        <v>2120</v>
      </c>
      <c r="B608" s="1" t="s">
        <v>564</v>
      </c>
      <c r="C608" s="1" t="s">
        <v>565</v>
      </c>
      <c r="D608" s="1" t="s">
        <v>566</v>
      </c>
      <c r="E608" s="1" t="s">
        <v>2019</v>
      </c>
      <c r="F608" s="1" t="s">
        <v>2020</v>
      </c>
      <c r="G608" s="1" t="s">
        <v>2020</v>
      </c>
      <c r="H608" s="1" t="s">
        <v>569</v>
      </c>
      <c r="I608" s="1" t="s">
        <v>2019</v>
      </c>
      <c r="J608" s="1" t="s">
        <v>2020</v>
      </c>
      <c r="K608" s="1" t="s">
        <v>2085</v>
      </c>
      <c r="L608" s="1" t="s">
        <v>1375</v>
      </c>
      <c r="M608" s="1" t="s">
        <v>2037</v>
      </c>
      <c r="N608" s="1" t="s">
        <v>2038</v>
      </c>
      <c r="O608">
        <v>800</v>
      </c>
      <c r="P608" s="1" t="s">
        <v>1649</v>
      </c>
      <c r="Q608" s="1" t="s">
        <v>2121</v>
      </c>
      <c r="R608" s="2"/>
      <c r="S608" s="1" t="s">
        <v>2087</v>
      </c>
      <c r="T608" s="1">
        <v>20</v>
      </c>
    </row>
    <row r="609" spans="1:20" x14ac:dyDescent="0.25">
      <c r="A609" s="1" t="s">
        <v>2122</v>
      </c>
      <c r="B609" s="1" t="s">
        <v>564</v>
      </c>
      <c r="C609" s="1" t="s">
        <v>565</v>
      </c>
      <c r="D609" s="1" t="s">
        <v>566</v>
      </c>
      <c r="E609" s="1" t="s">
        <v>2019</v>
      </c>
      <c r="F609" s="1" t="s">
        <v>2020</v>
      </c>
      <c r="G609" s="1" t="s">
        <v>2020</v>
      </c>
      <c r="H609" s="1" t="s">
        <v>569</v>
      </c>
      <c r="I609" s="1" t="s">
        <v>2019</v>
      </c>
      <c r="J609" s="1" t="s">
        <v>2020</v>
      </c>
      <c r="K609" s="1" t="s">
        <v>2085</v>
      </c>
      <c r="L609" s="1" t="s">
        <v>1375</v>
      </c>
      <c r="M609" s="1" t="s">
        <v>2037</v>
      </c>
      <c r="N609" s="1" t="s">
        <v>2038</v>
      </c>
      <c r="O609">
        <v>900</v>
      </c>
      <c r="P609" s="1" t="s">
        <v>1649</v>
      </c>
      <c r="Q609" s="1" t="s">
        <v>2123</v>
      </c>
      <c r="R609" s="2"/>
      <c r="S609" s="1" t="s">
        <v>2087</v>
      </c>
      <c r="T609" s="1">
        <v>20</v>
      </c>
    </row>
    <row r="610" spans="1:20" x14ac:dyDescent="0.25">
      <c r="A610" s="1" t="s">
        <v>2124</v>
      </c>
      <c r="B610" s="1" t="s">
        <v>564</v>
      </c>
      <c r="C610" s="1" t="s">
        <v>565</v>
      </c>
      <c r="D610" s="1" t="s">
        <v>566</v>
      </c>
      <c r="E610" s="1" t="s">
        <v>2019</v>
      </c>
      <c r="F610" s="1" t="s">
        <v>2020</v>
      </c>
      <c r="G610" s="1" t="s">
        <v>2020</v>
      </c>
      <c r="H610" s="1" t="s">
        <v>569</v>
      </c>
      <c r="I610" s="1" t="s">
        <v>2019</v>
      </c>
      <c r="J610" s="1" t="s">
        <v>2020</v>
      </c>
      <c r="K610" s="1" t="s">
        <v>2085</v>
      </c>
      <c r="L610" s="1" t="s">
        <v>1375</v>
      </c>
      <c r="M610" s="1" t="s">
        <v>2125</v>
      </c>
      <c r="N610" s="1" t="s">
        <v>2126</v>
      </c>
      <c r="O610">
        <v>10</v>
      </c>
      <c r="P610" s="1" t="s">
        <v>1649</v>
      </c>
      <c r="Q610" s="1" t="s">
        <v>2127</v>
      </c>
      <c r="R610" s="2"/>
      <c r="S610" s="1" t="s">
        <v>2087</v>
      </c>
      <c r="T610" s="1">
        <v>20</v>
      </c>
    </row>
    <row r="611" spans="1:20" x14ac:dyDescent="0.25">
      <c r="A611" s="1" t="s">
        <v>2128</v>
      </c>
      <c r="B611" s="1" t="s">
        <v>564</v>
      </c>
      <c r="C611" s="1" t="s">
        <v>565</v>
      </c>
      <c r="D611" s="1" t="s">
        <v>566</v>
      </c>
      <c r="E611" s="1" t="s">
        <v>2019</v>
      </c>
      <c r="F611" s="1" t="s">
        <v>2020</v>
      </c>
      <c r="G611" s="1" t="s">
        <v>2020</v>
      </c>
      <c r="H611" s="1" t="s">
        <v>569</v>
      </c>
      <c r="I611" s="1" t="s">
        <v>2019</v>
      </c>
      <c r="J611" s="1" t="s">
        <v>2020</v>
      </c>
      <c r="K611" s="1" t="s">
        <v>2085</v>
      </c>
      <c r="L611" s="1" t="s">
        <v>1375</v>
      </c>
      <c r="M611" s="1" t="s">
        <v>2125</v>
      </c>
      <c r="N611" s="1" t="s">
        <v>2126</v>
      </c>
      <c r="O611">
        <v>100</v>
      </c>
      <c r="P611" s="1" t="s">
        <v>1649</v>
      </c>
      <c r="Q611" s="1" t="s">
        <v>2129</v>
      </c>
      <c r="R611" s="2"/>
      <c r="S611" s="1" t="s">
        <v>2087</v>
      </c>
      <c r="T611" s="1">
        <v>20</v>
      </c>
    </row>
    <row r="612" spans="1:20" x14ac:dyDescent="0.25">
      <c r="A612" s="1" t="s">
        <v>2130</v>
      </c>
      <c r="B612" s="1" t="s">
        <v>564</v>
      </c>
      <c r="C612" s="1" t="s">
        <v>565</v>
      </c>
      <c r="D612" s="1" t="s">
        <v>566</v>
      </c>
      <c r="E612" s="1" t="s">
        <v>2019</v>
      </c>
      <c r="F612" s="1" t="s">
        <v>2020</v>
      </c>
      <c r="G612" s="1" t="s">
        <v>2020</v>
      </c>
      <c r="H612" s="1" t="s">
        <v>569</v>
      </c>
      <c r="I612" s="1" t="s">
        <v>2019</v>
      </c>
      <c r="J612" s="1" t="s">
        <v>2020</v>
      </c>
      <c r="K612" s="1" t="s">
        <v>2085</v>
      </c>
      <c r="L612" s="1" t="s">
        <v>1375</v>
      </c>
      <c r="M612" s="1" t="s">
        <v>2125</v>
      </c>
      <c r="N612" s="1" t="s">
        <v>2126</v>
      </c>
      <c r="O612">
        <v>150</v>
      </c>
      <c r="P612" s="1" t="s">
        <v>1649</v>
      </c>
      <c r="Q612" s="1" t="s">
        <v>2131</v>
      </c>
      <c r="R612" s="2"/>
      <c r="S612" s="1" t="s">
        <v>2087</v>
      </c>
      <c r="T612" s="1">
        <v>20</v>
      </c>
    </row>
    <row r="613" spans="1:20" x14ac:dyDescent="0.25">
      <c r="A613" s="1" t="s">
        <v>2132</v>
      </c>
      <c r="B613" s="1" t="s">
        <v>564</v>
      </c>
      <c r="C613" s="1" t="s">
        <v>565</v>
      </c>
      <c r="D613" s="1" t="s">
        <v>566</v>
      </c>
      <c r="E613" s="1" t="s">
        <v>2019</v>
      </c>
      <c r="F613" s="1" t="s">
        <v>2020</v>
      </c>
      <c r="G613" s="1" t="s">
        <v>2020</v>
      </c>
      <c r="H613" s="1" t="s">
        <v>569</v>
      </c>
      <c r="I613" s="1" t="s">
        <v>2019</v>
      </c>
      <c r="J613" s="1" t="s">
        <v>2020</v>
      </c>
      <c r="K613" s="1" t="s">
        <v>2085</v>
      </c>
      <c r="L613" s="1" t="s">
        <v>1375</v>
      </c>
      <c r="M613" s="1" t="s">
        <v>2125</v>
      </c>
      <c r="N613" s="1" t="s">
        <v>2126</v>
      </c>
      <c r="O613">
        <v>200</v>
      </c>
      <c r="P613" s="1" t="s">
        <v>1649</v>
      </c>
      <c r="Q613" s="1" t="s">
        <v>2133</v>
      </c>
      <c r="R613" s="2"/>
      <c r="S613" s="1" t="s">
        <v>2087</v>
      </c>
      <c r="T613" s="1">
        <v>20</v>
      </c>
    </row>
    <row r="614" spans="1:20" x14ac:dyDescent="0.25">
      <c r="A614" s="1" t="s">
        <v>2134</v>
      </c>
      <c r="B614" s="1" t="s">
        <v>564</v>
      </c>
      <c r="C614" s="1" t="s">
        <v>565</v>
      </c>
      <c r="D614" s="1" t="s">
        <v>566</v>
      </c>
      <c r="E614" s="1" t="s">
        <v>2019</v>
      </c>
      <c r="F614" s="1" t="s">
        <v>2020</v>
      </c>
      <c r="G614" s="1" t="s">
        <v>2020</v>
      </c>
      <c r="H614" s="1" t="s">
        <v>569</v>
      </c>
      <c r="I614" s="1" t="s">
        <v>2019</v>
      </c>
      <c r="J614" s="1" t="s">
        <v>2020</v>
      </c>
      <c r="K614" s="1" t="s">
        <v>2085</v>
      </c>
      <c r="L614" s="1" t="s">
        <v>1375</v>
      </c>
      <c r="M614" s="1" t="s">
        <v>2125</v>
      </c>
      <c r="N614" s="1" t="s">
        <v>2126</v>
      </c>
      <c r="O614">
        <v>25</v>
      </c>
      <c r="P614" s="1" t="s">
        <v>1649</v>
      </c>
      <c r="Q614" s="1" t="s">
        <v>2135</v>
      </c>
      <c r="R614" s="2"/>
      <c r="S614" s="1" t="s">
        <v>2087</v>
      </c>
      <c r="T614" s="1">
        <v>20</v>
      </c>
    </row>
    <row r="615" spans="1:20" x14ac:dyDescent="0.25">
      <c r="A615" s="1" t="s">
        <v>2136</v>
      </c>
      <c r="B615" s="1" t="s">
        <v>564</v>
      </c>
      <c r="C615" s="1" t="s">
        <v>565</v>
      </c>
      <c r="D615" s="1" t="s">
        <v>566</v>
      </c>
      <c r="E615" s="1" t="s">
        <v>2019</v>
      </c>
      <c r="F615" s="1" t="s">
        <v>2020</v>
      </c>
      <c r="G615" s="1" t="s">
        <v>2020</v>
      </c>
      <c r="H615" s="1" t="s">
        <v>569</v>
      </c>
      <c r="I615" s="1" t="s">
        <v>2019</v>
      </c>
      <c r="J615" s="1" t="s">
        <v>2020</v>
      </c>
      <c r="K615" s="1" t="s">
        <v>2085</v>
      </c>
      <c r="L615" s="1" t="s">
        <v>1375</v>
      </c>
      <c r="M615" s="1" t="s">
        <v>2125</v>
      </c>
      <c r="N615" s="1" t="s">
        <v>2126</v>
      </c>
      <c r="O615">
        <v>300</v>
      </c>
      <c r="P615" s="1" t="s">
        <v>1649</v>
      </c>
      <c r="Q615" s="1" t="s">
        <v>2137</v>
      </c>
      <c r="R615" s="2"/>
      <c r="S615" s="1" t="s">
        <v>2087</v>
      </c>
      <c r="T615" s="1">
        <v>20</v>
      </c>
    </row>
    <row r="616" spans="1:20" x14ac:dyDescent="0.25">
      <c r="A616" s="1" t="s">
        <v>2138</v>
      </c>
      <c r="B616" s="1" t="s">
        <v>564</v>
      </c>
      <c r="C616" s="1" t="s">
        <v>565</v>
      </c>
      <c r="D616" s="1" t="s">
        <v>566</v>
      </c>
      <c r="E616" s="1" t="s">
        <v>2019</v>
      </c>
      <c r="F616" s="1" t="s">
        <v>2020</v>
      </c>
      <c r="G616" s="1" t="s">
        <v>2020</v>
      </c>
      <c r="H616" s="1" t="s">
        <v>569</v>
      </c>
      <c r="I616" s="1" t="s">
        <v>2019</v>
      </c>
      <c r="J616" s="1" t="s">
        <v>2020</v>
      </c>
      <c r="K616" s="1" t="s">
        <v>2085</v>
      </c>
      <c r="L616" s="1" t="s">
        <v>1375</v>
      </c>
      <c r="M616" s="1" t="s">
        <v>2125</v>
      </c>
      <c r="N616" s="1" t="s">
        <v>2126</v>
      </c>
      <c r="O616">
        <v>400</v>
      </c>
      <c r="P616" s="1" t="s">
        <v>1649</v>
      </c>
      <c r="Q616" s="1" t="s">
        <v>2139</v>
      </c>
      <c r="R616" s="2"/>
      <c r="S616" s="1" t="s">
        <v>2087</v>
      </c>
      <c r="T616" s="1">
        <v>20</v>
      </c>
    </row>
    <row r="617" spans="1:20" x14ac:dyDescent="0.25">
      <c r="A617" s="1" t="s">
        <v>2140</v>
      </c>
      <c r="B617" s="1" t="s">
        <v>564</v>
      </c>
      <c r="C617" s="1" t="s">
        <v>565</v>
      </c>
      <c r="D617" s="1" t="s">
        <v>566</v>
      </c>
      <c r="E617" s="1" t="s">
        <v>2019</v>
      </c>
      <c r="F617" s="1" t="s">
        <v>2020</v>
      </c>
      <c r="G617" s="1" t="s">
        <v>2020</v>
      </c>
      <c r="H617" s="1" t="s">
        <v>569</v>
      </c>
      <c r="I617" s="1" t="s">
        <v>2019</v>
      </c>
      <c r="J617" s="1" t="s">
        <v>2020</v>
      </c>
      <c r="K617" s="1" t="s">
        <v>2085</v>
      </c>
      <c r="L617" s="1" t="s">
        <v>1375</v>
      </c>
      <c r="M617" s="1" t="s">
        <v>2125</v>
      </c>
      <c r="N617" s="1" t="s">
        <v>2126</v>
      </c>
      <c r="O617">
        <v>50</v>
      </c>
      <c r="P617" s="1" t="s">
        <v>1649</v>
      </c>
      <c r="Q617" s="1" t="s">
        <v>2141</v>
      </c>
      <c r="R617" s="2"/>
      <c r="S617" s="1" t="s">
        <v>2087</v>
      </c>
      <c r="T617" s="1">
        <v>20</v>
      </c>
    </row>
    <row r="618" spans="1:20" x14ac:dyDescent="0.25">
      <c r="A618" s="1" t="s">
        <v>2142</v>
      </c>
      <c r="B618" s="1" t="s">
        <v>564</v>
      </c>
      <c r="C618" s="1" t="s">
        <v>565</v>
      </c>
      <c r="D618" s="1" t="s">
        <v>566</v>
      </c>
      <c r="E618" s="1" t="s">
        <v>2019</v>
      </c>
      <c r="F618" s="1" t="s">
        <v>2020</v>
      </c>
      <c r="G618" s="1" t="s">
        <v>2020</v>
      </c>
      <c r="H618" s="1" t="s">
        <v>569</v>
      </c>
      <c r="I618" s="1" t="s">
        <v>2019</v>
      </c>
      <c r="J618" s="1" t="s">
        <v>2020</v>
      </c>
      <c r="K618" s="1" t="s">
        <v>2085</v>
      </c>
      <c r="L618" s="1" t="s">
        <v>1375</v>
      </c>
      <c r="M618" s="1" t="s">
        <v>2125</v>
      </c>
      <c r="N618" s="1" t="s">
        <v>2126</v>
      </c>
      <c r="O618">
        <v>500</v>
      </c>
      <c r="P618" s="1" t="s">
        <v>1649</v>
      </c>
      <c r="Q618" s="1" t="s">
        <v>2143</v>
      </c>
      <c r="R618" s="2"/>
      <c r="S618" s="1" t="s">
        <v>2087</v>
      </c>
      <c r="T618" s="1">
        <v>20</v>
      </c>
    </row>
    <row r="619" spans="1:20" x14ac:dyDescent="0.25">
      <c r="A619" s="1" t="s">
        <v>2144</v>
      </c>
      <c r="B619" s="1" t="s">
        <v>564</v>
      </c>
      <c r="C619" s="1" t="s">
        <v>565</v>
      </c>
      <c r="D619" s="1" t="s">
        <v>566</v>
      </c>
      <c r="E619" s="1" t="s">
        <v>2019</v>
      </c>
      <c r="F619" s="1" t="s">
        <v>2020</v>
      </c>
      <c r="G619" s="1" t="s">
        <v>2020</v>
      </c>
      <c r="H619" s="1" t="s">
        <v>569</v>
      </c>
      <c r="I619" s="1" t="s">
        <v>2019</v>
      </c>
      <c r="J619" s="1" t="s">
        <v>2020</v>
      </c>
      <c r="K619" s="1" t="s">
        <v>2085</v>
      </c>
      <c r="L619" s="1" t="s">
        <v>1375</v>
      </c>
      <c r="M619" s="1" t="s">
        <v>2125</v>
      </c>
      <c r="N619" s="1" t="s">
        <v>2126</v>
      </c>
      <c r="O619">
        <v>75</v>
      </c>
      <c r="P619" s="1" t="s">
        <v>1649</v>
      </c>
      <c r="Q619" s="1" t="s">
        <v>2145</v>
      </c>
      <c r="R619" s="2"/>
      <c r="S619" s="1" t="s">
        <v>2087</v>
      </c>
      <c r="T619" s="1">
        <v>20</v>
      </c>
    </row>
    <row r="620" spans="1:20" x14ac:dyDescent="0.25">
      <c r="A620" s="1" t="s">
        <v>2146</v>
      </c>
      <c r="B620" s="1" t="s">
        <v>564</v>
      </c>
      <c r="C620" s="1" t="s">
        <v>1349</v>
      </c>
      <c r="D620" s="1" t="s">
        <v>873</v>
      </c>
      <c r="E620" s="1" t="s">
        <v>2147</v>
      </c>
      <c r="F620" s="1" t="s">
        <v>2148</v>
      </c>
      <c r="G620" s="1"/>
      <c r="H620" s="1" t="s">
        <v>569</v>
      </c>
      <c r="I620" s="1" t="s">
        <v>2147</v>
      </c>
      <c r="J620" s="1" t="s">
        <v>2148</v>
      </c>
      <c r="K620" s="1" t="s">
        <v>2149</v>
      </c>
      <c r="L620" s="1" t="s">
        <v>2150</v>
      </c>
      <c r="M620" s="1" t="s">
        <v>560</v>
      </c>
      <c r="N620" s="1"/>
      <c r="O620">
        <v>5</v>
      </c>
      <c r="P620" s="1" t="s">
        <v>1046</v>
      </c>
      <c r="Q620" s="1" t="s">
        <v>2151</v>
      </c>
      <c r="R620" s="2"/>
      <c r="S620" s="1"/>
      <c r="T620" s="1">
        <v>20</v>
      </c>
    </row>
    <row r="621" spans="1:20" x14ac:dyDescent="0.25">
      <c r="A621" s="1" t="s">
        <v>2152</v>
      </c>
      <c r="B621" s="1" t="s">
        <v>564</v>
      </c>
      <c r="C621" s="1" t="s">
        <v>1349</v>
      </c>
      <c r="D621" s="1" t="s">
        <v>873</v>
      </c>
      <c r="E621" s="1" t="s">
        <v>2147</v>
      </c>
      <c r="F621" s="1" t="s">
        <v>2148</v>
      </c>
      <c r="G621" s="1"/>
      <c r="H621" s="1" t="s">
        <v>569</v>
      </c>
      <c r="I621" s="1" t="s">
        <v>2147</v>
      </c>
      <c r="J621" s="1" t="s">
        <v>2148</v>
      </c>
      <c r="K621" s="1" t="s">
        <v>2153</v>
      </c>
      <c r="L621" s="1" t="s">
        <v>2153</v>
      </c>
      <c r="M621" s="1" t="s">
        <v>560</v>
      </c>
      <c r="N621" s="1"/>
      <c r="O621">
        <v>5</v>
      </c>
      <c r="P621" s="1" t="s">
        <v>1046</v>
      </c>
      <c r="Q621" s="1" t="s">
        <v>2154</v>
      </c>
      <c r="R621" s="2"/>
      <c r="S621" s="1"/>
      <c r="T621" s="1">
        <v>20</v>
      </c>
    </row>
    <row r="622" spans="1:20" x14ac:dyDescent="0.25">
      <c r="A622" s="1" t="s">
        <v>2155</v>
      </c>
      <c r="B622" s="1" t="s">
        <v>552</v>
      </c>
      <c r="C622" s="1" t="s">
        <v>672</v>
      </c>
      <c r="D622" s="1" t="s">
        <v>673</v>
      </c>
      <c r="E622" s="1" t="s">
        <v>2156</v>
      </c>
      <c r="F622" s="1" t="s">
        <v>2157</v>
      </c>
      <c r="G622" s="1" t="s">
        <v>676</v>
      </c>
      <c r="H622" s="1" t="s">
        <v>557</v>
      </c>
      <c r="I622" s="1" t="s">
        <v>2158</v>
      </c>
      <c r="J622" s="1" t="s">
        <v>2159</v>
      </c>
      <c r="K622" s="1" t="s">
        <v>2156</v>
      </c>
      <c r="L622" s="1" t="s">
        <v>2157</v>
      </c>
      <c r="M622" s="1" t="s">
        <v>560</v>
      </c>
      <c r="N622" s="1"/>
      <c r="O622">
        <v>1000</v>
      </c>
      <c r="P622" s="1" t="s">
        <v>1046</v>
      </c>
      <c r="Q622" s="1" t="s">
        <v>2160</v>
      </c>
      <c r="R622" s="2"/>
      <c r="S622" s="1" t="s">
        <v>2161</v>
      </c>
      <c r="T622" s="1">
        <v>15</v>
      </c>
    </row>
    <row r="623" spans="1:20" x14ac:dyDescent="0.25">
      <c r="A623" s="1" t="s">
        <v>2162</v>
      </c>
      <c r="B623" s="1" t="s">
        <v>552</v>
      </c>
      <c r="C623" s="1" t="s">
        <v>672</v>
      </c>
      <c r="D623" s="1" t="s">
        <v>673</v>
      </c>
      <c r="E623" s="1" t="s">
        <v>2156</v>
      </c>
      <c r="F623" s="1" t="s">
        <v>2157</v>
      </c>
      <c r="G623" s="1" t="s">
        <v>676</v>
      </c>
      <c r="H623" s="1" t="s">
        <v>557</v>
      </c>
      <c r="I623" s="1" t="s">
        <v>2158</v>
      </c>
      <c r="J623" s="1" t="s">
        <v>2159</v>
      </c>
      <c r="K623" s="1" t="s">
        <v>2156</v>
      </c>
      <c r="L623" s="1" t="s">
        <v>2157</v>
      </c>
      <c r="M623" s="1" t="s">
        <v>560</v>
      </c>
      <c r="N623" s="1"/>
      <c r="O623">
        <v>350</v>
      </c>
      <c r="P623" s="1" t="s">
        <v>1046</v>
      </c>
      <c r="Q623" s="1" t="s">
        <v>2163</v>
      </c>
      <c r="R623" s="2"/>
      <c r="S623" s="1" t="s">
        <v>2161</v>
      </c>
      <c r="T623" s="1">
        <v>15</v>
      </c>
    </row>
    <row r="624" spans="1:20" x14ac:dyDescent="0.25">
      <c r="A624" s="1" t="s">
        <v>2164</v>
      </c>
      <c r="B624" s="1" t="s">
        <v>552</v>
      </c>
      <c r="C624" s="1" t="s">
        <v>672</v>
      </c>
      <c r="D624" s="1" t="s">
        <v>673</v>
      </c>
      <c r="E624" s="1" t="s">
        <v>2165</v>
      </c>
      <c r="F624" s="1" t="s">
        <v>2166</v>
      </c>
      <c r="G624" s="1" t="s">
        <v>676</v>
      </c>
      <c r="H624" s="1" t="s">
        <v>557</v>
      </c>
      <c r="I624" s="1" t="s">
        <v>2158</v>
      </c>
      <c r="J624" s="1" t="s">
        <v>645</v>
      </c>
      <c r="K624" s="1" t="s">
        <v>2167</v>
      </c>
      <c r="L624" s="1" t="s">
        <v>2168</v>
      </c>
      <c r="M624" s="1" t="s">
        <v>2169</v>
      </c>
      <c r="N624" s="1" t="s">
        <v>2170</v>
      </c>
      <c r="O624">
        <v>10</v>
      </c>
      <c r="P624" s="1" t="s">
        <v>646</v>
      </c>
      <c r="Q624" s="1" t="s">
        <v>2171</v>
      </c>
      <c r="R624" s="2"/>
      <c r="S624" s="1" t="s">
        <v>2172</v>
      </c>
      <c r="T624" s="1">
        <v>10</v>
      </c>
    </row>
    <row r="625" spans="1:20" x14ac:dyDescent="0.25">
      <c r="A625" s="1" t="s">
        <v>2173</v>
      </c>
      <c r="B625" s="1" t="s">
        <v>552</v>
      </c>
      <c r="C625" s="1" t="s">
        <v>672</v>
      </c>
      <c r="D625" s="1" t="s">
        <v>673</v>
      </c>
      <c r="E625" s="1" t="s">
        <v>2165</v>
      </c>
      <c r="F625" s="1" t="s">
        <v>2166</v>
      </c>
      <c r="G625" s="1" t="s">
        <v>676</v>
      </c>
      <c r="H625" s="1" t="s">
        <v>557</v>
      </c>
      <c r="I625" s="1" t="s">
        <v>2158</v>
      </c>
      <c r="J625" s="1" t="s">
        <v>645</v>
      </c>
      <c r="K625" s="1" t="s">
        <v>2167</v>
      </c>
      <c r="L625" s="1" t="s">
        <v>2168</v>
      </c>
      <c r="M625" s="1" t="s">
        <v>2169</v>
      </c>
      <c r="N625" s="1" t="s">
        <v>2170</v>
      </c>
      <c r="O625">
        <v>2</v>
      </c>
      <c r="P625" s="1" t="s">
        <v>646</v>
      </c>
      <c r="Q625" s="1" t="s">
        <v>2174</v>
      </c>
      <c r="R625" s="2"/>
      <c r="S625" s="1" t="s">
        <v>2172</v>
      </c>
      <c r="T625" s="1">
        <v>10</v>
      </c>
    </row>
    <row r="626" spans="1:20" x14ac:dyDescent="0.25">
      <c r="A626" s="1" t="s">
        <v>2175</v>
      </c>
      <c r="B626" s="1" t="s">
        <v>552</v>
      </c>
      <c r="C626" s="1" t="s">
        <v>672</v>
      </c>
      <c r="D626" s="1" t="s">
        <v>673</v>
      </c>
      <c r="E626" s="1" t="s">
        <v>2176</v>
      </c>
      <c r="F626" s="1" t="s">
        <v>2177</v>
      </c>
      <c r="G626" s="1" t="s">
        <v>676</v>
      </c>
      <c r="H626" s="1" t="s">
        <v>557</v>
      </c>
      <c r="I626" s="1" t="s">
        <v>2158</v>
      </c>
      <c r="J626" s="1" t="s">
        <v>2159</v>
      </c>
      <c r="K626" s="1" t="s">
        <v>2176</v>
      </c>
      <c r="L626" s="1" t="s">
        <v>2177</v>
      </c>
      <c r="M626" s="1" t="s">
        <v>560</v>
      </c>
      <c r="N626" s="1"/>
      <c r="O626">
        <v>10</v>
      </c>
      <c r="P626" s="1" t="s">
        <v>583</v>
      </c>
      <c r="Q626" s="1" t="s">
        <v>2178</v>
      </c>
      <c r="R626" s="2"/>
      <c r="S626" s="1" t="s">
        <v>2179</v>
      </c>
      <c r="T626" s="1">
        <v>15</v>
      </c>
    </row>
    <row r="627" spans="1:20" x14ac:dyDescent="0.25">
      <c r="A627" s="1" t="s">
        <v>2180</v>
      </c>
      <c r="B627" s="1" t="s">
        <v>552</v>
      </c>
      <c r="C627" s="1" t="s">
        <v>672</v>
      </c>
      <c r="D627" s="1" t="s">
        <v>673</v>
      </c>
      <c r="E627" s="1" t="s">
        <v>2181</v>
      </c>
      <c r="F627" s="1"/>
      <c r="G627" s="1" t="s">
        <v>676</v>
      </c>
      <c r="H627" s="1" t="s">
        <v>557</v>
      </c>
      <c r="I627" s="1" t="s">
        <v>2158</v>
      </c>
      <c r="J627" s="1" t="s">
        <v>2159</v>
      </c>
      <c r="K627" s="1" t="s">
        <v>2182</v>
      </c>
      <c r="L627" s="1" t="s">
        <v>2183</v>
      </c>
      <c r="M627" s="1" t="s">
        <v>560</v>
      </c>
      <c r="N627" s="1"/>
      <c r="O627">
        <v>100</v>
      </c>
      <c r="P627" s="1" t="s">
        <v>1046</v>
      </c>
      <c r="Q627" s="1" t="s">
        <v>2184</v>
      </c>
      <c r="R627" s="2"/>
      <c r="S627" s="1" t="s">
        <v>2185</v>
      </c>
      <c r="T627" s="1">
        <v>15</v>
      </c>
    </row>
    <row r="628" spans="1:20" x14ac:dyDescent="0.25">
      <c r="A628" s="1" t="s">
        <v>2186</v>
      </c>
      <c r="B628" s="1" t="s">
        <v>552</v>
      </c>
      <c r="C628" s="1" t="s">
        <v>672</v>
      </c>
      <c r="D628" s="1" t="s">
        <v>673</v>
      </c>
      <c r="E628" s="1" t="s">
        <v>2181</v>
      </c>
      <c r="F628" s="1"/>
      <c r="G628" s="1" t="s">
        <v>676</v>
      </c>
      <c r="H628" s="1" t="s">
        <v>557</v>
      </c>
      <c r="I628" s="1" t="s">
        <v>2158</v>
      </c>
      <c r="J628" s="1" t="s">
        <v>2159</v>
      </c>
      <c r="K628" s="1" t="s">
        <v>2182</v>
      </c>
      <c r="L628" s="1" t="s">
        <v>2183</v>
      </c>
      <c r="M628" s="1" t="s">
        <v>560</v>
      </c>
      <c r="N628" s="1"/>
      <c r="O628">
        <v>50</v>
      </c>
      <c r="P628" s="1" t="s">
        <v>1046</v>
      </c>
      <c r="Q628" s="1" t="s">
        <v>2187</v>
      </c>
      <c r="R628" s="2"/>
      <c r="S628" s="1" t="s">
        <v>2185</v>
      </c>
      <c r="T628" s="1">
        <v>15</v>
      </c>
    </row>
    <row r="629" spans="1:20" x14ac:dyDescent="0.25">
      <c r="A629" s="1" t="s">
        <v>2188</v>
      </c>
      <c r="B629" s="1" t="s">
        <v>552</v>
      </c>
      <c r="C629" s="1" t="s">
        <v>672</v>
      </c>
      <c r="D629" s="1" t="s">
        <v>673</v>
      </c>
      <c r="E629" s="1" t="s">
        <v>2189</v>
      </c>
      <c r="F629" s="1" t="s">
        <v>2190</v>
      </c>
      <c r="G629" s="1" t="s">
        <v>676</v>
      </c>
      <c r="H629" s="1" t="s">
        <v>557</v>
      </c>
      <c r="I629" s="1" t="s">
        <v>2158</v>
      </c>
      <c r="J629" s="1" t="s">
        <v>2191</v>
      </c>
      <c r="K629" s="1" t="s">
        <v>2169</v>
      </c>
      <c r="L629" s="1" t="s">
        <v>2183</v>
      </c>
      <c r="M629" s="1" t="s">
        <v>2192</v>
      </c>
      <c r="N629" s="1" t="s">
        <v>2193</v>
      </c>
      <c r="O629">
        <v>50</v>
      </c>
      <c r="P629" s="1" t="s">
        <v>583</v>
      </c>
      <c r="Q629" s="1" t="s">
        <v>2194</v>
      </c>
      <c r="R629" s="2"/>
      <c r="S629" s="1" t="s">
        <v>2195</v>
      </c>
      <c r="T629" s="1">
        <v>15</v>
      </c>
    </row>
    <row r="630" spans="1:20" x14ac:dyDescent="0.25">
      <c r="A630" s="1" t="s">
        <v>2196</v>
      </c>
      <c r="B630" s="1" t="s">
        <v>609</v>
      </c>
      <c r="C630" s="1" t="s">
        <v>1154</v>
      </c>
      <c r="D630" s="1" t="s">
        <v>1154</v>
      </c>
      <c r="E630" s="1" t="s">
        <v>2197</v>
      </c>
      <c r="F630" s="1" t="s">
        <v>2198</v>
      </c>
      <c r="G630" s="1" t="s">
        <v>2198</v>
      </c>
      <c r="H630" s="1" t="s">
        <v>569</v>
      </c>
      <c r="I630" s="1" t="s">
        <v>2197</v>
      </c>
      <c r="J630" s="1" t="s">
        <v>2198</v>
      </c>
      <c r="K630" s="1" t="s">
        <v>2199</v>
      </c>
      <c r="L630" s="1" t="s">
        <v>2200</v>
      </c>
      <c r="M630" s="1" t="s">
        <v>1176</v>
      </c>
      <c r="N630" s="1" t="s">
        <v>1177</v>
      </c>
      <c r="O630">
        <v>1000</v>
      </c>
      <c r="P630" s="1" t="s">
        <v>1109</v>
      </c>
      <c r="Q630" s="1" t="s">
        <v>2201</v>
      </c>
      <c r="R630" s="2"/>
      <c r="S630" s="1" t="s">
        <v>2202</v>
      </c>
      <c r="T630" s="1">
        <v>15</v>
      </c>
    </row>
    <row r="631" spans="1:20" x14ac:dyDescent="0.25">
      <c r="A631" s="1" t="s">
        <v>2203</v>
      </c>
      <c r="B631" s="1" t="s">
        <v>609</v>
      </c>
      <c r="C631" s="1" t="s">
        <v>1154</v>
      </c>
      <c r="D631" s="1" t="s">
        <v>1154</v>
      </c>
      <c r="E631" s="1" t="s">
        <v>2197</v>
      </c>
      <c r="F631" s="1" t="s">
        <v>2198</v>
      </c>
      <c r="G631" s="1" t="s">
        <v>2198</v>
      </c>
      <c r="H631" s="1" t="s">
        <v>569</v>
      </c>
      <c r="I631" s="1" t="s">
        <v>2197</v>
      </c>
      <c r="J631" s="1" t="s">
        <v>2198</v>
      </c>
      <c r="K631" s="1" t="s">
        <v>2199</v>
      </c>
      <c r="L631" s="1" t="s">
        <v>2200</v>
      </c>
      <c r="M631" s="1" t="s">
        <v>1176</v>
      </c>
      <c r="N631" s="1" t="s">
        <v>1177</v>
      </c>
      <c r="O631">
        <v>2000</v>
      </c>
      <c r="P631" s="1" t="s">
        <v>1109</v>
      </c>
      <c r="Q631" s="1" t="s">
        <v>2204</v>
      </c>
      <c r="R631" s="2"/>
      <c r="S631" s="1" t="s">
        <v>2202</v>
      </c>
      <c r="T631" s="1">
        <v>15</v>
      </c>
    </row>
    <row r="632" spans="1:20" x14ac:dyDescent="0.25">
      <c r="A632" s="1" t="s">
        <v>2205</v>
      </c>
      <c r="B632" s="1" t="s">
        <v>609</v>
      </c>
      <c r="C632" s="1" t="s">
        <v>1154</v>
      </c>
      <c r="D632" s="1" t="s">
        <v>1154</v>
      </c>
      <c r="E632" s="1" t="s">
        <v>2197</v>
      </c>
      <c r="F632" s="1" t="s">
        <v>2198</v>
      </c>
      <c r="G632" s="1" t="s">
        <v>2198</v>
      </c>
      <c r="H632" s="1" t="s">
        <v>569</v>
      </c>
      <c r="I632" s="1" t="s">
        <v>2197</v>
      </c>
      <c r="J632" s="1" t="s">
        <v>2198</v>
      </c>
      <c r="K632" s="1" t="s">
        <v>2199</v>
      </c>
      <c r="L632" s="1" t="s">
        <v>2200</v>
      </c>
      <c r="M632" s="1" t="s">
        <v>1176</v>
      </c>
      <c r="N632" s="1" t="s">
        <v>1177</v>
      </c>
      <c r="O632">
        <v>4000</v>
      </c>
      <c r="P632" s="1" t="s">
        <v>1109</v>
      </c>
      <c r="Q632" s="1" t="s">
        <v>2206</v>
      </c>
      <c r="R632" s="2"/>
      <c r="S632" s="1" t="s">
        <v>2202</v>
      </c>
      <c r="T632" s="1">
        <v>15</v>
      </c>
    </row>
    <row r="633" spans="1:20" x14ac:dyDescent="0.25">
      <c r="A633" s="1" t="s">
        <v>2207</v>
      </c>
      <c r="B633" s="1" t="s">
        <v>609</v>
      </c>
      <c r="C633" s="1" t="s">
        <v>1154</v>
      </c>
      <c r="D633" s="1" t="s">
        <v>1154</v>
      </c>
      <c r="E633" s="1" t="s">
        <v>2197</v>
      </c>
      <c r="F633" s="1" t="s">
        <v>2198</v>
      </c>
      <c r="G633" s="1" t="s">
        <v>2198</v>
      </c>
      <c r="H633" s="1" t="s">
        <v>569</v>
      </c>
      <c r="I633" s="1" t="s">
        <v>2197</v>
      </c>
      <c r="J633" s="1" t="s">
        <v>2198</v>
      </c>
      <c r="K633" s="1" t="s">
        <v>2199</v>
      </c>
      <c r="L633" s="1" t="s">
        <v>2200</v>
      </c>
      <c r="M633" s="1" t="s">
        <v>1176</v>
      </c>
      <c r="N633" s="1" t="s">
        <v>1177</v>
      </c>
      <c r="O633">
        <v>8000</v>
      </c>
      <c r="P633" s="1" t="s">
        <v>1109</v>
      </c>
      <c r="Q633" s="1" t="s">
        <v>2208</v>
      </c>
      <c r="R633" s="2"/>
      <c r="S633" s="1" t="s">
        <v>2202</v>
      </c>
      <c r="T633" s="1">
        <v>15</v>
      </c>
    </row>
    <row r="634" spans="1:20" x14ac:dyDescent="0.25">
      <c r="A634" s="1" t="s">
        <v>2209</v>
      </c>
      <c r="B634" s="1" t="s">
        <v>609</v>
      </c>
      <c r="C634" s="1" t="s">
        <v>1154</v>
      </c>
      <c r="D634" s="1" t="s">
        <v>1154</v>
      </c>
      <c r="E634" s="1" t="s">
        <v>2197</v>
      </c>
      <c r="F634" s="1" t="s">
        <v>2198</v>
      </c>
      <c r="G634" s="1" t="s">
        <v>2198</v>
      </c>
      <c r="H634" s="1" t="s">
        <v>569</v>
      </c>
      <c r="I634" s="1" t="s">
        <v>2197</v>
      </c>
      <c r="J634" s="1" t="s">
        <v>2198</v>
      </c>
      <c r="K634" s="1" t="s">
        <v>2210</v>
      </c>
      <c r="L634" s="1" t="s">
        <v>2211</v>
      </c>
      <c r="M634" s="1" t="s">
        <v>1176</v>
      </c>
      <c r="N634" s="1" t="s">
        <v>1177</v>
      </c>
      <c r="O634">
        <v>1000</v>
      </c>
      <c r="P634" s="1" t="s">
        <v>1109</v>
      </c>
      <c r="Q634" s="1" t="s">
        <v>2212</v>
      </c>
      <c r="R634" s="2"/>
      <c r="S634" s="1" t="s">
        <v>2202</v>
      </c>
      <c r="T634" s="1">
        <v>15</v>
      </c>
    </row>
    <row r="635" spans="1:20" x14ac:dyDescent="0.25">
      <c r="A635" s="1" t="s">
        <v>2213</v>
      </c>
      <c r="B635" s="1" t="s">
        <v>609</v>
      </c>
      <c r="C635" s="1" t="s">
        <v>1154</v>
      </c>
      <c r="D635" s="1" t="s">
        <v>1154</v>
      </c>
      <c r="E635" s="1" t="s">
        <v>2197</v>
      </c>
      <c r="F635" s="1" t="s">
        <v>2198</v>
      </c>
      <c r="G635" s="1" t="s">
        <v>2198</v>
      </c>
      <c r="H635" s="1" t="s">
        <v>569</v>
      </c>
      <c r="I635" s="1" t="s">
        <v>2197</v>
      </c>
      <c r="J635" s="1" t="s">
        <v>2198</v>
      </c>
      <c r="K635" s="1" t="s">
        <v>2210</v>
      </c>
      <c r="L635" s="1" t="s">
        <v>2211</v>
      </c>
      <c r="M635" s="1" t="s">
        <v>1176</v>
      </c>
      <c r="N635" s="1" t="s">
        <v>1177</v>
      </c>
      <c r="O635">
        <v>2000</v>
      </c>
      <c r="P635" s="1" t="s">
        <v>1109</v>
      </c>
      <c r="Q635" s="1" t="s">
        <v>2214</v>
      </c>
      <c r="R635" s="2"/>
      <c r="S635" s="1" t="s">
        <v>2202</v>
      </c>
      <c r="T635" s="1">
        <v>15</v>
      </c>
    </row>
    <row r="636" spans="1:20" x14ac:dyDescent="0.25">
      <c r="A636" s="1" t="s">
        <v>2215</v>
      </c>
      <c r="B636" s="1" t="s">
        <v>609</v>
      </c>
      <c r="C636" s="1" t="s">
        <v>1154</v>
      </c>
      <c r="D636" s="1" t="s">
        <v>1154</v>
      </c>
      <c r="E636" s="1" t="s">
        <v>2197</v>
      </c>
      <c r="F636" s="1" t="s">
        <v>2198</v>
      </c>
      <c r="G636" s="1" t="s">
        <v>2198</v>
      </c>
      <c r="H636" s="1" t="s">
        <v>569</v>
      </c>
      <c r="I636" s="1" t="s">
        <v>2197</v>
      </c>
      <c r="J636" s="1" t="s">
        <v>2198</v>
      </c>
      <c r="K636" s="1" t="s">
        <v>2210</v>
      </c>
      <c r="L636" s="1" t="s">
        <v>2211</v>
      </c>
      <c r="M636" s="1" t="s">
        <v>1176</v>
      </c>
      <c r="N636" s="1" t="s">
        <v>1177</v>
      </c>
      <c r="O636">
        <v>4000</v>
      </c>
      <c r="P636" s="1" t="s">
        <v>1109</v>
      </c>
      <c r="Q636" s="1" t="s">
        <v>2216</v>
      </c>
      <c r="R636" s="2"/>
      <c r="S636" s="1" t="s">
        <v>2202</v>
      </c>
      <c r="T636" s="1">
        <v>15</v>
      </c>
    </row>
    <row r="637" spans="1:20" x14ac:dyDescent="0.25">
      <c r="A637" s="1" t="s">
        <v>2217</v>
      </c>
      <c r="B637" s="1" t="s">
        <v>609</v>
      </c>
      <c r="C637" s="1" t="s">
        <v>1154</v>
      </c>
      <c r="D637" s="1" t="s">
        <v>1154</v>
      </c>
      <c r="E637" s="1" t="s">
        <v>2197</v>
      </c>
      <c r="F637" s="1" t="s">
        <v>2198</v>
      </c>
      <c r="G637" s="1" t="s">
        <v>2198</v>
      </c>
      <c r="H637" s="1" t="s">
        <v>569</v>
      </c>
      <c r="I637" s="1" t="s">
        <v>2197</v>
      </c>
      <c r="J637" s="1" t="s">
        <v>2198</v>
      </c>
      <c r="K637" s="1" t="s">
        <v>2210</v>
      </c>
      <c r="L637" s="1" t="s">
        <v>2211</v>
      </c>
      <c r="M637" s="1" t="s">
        <v>1176</v>
      </c>
      <c r="N637" s="1" t="s">
        <v>1177</v>
      </c>
      <c r="O637">
        <v>6000</v>
      </c>
      <c r="P637" s="1" t="s">
        <v>1109</v>
      </c>
      <c r="Q637" s="1" t="s">
        <v>2218</v>
      </c>
      <c r="R637" s="2"/>
      <c r="S637" s="1" t="s">
        <v>2202</v>
      </c>
      <c r="T637" s="1">
        <v>15</v>
      </c>
    </row>
    <row r="638" spans="1:20" x14ac:dyDescent="0.25">
      <c r="A638" s="1" t="s">
        <v>2219</v>
      </c>
      <c r="B638" s="1" t="s">
        <v>609</v>
      </c>
      <c r="C638" s="1" t="s">
        <v>1154</v>
      </c>
      <c r="D638" s="1" t="s">
        <v>1154</v>
      </c>
      <c r="E638" s="1" t="s">
        <v>2197</v>
      </c>
      <c r="F638" s="1" t="s">
        <v>2198</v>
      </c>
      <c r="G638" s="1" t="s">
        <v>2198</v>
      </c>
      <c r="H638" s="1" t="s">
        <v>569</v>
      </c>
      <c r="I638" s="1" t="s">
        <v>2197</v>
      </c>
      <c r="J638" s="1" t="s">
        <v>2198</v>
      </c>
      <c r="K638" s="1" t="s">
        <v>2210</v>
      </c>
      <c r="L638" s="1" t="s">
        <v>2211</v>
      </c>
      <c r="M638" s="1" t="s">
        <v>1176</v>
      </c>
      <c r="N638" s="1" t="s">
        <v>1177</v>
      </c>
      <c r="O638">
        <v>8000</v>
      </c>
      <c r="P638" s="1" t="s">
        <v>1109</v>
      </c>
      <c r="Q638" s="1" t="s">
        <v>2220</v>
      </c>
      <c r="R638" s="2"/>
      <c r="S638" s="1" t="s">
        <v>2202</v>
      </c>
      <c r="T638" s="1">
        <v>15</v>
      </c>
    </row>
    <row r="639" spans="1:20" x14ac:dyDescent="0.25">
      <c r="A639" s="1" t="s">
        <v>2221</v>
      </c>
      <c r="B639" s="1" t="s">
        <v>552</v>
      </c>
      <c r="C639" s="1" t="s">
        <v>672</v>
      </c>
      <c r="D639" s="1" t="s">
        <v>673</v>
      </c>
      <c r="E639" s="1" t="s">
        <v>2222</v>
      </c>
      <c r="F639" s="1" t="s">
        <v>2223</v>
      </c>
      <c r="G639" s="1" t="s">
        <v>578</v>
      </c>
      <c r="H639" s="1" t="s">
        <v>557</v>
      </c>
      <c r="I639" s="1" t="s">
        <v>2222</v>
      </c>
      <c r="J639" s="1" t="s">
        <v>2224</v>
      </c>
      <c r="K639" s="1" t="s">
        <v>1115</v>
      </c>
      <c r="L639" s="1" t="s">
        <v>1116</v>
      </c>
      <c r="M639" s="1" t="s">
        <v>673</v>
      </c>
      <c r="N639" s="1" t="s">
        <v>861</v>
      </c>
      <c r="O639">
        <v>100</v>
      </c>
      <c r="P639" s="1" t="s">
        <v>583</v>
      </c>
      <c r="Q639" s="1" t="s">
        <v>2225</v>
      </c>
      <c r="R639" s="2"/>
      <c r="S639" s="1" t="s">
        <v>2226</v>
      </c>
      <c r="T639" s="1">
        <v>15</v>
      </c>
    </row>
    <row r="640" spans="1:20" x14ac:dyDescent="0.25">
      <c r="A640" s="1" t="s">
        <v>2227</v>
      </c>
      <c r="B640" s="1" t="s">
        <v>552</v>
      </c>
      <c r="C640" s="1" t="s">
        <v>672</v>
      </c>
      <c r="D640" s="1" t="s">
        <v>673</v>
      </c>
      <c r="E640" s="1" t="s">
        <v>2222</v>
      </c>
      <c r="F640" s="1" t="s">
        <v>2223</v>
      </c>
      <c r="G640" s="1" t="s">
        <v>578</v>
      </c>
      <c r="H640" s="1" t="s">
        <v>557</v>
      </c>
      <c r="I640" s="1" t="s">
        <v>2222</v>
      </c>
      <c r="J640" s="1" t="s">
        <v>2224</v>
      </c>
      <c r="K640" s="1" t="s">
        <v>1115</v>
      </c>
      <c r="L640" s="1" t="s">
        <v>1116</v>
      </c>
      <c r="M640" s="1" t="s">
        <v>673</v>
      </c>
      <c r="N640" s="1" t="s">
        <v>861</v>
      </c>
      <c r="O640">
        <v>250</v>
      </c>
      <c r="P640" s="1" t="s">
        <v>583</v>
      </c>
      <c r="Q640" s="1" t="s">
        <v>2228</v>
      </c>
      <c r="R640" s="2"/>
      <c r="S640" s="1" t="s">
        <v>2226</v>
      </c>
      <c r="T640" s="1">
        <v>15</v>
      </c>
    </row>
    <row r="641" spans="1:20" x14ac:dyDescent="0.25">
      <c r="A641" s="1" t="s">
        <v>2229</v>
      </c>
      <c r="B641" s="1" t="s">
        <v>552</v>
      </c>
      <c r="C641" s="1" t="s">
        <v>672</v>
      </c>
      <c r="D641" s="1" t="s">
        <v>673</v>
      </c>
      <c r="E641" s="1" t="s">
        <v>2222</v>
      </c>
      <c r="F641" s="1" t="s">
        <v>2223</v>
      </c>
      <c r="G641" s="1" t="s">
        <v>578</v>
      </c>
      <c r="H641" s="1" t="s">
        <v>557</v>
      </c>
      <c r="I641" s="1" t="s">
        <v>2222</v>
      </c>
      <c r="J641" s="1" t="s">
        <v>2224</v>
      </c>
      <c r="K641" s="1" t="s">
        <v>1115</v>
      </c>
      <c r="L641" s="1" t="s">
        <v>1116</v>
      </c>
      <c r="M641" s="1" t="s">
        <v>673</v>
      </c>
      <c r="N641" s="1" t="s">
        <v>861</v>
      </c>
      <c r="O641">
        <v>50</v>
      </c>
      <c r="P641" s="1" t="s">
        <v>583</v>
      </c>
      <c r="Q641" s="1" t="s">
        <v>2230</v>
      </c>
      <c r="R641" s="2"/>
      <c r="S641" s="1" t="s">
        <v>2226</v>
      </c>
      <c r="T641" s="1">
        <v>15</v>
      </c>
    </row>
    <row r="642" spans="1:20" x14ac:dyDescent="0.25">
      <c r="A642" s="1" t="s">
        <v>2231</v>
      </c>
      <c r="B642" s="1" t="s">
        <v>552</v>
      </c>
      <c r="C642" s="1" t="s">
        <v>672</v>
      </c>
      <c r="D642" s="1" t="s">
        <v>673</v>
      </c>
      <c r="E642" s="1" t="s">
        <v>2222</v>
      </c>
      <c r="F642" s="1" t="s">
        <v>2223</v>
      </c>
      <c r="G642" s="1" t="s">
        <v>578</v>
      </c>
      <c r="H642" s="1" t="s">
        <v>557</v>
      </c>
      <c r="I642" s="1" t="s">
        <v>2222</v>
      </c>
      <c r="J642" s="1" t="s">
        <v>2224</v>
      </c>
      <c r="K642" s="1" t="s">
        <v>1115</v>
      </c>
      <c r="L642" s="1" t="s">
        <v>1116</v>
      </c>
      <c r="M642" s="1" t="s">
        <v>673</v>
      </c>
      <c r="N642" s="1" t="s">
        <v>861</v>
      </c>
      <c r="O642">
        <v>500</v>
      </c>
      <c r="P642" s="1" t="s">
        <v>583</v>
      </c>
      <c r="Q642" s="1" t="s">
        <v>2232</v>
      </c>
      <c r="R642" s="2"/>
      <c r="S642" s="1" t="s">
        <v>2226</v>
      </c>
      <c r="T642" s="1">
        <v>15</v>
      </c>
    </row>
    <row r="643" spans="1:20" x14ac:dyDescent="0.25">
      <c r="A643" s="1" t="s">
        <v>2233</v>
      </c>
      <c r="B643" s="1" t="s">
        <v>552</v>
      </c>
      <c r="C643" s="1" t="s">
        <v>672</v>
      </c>
      <c r="D643" s="1" t="s">
        <v>673</v>
      </c>
      <c r="E643" s="1" t="s">
        <v>2234</v>
      </c>
      <c r="F643" s="1" t="s">
        <v>2235</v>
      </c>
      <c r="G643" s="1" t="s">
        <v>2236</v>
      </c>
      <c r="H643" s="1" t="s">
        <v>557</v>
      </c>
      <c r="I643" s="1" t="s">
        <v>2234</v>
      </c>
      <c r="J643" s="1" t="s">
        <v>2236</v>
      </c>
      <c r="K643" s="1" t="s">
        <v>2237</v>
      </c>
      <c r="L643" s="1" t="s">
        <v>2238</v>
      </c>
      <c r="M643" s="1" t="s">
        <v>2239</v>
      </c>
      <c r="N643" s="1" t="s">
        <v>2240</v>
      </c>
      <c r="O643">
        <v>5</v>
      </c>
      <c r="P643" s="1" t="s">
        <v>646</v>
      </c>
      <c r="Q643" s="1" t="s">
        <v>2241</v>
      </c>
      <c r="R643" s="2"/>
      <c r="S643" s="1" t="s">
        <v>2242</v>
      </c>
      <c r="T643" s="1">
        <v>15</v>
      </c>
    </row>
    <row r="644" spans="1:20" x14ac:dyDescent="0.25">
      <c r="A644" s="1" t="s">
        <v>2243</v>
      </c>
      <c r="B644" s="1" t="s">
        <v>552</v>
      </c>
      <c r="C644" s="1" t="s">
        <v>672</v>
      </c>
      <c r="D644" s="1" t="s">
        <v>673</v>
      </c>
      <c r="E644" s="1" t="s">
        <v>2234</v>
      </c>
      <c r="F644" s="1" t="s">
        <v>2235</v>
      </c>
      <c r="G644" s="1" t="s">
        <v>2236</v>
      </c>
      <c r="H644" s="1" t="s">
        <v>557</v>
      </c>
      <c r="I644" s="1" t="s">
        <v>2234</v>
      </c>
      <c r="J644" s="1" t="s">
        <v>2236</v>
      </c>
      <c r="K644" s="1" t="s">
        <v>2237</v>
      </c>
      <c r="L644" s="1" t="s">
        <v>2238</v>
      </c>
      <c r="M644" s="1" t="s">
        <v>1057</v>
      </c>
      <c r="N644" s="1" t="s">
        <v>1058</v>
      </c>
      <c r="O644">
        <v>10</v>
      </c>
      <c r="P644" s="1" t="s">
        <v>646</v>
      </c>
      <c r="Q644" s="1" t="s">
        <v>2244</v>
      </c>
      <c r="R644" s="2"/>
      <c r="S644" s="1" t="s">
        <v>2245</v>
      </c>
      <c r="T644" s="1">
        <v>15</v>
      </c>
    </row>
    <row r="645" spans="1:20" x14ac:dyDescent="0.25">
      <c r="A645" s="1" t="s">
        <v>2246</v>
      </c>
      <c r="B645" s="1" t="s">
        <v>552</v>
      </c>
      <c r="C645" s="1" t="s">
        <v>672</v>
      </c>
      <c r="D645" s="1" t="s">
        <v>673</v>
      </c>
      <c r="E645" s="1" t="s">
        <v>2234</v>
      </c>
      <c r="F645" s="1" t="s">
        <v>2235</v>
      </c>
      <c r="G645" s="1" t="s">
        <v>2236</v>
      </c>
      <c r="H645" s="1" t="s">
        <v>557</v>
      </c>
      <c r="I645" s="1" t="s">
        <v>2234</v>
      </c>
      <c r="J645" s="1" t="s">
        <v>2236</v>
      </c>
      <c r="K645" s="1" t="s">
        <v>2237</v>
      </c>
      <c r="L645" s="1" t="s">
        <v>2238</v>
      </c>
      <c r="M645" s="1" t="s">
        <v>1057</v>
      </c>
      <c r="N645" s="1" t="s">
        <v>1058</v>
      </c>
      <c r="O645">
        <v>5</v>
      </c>
      <c r="P645" s="1" t="s">
        <v>646</v>
      </c>
      <c r="Q645" s="1" t="s">
        <v>2247</v>
      </c>
      <c r="R645" s="2"/>
      <c r="S645" s="1" t="s">
        <v>2245</v>
      </c>
      <c r="T645" s="1">
        <v>15</v>
      </c>
    </row>
    <row r="646" spans="1:20" x14ac:dyDescent="0.25">
      <c r="A646" s="1" t="s">
        <v>2248</v>
      </c>
      <c r="B646" s="1" t="s">
        <v>552</v>
      </c>
      <c r="C646" s="1" t="s">
        <v>672</v>
      </c>
      <c r="D646" s="1" t="s">
        <v>673</v>
      </c>
      <c r="E646" s="1" t="s">
        <v>2234</v>
      </c>
      <c r="F646" s="1" t="s">
        <v>2235</v>
      </c>
      <c r="G646" s="1" t="s">
        <v>2236</v>
      </c>
      <c r="H646" s="1" t="s">
        <v>557</v>
      </c>
      <c r="I646" s="1" t="s">
        <v>2234</v>
      </c>
      <c r="J646" s="1" t="s">
        <v>2236</v>
      </c>
      <c r="K646" s="1" t="s">
        <v>2249</v>
      </c>
      <c r="L646" s="1" t="s">
        <v>2250</v>
      </c>
      <c r="M646" s="1" t="s">
        <v>2239</v>
      </c>
      <c r="N646" s="1" t="s">
        <v>2240</v>
      </c>
      <c r="O646">
        <v>10</v>
      </c>
      <c r="P646" s="1" t="s">
        <v>646</v>
      </c>
      <c r="Q646" s="1" t="s">
        <v>2251</v>
      </c>
      <c r="R646" s="2"/>
      <c r="S646" s="1" t="s">
        <v>2252</v>
      </c>
      <c r="T646" s="1">
        <v>15</v>
      </c>
    </row>
    <row r="647" spans="1:20" x14ac:dyDescent="0.25">
      <c r="A647" s="1" t="s">
        <v>2253</v>
      </c>
      <c r="B647" s="1" t="s">
        <v>552</v>
      </c>
      <c r="C647" s="1" t="s">
        <v>672</v>
      </c>
      <c r="D647" s="1" t="s">
        <v>673</v>
      </c>
      <c r="E647" s="1" t="s">
        <v>2234</v>
      </c>
      <c r="F647" s="1" t="s">
        <v>2235</v>
      </c>
      <c r="G647" s="1" t="s">
        <v>2236</v>
      </c>
      <c r="H647" s="1" t="s">
        <v>557</v>
      </c>
      <c r="I647" s="1" t="s">
        <v>2234</v>
      </c>
      <c r="J647" s="1" t="s">
        <v>2236</v>
      </c>
      <c r="K647" s="1" t="s">
        <v>2249</v>
      </c>
      <c r="L647" s="1" t="s">
        <v>2250</v>
      </c>
      <c r="M647" s="1" t="s">
        <v>1057</v>
      </c>
      <c r="N647" s="1" t="s">
        <v>1058</v>
      </c>
      <c r="O647">
        <v>15</v>
      </c>
      <c r="P647" s="1" t="s">
        <v>646</v>
      </c>
      <c r="Q647" s="1" t="s">
        <v>2254</v>
      </c>
      <c r="R647" s="2"/>
      <c r="S647" s="1" t="s">
        <v>2255</v>
      </c>
      <c r="T647" s="1">
        <v>15</v>
      </c>
    </row>
    <row r="648" spans="1:20" x14ac:dyDescent="0.25">
      <c r="A648" s="1" t="s">
        <v>2256</v>
      </c>
      <c r="B648" s="1" t="s">
        <v>552</v>
      </c>
      <c r="C648" s="1" t="s">
        <v>672</v>
      </c>
      <c r="D648" s="1" t="s">
        <v>673</v>
      </c>
      <c r="E648" s="1" t="s">
        <v>2234</v>
      </c>
      <c r="F648" s="1" t="s">
        <v>2235</v>
      </c>
      <c r="G648" s="1" t="s">
        <v>2236</v>
      </c>
      <c r="H648" s="1" t="s">
        <v>557</v>
      </c>
      <c r="I648" s="1" t="s">
        <v>2234</v>
      </c>
      <c r="J648" s="1" t="s">
        <v>2236</v>
      </c>
      <c r="K648" s="1" t="s">
        <v>2249</v>
      </c>
      <c r="L648" s="1" t="s">
        <v>2250</v>
      </c>
      <c r="M648" s="1" t="s">
        <v>1057</v>
      </c>
      <c r="N648" s="1" t="s">
        <v>1058</v>
      </c>
      <c r="O648">
        <v>30</v>
      </c>
      <c r="P648" s="1" t="s">
        <v>646</v>
      </c>
      <c r="Q648" s="1" t="s">
        <v>2257</v>
      </c>
      <c r="R648" s="2"/>
      <c r="S648" s="1" t="s">
        <v>2255</v>
      </c>
      <c r="T648" s="1">
        <v>15</v>
      </c>
    </row>
    <row r="649" spans="1:20" x14ac:dyDescent="0.25">
      <c r="A649" s="1" t="s">
        <v>2258</v>
      </c>
      <c r="B649" s="1" t="s">
        <v>552</v>
      </c>
      <c r="C649" s="1" t="s">
        <v>672</v>
      </c>
      <c r="D649" s="1" t="s">
        <v>673</v>
      </c>
      <c r="E649" s="1" t="s">
        <v>2259</v>
      </c>
      <c r="F649" s="1" t="s">
        <v>2260</v>
      </c>
      <c r="G649" s="1" t="s">
        <v>2260</v>
      </c>
      <c r="H649" s="1" t="s">
        <v>557</v>
      </c>
      <c r="I649" s="1" t="s">
        <v>2259</v>
      </c>
      <c r="J649" s="1" t="s">
        <v>2260</v>
      </c>
      <c r="K649" s="1" t="s">
        <v>1107</v>
      </c>
      <c r="L649" s="1" t="s">
        <v>1108</v>
      </c>
      <c r="M649" s="1" t="s">
        <v>2261</v>
      </c>
      <c r="N649" s="1" t="s">
        <v>646</v>
      </c>
      <c r="O649">
        <v>100</v>
      </c>
      <c r="P649" s="1" t="s">
        <v>583</v>
      </c>
      <c r="Q649" s="1" t="s">
        <v>2262</v>
      </c>
      <c r="R649" s="2"/>
      <c r="S649" s="1" t="s">
        <v>2263</v>
      </c>
      <c r="T649" s="1">
        <v>15</v>
      </c>
    </row>
    <row r="650" spans="1:20" x14ac:dyDescent="0.25">
      <c r="A650" s="1" t="s">
        <v>2264</v>
      </c>
      <c r="B650" s="1" t="s">
        <v>552</v>
      </c>
      <c r="C650" s="1" t="s">
        <v>672</v>
      </c>
      <c r="D650" s="1" t="s">
        <v>673</v>
      </c>
      <c r="E650" s="1" t="s">
        <v>2259</v>
      </c>
      <c r="F650" s="1" t="s">
        <v>2260</v>
      </c>
      <c r="G650" s="1" t="s">
        <v>2260</v>
      </c>
      <c r="H650" s="1" t="s">
        <v>557</v>
      </c>
      <c r="I650" s="1" t="s">
        <v>2259</v>
      </c>
      <c r="J650" s="1" t="s">
        <v>2260</v>
      </c>
      <c r="K650" s="1" t="s">
        <v>1107</v>
      </c>
      <c r="L650" s="1" t="s">
        <v>1108</v>
      </c>
      <c r="M650" s="1" t="s">
        <v>2261</v>
      </c>
      <c r="N650" s="1" t="s">
        <v>646</v>
      </c>
      <c r="O650">
        <v>1000</v>
      </c>
      <c r="P650" s="1" t="s">
        <v>583</v>
      </c>
      <c r="Q650" s="1" t="s">
        <v>2265</v>
      </c>
      <c r="R650" s="2"/>
      <c r="S650" s="1" t="s">
        <v>2263</v>
      </c>
      <c r="T650" s="1">
        <v>15</v>
      </c>
    </row>
    <row r="651" spans="1:20" x14ac:dyDescent="0.25">
      <c r="A651" s="1" t="s">
        <v>2266</v>
      </c>
      <c r="B651" s="1" t="s">
        <v>552</v>
      </c>
      <c r="C651" s="1" t="s">
        <v>672</v>
      </c>
      <c r="D651" s="1" t="s">
        <v>673</v>
      </c>
      <c r="E651" s="1" t="s">
        <v>2259</v>
      </c>
      <c r="F651" s="1" t="s">
        <v>2260</v>
      </c>
      <c r="G651" s="1" t="s">
        <v>2260</v>
      </c>
      <c r="H651" s="1" t="s">
        <v>557</v>
      </c>
      <c r="I651" s="1" t="s">
        <v>2259</v>
      </c>
      <c r="J651" s="1" t="s">
        <v>2260</v>
      </c>
      <c r="K651" s="1" t="s">
        <v>1107</v>
      </c>
      <c r="L651" s="1" t="s">
        <v>1108</v>
      </c>
      <c r="M651" s="1" t="s">
        <v>2261</v>
      </c>
      <c r="N651" s="1" t="s">
        <v>646</v>
      </c>
      <c r="O651">
        <v>200</v>
      </c>
      <c r="P651" s="1" t="s">
        <v>583</v>
      </c>
      <c r="Q651" s="1" t="s">
        <v>2267</v>
      </c>
      <c r="R651" s="2"/>
      <c r="S651" s="1" t="s">
        <v>2263</v>
      </c>
      <c r="T651" s="1">
        <v>15</v>
      </c>
    </row>
    <row r="652" spans="1:20" x14ac:dyDescent="0.25">
      <c r="A652" s="1" t="s">
        <v>2268</v>
      </c>
      <c r="B652" s="1" t="s">
        <v>552</v>
      </c>
      <c r="C652" s="1" t="s">
        <v>672</v>
      </c>
      <c r="D652" s="1" t="s">
        <v>673</v>
      </c>
      <c r="E652" s="1" t="s">
        <v>2259</v>
      </c>
      <c r="F652" s="1" t="s">
        <v>2260</v>
      </c>
      <c r="G652" s="1" t="s">
        <v>2260</v>
      </c>
      <c r="H652" s="1" t="s">
        <v>557</v>
      </c>
      <c r="I652" s="1" t="s">
        <v>2259</v>
      </c>
      <c r="J652" s="1" t="s">
        <v>2260</v>
      </c>
      <c r="K652" s="1" t="s">
        <v>1107</v>
      </c>
      <c r="L652" s="1" t="s">
        <v>1108</v>
      </c>
      <c r="M652" s="1" t="s">
        <v>2261</v>
      </c>
      <c r="N652" s="1" t="s">
        <v>646</v>
      </c>
      <c r="O652">
        <v>400</v>
      </c>
      <c r="P652" s="1" t="s">
        <v>583</v>
      </c>
      <c r="Q652" s="1" t="s">
        <v>2269</v>
      </c>
      <c r="R652" s="2"/>
      <c r="S652" s="1" t="s">
        <v>2263</v>
      </c>
      <c r="T652" s="1">
        <v>15</v>
      </c>
    </row>
    <row r="653" spans="1:20" x14ac:dyDescent="0.25">
      <c r="A653" s="1" t="s">
        <v>2270</v>
      </c>
      <c r="B653" s="1" t="s">
        <v>552</v>
      </c>
      <c r="C653" s="1" t="s">
        <v>672</v>
      </c>
      <c r="D653" s="1" t="s">
        <v>673</v>
      </c>
      <c r="E653" s="1" t="s">
        <v>2259</v>
      </c>
      <c r="F653" s="1" t="s">
        <v>2260</v>
      </c>
      <c r="G653" s="1" t="s">
        <v>2260</v>
      </c>
      <c r="H653" s="1" t="s">
        <v>557</v>
      </c>
      <c r="I653" s="1" t="s">
        <v>2259</v>
      </c>
      <c r="J653" s="1" t="s">
        <v>2260</v>
      </c>
      <c r="K653" s="1" t="s">
        <v>1107</v>
      </c>
      <c r="L653" s="1" t="s">
        <v>1108</v>
      </c>
      <c r="M653" s="1" t="s">
        <v>2261</v>
      </c>
      <c r="N653" s="1" t="s">
        <v>646</v>
      </c>
      <c r="O653">
        <v>50</v>
      </c>
      <c r="P653" s="1" t="s">
        <v>583</v>
      </c>
      <c r="Q653" s="1" t="s">
        <v>2271</v>
      </c>
      <c r="R653" s="2"/>
      <c r="S653" s="1" t="s">
        <v>2263</v>
      </c>
      <c r="T653" s="1">
        <v>15</v>
      </c>
    </row>
    <row r="654" spans="1:20" x14ac:dyDescent="0.25">
      <c r="A654" s="1" t="s">
        <v>2272</v>
      </c>
      <c r="B654" s="1" t="s">
        <v>552</v>
      </c>
      <c r="C654" s="1" t="s">
        <v>672</v>
      </c>
      <c r="D654" s="1" t="s">
        <v>673</v>
      </c>
      <c r="E654" s="1" t="s">
        <v>2259</v>
      </c>
      <c r="F654" s="1" t="s">
        <v>2260</v>
      </c>
      <c r="G654" s="1" t="s">
        <v>2260</v>
      </c>
      <c r="H654" s="1" t="s">
        <v>557</v>
      </c>
      <c r="I654" s="1" t="s">
        <v>2259</v>
      </c>
      <c r="J654" s="1" t="s">
        <v>2260</v>
      </c>
      <c r="K654" s="1" t="s">
        <v>1107</v>
      </c>
      <c r="L654" s="1" t="s">
        <v>1108</v>
      </c>
      <c r="M654" s="1" t="s">
        <v>2261</v>
      </c>
      <c r="N654" s="1" t="s">
        <v>646</v>
      </c>
      <c r="O654">
        <v>600</v>
      </c>
      <c r="P654" s="1" t="s">
        <v>583</v>
      </c>
      <c r="Q654" s="1" t="s">
        <v>2273</v>
      </c>
      <c r="R654" s="2"/>
      <c r="S654" s="1" t="s">
        <v>2263</v>
      </c>
      <c r="T654" s="1">
        <v>15</v>
      </c>
    </row>
    <row r="655" spans="1:20" x14ac:dyDescent="0.25">
      <c r="A655" s="1" t="s">
        <v>2274</v>
      </c>
      <c r="B655" s="1" t="s">
        <v>552</v>
      </c>
      <c r="C655" s="1" t="s">
        <v>672</v>
      </c>
      <c r="D655" s="1" t="s">
        <v>673</v>
      </c>
      <c r="E655" s="1" t="s">
        <v>2259</v>
      </c>
      <c r="F655" s="1" t="s">
        <v>2260</v>
      </c>
      <c r="G655" s="1" t="s">
        <v>2260</v>
      </c>
      <c r="H655" s="1" t="s">
        <v>557</v>
      </c>
      <c r="I655" s="1" t="s">
        <v>2259</v>
      </c>
      <c r="J655" s="1" t="s">
        <v>2260</v>
      </c>
      <c r="K655" s="1" t="s">
        <v>1107</v>
      </c>
      <c r="L655" s="1" t="s">
        <v>1108</v>
      </c>
      <c r="M655" s="1" t="s">
        <v>2261</v>
      </c>
      <c r="N655" s="1" t="s">
        <v>646</v>
      </c>
      <c r="O655">
        <v>800</v>
      </c>
      <c r="P655" s="1" t="s">
        <v>583</v>
      </c>
      <c r="Q655" s="1" t="s">
        <v>2275</v>
      </c>
      <c r="R655" s="2"/>
      <c r="S655" s="1" t="s">
        <v>2263</v>
      </c>
      <c r="T655" s="1">
        <v>15</v>
      </c>
    </row>
    <row r="656" spans="1:20" x14ac:dyDescent="0.25">
      <c r="A656" s="1" t="s">
        <v>2276</v>
      </c>
      <c r="B656" s="1" t="s">
        <v>552</v>
      </c>
      <c r="C656" s="1" t="s">
        <v>672</v>
      </c>
      <c r="D656" s="1" t="s">
        <v>673</v>
      </c>
      <c r="E656" s="1" t="s">
        <v>2259</v>
      </c>
      <c r="F656" s="1" t="s">
        <v>2260</v>
      </c>
      <c r="G656" s="1" t="s">
        <v>2260</v>
      </c>
      <c r="H656" s="1" t="s">
        <v>557</v>
      </c>
      <c r="I656" s="1" t="s">
        <v>2259</v>
      </c>
      <c r="J656" s="1" t="s">
        <v>2260</v>
      </c>
      <c r="K656" s="1" t="s">
        <v>1107</v>
      </c>
      <c r="L656" s="1" t="s">
        <v>1108</v>
      </c>
      <c r="M656" s="1" t="s">
        <v>2277</v>
      </c>
      <c r="N656" s="1" t="s">
        <v>2278</v>
      </c>
      <c r="O656">
        <v>100</v>
      </c>
      <c r="P656" s="1" t="s">
        <v>583</v>
      </c>
      <c r="Q656" s="1" t="s">
        <v>2279</v>
      </c>
      <c r="R656" s="2"/>
      <c r="S656" s="1" t="s">
        <v>2280</v>
      </c>
      <c r="T656" s="1">
        <v>15</v>
      </c>
    </row>
    <row r="657" spans="1:20" x14ac:dyDescent="0.25">
      <c r="A657" s="1" t="s">
        <v>2281</v>
      </c>
      <c r="B657" s="1" t="s">
        <v>552</v>
      </c>
      <c r="C657" s="1" t="s">
        <v>672</v>
      </c>
      <c r="D657" s="1" t="s">
        <v>673</v>
      </c>
      <c r="E657" s="1" t="s">
        <v>2259</v>
      </c>
      <c r="F657" s="1" t="s">
        <v>2260</v>
      </c>
      <c r="G657" s="1" t="s">
        <v>2260</v>
      </c>
      <c r="H657" s="1" t="s">
        <v>557</v>
      </c>
      <c r="I657" s="1" t="s">
        <v>2259</v>
      </c>
      <c r="J657" s="1" t="s">
        <v>2260</v>
      </c>
      <c r="K657" s="1" t="s">
        <v>1107</v>
      </c>
      <c r="L657" s="1" t="s">
        <v>1108</v>
      </c>
      <c r="M657" s="1" t="s">
        <v>2277</v>
      </c>
      <c r="N657" s="1" t="s">
        <v>2278</v>
      </c>
      <c r="O657">
        <v>1000</v>
      </c>
      <c r="P657" s="1" t="s">
        <v>583</v>
      </c>
      <c r="Q657" s="1" t="s">
        <v>2282</v>
      </c>
      <c r="R657" s="2"/>
      <c r="S657" s="1" t="s">
        <v>2280</v>
      </c>
      <c r="T657" s="1">
        <v>15</v>
      </c>
    </row>
    <row r="658" spans="1:20" x14ac:dyDescent="0.25">
      <c r="A658" s="1" t="s">
        <v>2283</v>
      </c>
      <c r="B658" s="1" t="s">
        <v>552</v>
      </c>
      <c r="C658" s="1" t="s">
        <v>672</v>
      </c>
      <c r="D658" s="1" t="s">
        <v>673</v>
      </c>
      <c r="E658" s="1" t="s">
        <v>2259</v>
      </c>
      <c r="F658" s="1" t="s">
        <v>2260</v>
      </c>
      <c r="G658" s="1" t="s">
        <v>2260</v>
      </c>
      <c r="H658" s="1" t="s">
        <v>557</v>
      </c>
      <c r="I658" s="1" t="s">
        <v>2259</v>
      </c>
      <c r="J658" s="1" t="s">
        <v>2260</v>
      </c>
      <c r="K658" s="1" t="s">
        <v>1107</v>
      </c>
      <c r="L658" s="1" t="s">
        <v>1108</v>
      </c>
      <c r="M658" s="1" t="s">
        <v>2277</v>
      </c>
      <c r="N658" s="1" t="s">
        <v>2278</v>
      </c>
      <c r="O658">
        <v>1500</v>
      </c>
      <c r="P658" s="1" t="s">
        <v>583</v>
      </c>
      <c r="Q658" s="1" t="s">
        <v>2284</v>
      </c>
      <c r="R658" s="2"/>
      <c r="S658" s="1" t="s">
        <v>2280</v>
      </c>
      <c r="T658" s="1">
        <v>15</v>
      </c>
    </row>
    <row r="659" spans="1:20" x14ac:dyDescent="0.25">
      <c r="A659" s="1" t="s">
        <v>2285</v>
      </c>
      <c r="B659" s="1" t="s">
        <v>552</v>
      </c>
      <c r="C659" s="1" t="s">
        <v>672</v>
      </c>
      <c r="D659" s="1" t="s">
        <v>673</v>
      </c>
      <c r="E659" s="1" t="s">
        <v>2259</v>
      </c>
      <c r="F659" s="1" t="s">
        <v>2260</v>
      </c>
      <c r="G659" s="1" t="s">
        <v>2260</v>
      </c>
      <c r="H659" s="1" t="s">
        <v>557</v>
      </c>
      <c r="I659" s="1" t="s">
        <v>2259</v>
      </c>
      <c r="J659" s="1" t="s">
        <v>2260</v>
      </c>
      <c r="K659" s="1" t="s">
        <v>1107</v>
      </c>
      <c r="L659" s="1" t="s">
        <v>1108</v>
      </c>
      <c r="M659" s="1" t="s">
        <v>2277</v>
      </c>
      <c r="N659" s="1" t="s">
        <v>2278</v>
      </c>
      <c r="O659">
        <v>200</v>
      </c>
      <c r="P659" s="1" t="s">
        <v>583</v>
      </c>
      <c r="Q659" s="1" t="s">
        <v>2286</v>
      </c>
      <c r="R659" s="2"/>
      <c r="S659" s="1" t="s">
        <v>2280</v>
      </c>
      <c r="T659" s="1">
        <v>15</v>
      </c>
    </row>
    <row r="660" spans="1:20" x14ac:dyDescent="0.25">
      <c r="A660" s="1" t="s">
        <v>2287</v>
      </c>
      <c r="B660" s="1" t="s">
        <v>552</v>
      </c>
      <c r="C660" s="1" t="s">
        <v>672</v>
      </c>
      <c r="D660" s="1" t="s">
        <v>673</v>
      </c>
      <c r="E660" s="1" t="s">
        <v>2259</v>
      </c>
      <c r="F660" s="1" t="s">
        <v>2260</v>
      </c>
      <c r="G660" s="1" t="s">
        <v>2260</v>
      </c>
      <c r="H660" s="1" t="s">
        <v>557</v>
      </c>
      <c r="I660" s="1" t="s">
        <v>2259</v>
      </c>
      <c r="J660" s="1" t="s">
        <v>2260</v>
      </c>
      <c r="K660" s="1" t="s">
        <v>1107</v>
      </c>
      <c r="L660" s="1" t="s">
        <v>1108</v>
      </c>
      <c r="M660" s="1" t="s">
        <v>2277</v>
      </c>
      <c r="N660" s="1" t="s">
        <v>2278</v>
      </c>
      <c r="O660">
        <v>2000</v>
      </c>
      <c r="P660" s="1" t="s">
        <v>583</v>
      </c>
      <c r="Q660" s="1" t="s">
        <v>2288</v>
      </c>
      <c r="R660" s="2"/>
      <c r="S660" s="1" t="s">
        <v>2280</v>
      </c>
      <c r="T660" s="1">
        <v>15</v>
      </c>
    </row>
    <row r="661" spans="1:20" x14ac:dyDescent="0.25">
      <c r="A661" s="1" t="s">
        <v>2289</v>
      </c>
      <c r="B661" s="1" t="s">
        <v>552</v>
      </c>
      <c r="C661" s="1" t="s">
        <v>672</v>
      </c>
      <c r="D661" s="1" t="s">
        <v>673</v>
      </c>
      <c r="E661" s="1" t="s">
        <v>2259</v>
      </c>
      <c r="F661" s="1" t="s">
        <v>2260</v>
      </c>
      <c r="G661" s="1" t="s">
        <v>2260</v>
      </c>
      <c r="H661" s="1" t="s">
        <v>557</v>
      </c>
      <c r="I661" s="1" t="s">
        <v>2259</v>
      </c>
      <c r="J661" s="1" t="s">
        <v>2260</v>
      </c>
      <c r="K661" s="1" t="s">
        <v>1107</v>
      </c>
      <c r="L661" s="1" t="s">
        <v>1108</v>
      </c>
      <c r="M661" s="1" t="s">
        <v>2277</v>
      </c>
      <c r="N661" s="1" t="s">
        <v>2278</v>
      </c>
      <c r="O661">
        <v>2500</v>
      </c>
      <c r="P661" s="1" t="s">
        <v>583</v>
      </c>
      <c r="Q661" s="1" t="s">
        <v>2290</v>
      </c>
      <c r="R661" s="2"/>
      <c r="S661" s="1" t="s">
        <v>2280</v>
      </c>
      <c r="T661" s="1">
        <v>15</v>
      </c>
    </row>
    <row r="662" spans="1:20" x14ac:dyDescent="0.25">
      <c r="A662" s="1" t="s">
        <v>2291</v>
      </c>
      <c r="B662" s="1" t="s">
        <v>552</v>
      </c>
      <c r="C662" s="1" t="s">
        <v>672</v>
      </c>
      <c r="D662" s="1" t="s">
        <v>673</v>
      </c>
      <c r="E662" s="1" t="s">
        <v>2259</v>
      </c>
      <c r="F662" s="1" t="s">
        <v>2260</v>
      </c>
      <c r="G662" s="1" t="s">
        <v>2260</v>
      </c>
      <c r="H662" s="1" t="s">
        <v>557</v>
      </c>
      <c r="I662" s="1" t="s">
        <v>2259</v>
      </c>
      <c r="J662" s="1" t="s">
        <v>2260</v>
      </c>
      <c r="K662" s="1" t="s">
        <v>1107</v>
      </c>
      <c r="L662" s="1" t="s">
        <v>1108</v>
      </c>
      <c r="M662" s="1" t="s">
        <v>2277</v>
      </c>
      <c r="N662" s="1" t="s">
        <v>2278</v>
      </c>
      <c r="O662">
        <v>300</v>
      </c>
      <c r="P662" s="1" t="s">
        <v>583</v>
      </c>
      <c r="Q662" s="1" t="s">
        <v>2292</v>
      </c>
      <c r="R662" s="2"/>
      <c r="S662" s="1" t="s">
        <v>2280</v>
      </c>
      <c r="T662" s="1">
        <v>15</v>
      </c>
    </row>
    <row r="663" spans="1:20" x14ac:dyDescent="0.25">
      <c r="A663" s="1" t="s">
        <v>2293</v>
      </c>
      <c r="B663" s="1" t="s">
        <v>552</v>
      </c>
      <c r="C663" s="1" t="s">
        <v>672</v>
      </c>
      <c r="D663" s="1" t="s">
        <v>673</v>
      </c>
      <c r="E663" s="1" t="s">
        <v>2259</v>
      </c>
      <c r="F663" s="1" t="s">
        <v>2260</v>
      </c>
      <c r="G663" s="1" t="s">
        <v>2260</v>
      </c>
      <c r="H663" s="1" t="s">
        <v>557</v>
      </c>
      <c r="I663" s="1" t="s">
        <v>2259</v>
      </c>
      <c r="J663" s="1" t="s">
        <v>2260</v>
      </c>
      <c r="K663" s="1" t="s">
        <v>1107</v>
      </c>
      <c r="L663" s="1" t="s">
        <v>1108</v>
      </c>
      <c r="M663" s="1" t="s">
        <v>2277</v>
      </c>
      <c r="N663" s="1" t="s">
        <v>2278</v>
      </c>
      <c r="O663">
        <v>3000</v>
      </c>
      <c r="P663" s="1" t="s">
        <v>583</v>
      </c>
      <c r="Q663" s="1" t="s">
        <v>2294</v>
      </c>
      <c r="R663" s="2"/>
      <c r="S663" s="1" t="s">
        <v>2280</v>
      </c>
      <c r="T663" s="1">
        <v>15</v>
      </c>
    </row>
    <row r="664" spans="1:20" x14ac:dyDescent="0.25">
      <c r="A664" s="1" t="s">
        <v>2295</v>
      </c>
      <c r="B664" s="1" t="s">
        <v>552</v>
      </c>
      <c r="C664" s="1" t="s">
        <v>672</v>
      </c>
      <c r="D664" s="1" t="s">
        <v>673</v>
      </c>
      <c r="E664" s="1" t="s">
        <v>2259</v>
      </c>
      <c r="F664" s="1" t="s">
        <v>2260</v>
      </c>
      <c r="G664" s="1" t="s">
        <v>2260</v>
      </c>
      <c r="H664" s="1" t="s">
        <v>557</v>
      </c>
      <c r="I664" s="1" t="s">
        <v>2259</v>
      </c>
      <c r="J664" s="1" t="s">
        <v>2260</v>
      </c>
      <c r="K664" s="1" t="s">
        <v>1107</v>
      </c>
      <c r="L664" s="1" t="s">
        <v>1108</v>
      </c>
      <c r="M664" s="1" t="s">
        <v>2277</v>
      </c>
      <c r="N664" s="1" t="s">
        <v>2278</v>
      </c>
      <c r="O664">
        <v>400</v>
      </c>
      <c r="P664" s="1" t="s">
        <v>583</v>
      </c>
      <c r="Q664" s="1" t="s">
        <v>2296</v>
      </c>
      <c r="R664" s="2"/>
      <c r="S664" s="1" t="s">
        <v>2280</v>
      </c>
      <c r="T664" s="1">
        <v>15</v>
      </c>
    </row>
    <row r="665" spans="1:20" x14ac:dyDescent="0.25">
      <c r="A665" s="1" t="s">
        <v>2297</v>
      </c>
      <c r="B665" s="1" t="s">
        <v>552</v>
      </c>
      <c r="C665" s="1" t="s">
        <v>672</v>
      </c>
      <c r="D665" s="1" t="s">
        <v>673</v>
      </c>
      <c r="E665" s="1" t="s">
        <v>2259</v>
      </c>
      <c r="F665" s="1" t="s">
        <v>2260</v>
      </c>
      <c r="G665" s="1" t="s">
        <v>2260</v>
      </c>
      <c r="H665" s="1" t="s">
        <v>557</v>
      </c>
      <c r="I665" s="1" t="s">
        <v>2259</v>
      </c>
      <c r="J665" s="1" t="s">
        <v>2260</v>
      </c>
      <c r="K665" s="1" t="s">
        <v>1107</v>
      </c>
      <c r="L665" s="1" t="s">
        <v>1108</v>
      </c>
      <c r="M665" s="1" t="s">
        <v>2277</v>
      </c>
      <c r="N665" s="1" t="s">
        <v>2278</v>
      </c>
      <c r="O665">
        <v>4000</v>
      </c>
      <c r="P665" s="1" t="s">
        <v>583</v>
      </c>
      <c r="Q665" s="1" t="s">
        <v>2298</v>
      </c>
      <c r="R665" s="2"/>
      <c r="S665" s="1" t="s">
        <v>2280</v>
      </c>
      <c r="T665" s="1">
        <v>15</v>
      </c>
    </row>
    <row r="666" spans="1:20" x14ac:dyDescent="0.25">
      <c r="A666" s="1" t="s">
        <v>2299</v>
      </c>
      <c r="B666" s="1" t="s">
        <v>552</v>
      </c>
      <c r="C666" s="1" t="s">
        <v>672</v>
      </c>
      <c r="D666" s="1" t="s">
        <v>673</v>
      </c>
      <c r="E666" s="1" t="s">
        <v>2259</v>
      </c>
      <c r="F666" s="1" t="s">
        <v>2260</v>
      </c>
      <c r="G666" s="1" t="s">
        <v>2260</v>
      </c>
      <c r="H666" s="1" t="s">
        <v>557</v>
      </c>
      <c r="I666" s="1" t="s">
        <v>2259</v>
      </c>
      <c r="J666" s="1" t="s">
        <v>2260</v>
      </c>
      <c r="K666" s="1" t="s">
        <v>1107</v>
      </c>
      <c r="L666" s="1" t="s">
        <v>1108</v>
      </c>
      <c r="M666" s="1" t="s">
        <v>2277</v>
      </c>
      <c r="N666" s="1" t="s">
        <v>2278</v>
      </c>
      <c r="O666">
        <v>50</v>
      </c>
      <c r="P666" s="1" t="s">
        <v>583</v>
      </c>
      <c r="Q666" s="1" t="s">
        <v>2300</v>
      </c>
      <c r="R666" s="2"/>
      <c r="S666" s="1" t="s">
        <v>2280</v>
      </c>
      <c r="T666" s="1">
        <v>15</v>
      </c>
    </row>
    <row r="667" spans="1:20" x14ac:dyDescent="0.25">
      <c r="A667" s="1" t="s">
        <v>2301</v>
      </c>
      <c r="B667" s="1" t="s">
        <v>552</v>
      </c>
      <c r="C667" s="1" t="s">
        <v>672</v>
      </c>
      <c r="D667" s="1" t="s">
        <v>673</v>
      </c>
      <c r="E667" s="1" t="s">
        <v>2259</v>
      </c>
      <c r="F667" s="1" t="s">
        <v>2260</v>
      </c>
      <c r="G667" s="1" t="s">
        <v>2260</v>
      </c>
      <c r="H667" s="1" t="s">
        <v>557</v>
      </c>
      <c r="I667" s="1" t="s">
        <v>2259</v>
      </c>
      <c r="J667" s="1" t="s">
        <v>2260</v>
      </c>
      <c r="K667" s="1" t="s">
        <v>1107</v>
      </c>
      <c r="L667" s="1" t="s">
        <v>1108</v>
      </c>
      <c r="M667" s="1" t="s">
        <v>2277</v>
      </c>
      <c r="N667" s="1" t="s">
        <v>2278</v>
      </c>
      <c r="O667">
        <v>600</v>
      </c>
      <c r="P667" s="1" t="s">
        <v>583</v>
      </c>
      <c r="Q667" s="1" t="s">
        <v>2302</v>
      </c>
      <c r="R667" s="2"/>
      <c r="S667" s="1" t="s">
        <v>2280</v>
      </c>
      <c r="T667" s="1">
        <v>15</v>
      </c>
    </row>
    <row r="668" spans="1:20" x14ac:dyDescent="0.25">
      <c r="A668" s="1" t="s">
        <v>2303</v>
      </c>
      <c r="B668" s="1" t="s">
        <v>552</v>
      </c>
      <c r="C668" s="1" t="s">
        <v>672</v>
      </c>
      <c r="D668" s="1" t="s">
        <v>673</v>
      </c>
      <c r="E668" s="1" t="s">
        <v>2259</v>
      </c>
      <c r="F668" s="1" t="s">
        <v>2260</v>
      </c>
      <c r="G668" s="1" t="s">
        <v>2260</v>
      </c>
      <c r="H668" s="1" t="s">
        <v>557</v>
      </c>
      <c r="I668" s="1" t="s">
        <v>2259</v>
      </c>
      <c r="J668" s="1" t="s">
        <v>2260</v>
      </c>
      <c r="K668" s="1" t="s">
        <v>1107</v>
      </c>
      <c r="L668" s="1" t="s">
        <v>1108</v>
      </c>
      <c r="M668" s="1" t="s">
        <v>2277</v>
      </c>
      <c r="N668" s="1" t="s">
        <v>2278</v>
      </c>
      <c r="O668">
        <v>800</v>
      </c>
      <c r="P668" s="1" t="s">
        <v>583</v>
      </c>
      <c r="Q668" s="1" t="s">
        <v>2304</v>
      </c>
      <c r="R668" s="2"/>
      <c r="S668" s="1" t="s">
        <v>2280</v>
      </c>
      <c r="T668" s="1">
        <v>15</v>
      </c>
    </row>
    <row r="669" spans="1:20" x14ac:dyDescent="0.25">
      <c r="A669" s="1" t="s">
        <v>2305</v>
      </c>
      <c r="B669" s="1" t="s">
        <v>552</v>
      </c>
      <c r="C669" s="1" t="s">
        <v>672</v>
      </c>
      <c r="D669" s="1" t="s">
        <v>673</v>
      </c>
      <c r="E669" s="1" t="s">
        <v>2259</v>
      </c>
      <c r="F669" s="1" t="s">
        <v>2260</v>
      </c>
      <c r="G669" s="1" t="s">
        <v>2260</v>
      </c>
      <c r="H669" s="1" t="s">
        <v>557</v>
      </c>
      <c r="I669" s="1" t="s">
        <v>2259</v>
      </c>
      <c r="J669" s="1" t="s">
        <v>2260</v>
      </c>
      <c r="K669" s="1" t="s">
        <v>1107</v>
      </c>
      <c r="L669" s="1" t="s">
        <v>1108</v>
      </c>
      <c r="M669" s="1" t="s">
        <v>2306</v>
      </c>
      <c r="N669" s="1" t="s">
        <v>2307</v>
      </c>
      <c r="O669">
        <v>100</v>
      </c>
      <c r="P669" s="1" t="s">
        <v>1393</v>
      </c>
      <c r="Q669" s="1" t="s">
        <v>2308</v>
      </c>
      <c r="R669" s="2"/>
      <c r="S669" s="1" t="s">
        <v>2309</v>
      </c>
      <c r="T669" s="1">
        <v>15</v>
      </c>
    </row>
    <row r="670" spans="1:20" x14ac:dyDescent="0.25">
      <c r="A670" s="1" t="s">
        <v>2310</v>
      </c>
      <c r="B670" s="1" t="s">
        <v>552</v>
      </c>
      <c r="C670" s="1" t="s">
        <v>672</v>
      </c>
      <c r="D670" s="1" t="s">
        <v>673</v>
      </c>
      <c r="E670" s="1" t="s">
        <v>2259</v>
      </c>
      <c r="F670" s="1" t="s">
        <v>2260</v>
      </c>
      <c r="G670" s="1" t="s">
        <v>2260</v>
      </c>
      <c r="H670" s="1" t="s">
        <v>557</v>
      </c>
      <c r="I670" s="1" t="s">
        <v>2259</v>
      </c>
      <c r="J670" s="1" t="s">
        <v>2260</v>
      </c>
      <c r="K670" s="1" t="s">
        <v>1107</v>
      </c>
      <c r="L670" s="1" t="s">
        <v>1108</v>
      </c>
      <c r="M670" s="1" t="s">
        <v>2306</v>
      </c>
      <c r="N670" s="1" t="s">
        <v>2307</v>
      </c>
      <c r="O670">
        <v>1000</v>
      </c>
      <c r="P670" s="1" t="s">
        <v>1393</v>
      </c>
      <c r="Q670" s="1" t="s">
        <v>2311</v>
      </c>
      <c r="R670" s="2"/>
      <c r="S670" s="1" t="s">
        <v>2309</v>
      </c>
      <c r="T670" s="1">
        <v>15</v>
      </c>
    </row>
    <row r="671" spans="1:20" x14ac:dyDescent="0.25">
      <c r="A671" s="1" t="s">
        <v>2312</v>
      </c>
      <c r="B671" s="1" t="s">
        <v>552</v>
      </c>
      <c r="C671" s="1" t="s">
        <v>672</v>
      </c>
      <c r="D671" s="1" t="s">
        <v>673</v>
      </c>
      <c r="E671" s="1" t="s">
        <v>2259</v>
      </c>
      <c r="F671" s="1" t="s">
        <v>2260</v>
      </c>
      <c r="G671" s="1" t="s">
        <v>2260</v>
      </c>
      <c r="H671" s="1" t="s">
        <v>557</v>
      </c>
      <c r="I671" s="1" t="s">
        <v>2259</v>
      </c>
      <c r="J671" s="1" t="s">
        <v>2260</v>
      </c>
      <c r="K671" s="1" t="s">
        <v>1107</v>
      </c>
      <c r="L671" s="1" t="s">
        <v>1108</v>
      </c>
      <c r="M671" s="1" t="s">
        <v>2306</v>
      </c>
      <c r="N671" s="1" t="s">
        <v>2307</v>
      </c>
      <c r="O671">
        <v>200</v>
      </c>
      <c r="P671" s="1" t="s">
        <v>1393</v>
      </c>
      <c r="Q671" s="1" t="s">
        <v>2313</v>
      </c>
      <c r="R671" s="2"/>
      <c r="S671" s="1" t="s">
        <v>2309</v>
      </c>
      <c r="T671" s="1">
        <v>15</v>
      </c>
    </row>
    <row r="672" spans="1:20" x14ac:dyDescent="0.25">
      <c r="A672" s="1" t="s">
        <v>2314</v>
      </c>
      <c r="B672" s="1" t="s">
        <v>552</v>
      </c>
      <c r="C672" s="1" t="s">
        <v>672</v>
      </c>
      <c r="D672" s="1" t="s">
        <v>673</v>
      </c>
      <c r="E672" s="1" t="s">
        <v>2259</v>
      </c>
      <c r="F672" s="1" t="s">
        <v>2260</v>
      </c>
      <c r="G672" s="1" t="s">
        <v>2260</v>
      </c>
      <c r="H672" s="1" t="s">
        <v>557</v>
      </c>
      <c r="I672" s="1" t="s">
        <v>2259</v>
      </c>
      <c r="J672" s="1" t="s">
        <v>2260</v>
      </c>
      <c r="K672" s="1" t="s">
        <v>1107</v>
      </c>
      <c r="L672" s="1" t="s">
        <v>1108</v>
      </c>
      <c r="M672" s="1" t="s">
        <v>2306</v>
      </c>
      <c r="N672" s="1" t="s">
        <v>2307</v>
      </c>
      <c r="O672">
        <v>25</v>
      </c>
      <c r="P672" s="1" t="s">
        <v>1393</v>
      </c>
      <c r="Q672" s="1" t="s">
        <v>2315</v>
      </c>
      <c r="R672" s="2"/>
      <c r="S672" s="1" t="s">
        <v>2309</v>
      </c>
      <c r="T672" s="1">
        <v>15</v>
      </c>
    </row>
    <row r="673" spans="1:20" x14ac:dyDescent="0.25">
      <c r="A673" s="1" t="s">
        <v>2316</v>
      </c>
      <c r="B673" s="1" t="s">
        <v>552</v>
      </c>
      <c r="C673" s="1" t="s">
        <v>672</v>
      </c>
      <c r="D673" s="1" t="s">
        <v>673</v>
      </c>
      <c r="E673" s="1" t="s">
        <v>2259</v>
      </c>
      <c r="F673" s="1" t="s">
        <v>2260</v>
      </c>
      <c r="G673" s="1" t="s">
        <v>2260</v>
      </c>
      <c r="H673" s="1" t="s">
        <v>557</v>
      </c>
      <c r="I673" s="1" t="s">
        <v>2259</v>
      </c>
      <c r="J673" s="1" t="s">
        <v>2260</v>
      </c>
      <c r="K673" s="1" t="s">
        <v>1107</v>
      </c>
      <c r="L673" s="1" t="s">
        <v>1108</v>
      </c>
      <c r="M673" s="1" t="s">
        <v>2306</v>
      </c>
      <c r="N673" s="1" t="s">
        <v>2307</v>
      </c>
      <c r="O673">
        <v>400</v>
      </c>
      <c r="P673" s="1" t="s">
        <v>1393</v>
      </c>
      <c r="Q673" s="1" t="s">
        <v>2317</v>
      </c>
      <c r="R673" s="2"/>
      <c r="S673" s="1" t="s">
        <v>2309</v>
      </c>
      <c r="T673" s="1">
        <v>15</v>
      </c>
    </row>
    <row r="674" spans="1:20" x14ac:dyDescent="0.25">
      <c r="A674" s="1" t="s">
        <v>2318</v>
      </c>
      <c r="B674" s="1" t="s">
        <v>552</v>
      </c>
      <c r="C674" s="1" t="s">
        <v>672</v>
      </c>
      <c r="D674" s="1" t="s">
        <v>673</v>
      </c>
      <c r="E674" s="1" t="s">
        <v>2259</v>
      </c>
      <c r="F674" s="1" t="s">
        <v>2260</v>
      </c>
      <c r="G674" s="1" t="s">
        <v>2260</v>
      </c>
      <c r="H674" s="1" t="s">
        <v>557</v>
      </c>
      <c r="I674" s="1" t="s">
        <v>2259</v>
      </c>
      <c r="J674" s="1" t="s">
        <v>2260</v>
      </c>
      <c r="K674" s="1" t="s">
        <v>1107</v>
      </c>
      <c r="L674" s="1" t="s">
        <v>1108</v>
      </c>
      <c r="M674" s="1" t="s">
        <v>2306</v>
      </c>
      <c r="N674" s="1" t="s">
        <v>2307</v>
      </c>
      <c r="O674">
        <v>50</v>
      </c>
      <c r="P674" s="1" t="s">
        <v>1393</v>
      </c>
      <c r="Q674" s="1" t="s">
        <v>2319</v>
      </c>
      <c r="R674" s="2"/>
      <c r="S674" s="1" t="s">
        <v>2309</v>
      </c>
      <c r="T674" s="1">
        <v>15</v>
      </c>
    </row>
    <row r="675" spans="1:20" x14ac:dyDescent="0.25">
      <c r="A675" s="1" t="s">
        <v>2320</v>
      </c>
      <c r="B675" s="1" t="s">
        <v>552</v>
      </c>
      <c r="C675" s="1" t="s">
        <v>672</v>
      </c>
      <c r="D675" s="1" t="s">
        <v>673</v>
      </c>
      <c r="E675" s="1" t="s">
        <v>2259</v>
      </c>
      <c r="F675" s="1" t="s">
        <v>2260</v>
      </c>
      <c r="G675" s="1" t="s">
        <v>2260</v>
      </c>
      <c r="H675" s="1" t="s">
        <v>557</v>
      </c>
      <c r="I675" s="1" t="s">
        <v>2259</v>
      </c>
      <c r="J675" s="1" t="s">
        <v>2260</v>
      </c>
      <c r="K675" s="1" t="s">
        <v>1107</v>
      </c>
      <c r="L675" s="1" t="s">
        <v>1108</v>
      </c>
      <c r="M675" s="1" t="s">
        <v>2306</v>
      </c>
      <c r="N675" s="1" t="s">
        <v>2307</v>
      </c>
      <c r="O675">
        <v>600</v>
      </c>
      <c r="P675" s="1" t="s">
        <v>1393</v>
      </c>
      <c r="Q675" s="1" t="s">
        <v>2321</v>
      </c>
      <c r="R675" s="2"/>
      <c r="S675" s="1" t="s">
        <v>2309</v>
      </c>
      <c r="T675" s="1">
        <v>15</v>
      </c>
    </row>
    <row r="676" spans="1:20" x14ac:dyDescent="0.25">
      <c r="A676" s="1" t="s">
        <v>2322</v>
      </c>
      <c r="B676" s="1" t="s">
        <v>552</v>
      </c>
      <c r="C676" s="1" t="s">
        <v>672</v>
      </c>
      <c r="D676" s="1" t="s">
        <v>673</v>
      </c>
      <c r="E676" s="1" t="s">
        <v>2259</v>
      </c>
      <c r="F676" s="1" t="s">
        <v>2260</v>
      </c>
      <c r="G676" s="1" t="s">
        <v>2260</v>
      </c>
      <c r="H676" s="1" t="s">
        <v>557</v>
      </c>
      <c r="I676" s="1" t="s">
        <v>2259</v>
      </c>
      <c r="J676" s="1" t="s">
        <v>2260</v>
      </c>
      <c r="K676" s="1" t="s">
        <v>1107</v>
      </c>
      <c r="L676" s="1" t="s">
        <v>1108</v>
      </c>
      <c r="M676" s="1" t="s">
        <v>2306</v>
      </c>
      <c r="N676" s="1" t="s">
        <v>2307</v>
      </c>
      <c r="O676">
        <v>800</v>
      </c>
      <c r="P676" s="1" t="s">
        <v>1393</v>
      </c>
      <c r="Q676" s="1" t="s">
        <v>2323</v>
      </c>
      <c r="R676" s="2"/>
      <c r="S676" s="1" t="s">
        <v>2309</v>
      </c>
      <c r="T676" s="1">
        <v>15</v>
      </c>
    </row>
    <row r="677" spans="1:20" x14ac:dyDescent="0.25">
      <c r="A677" s="1" t="s">
        <v>2324</v>
      </c>
      <c r="B677" s="1" t="s">
        <v>552</v>
      </c>
      <c r="C677" s="1" t="s">
        <v>672</v>
      </c>
      <c r="D677" s="1" t="s">
        <v>673</v>
      </c>
      <c r="E677" s="1" t="s">
        <v>2259</v>
      </c>
      <c r="F677" s="1" t="s">
        <v>2260</v>
      </c>
      <c r="G677" s="1" t="s">
        <v>2260</v>
      </c>
      <c r="H677" s="1" t="s">
        <v>557</v>
      </c>
      <c r="I677" s="1" t="s">
        <v>2259</v>
      </c>
      <c r="J677" s="1" t="s">
        <v>2260</v>
      </c>
      <c r="K677" s="1" t="s">
        <v>1107</v>
      </c>
      <c r="L677" s="1" t="s">
        <v>1108</v>
      </c>
      <c r="M677" s="1" t="s">
        <v>2325</v>
      </c>
      <c r="N677" s="1" t="s">
        <v>2326</v>
      </c>
      <c r="O677">
        <v>100</v>
      </c>
      <c r="P677" s="1" t="s">
        <v>583</v>
      </c>
      <c r="Q677" s="1" t="s">
        <v>2327</v>
      </c>
      <c r="R677" s="2"/>
      <c r="S677" s="1" t="s">
        <v>2328</v>
      </c>
      <c r="T677" s="1">
        <v>15</v>
      </c>
    </row>
    <row r="678" spans="1:20" x14ac:dyDescent="0.25">
      <c r="A678" s="1" t="s">
        <v>2329</v>
      </c>
      <c r="B678" s="1" t="s">
        <v>552</v>
      </c>
      <c r="C678" s="1" t="s">
        <v>672</v>
      </c>
      <c r="D678" s="1" t="s">
        <v>673</v>
      </c>
      <c r="E678" s="1" t="s">
        <v>2259</v>
      </c>
      <c r="F678" s="1" t="s">
        <v>2260</v>
      </c>
      <c r="G678" s="1" t="s">
        <v>2260</v>
      </c>
      <c r="H678" s="1" t="s">
        <v>557</v>
      </c>
      <c r="I678" s="1" t="s">
        <v>2259</v>
      </c>
      <c r="J678" s="1" t="s">
        <v>2260</v>
      </c>
      <c r="K678" s="1" t="s">
        <v>1107</v>
      </c>
      <c r="L678" s="1" t="s">
        <v>1108</v>
      </c>
      <c r="M678" s="1" t="s">
        <v>2325</v>
      </c>
      <c r="N678" s="1" t="s">
        <v>2326</v>
      </c>
      <c r="O678">
        <v>1000</v>
      </c>
      <c r="P678" s="1" t="s">
        <v>583</v>
      </c>
      <c r="Q678" s="1" t="s">
        <v>2330</v>
      </c>
      <c r="R678" s="2"/>
      <c r="S678" s="1" t="s">
        <v>2328</v>
      </c>
      <c r="T678" s="1">
        <v>15</v>
      </c>
    </row>
    <row r="679" spans="1:20" x14ac:dyDescent="0.25">
      <c r="A679" s="1" t="s">
        <v>2331</v>
      </c>
      <c r="B679" s="1" t="s">
        <v>552</v>
      </c>
      <c r="C679" s="1" t="s">
        <v>672</v>
      </c>
      <c r="D679" s="1" t="s">
        <v>673</v>
      </c>
      <c r="E679" s="1" t="s">
        <v>2259</v>
      </c>
      <c r="F679" s="1" t="s">
        <v>2260</v>
      </c>
      <c r="G679" s="1" t="s">
        <v>2260</v>
      </c>
      <c r="H679" s="1" t="s">
        <v>557</v>
      </c>
      <c r="I679" s="1" t="s">
        <v>2259</v>
      </c>
      <c r="J679" s="1" t="s">
        <v>2260</v>
      </c>
      <c r="K679" s="1" t="s">
        <v>1107</v>
      </c>
      <c r="L679" s="1" t="s">
        <v>1108</v>
      </c>
      <c r="M679" s="1" t="s">
        <v>2325</v>
      </c>
      <c r="N679" s="1" t="s">
        <v>2326</v>
      </c>
      <c r="O679">
        <v>1500</v>
      </c>
      <c r="P679" s="1" t="s">
        <v>583</v>
      </c>
      <c r="Q679" s="1" t="s">
        <v>2332</v>
      </c>
      <c r="R679" s="2"/>
      <c r="S679" s="1" t="s">
        <v>2328</v>
      </c>
      <c r="T679" s="1">
        <v>15</v>
      </c>
    </row>
    <row r="680" spans="1:20" x14ac:dyDescent="0.25">
      <c r="A680" s="1" t="s">
        <v>2333</v>
      </c>
      <c r="B680" s="1" t="s">
        <v>552</v>
      </c>
      <c r="C680" s="1" t="s">
        <v>672</v>
      </c>
      <c r="D680" s="1" t="s">
        <v>673</v>
      </c>
      <c r="E680" s="1" t="s">
        <v>2259</v>
      </c>
      <c r="F680" s="1" t="s">
        <v>2260</v>
      </c>
      <c r="G680" s="1" t="s">
        <v>2260</v>
      </c>
      <c r="H680" s="1" t="s">
        <v>557</v>
      </c>
      <c r="I680" s="1" t="s">
        <v>2259</v>
      </c>
      <c r="J680" s="1" t="s">
        <v>2260</v>
      </c>
      <c r="K680" s="1" t="s">
        <v>1107</v>
      </c>
      <c r="L680" s="1" t="s">
        <v>1108</v>
      </c>
      <c r="M680" s="1" t="s">
        <v>2325</v>
      </c>
      <c r="N680" s="1" t="s">
        <v>2326</v>
      </c>
      <c r="O680">
        <v>200</v>
      </c>
      <c r="P680" s="1" t="s">
        <v>583</v>
      </c>
      <c r="Q680" s="1" t="s">
        <v>2334</v>
      </c>
      <c r="R680" s="2"/>
      <c r="S680" s="1" t="s">
        <v>2328</v>
      </c>
      <c r="T680" s="1">
        <v>15</v>
      </c>
    </row>
    <row r="681" spans="1:20" x14ac:dyDescent="0.25">
      <c r="A681" s="1" t="s">
        <v>2335</v>
      </c>
      <c r="B681" s="1" t="s">
        <v>552</v>
      </c>
      <c r="C681" s="1" t="s">
        <v>672</v>
      </c>
      <c r="D681" s="1" t="s">
        <v>673</v>
      </c>
      <c r="E681" s="1" t="s">
        <v>2259</v>
      </c>
      <c r="F681" s="1" t="s">
        <v>2260</v>
      </c>
      <c r="G681" s="1" t="s">
        <v>2260</v>
      </c>
      <c r="H681" s="1" t="s">
        <v>557</v>
      </c>
      <c r="I681" s="1" t="s">
        <v>2259</v>
      </c>
      <c r="J681" s="1" t="s">
        <v>2260</v>
      </c>
      <c r="K681" s="1" t="s">
        <v>1107</v>
      </c>
      <c r="L681" s="1" t="s">
        <v>1108</v>
      </c>
      <c r="M681" s="1" t="s">
        <v>2325</v>
      </c>
      <c r="N681" s="1" t="s">
        <v>2326</v>
      </c>
      <c r="O681">
        <v>2000</v>
      </c>
      <c r="P681" s="1" t="s">
        <v>583</v>
      </c>
      <c r="Q681" s="1" t="s">
        <v>2336</v>
      </c>
      <c r="R681" s="2"/>
      <c r="S681" s="1" t="s">
        <v>2328</v>
      </c>
      <c r="T681" s="1">
        <v>15</v>
      </c>
    </row>
    <row r="682" spans="1:20" x14ac:dyDescent="0.25">
      <c r="A682" s="1" t="s">
        <v>2337</v>
      </c>
      <c r="B682" s="1" t="s">
        <v>552</v>
      </c>
      <c r="C682" s="1" t="s">
        <v>672</v>
      </c>
      <c r="D682" s="1" t="s">
        <v>673</v>
      </c>
      <c r="E682" s="1" t="s">
        <v>2259</v>
      </c>
      <c r="F682" s="1" t="s">
        <v>2260</v>
      </c>
      <c r="G682" s="1" t="s">
        <v>2260</v>
      </c>
      <c r="H682" s="1" t="s">
        <v>557</v>
      </c>
      <c r="I682" s="1" t="s">
        <v>2259</v>
      </c>
      <c r="J682" s="1" t="s">
        <v>2260</v>
      </c>
      <c r="K682" s="1" t="s">
        <v>1107</v>
      </c>
      <c r="L682" s="1" t="s">
        <v>1108</v>
      </c>
      <c r="M682" s="1" t="s">
        <v>2325</v>
      </c>
      <c r="N682" s="1" t="s">
        <v>2326</v>
      </c>
      <c r="O682">
        <v>2500</v>
      </c>
      <c r="P682" s="1" t="s">
        <v>583</v>
      </c>
      <c r="Q682" s="1" t="s">
        <v>2338</v>
      </c>
      <c r="R682" s="2"/>
      <c r="S682" s="1" t="s">
        <v>2328</v>
      </c>
      <c r="T682" s="1">
        <v>15</v>
      </c>
    </row>
    <row r="683" spans="1:20" x14ac:dyDescent="0.25">
      <c r="A683" s="1" t="s">
        <v>2339</v>
      </c>
      <c r="B683" s="1" t="s">
        <v>552</v>
      </c>
      <c r="C683" s="1" t="s">
        <v>672</v>
      </c>
      <c r="D683" s="1" t="s">
        <v>673</v>
      </c>
      <c r="E683" s="1" t="s">
        <v>2259</v>
      </c>
      <c r="F683" s="1" t="s">
        <v>2260</v>
      </c>
      <c r="G683" s="1" t="s">
        <v>2260</v>
      </c>
      <c r="H683" s="1" t="s">
        <v>557</v>
      </c>
      <c r="I683" s="1" t="s">
        <v>2259</v>
      </c>
      <c r="J683" s="1" t="s">
        <v>2260</v>
      </c>
      <c r="K683" s="1" t="s">
        <v>1107</v>
      </c>
      <c r="L683" s="1" t="s">
        <v>1108</v>
      </c>
      <c r="M683" s="1" t="s">
        <v>2325</v>
      </c>
      <c r="N683" s="1" t="s">
        <v>2326</v>
      </c>
      <c r="O683">
        <v>300</v>
      </c>
      <c r="P683" s="1" t="s">
        <v>583</v>
      </c>
      <c r="Q683" s="1" t="s">
        <v>2340</v>
      </c>
      <c r="R683" s="2"/>
      <c r="S683" s="1" t="s">
        <v>2328</v>
      </c>
      <c r="T683" s="1">
        <v>15</v>
      </c>
    </row>
    <row r="684" spans="1:20" x14ac:dyDescent="0.25">
      <c r="A684" s="1" t="s">
        <v>2341</v>
      </c>
      <c r="B684" s="1" t="s">
        <v>552</v>
      </c>
      <c r="C684" s="1" t="s">
        <v>672</v>
      </c>
      <c r="D684" s="1" t="s">
        <v>673</v>
      </c>
      <c r="E684" s="1" t="s">
        <v>2259</v>
      </c>
      <c r="F684" s="1" t="s">
        <v>2260</v>
      </c>
      <c r="G684" s="1" t="s">
        <v>2260</v>
      </c>
      <c r="H684" s="1" t="s">
        <v>557</v>
      </c>
      <c r="I684" s="1" t="s">
        <v>2259</v>
      </c>
      <c r="J684" s="1" t="s">
        <v>2260</v>
      </c>
      <c r="K684" s="1" t="s">
        <v>1107</v>
      </c>
      <c r="L684" s="1" t="s">
        <v>1108</v>
      </c>
      <c r="M684" s="1" t="s">
        <v>2325</v>
      </c>
      <c r="N684" s="1" t="s">
        <v>2326</v>
      </c>
      <c r="O684">
        <v>3000</v>
      </c>
      <c r="P684" s="1" t="s">
        <v>583</v>
      </c>
      <c r="Q684" s="1" t="s">
        <v>2342</v>
      </c>
      <c r="R684" s="2"/>
      <c r="S684" s="1" t="s">
        <v>2328</v>
      </c>
      <c r="T684" s="1">
        <v>15</v>
      </c>
    </row>
    <row r="685" spans="1:20" x14ac:dyDescent="0.25">
      <c r="A685" s="1" t="s">
        <v>2343</v>
      </c>
      <c r="B685" s="1" t="s">
        <v>552</v>
      </c>
      <c r="C685" s="1" t="s">
        <v>672</v>
      </c>
      <c r="D685" s="1" t="s">
        <v>673</v>
      </c>
      <c r="E685" s="1" t="s">
        <v>2259</v>
      </c>
      <c r="F685" s="1" t="s">
        <v>2260</v>
      </c>
      <c r="G685" s="1" t="s">
        <v>2260</v>
      </c>
      <c r="H685" s="1" t="s">
        <v>557</v>
      </c>
      <c r="I685" s="1" t="s">
        <v>2259</v>
      </c>
      <c r="J685" s="1" t="s">
        <v>2260</v>
      </c>
      <c r="K685" s="1" t="s">
        <v>1107</v>
      </c>
      <c r="L685" s="1" t="s">
        <v>1108</v>
      </c>
      <c r="M685" s="1" t="s">
        <v>2325</v>
      </c>
      <c r="N685" s="1" t="s">
        <v>2326</v>
      </c>
      <c r="O685">
        <v>400</v>
      </c>
      <c r="P685" s="1" t="s">
        <v>583</v>
      </c>
      <c r="Q685" s="1" t="s">
        <v>2344</v>
      </c>
      <c r="R685" s="2"/>
      <c r="S685" s="1" t="s">
        <v>2328</v>
      </c>
      <c r="T685" s="1">
        <v>15</v>
      </c>
    </row>
    <row r="686" spans="1:20" x14ac:dyDescent="0.25">
      <c r="A686" s="1" t="s">
        <v>2345</v>
      </c>
      <c r="B686" s="1" t="s">
        <v>552</v>
      </c>
      <c r="C686" s="1" t="s">
        <v>672</v>
      </c>
      <c r="D686" s="1" t="s">
        <v>673</v>
      </c>
      <c r="E686" s="1" t="s">
        <v>2259</v>
      </c>
      <c r="F686" s="1" t="s">
        <v>2260</v>
      </c>
      <c r="G686" s="1" t="s">
        <v>2260</v>
      </c>
      <c r="H686" s="1" t="s">
        <v>557</v>
      </c>
      <c r="I686" s="1" t="s">
        <v>2259</v>
      </c>
      <c r="J686" s="1" t="s">
        <v>2260</v>
      </c>
      <c r="K686" s="1" t="s">
        <v>1107</v>
      </c>
      <c r="L686" s="1" t="s">
        <v>1108</v>
      </c>
      <c r="M686" s="1" t="s">
        <v>2325</v>
      </c>
      <c r="N686" s="1" t="s">
        <v>2326</v>
      </c>
      <c r="O686">
        <v>4000</v>
      </c>
      <c r="P686" s="1" t="s">
        <v>583</v>
      </c>
      <c r="Q686" s="1" t="s">
        <v>2346</v>
      </c>
      <c r="R686" s="2"/>
      <c r="S686" s="1" t="s">
        <v>2328</v>
      </c>
      <c r="T686" s="1">
        <v>15</v>
      </c>
    </row>
    <row r="687" spans="1:20" x14ac:dyDescent="0.25">
      <c r="A687" s="1" t="s">
        <v>2347</v>
      </c>
      <c r="B687" s="1" t="s">
        <v>552</v>
      </c>
      <c r="C687" s="1" t="s">
        <v>672</v>
      </c>
      <c r="D687" s="1" t="s">
        <v>673</v>
      </c>
      <c r="E687" s="1" t="s">
        <v>2259</v>
      </c>
      <c r="F687" s="1" t="s">
        <v>2260</v>
      </c>
      <c r="G687" s="1" t="s">
        <v>2260</v>
      </c>
      <c r="H687" s="1" t="s">
        <v>557</v>
      </c>
      <c r="I687" s="1" t="s">
        <v>2259</v>
      </c>
      <c r="J687" s="1" t="s">
        <v>2260</v>
      </c>
      <c r="K687" s="1" t="s">
        <v>1107</v>
      </c>
      <c r="L687" s="1" t="s">
        <v>1108</v>
      </c>
      <c r="M687" s="1" t="s">
        <v>2325</v>
      </c>
      <c r="N687" s="1" t="s">
        <v>2326</v>
      </c>
      <c r="O687">
        <v>50</v>
      </c>
      <c r="P687" s="1" t="s">
        <v>583</v>
      </c>
      <c r="Q687" s="1" t="s">
        <v>2348</v>
      </c>
      <c r="R687" s="2"/>
      <c r="S687" s="1" t="s">
        <v>2328</v>
      </c>
      <c r="T687" s="1">
        <v>15</v>
      </c>
    </row>
    <row r="688" spans="1:20" x14ac:dyDescent="0.25">
      <c r="A688" s="1" t="s">
        <v>2349</v>
      </c>
      <c r="B688" s="1" t="s">
        <v>552</v>
      </c>
      <c r="C688" s="1" t="s">
        <v>672</v>
      </c>
      <c r="D688" s="1" t="s">
        <v>673</v>
      </c>
      <c r="E688" s="1" t="s">
        <v>2259</v>
      </c>
      <c r="F688" s="1" t="s">
        <v>2260</v>
      </c>
      <c r="G688" s="1" t="s">
        <v>2260</v>
      </c>
      <c r="H688" s="1" t="s">
        <v>557</v>
      </c>
      <c r="I688" s="1" t="s">
        <v>2259</v>
      </c>
      <c r="J688" s="1" t="s">
        <v>2260</v>
      </c>
      <c r="K688" s="1" t="s">
        <v>1107</v>
      </c>
      <c r="L688" s="1" t="s">
        <v>1108</v>
      </c>
      <c r="M688" s="1" t="s">
        <v>2325</v>
      </c>
      <c r="N688" s="1" t="s">
        <v>2326</v>
      </c>
      <c r="O688">
        <v>600</v>
      </c>
      <c r="P688" s="1" t="s">
        <v>583</v>
      </c>
      <c r="Q688" s="1" t="s">
        <v>2350</v>
      </c>
      <c r="R688" s="2"/>
      <c r="S688" s="1" t="s">
        <v>2328</v>
      </c>
      <c r="T688" s="1">
        <v>15</v>
      </c>
    </row>
    <row r="689" spans="1:20" x14ac:dyDescent="0.25">
      <c r="A689" s="1" t="s">
        <v>2351</v>
      </c>
      <c r="B689" s="1" t="s">
        <v>552</v>
      </c>
      <c r="C689" s="1" t="s">
        <v>672</v>
      </c>
      <c r="D689" s="1" t="s">
        <v>673</v>
      </c>
      <c r="E689" s="1" t="s">
        <v>2259</v>
      </c>
      <c r="F689" s="1" t="s">
        <v>2260</v>
      </c>
      <c r="G689" s="1" t="s">
        <v>2260</v>
      </c>
      <c r="H689" s="1" t="s">
        <v>557</v>
      </c>
      <c r="I689" s="1" t="s">
        <v>2259</v>
      </c>
      <c r="J689" s="1" t="s">
        <v>2260</v>
      </c>
      <c r="K689" s="1" t="s">
        <v>1107</v>
      </c>
      <c r="L689" s="1" t="s">
        <v>1108</v>
      </c>
      <c r="M689" s="1" t="s">
        <v>2325</v>
      </c>
      <c r="N689" s="1" t="s">
        <v>2326</v>
      </c>
      <c r="O689">
        <v>800</v>
      </c>
      <c r="P689" s="1" t="s">
        <v>583</v>
      </c>
      <c r="Q689" s="1" t="s">
        <v>2352</v>
      </c>
      <c r="R689" s="2"/>
      <c r="S689" s="1" t="s">
        <v>2328</v>
      </c>
      <c r="T689" s="1">
        <v>15</v>
      </c>
    </row>
    <row r="690" spans="1:20" x14ac:dyDescent="0.25">
      <c r="A690" s="1" t="s">
        <v>2353</v>
      </c>
      <c r="B690" s="1" t="s">
        <v>552</v>
      </c>
      <c r="C690" s="1" t="s">
        <v>672</v>
      </c>
      <c r="D690" s="1" t="s">
        <v>673</v>
      </c>
      <c r="E690" s="1" t="s">
        <v>2259</v>
      </c>
      <c r="F690" s="1" t="s">
        <v>2260</v>
      </c>
      <c r="G690" s="1" t="s">
        <v>2260</v>
      </c>
      <c r="H690" s="1" t="s">
        <v>557</v>
      </c>
      <c r="I690" s="1" t="s">
        <v>2259</v>
      </c>
      <c r="J690" s="1" t="s">
        <v>2260</v>
      </c>
      <c r="K690" s="1" t="s">
        <v>2354</v>
      </c>
      <c r="L690" s="1" t="s">
        <v>897</v>
      </c>
      <c r="M690" s="1" t="s">
        <v>2306</v>
      </c>
      <c r="N690" s="1" t="s">
        <v>2307</v>
      </c>
      <c r="O690">
        <v>1000</v>
      </c>
      <c r="P690" s="1" t="s">
        <v>1393</v>
      </c>
      <c r="Q690" s="1" t="s">
        <v>2355</v>
      </c>
      <c r="R690" s="2"/>
      <c r="S690" s="1" t="s">
        <v>2356</v>
      </c>
      <c r="T690" s="1">
        <v>15</v>
      </c>
    </row>
    <row r="691" spans="1:20" x14ac:dyDescent="0.25">
      <c r="A691" s="1" t="s">
        <v>2357</v>
      </c>
      <c r="B691" s="1" t="s">
        <v>552</v>
      </c>
      <c r="C691" s="1" t="s">
        <v>672</v>
      </c>
      <c r="D691" s="1" t="s">
        <v>673</v>
      </c>
      <c r="E691" s="1" t="s">
        <v>2259</v>
      </c>
      <c r="F691" s="1" t="s">
        <v>2260</v>
      </c>
      <c r="G691" s="1" t="s">
        <v>2260</v>
      </c>
      <c r="H691" s="1" t="s">
        <v>557</v>
      </c>
      <c r="I691" s="1" t="s">
        <v>2259</v>
      </c>
      <c r="J691" s="1" t="s">
        <v>2260</v>
      </c>
      <c r="K691" s="1" t="s">
        <v>2354</v>
      </c>
      <c r="L691" s="1" t="s">
        <v>897</v>
      </c>
      <c r="M691" s="1" t="s">
        <v>2306</v>
      </c>
      <c r="N691" s="1" t="s">
        <v>2307</v>
      </c>
      <c r="O691">
        <v>150</v>
      </c>
      <c r="P691" s="1" t="s">
        <v>1393</v>
      </c>
      <c r="Q691" s="1" t="s">
        <v>2358</v>
      </c>
      <c r="R691" s="2"/>
      <c r="S691" s="1" t="s">
        <v>2356</v>
      </c>
      <c r="T691" s="1">
        <v>15</v>
      </c>
    </row>
    <row r="692" spans="1:20" x14ac:dyDescent="0.25">
      <c r="A692" s="1" t="s">
        <v>2359</v>
      </c>
      <c r="B692" s="1" t="s">
        <v>552</v>
      </c>
      <c r="C692" s="1" t="s">
        <v>672</v>
      </c>
      <c r="D692" s="1" t="s">
        <v>673</v>
      </c>
      <c r="E692" s="1" t="s">
        <v>2259</v>
      </c>
      <c r="F692" s="1" t="s">
        <v>2260</v>
      </c>
      <c r="G692" s="1" t="s">
        <v>2260</v>
      </c>
      <c r="H692" s="1" t="s">
        <v>557</v>
      </c>
      <c r="I692" s="1" t="s">
        <v>2259</v>
      </c>
      <c r="J692" s="1" t="s">
        <v>2260</v>
      </c>
      <c r="K692" s="1" t="s">
        <v>2354</v>
      </c>
      <c r="L692" s="1" t="s">
        <v>897</v>
      </c>
      <c r="M692" s="1" t="s">
        <v>2306</v>
      </c>
      <c r="N692" s="1" t="s">
        <v>2307</v>
      </c>
      <c r="O692">
        <v>200</v>
      </c>
      <c r="P692" s="1" t="s">
        <v>1393</v>
      </c>
      <c r="Q692" s="1" t="s">
        <v>2360</v>
      </c>
      <c r="R692" s="2"/>
      <c r="S692" s="1" t="s">
        <v>2356</v>
      </c>
      <c r="T692" s="1">
        <v>15</v>
      </c>
    </row>
    <row r="693" spans="1:20" x14ac:dyDescent="0.25">
      <c r="A693" s="1" t="s">
        <v>2361</v>
      </c>
      <c r="B693" s="1" t="s">
        <v>552</v>
      </c>
      <c r="C693" s="1" t="s">
        <v>672</v>
      </c>
      <c r="D693" s="1" t="s">
        <v>673</v>
      </c>
      <c r="E693" s="1" t="s">
        <v>2259</v>
      </c>
      <c r="F693" s="1" t="s">
        <v>2260</v>
      </c>
      <c r="G693" s="1" t="s">
        <v>2260</v>
      </c>
      <c r="H693" s="1" t="s">
        <v>557</v>
      </c>
      <c r="I693" s="1" t="s">
        <v>2259</v>
      </c>
      <c r="J693" s="1" t="s">
        <v>2260</v>
      </c>
      <c r="K693" s="1" t="s">
        <v>2354</v>
      </c>
      <c r="L693" s="1" t="s">
        <v>897</v>
      </c>
      <c r="M693" s="1" t="s">
        <v>2306</v>
      </c>
      <c r="N693" s="1" t="s">
        <v>2307</v>
      </c>
      <c r="O693">
        <v>400</v>
      </c>
      <c r="P693" s="1" t="s">
        <v>1393</v>
      </c>
      <c r="Q693" s="1" t="s">
        <v>2362</v>
      </c>
      <c r="R693" s="2"/>
      <c r="S693" s="1" t="s">
        <v>2356</v>
      </c>
      <c r="T693" s="1">
        <v>15</v>
      </c>
    </row>
    <row r="694" spans="1:20" x14ac:dyDescent="0.25">
      <c r="A694" s="1" t="s">
        <v>2363</v>
      </c>
      <c r="B694" s="1" t="s">
        <v>552</v>
      </c>
      <c r="C694" s="1" t="s">
        <v>672</v>
      </c>
      <c r="D694" s="1" t="s">
        <v>673</v>
      </c>
      <c r="E694" s="1" t="s">
        <v>2259</v>
      </c>
      <c r="F694" s="1" t="s">
        <v>2260</v>
      </c>
      <c r="G694" s="1" t="s">
        <v>2260</v>
      </c>
      <c r="H694" s="1" t="s">
        <v>557</v>
      </c>
      <c r="I694" s="1" t="s">
        <v>2259</v>
      </c>
      <c r="J694" s="1" t="s">
        <v>2260</v>
      </c>
      <c r="K694" s="1" t="s">
        <v>2354</v>
      </c>
      <c r="L694" s="1" t="s">
        <v>897</v>
      </c>
      <c r="M694" s="1" t="s">
        <v>2306</v>
      </c>
      <c r="N694" s="1" t="s">
        <v>2307</v>
      </c>
      <c r="O694">
        <v>600</v>
      </c>
      <c r="P694" s="1" t="s">
        <v>1393</v>
      </c>
      <c r="Q694" s="1" t="s">
        <v>2364</v>
      </c>
      <c r="R694" s="2"/>
      <c r="S694" s="1" t="s">
        <v>2356</v>
      </c>
      <c r="T694" s="1">
        <v>15</v>
      </c>
    </row>
    <row r="695" spans="1:20" x14ac:dyDescent="0.25">
      <c r="A695" s="1" t="s">
        <v>2365</v>
      </c>
      <c r="B695" s="1" t="s">
        <v>552</v>
      </c>
      <c r="C695" s="1" t="s">
        <v>672</v>
      </c>
      <c r="D695" s="1" t="s">
        <v>673</v>
      </c>
      <c r="E695" s="1" t="s">
        <v>2259</v>
      </c>
      <c r="F695" s="1" t="s">
        <v>2260</v>
      </c>
      <c r="G695" s="1" t="s">
        <v>2260</v>
      </c>
      <c r="H695" s="1" t="s">
        <v>557</v>
      </c>
      <c r="I695" s="1" t="s">
        <v>2259</v>
      </c>
      <c r="J695" s="1" t="s">
        <v>2260</v>
      </c>
      <c r="K695" s="1" t="s">
        <v>2354</v>
      </c>
      <c r="L695" s="1" t="s">
        <v>897</v>
      </c>
      <c r="M695" s="1" t="s">
        <v>2306</v>
      </c>
      <c r="N695" s="1" t="s">
        <v>2307</v>
      </c>
      <c r="O695">
        <v>800</v>
      </c>
      <c r="P695" s="1" t="s">
        <v>1393</v>
      </c>
      <c r="Q695" s="1" t="s">
        <v>2366</v>
      </c>
      <c r="R695" s="2"/>
      <c r="S695" s="1" t="s">
        <v>2356</v>
      </c>
      <c r="T695" s="1">
        <v>15</v>
      </c>
    </row>
    <row r="696" spans="1:20" x14ac:dyDescent="0.25">
      <c r="A696" s="1" t="s">
        <v>2367</v>
      </c>
      <c r="B696" s="1" t="s">
        <v>552</v>
      </c>
      <c r="C696" s="1" t="s">
        <v>672</v>
      </c>
      <c r="D696" s="1" t="s">
        <v>673</v>
      </c>
      <c r="E696" s="1" t="s">
        <v>2259</v>
      </c>
      <c r="F696" s="1" t="s">
        <v>2260</v>
      </c>
      <c r="G696" s="1" t="s">
        <v>2260</v>
      </c>
      <c r="H696" s="1" t="s">
        <v>557</v>
      </c>
      <c r="I696" s="1" t="s">
        <v>2259</v>
      </c>
      <c r="J696" s="1" t="s">
        <v>2260</v>
      </c>
      <c r="K696" s="1" t="s">
        <v>2354</v>
      </c>
      <c r="L696" s="1" t="s">
        <v>897</v>
      </c>
      <c r="M696" s="1" t="s">
        <v>2368</v>
      </c>
      <c r="N696" s="1" t="s">
        <v>2191</v>
      </c>
      <c r="O696">
        <v>120</v>
      </c>
      <c r="P696" s="1" t="s">
        <v>583</v>
      </c>
      <c r="Q696" s="1" t="s">
        <v>2369</v>
      </c>
      <c r="R696" s="2"/>
      <c r="S696" s="1" t="s">
        <v>2370</v>
      </c>
      <c r="T696" s="1">
        <v>15</v>
      </c>
    </row>
    <row r="697" spans="1:20" x14ac:dyDescent="0.25">
      <c r="A697" s="1" t="s">
        <v>2371</v>
      </c>
      <c r="B697" s="1" t="s">
        <v>552</v>
      </c>
      <c r="C697" s="1" t="s">
        <v>672</v>
      </c>
      <c r="D697" s="1" t="s">
        <v>673</v>
      </c>
      <c r="E697" s="1" t="s">
        <v>2259</v>
      </c>
      <c r="F697" s="1" t="s">
        <v>2260</v>
      </c>
      <c r="G697" s="1" t="s">
        <v>2260</v>
      </c>
      <c r="H697" s="1" t="s">
        <v>557</v>
      </c>
      <c r="I697" s="1" t="s">
        <v>2259</v>
      </c>
      <c r="J697" s="1" t="s">
        <v>2260</v>
      </c>
      <c r="K697" s="1" t="s">
        <v>2354</v>
      </c>
      <c r="L697" s="1" t="s">
        <v>897</v>
      </c>
      <c r="M697" s="1" t="s">
        <v>2368</v>
      </c>
      <c r="N697" s="1" t="s">
        <v>2191</v>
      </c>
      <c r="O697">
        <v>150</v>
      </c>
      <c r="P697" s="1" t="s">
        <v>583</v>
      </c>
      <c r="Q697" s="1" t="s">
        <v>2372</v>
      </c>
      <c r="R697" s="2"/>
      <c r="S697" s="1" t="s">
        <v>2370</v>
      </c>
      <c r="T697" s="1">
        <v>15</v>
      </c>
    </row>
    <row r="698" spans="1:20" x14ac:dyDescent="0.25">
      <c r="A698" s="1" t="s">
        <v>2373</v>
      </c>
      <c r="B698" s="1" t="s">
        <v>552</v>
      </c>
      <c r="C698" s="1" t="s">
        <v>672</v>
      </c>
      <c r="D698" s="1" t="s">
        <v>673</v>
      </c>
      <c r="E698" s="1" t="s">
        <v>2259</v>
      </c>
      <c r="F698" s="1" t="s">
        <v>2260</v>
      </c>
      <c r="G698" s="1" t="s">
        <v>2260</v>
      </c>
      <c r="H698" s="1" t="s">
        <v>557</v>
      </c>
      <c r="I698" s="1" t="s">
        <v>2259</v>
      </c>
      <c r="J698" s="1" t="s">
        <v>2260</v>
      </c>
      <c r="K698" s="1" t="s">
        <v>2354</v>
      </c>
      <c r="L698" s="1" t="s">
        <v>897</v>
      </c>
      <c r="M698" s="1" t="s">
        <v>2368</v>
      </c>
      <c r="N698" s="1" t="s">
        <v>2191</v>
      </c>
      <c r="O698">
        <v>200</v>
      </c>
      <c r="P698" s="1" t="s">
        <v>583</v>
      </c>
      <c r="Q698" s="1" t="s">
        <v>2374</v>
      </c>
      <c r="R698" s="2"/>
      <c r="S698" s="1" t="s">
        <v>2370</v>
      </c>
      <c r="T698" s="1">
        <v>15</v>
      </c>
    </row>
    <row r="699" spans="1:20" x14ac:dyDescent="0.25">
      <c r="A699" s="1" t="s">
        <v>2375</v>
      </c>
      <c r="B699" s="1" t="s">
        <v>552</v>
      </c>
      <c r="C699" s="1" t="s">
        <v>672</v>
      </c>
      <c r="D699" s="1" t="s">
        <v>673</v>
      </c>
      <c r="E699" s="1" t="s">
        <v>2259</v>
      </c>
      <c r="F699" s="1" t="s">
        <v>2260</v>
      </c>
      <c r="G699" s="1" t="s">
        <v>2260</v>
      </c>
      <c r="H699" s="1" t="s">
        <v>557</v>
      </c>
      <c r="I699" s="1" t="s">
        <v>2259</v>
      </c>
      <c r="J699" s="1" t="s">
        <v>2260</v>
      </c>
      <c r="K699" s="1" t="s">
        <v>2354</v>
      </c>
      <c r="L699" s="1" t="s">
        <v>897</v>
      </c>
      <c r="M699" s="1" t="s">
        <v>2368</v>
      </c>
      <c r="N699" s="1" t="s">
        <v>2191</v>
      </c>
      <c r="O699">
        <v>25</v>
      </c>
      <c r="P699" s="1" t="s">
        <v>583</v>
      </c>
      <c r="Q699" s="1" t="s">
        <v>2376</v>
      </c>
      <c r="R699" s="2"/>
      <c r="S699" s="1" t="s">
        <v>2370</v>
      </c>
      <c r="T699" s="1">
        <v>15</v>
      </c>
    </row>
    <row r="700" spans="1:20" x14ac:dyDescent="0.25">
      <c r="A700" s="1" t="s">
        <v>2377</v>
      </c>
      <c r="B700" s="1" t="s">
        <v>552</v>
      </c>
      <c r="C700" s="1" t="s">
        <v>672</v>
      </c>
      <c r="D700" s="1" t="s">
        <v>673</v>
      </c>
      <c r="E700" s="1" t="s">
        <v>2259</v>
      </c>
      <c r="F700" s="1" t="s">
        <v>2260</v>
      </c>
      <c r="G700" s="1" t="s">
        <v>2260</v>
      </c>
      <c r="H700" s="1" t="s">
        <v>557</v>
      </c>
      <c r="I700" s="1" t="s">
        <v>2259</v>
      </c>
      <c r="J700" s="1" t="s">
        <v>2260</v>
      </c>
      <c r="K700" s="1" t="s">
        <v>2354</v>
      </c>
      <c r="L700" s="1" t="s">
        <v>897</v>
      </c>
      <c r="M700" s="1" t="s">
        <v>2368</v>
      </c>
      <c r="N700" s="1" t="s">
        <v>2191</v>
      </c>
      <c r="O700">
        <v>250</v>
      </c>
      <c r="P700" s="1" t="s">
        <v>583</v>
      </c>
      <c r="Q700" s="1" t="s">
        <v>2378</v>
      </c>
      <c r="R700" s="2"/>
      <c r="S700" s="1" t="s">
        <v>2370</v>
      </c>
      <c r="T700" s="1">
        <v>15</v>
      </c>
    </row>
    <row r="701" spans="1:20" x14ac:dyDescent="0.25">
      <c r="A701" s="1" t="s">
        <v>2379</v>
      </c>
      <c r="B701" s="1" t="s">
        <v>552</v>
      </c>
      <c r="C701" s="1" t="s">
        <v>672</v>
      </c>
      <c r="D701" s="1" t="s">
        <v>673</v>
      </c>
      <c r="E701" s="1" t="s">
        <v>2259</v>
      </c>
      <c r="F701" s="1" t="s">
        <v>2260</v>
      </c>
      <c r="G701" s="1" t="s">
        <v>2260</v>
      </c>
      <c r="H701" s="1" t="s">
        <v>557</v>
      </c>
      <c r="I701" s="1" t="s">
        <v>2259</v>
      </c>
      <c r="J701" s="1" t="s">
        <v>2260</v>
      </c>
      <c r="K701" s="1" t="s">
        <v>2354</v>
      </c>
      <c r="L701" s="1" t="s">
        <v>897</v>
      </c>
      <c r="M701" s="1" t="s">
        <v>2368</v>
      </c>
      <c r="N701" s="1" t="s">
        <v>2191</v>
      </c>
      <c r="O701">
        <v>300</v>
      </c>
      <c r="P701" s="1" t="s">
        <v>583</v>
      </c>
      <c r="Q701" s="1" t="s">
        <v>2380</v>
      </c>
      <c r="R701" s="2"/>
      <c r="S701" s="1" t="s">
        <v>2370</v>
      </c>
      <c r="T701" s="1">
        <v>15</v>
      </c>
    </row>
    <row r="702" spans="1:20" x14ac:dyDescent="0.25">
      <c r="A702" s="1" t="s">
        <v>2381</v>
      </c>
      <c r="B702" s="1" t="s">
        <v>552</v>
      </c>
      <c r="C702" s="1" t="s">
        <v>672</v>
      </c>
      <c r="D702" s="1" t="s">
        <v>673</v>
      </c>
      <c r="E702" s="1" t="s">
        <v>2259</v>
      </c>
      <c r="F702" s="1" t="s">
        <v>2260</v>
      </c>
      <c r="G702" s="1" t="s">
        <v>2260</v>
      </c>
      <c r="H702" s="1" t="s">
        <v>557</v>
      </c>
      <c r="I702" s="1" t="s">
        <v>2259</v>
      </c>
      <c r="J702" s="1" t="s">
        <v>2260</v>
      </c>
      <c r="K702" s="1" t="s">
        <v>2354</v>
      </c>
      <c r="L702" s="1" t="s">
        <v>897</v>
      </c>
      <c r="M702" s="1" t="s">
        <v>2368</v>
      </c>
      <c r="N702" s="1" t="s">
        <v>2191</v>
      </c>
      <c r="O702">
        <v>400</v>
      </c>
      <c r="P702" s="1" t="s">
        <v>583</v>
      </c>
      <c r="Q702" s="1" t="s">
        <v>2382</v>
      </c>
      <c r="R702" s="2"/>
      <c r="S702" s="1" t="s">
        <v>2370</v>
      </c>
      <c r="T702" s="1">
        <v>15</v>
      </c>
    </row>
    <row r="703" spans="1:20" x14ac:dyDescent="0.25">
      <c r="A703" s="1" t="s">
        <v>2383</v>
      </c>
      <c r="B703" s="1" t="s">
        <v>552</v>
      </c>
      <c r="C703" s="1" t="s">
        <v>672</v>
      </c>
      <c r="D703" s="1" t="s">
        <v>673</v>
      </c>
      <c r="E703" s="1" t="s">
        <v>2259</v>
      </c>
      <c r="F703" s="1" t="s">
        <v>2260</v>
      </c>
      <c r="G703" s="1" t="s">
        <v>2260</v>
      </c>
      <c r="H703" s="1" t="s">
        <v>557</v>
      </c>
      <c r="I703" s="1" t="s">
        <v>2259</v>
      </c>
      <c r="J703" s="1" t="s">
        <v>2260</v>
      </c>
      <c r="K703" s="1" t="s">
        <v>2354</v>
      </c>
      <c r="L703" s="1" t="s">
        <v>897</v>
      </c>
      <c r="M703" s="1" t="s">
        <v>2368</v>
      </c>
      <c r="N703" s="1" t="s">
        <v>2191</v>
      </c>
      <c r="O703">
        <v>50</v>
      </c>
      <c r="P703" s="1" t="s">
        <v>583</v>
      </c>
      <c r="Q703" s="1" t="s">
        <v>2384</v>
      </c>
      <c r="R703" s="2"/>
      <c r="S703" s="1" t="s">
        <v>2370</v>
      </c>
      <c r="T703" s="1">
        <v>15</v>
      </c>
    </row>
    <row r="704" spans="1:20" x14ac:dyDescent="0.25">
      <c r="A704" s="1" t="s">
        <v>2385</v>
      </c>
      <c r="B704" s="1" t="s">
        <v>552</v>
      </c>
      <c r="C704" s="1" t="s">
        <v>672</v>
      </c>
      <c r="D704" s="1" t="s">
        <v>673</v>
      </c>
      <c r="E704" s="1" t="s">
        <v>2259</v>
      </c>
      <c r="F704" s="1" t="s">
        <v>2260</v>
      </c>
      <c r="G704" s="1" t="s">
        <v>2260</v>
      </c>
      <c r="H704" s="1" t="s">
        <v>557</v>
      </c>
      <c r="I704" s="1" t="s">
        <v>2259</v>
      </c>
      <c r="J704" s="1" t="s">
        <v>2260</v>
      </c>
      <c r="K704" s="1" t="s">
        <v>2354</v>
      </c>
      <c r="L704" s="1" t="s">
        <v>897</v>
      </c>
      <c r="M704" s="1" t="s">
        <v>2368</v>
      </c>
      <c r="N704" s="1" t="s">
        <v>2191</v>
      </c>
      <c r="O704">
        <v>500</v>
      </c>
      <c r="P704" s="1" t="s">
        <v>583</v>
      </c>
      <c r="Q704" s="1" t="s">
        <v>2386</v>
      </c>
      <c r="R704" s="2"/>
      <c r="S704" s="1" t="s">
        <v>2370</v>
      </c>
      <c r="T704" s="1">
        <v>15</v>
      </c>
    </row>
    <row r="705" spans="1:20" x14ac:dyDescent="0.25">
      <c r="A705" s="1" t="s">
        <v>2387</v>
      </c>
      <c r="B705" s="1" t="s">
        <v>552</v>
      </c>
      <c r="C705" s="1" t="s">
        <v>672</v>
      </c>
      <c r="D705" s="1" t="s">
        <v>673</v>
      </c>
      <c r="E705" s="1" t="s">
        <v>2259</v>
      </c>
      <c r="F705" s="1" t="s">
        <v>2260</v>
      </c>
      <c r="G705" s="1" t="s">
        <v>2260</v>
      </c>
      <c r="H705" s="1" t="s">
        <v>557</v>
      </c>
      <c r="I705" s="1" t="s">
        <v>2259</v>
      </c>
      <c r="J705" s="1" t="s">
        <v>2260</v>
      </c>
      <c r="K705" s="1" t="s">
        <v>2354</v>
      </c>
      <c r="L705" s="1" t="s">
        <v>897</v>
      </c>
      <c r="M705" s="1" t="s">
        <v>2368</v>
      </c>
      <c r="N705" s="1" t="s">
        <v>2191</v>
      </c>
      <c r="O705">
        <v>80</v>
      </c>
      <c r="P705" s="1" t="s">
        <v>583</v>
      </c>
      <c r="Q705" s="1" t="s">
        <v>2388</v>
      </c>
      <c r="R705" s="2"/>
      <c r="S705" s="1" t="s">
        <v>2370</v>
      </c>
      <c r="T705" s="1">
        <v>15</v>
      </c>
    </row>
    <row r="706" spans="1:20" x14ac:dyDescent="0.25">
      <c r="A706" s="1" t="s">
        <v>2389</v>
      </c>
      <c r="B706" s="1" t="s">
        <v>552</v>
      </c>
      <c r="C706" s="1" t="s">
        <v>672</v>
      </c>
      <c r="D706" s="1" t="s">
        <v>673</v>
      </c>
      <c r="E706" s="1" t="s">
        <v>2259</v>
      </c>
      <c r="F706" s="1" t="s">
        <v>2260</v>
      </c>
      <c r="G706" s="1" t="s">
        <v>2260</v>
      </c>
      <c r="H706" s="1" t="s">
        <v>557</v>
      </c>
      <c r="I706" s="1" t="s">
        <v>2259</v>
      </c>
      <c r="J706" s="1" t="s">
        <v>2260</v>
      </c>
      <c r="K706" s="1" t="s">
        <v>576</v>
      </c>
      <c r="L706" s="1" t="s">
        <v>907</v>
      </c>
      <c r="M706" s="1" t="s">
        <v>2306</v>
      </c>
      <c r="N706" s="1" t="s">
        <v>2307</v>
      </c>
      <c r="O706">
        <v>1000</v>
      </c>
      <c r="P706" s="1" t="s">
        <v>1393</v>
      </c>
      <c r="Q706" s="1" t="s">
        <v>2390</v>
      </c>
      <c r="R706" s="2"/>
      <c r="S706" s="1" t="s">
        <v>2391</v>
      </c>
      <c r="T706" s="1">
        <v>20</v>
      </c>
    </row>
    <row r="707" spans="1:20" x14ac:dyDescent="0.25">
      <c r="A707" s="1" t="s">
        <v>2392</v>
      </c>
      <c r="B707" s="1" t="s">
        <v>552</v>
      </c>
      <c r="C707" s="1" t="s">
        <v>672</v>
      </c>
      <c r="D707" s="1" t="s">
        <v>673</v>
      </c>
      <c r="E707" s="1" t="s">
        <v>2259</v>
      </c>
      <c r="F707" s="1" t="s">
        <v>2260</v>
      </c>
      <c r="G707" s="1" t="s">
        <v>2260</v>
      </c>
      <c r="H707" s="1" t="s">
        <v>557</v>
      </c>
      <c r="I707" s="1" t="s">
        <v>2259</v>
      </c>
      <c r="J707" s="1" t="s">
        <v>2260</v>
      </c>
      <c r="K707" s="1" t="s">
        <v>576</v>
      </c>
      <c r="L707" s="1" t="s">
        <v>907</v>
      </c>
      <c r="M707" s="1" t="s">
        <v>2306</v>
      </c>
      <c r="N707" s="1" t="s">
        <v>2307</v>
      </c>
      <c r="O707">
        <v>150</v>
      </c>
      <c r="P707" s="1" t="s">
        <v>1393</v>
      </c>
      <c r="Q707" s="1" t="s">
        <v>2393</v>
      </c>
      <c r="R707" s="2"/>
      <c r="S707" s="1" t="s">
        <v>2391</v>
      </c>
      <c r="T707" s="1">
        <v>20</v>
      </c>
    </row>
    <row r="708" spans="1:20" x14ac:dyDescent="0.25">
      <c r="A708" s="1" t="s">
        <v>2394</v>
      </c>
      <c r="B708" s="1" t="s">
        <v>552</v>
      </c>
      <c r="C708" s="1" t="s">
        <v>672</v>
      </c>
      <c r="D708" s="1" t="s">
        <v>673</v>
      </c>
      <c r="E708" s="1" t="s">
        <v>2259</v>
      </c>
      <c r="F708" s="1" t="s">
        <v>2260</v>
      </c>
      <c r="G708" s="1" t="s">
        <v>2260</v>
      </c>
      <c r="H708" s="1" t="s">
        <v>557</v>
      </c>
      <c r="I708" s="1" t="s">
        <v>2259</v>
      </c>
      <c r="J708" s="1" t="s">
        <v>2260</v>
      </c>
      <c r="K708" s="1" t="s">
        <v>576</v>
      </c>
      <c r="L708" s="1" t="s">
        <v>907</v>
      </c>
      <c r="M708" s="1" t="s">
        <v>2306</v>
      </c>
      <c r="N708" s="1" t="s">
        <v>2307</v>
      </c>
      <c r="O708">
        <v>200</v>
      </c>
      <c r="P708" s="1" t="s">
        <v>1393</v>
      </c>
      <c r="Q708" s="1" t="s">
        <v>2395</v>
      </c>
      <c r="R708" s="2"/>
      <c r="S708" s="1" t="s">
        <v>2391</v>
      </c>
      <c r="T708" s="1">
        <v>20</v>
      </c>
    </row>
    <row r="709" spans="1:20" x14ac:dyDescent="0.25">
      <c r="A709" s="1" t="s">
        <v>2396</v>
      </c>
      <c r="B709" s="1" t="s">
        <v>552</v>
      </c>
      <c r="C709" s="1" t="s">
        <v>672</v>
      </c>
      <c r="D709" s="1" t="s">
        <v>673</v>
      </c>
      <c r="E709" s="1" t="s">
        <v>2259</v>
      </c>
      <c r="F709" s="1" t="s">
        <v>2260</v>
      </c>
      <c r="G709" s="1" t="s">
        <v>2260</v>
      </c>
      <c r="H709" s="1" t="s">
        <v>557</v>
      </c>
      <c r="I709" s="1" t="s">
        <v>2259</v>
      </c>
      <c r="J709" s="1" t="s">
        <v>2260</v>
      </c>
      <c r="K709" s="1" t="s">
        <v>576</v>
      </c>
      <c r="L709" s="1" t="s">
        <v>907</v>
      </c>
      <c r="M709" s="1" t="s">
        <v>2306</v>
      </c>
      <c r="N709" s="1" t="s">
        <v>2307</v>
      </c>
      <c r="O709">
        <v>400</v>
      </c>
      <c r="P709" s="1" t="s">
        <v>1393</v>
      </c>
      <c r="Q709" s="1" t="s">
        <v>2397</v>
      </c>
      <c r="R709" s="2"/>
      <c r="S709" s="1" t="s">
        <v>2391</v>
      </c>
      <c r="T709" s="1">
        <v>20</v>
      </c>
    </row>
    <row r="710" spans="1:20" x14ac:dyDescent="0.25">
      <c r="A710" s="1" t="s">
        <v>2398</v>
      </c>
      <c r="B710" s="1" t="s">
        <v>552</v>
      </c>
      <c r="C710" s="1" t="s">
        <v>672</v>
      </c>
      <c r="D710" s="1" t="s">
        <v>673</v>
      </c>
      <c r="E710" s="1" t="s">
        <v>2259</v>
      </c>
      <c r="F710" s="1" t="s">
        <v>2260</v>
      </c>
      <c r="G710" s="1" t="s">
        <v>2260</v>
      </c>
      <c r="H710" s="1" t="s">
        <v>557</v>
      </c>
      <c r="I710" s="1" t="s">
        <v>2259</v>
      </c>
      <c r="J710" s="1" t="s">
        <v>2260</v>
      </c>
      <c r="K710" s="1" t="s">
        <v>576</v>
      </c>
      <c r="L710" s="1" t="s">
        <v>907</v>
      </c>
      <c r="M710" s="1" t="s">
        <v>2306</v>
      </c>
      <c r="N710" s="1" t="s">
        <v>2307</v>
      </c>
      <c r="O710">
        <v>600</v>
      </c>
      <c r="P710" s="1" t="s">
        <v>1393</v>
      </c>
      <c r="Q710" s="1" t="s">
        <v>2399</v>
      </c>
      <c r="R710" s="2"/>
      <c r="S710" s="1" t="s">
        <v>2391</v>
      </c>
      <c r="T710" s="1">
        <v>20</v>
      </c>
    </row>
    <row r="711" spans="1:20" x14ac:dyDescent="0.25">
      <c r="A711" s="1" t="s">
        <v>2400</v>
      </c>
      <c r="B711" s="1" t="s">
        <v>552</v>
      </c>
      <c r="C711" s="1" t="s">
        <v>672</v>
      </c>
      <c r="D711" s="1" t="s">
        <v>673</v>
      </c>
      <c r="E711" s="1" t="s">
        <v>2259</v>
      </c>
      <c r="F711" s="1" t="s">
        <v>2260</v>
      </c>
      <c r="G711" s="1" t="s">
        <v>2260</v>
      </c>
      <c r="H711" s="1" t="s">
        <v>557</v>
      </c>
      <c r="I711" s="1" t="s">
        <v>2259</v>
      </c>
      <c r="J711" s="1" t="s">
        <v>2260</v>
      </c>
      <c r="K711" s="1" t="s">
        <v>576</v>
      </c>
      <c r="L711" s="1" t="s">
        <v>907</v>
      </c>
      <c r="M711" s="1" t="s">
        <v>2306</v>
      </c>
      <c r="N711" s="1" t="s">
        <v>2307</v>
      </c>
      <c r="O711">
        <v>800</v>
      </c>
      <c r="P711" s="1" t="s">
        <v>1393</v>
      </c>
      <c r="Q711" s="1" t="s">
        <v>2401</v>
      </c>
      <c r="R711" s="2"/>
      <c r="S711" s="1" t="s">
        <v>2391</v>
      </c>
      <c r="T711" s="1">
        <v>20</v>
      </c>
    </row>
    <row r="712" spans="1:20" x14ac:dyDescent="0.25">
      <c r="A712" s="1" t="s">
        <v>2402</v>
      </c>
      <c r="B712" s="1" t="s">
        <v>552</v>
      </c>
      <c r="C712" s="1" t="s">
        <v>672</v>
      </c>
      <c r="D712" s="1" t="s">
        <v>673</v>
      </c>
      <c r="E712" s="1" t="s">
        <v>2259</v>
      </c>
      <c r="F712" s="1" t="s">
        <v>2260</v>
      </c>
      <c r="G712" s="1" t="s">
        <v>2260</v>
      </c>
      <c r="H712" s="1" t="s">
        <v>557</v>
      </c>
      <c r="I712" s="1" t="s">
        <v>2259</v>
      </c>
      <c r="J712" s="1" t="s">
        <v>2260</v>
      </c>
      <c r="K712" s="1" t="s">
        <v>576</v>
      </c>
      <c r="L712" s="1" t="s">
        <v>907</v>
      </c>
      <c r="M712" s="1" t="s">
        <v>2368</v>
      </c>
      <c r="N712" s="1" t="s">
        <v>2191</v>
      </c>
      <c r="O712">
        <v>100</v>
      </c>
      <c r="P712" s="1" t="s">
        <v>583</v>
      </c>
      <c r="Q712" s="1" t="s">
        <v>2403</v>
      </c>
      <c r="R712" s="2"/>
      <c r="S712" s="1" t="s">
        <v>2226</v>
      </c>
      <c r="T712" s="1">
        <v>20</v>
      </c>
    </row>
    <row r="713" spans="1:20" x14ac:dyDescent="0.25">
      <c r="A713" s="1" t="s">
        <v>2404</v>
      </c>
      <c r="B713" s="1" t="s">
        <v>552</v>
      </c>
      <c r="C713" s="1" t="s">
        <v>672</v>
      </c>
      <c r="D713" s="1" t="s">
        <v>673</v>
      </c>
      <c r="E713" s="1" t="s">
        <v>2259</v>
      </c>
      <c r="F713" s="1" t="s">
        <v>2260</v>
      </c>
      <c r="G713" s="1" t="s">
        <v>2260</v>
      </c>
      <c r="H713" s="1" t="s">
        <v>557</v>
      </c>
      <c r="I713" s="1" t="s">
        <v>2259</v>
      </c>
      <c r="J713" s="1" t="s">
        <v>2260</v>
      </c>
      <c r="K713" s="1" t="s">
        <v>576</v>
      </c>
      <c r="L713" s="1" t="s">
        <v>907</v>
      </c>
      <c r="M713" s="1" t="s">
        <v>2368</v>
      </c>
      <c r="N713" s="1" t="s">
        <v>2191</v>
      </c>
      <c r="O713">
        <v>1000</v>
      </c>
      <c r="P713" s="1" t="s">
        <v>583</v>
      </c>
      <c r="Q713" s="1" t="s">
        <v>2405</v>
      </c>
      <c r="R713" s="2"/>
      <c r="S713" s="1" t="s">
        <v>2226</v>
      </c>
      <c r="T713" s="1">
        <v>20</v>
      </c>
    </row>
    <row r="714" spans="1:20" x14ac:dyDescent="0.25">
      <c r="A714" s="1" t="s">
        <v>2406</v>
      </c>
      <c r="B714" s="1" t="s">
        <v>552</v>
      </c>
      <c r="C714" s="1" t="s">
        <v>672</v>
      </c>
      <c r="D714" s="1" t="s">
        <v>673</v>
      </c>
      <c r="E714" s="1" t="s">
        <v>2259</v>
      </c>
      <c r="F714" s="1" t="s">
        <v>2260</v>
      </c>
      <c r="G714" s="1" t="s">
        <v>2260</v>
      </c>
      <c r="H714" s="1" t="s">
        <v>557</v>
      </c>
      <c r="I714" s="1" t="s">
        <v>2259</v>
      </c>
      <c r="J714" s="1" t="s">
        <v>2260</v>
      </c>
      <c r="K714" s="1" t="s">
        <v>576</v>
      </c>
      <c r="L714" s="1" t="s">
        <v>907</v>
      </c>
      <c r="M714" s="1" t="s">
        <v>2368</v>
      </c>
      <c r="N714" s="1" t="s">
        <v>2191</v>
      </c>
      <c r="O714">
        <v>1500</v>
      </c>
      <c r="P714" s="1" t="s">
        <v>583</v>
      </c>
      <c r="Q714" s="1" t="s">
        <v>2407</v>
      </c>
      <c r="R714" s="2"/>
      <c r="S714" s="1" t="s">
        <v>2226</v>
      </c>
      <c r="T714" s="1">
        <v>20</v>
      </c>
    </row>
    <row r="715" spans="1:20" x14ac:dyDescent="0.25">
      <c r="A715" s="1" t="s">
        <v>2408</v>
      </c>
      <c r="B715" s="1" t="s">
        <v>552</v>
      </c>
      <c r="C715" s="1" t="s">
        <v>672</v>
      </c>
      <c r="D715" s="1" t="s">
        <v>673</v>
      </c>
      <c r="E715" s="1" t="s">
        <v>2259</v>
      </c>
      <c r="F715" s="1" t="s">
        <v>2260</v>
      </c>
      <c r="G715" s="1" t="s">
        <v>2260</v>
      </c>
      <c r="H715" s="1" t="s">
        <v>557</v>
      </c>
      <c r="I715" s="1" t="s">
        <v>2259</v>
      </c>
      <c r="J715" s="1" t="s">
        <v>2260</v>
      </c>
      <c r="K715" s="1" t="s">
        <v>576</v>
      </c>
      <c r="L715" s="1" t="s">
        <v>907</v>
      </c>
      <c r="M715" s="1" t="s">
        <v>2368</v>
      </c>
      <c r="N715" s="1" t="s">
        <v>2191</v>
      </c>
      <c r="O715">
        <v>200</v>
      </c>
      <c r="P715" s="1" t="s">
        <v>583</v>
      </c>
      <c r="Q715" s="1" t="s">
        <v>2409</v>
      </c>
      <c r="R715" s="2"/>
      <c r="S715" s="1" t="s">
        <v>2226</v>
      </c>
      <c r="T715" s="1">
        <v>20</v>
      </c>
    </row>
    <row r="716" spans="1:20" x14ac:dyDescent="0.25">
      <c r="A716" s="1" t="s">
        <v>2410</v>
      </c>
      <c r="B716" s="1" t="s">
        <v>552</v>
      </c>
      <c r="C716" s="1" t="s">
        <v>672</v>
      </c>
      <c r="D716" s="1" t="s">
        <v>673</v>
      </c>
      <c r="E716" s="1" t="s">
        <v>2259</v>
      </c>
      <c r="F716" s="1" t="s">
        <v>2260</v>
      </c>
      <c r="G716" s="1" t="s">
        <v>2260</v>
      </c>
      <c r="H716" s="1" t="s">
        <v>557</v>
      </c>
      <c r="I716" s="1" t="s">
        <v>2259</v>
      </c>
      <c r="J716" s="1" t="s">
        <v>2260</v>
      </c>
      <c r="K716" s="1" t="s">
        <v>576</v>
      </c>
      <c r="L716" s="1" t="s">
        <v>907</v>
      </c>
      <c r="M716" s="1" t="s">
        <v>2368</v>
      </c>
      <c r="N716" s="1" t="s">
        <v>2191</v>
      </c>
      <c r="O716">
        <v>2000</v>
      </c>
      <c r="P716" s="1" t="s">
        <v>583</v>
      </c>
      <c r="Q716" s="1" t="s">
        <v>2411</v>
      </c>
      <c r="R716" s="2"/>
      <c r="S716" s="1" t="s">
        <v>2226</v>
      </c>
      <c r="T716" s="1">
        <v>20</v>
      </c>
    </row>
    <row r="717" spans="1:20" x14ac:dyDescent="0.25">
      <c r="A717" s="1" t="s">
        <v>2412</v>
      </c>
      <c r="B717" s="1" t="s">
        <v>552</v>
      </c>
      <c r="C717" s="1" t="s">
        <v>672</v>
      </c>
      <c r="D717" s="1" t="s">
        <v>673</v>
      </c>
      <c r="E717" s="1" t="s">
        <v>2259</v>
      </c>
      <c r="F717" s="1" t="s">
        <v>2260</v>
      </c>
      <c r="G717" s="1" t="s">
        <v>2260</v>
      </c>
      <c r="H717" s="1" t="s">
        <v>557</v>
      </c>
      <c r="I717" s="1" t="s">
        <v>2259</v>
      </c>
      <c r="J717" s="1" t="s">
        <v>2260</v>
      </c>
      <c r="K717" s="1" t="s">
        <v>576</v>
      </c>
      <c r="L717" s="1" t="s">
        <v>907</v>
      </c>
      <c r="M717" s="1" t="s">
        <v>2368</v>
      </c>
      <c r="N717" s="1" t="s">
        <v>2191</v>
      </c>
      <c r="O717">
        <v>2500</v>
      </c>
      <c r="P717" s="1" t="s">
        <v>583</v>
      </c>
      <c r="Q717" s="1" t="s">
        <v>2413</v>
      </c>
      <c r="R717" s="2"/>
      <c r="S717" s="1" t="s">
        <v>2226</v>
      </c>
      <c r="T717" s="1">
        <v>20</v>
      </c>
    </row>
    <row r="718" spans="1:20" x14ac:dyDescent="0.25">
      <c r="A718" s="1" t="s">
        <v>2414</v>
      </c>
      <c r="B718" s="1" t="s">
        <v>552</v>
      </c>
      <c r="C718" s="1" t="s">
        <v>672</v>
      </c>
      <c r="D718" s="1" t="s">
        <v>673</v>
      </c>
      <c r="E718" s="1" t="s">
        <v>2259</v>
      </c>
      <c r="F718" s="1" t="s">
        <v>2260</v>
      </c>
      <c r="G718" s="1" t="s">
        <v>2260</v>
      </c>
      <c r="H718" s="1" t="s">
        <v>557</v>
      </c>
      <c r="I718" s="1" t="s">
        <v>2259</v>
      </c>
      <c r="J718" s="1" t="s">
        <v>2260</v>
      </c>
      <c r="K718" s="1" t="s">
        <v>576</v>
      </c>
      <c r="L718" s="1" t="s">
        <v>907</v>
      </c>
      <c r="M718" s="1" t="s">
        <v>2368</v>
      </c>
      <c r="N718" s="1" t="s">
        <v>2191</v>
      </c>
      <c r="O718">
        <v>300</v>
      </c>
      <c r="P718" s="1" t="s">
        <v>583</v>
      </c>
      <c r="Q718" s="1" t="s">
        <v>2415</v>
      </c>
      <c r="R718" s="2"/>
      <c r="S718" s="1" t="s">
        <v>2226</v>
      </c>
      <c r="T718" s="1">
        <v>20</v>
      </c>
    </row>
    <row r="719" spans="1:20" x14ac:dyDescent="0.25">
      <c r="A719" s="1" t="s">
        <v>2416</v>
      </c>
      <c r="B719" s="1" t="s">
        <v>552</v>
      </c>
      <c r="C719" s="1" t="s">
        <v>672</v>
      </c>
      <c r="D719" s="1" t="s">
        <v>673</v>
      </c>
      <c r="E719" s="1" t="s">
        <v>2259</v>
      </c>
      <c r="F719" s="1" t="s">
        <v>2260</v>
      </c>
      <c r="G719" s="1" t="s">
        <v>2260</v>
      </c>
      <c r="H719" s="1" t="s">
        <v>557</v>
      </c>
      <c r="I719" s="1" t="s">
        <v>2259</v>
      </c>
      <c r="J719" s="1" t="s">
        <v>2260</v>
      </c>
      <c r="K719" s="1" t="s">
        <v>576</v>
      </c>
      <c r="L719" s="1" t="s">
        <v>907</v>
      </c>
      <c r="M719" s="1" t="s">
        <v>2368</v>
      </c>
      <c r="N719" s="1" t="s">
        <v>2191</v>
      </c>
      <c r="O719">
        <v>3000</v>
      </c>
      <c r="P719" s="1" t="s">
        <v>583</v>
      </c>
      <c r="Q719" s="1" t="s">
        <v>2417</v>
      </c>
      <c r="R719" s="2"/>
      <c r="S719" s="1" t="s">
        <v>2226</v>
      </c>
      <c r="T719" s="1">
        <v>20</v>
      </c>
    </row>
    <row r="720" spans="1:20" x14ac:dyDescent="0.25">
      <c r="A720" s="1" t="s">
        <v>2418</v>
      </c>
      <c r="B720" s="1" t="s">
        <v>552</v>
      </c>
      <c r="C720" s="1" t="s">
        <v>672</v>
      </c>
      <c r="D720" s="1" t="s">
        <v>673</v>
      </c>
      <c r="E720" s="1" t="s">
        <v>2259</v>
      </c>
      <c r="F720" s="1" t="s">
        <v>2260</v>
      </c>
      <c r="G720" s="1" t="s">
        <v>2260</v>
      </c>
      <c r="H720" s="1" t="s">
        <v>557</v>
      </c>
      <c r="I720" s="1" t="s">
        <v>2259</v>
      </c>
      <c r="J720" s="1" t="s">
        <v>2260</v>
      </c>
      <c r="K720" s="1" t="s">
        <v>576</v>
      </c>
      <c r="L720" s="1" t="s">
        <v>907</v>
      </c>
      <c r="M720" s="1" t="s">
        <v>2368</v>
      </c>
      <c r="N720" s="1" t="s">
        <v>2191</v>
      </c>
      <c r="O720">
        <v>400</v>
      </c>
      <c r="P720" s="1" t="s">
        <v>583</v>
      </c>
      <c r="Q720" s="1" t="s">
        <v>2419</v>
      </c>
      <c r="R720" s="2"/>
      <c r="S720" s="1" t="s">
        <v>2226</v>
      </c>
      <c r="T720" s="1">
        <v>20</v>
      </c>
    </row>
    <row r="721" spans="1:20" x14ac:dyDescent="0.25">
      <c r="A721" s="1" t="s">
        <v>2420</v>
      </c>
      <c r="B721" s="1" t="s">
        <v>552</v>
      </c>
      <c r="C721" s="1" t="s">
        <v>672</v>
      </c>
      <c r="D721" s="1" t="s">
        <v>673</v>
      </c>
      <c r="E721" s="1" t="s">
        <v>2259</v>
      </c>
      <c r="F721" s="1" t="s">
        <v>2260</v>
      </c>
      <c r="G721" s="1" t="s">
        <v>2260</v>
      </c>
      <c r="H721" s="1" t="s">
        <v>557</v>
      </c>
      <c r="I721" s="1" t="s">
        <v>2259</v>
      </c>
      <c r="J721" s="1" t="s">
        <v>2260</v>
      </c>
      <c r="K721" s="1" t="s">
        <v>576</v>
      </c>
      <c r="L721" s="1" t="s">
        <v>907</v>
      </c>
      <c r="M721" s="1" t="s">
        <v>2368</v>
      </c>
      <c r="N721" s="1" t="s">
        <v>2191</v>
      </c>
      <c r="O721">
        <v>4000</v>
      </c>
      <c r="P721" s="1" t="s">
        <v>583</v>
      </c>
      <c r="Q721" s="1" t="s">
        <v>2421</v>
      </c>
      <c r="R721" s="2"/>
      <c r="S721" s="1" t="s">
        <v>2226</v>
      </c>
      <c r="T721" s="1">
        <v>20</v>
      </c>
    </row>
    <row r="722" spans="1:20" x14ac:dyDescent="0.25">
      <c r="A722" s="1" t="s">
        <v>2422</v>
      </c>
      <c r="B722" s="1" t="s">
        <v>552</v>
      </c>
      <c r="C722" s="1" t="s">
        <v>672</v>
      </c>
      <c r="D722" s="1" t="s">
        <v>673</v>
      </c>
      <c r="E722" s="1" t="s">
        <v>2259</v>
      </c>
      <c r="F722" s="1" t="s">
        <v>2260</v>
      </c>
      <c r="G722" s="1" t="s">
        <v>2260</v>
      </c>
      <c r="H722" s="1" t="s">
        <v>557</v>
      </c>
      <c r="I722" s="1" t="s">
        <v>2259</v>
      </c>
      <c r="J722" s="1" t="s">
        <v>2260</v>
      </c>
      <c r="K722" s="1" t="s">
        <v>576</v>
      </c>
      <c r="L722" s="1" t="s">
        <v>907</v>
      </c>
      <c r="M722" s="1" t="s">
        <v>2368</v>
      </c>
      <c r="N722" s="1" t="s">
        <v>2191</v>
      </c>
      <c r="O722">
        <v>600</v>
      </c>
      <c r="P722" s="1" t="s">
        <v>583</v>
      </c>
      <c r="Q722" s="1" t="s">
        <v>2423</v>
      </c>
      <c r="R722" s="2"/>
      <c r="S722" s="1" t="s">
        <v>2226</v>
      </c>
      <c r="T722" s="1">
        <v>20</v>
      </c>
    </row>
    <row r="723" spans="1:20" x14ac:dyDescent="0.25">
      <c r="A723" s="1" t="s">
        <v>2424</v>
      </c>
      <c r="B723" s="1" t="s">
        <v>552</v>
      </c>
      <c r="C723" s="1" t="s">
        <v>672</v>
      </c>
      <c r="D723" s="1" t="s">
        <v>673</v>
      </c>
      <c r="E723" s="1" t="s">
        <v>2259</v>
      </c>
      <c r="F723" s="1" t="s">
        <v>2260</v>
      </c>
      <c r="G723" s="1" t="s">
        <v>2260</v>
      </c>
      <c r="H723" s="1" t="s">
        <v>557</v>
      </c>
      <c r="I723" s="1" t="s">
        <v>2259</v>
      </c>
      <c r="J723" s="1" t="s">
        <v>2260</v>
      </c>
      <c r="K723" s="1" t="s">
        <v>576</v>
      </c>
      <c r="L723" s="1" t="s">
        <v>907</v>
      </c>
      <c r="M723" s="1" t="s">
        <v>2368</v>
      </c>
      <c r="N723" s="1" t="s">
        <v>2191</v>
      </c>
      <c r="O723">
        <v>800</v>
      </c>
      <c r="P723" s="1" t="s">
        <v>583</v>
      </c>
      <c r="Q723" s="1" t="s">
        <v>2425</v>
      </c>
      <c r="R723" s="2"/>
      <c r="S723" s="1" t="s">
        <v>2226</v>
      </c>
      <c r="T723" s="1">
        <v>20</v>
      </c>
    </row>
    <row r="724" spans="1:20" x14ac:dyDescent="0.25">
      <c r="A724" s="1" t="s">
        <v>2426</v>
      </c>
      <c r="B724" s="1" t="s">
        <v>609</v>
      </c>
      <c r="C724" s="1" t="s">
        <v>1103</v>
      </c>
      <c r="D724" s="1" t="s">
        <v>1104</v>
      </c>
      <c r="E724" s="1" t="s">
        <v>2427</v>
      </c>
      <c r="F724" s="1" t="s">
        <v>1908</v>
      </c>
      <c r="G724" s="1" t="s">
        <v>2428</v>
      </c>
      <c r="H724" s="1" t="s">
        <v>569</v>
      </c>
      <c r="I724" s="1" t="s">
        <v>2427</v>
      </c>
      <c r="J724" s="1" t="s">
        <v>2429</v>
      </c>
      <c r="K724" s="1" t="s">
        <v>1859</v>
      </c>
      <c r="L724" s="1" t="s">
        <v>1860</v>
      </c>
      <c r="M724" s="1" t="s">
        <v>2430</v>
      </c>
      <c r="N724" s="1" t="s">
        <v>1108</v>
      </c>
      <c r="O724">
        <v>1</v>
      </c>
      <c r="P724" s="1" t="s">
        <v>1649</v>
      </c>
      <c r="Q724" s="1" t="s">
        <v>2431</v>
      </c>
      <c r="R724" s="2"/>
      <c r="S724" s="1" t="s">
        <v>2432</v>
      </c>
      <c r="T724" s="1">
        <v>15</v>
      </c>
    </row>
    <row r="725" spans="1:20" x14ac:dyDescent="0.25">
      <c r="A725" s="1" t="s">
        <v>2433</v>
      </c>
      <c r="B725" s="1" t="s">
        <v>609</v>
      </c>
      <c r="C725" s="1" t="s">
        <v>1103</v>
      </c>
      <c r="D725" s="1" t="s">
        <v>1104</v>
      </c>
      <c r="E725" s="1" t="s">
        <v>2427</v>
      </c>
      <c r="F725" s="1" t="s">
        <v>1908</v>
      </c>
      <c r="G725" s="1" t="s">
        <v>2428</v>
      </c>
      <c r="H725" s="1" t="s">
        <v>569</v>
      </c>
      <c r="I725" s="1" t="s">
        <v>2427</v>
      </c>
      <c r="J725" s="1" t="s">
        <v>2429</v>
      </c>
      <c r="K725" s="1" t="s">
        <v>1859</v>
      </c>
      <c r="L725" s="1" t="s">
        <v>1860</v>
      </c>
      <c r="M725" s="1" t="s">
        <v>2430</v>
      </c>
      <c r="N725" s="1" t="s">
        <v>1108</v>
      </c>
      <c r="O725">
        <v>3</v>
      </c>
      <c r="P725" s="1" t="s">
        <v>1649</v>
      </c>
      <c r="Q725" s="1" t="s">
        <v>2434</v>
      </c>
      <c r="R725" s="2"/>
      <c r="S725" s="1" t="s">
        <v>2432</v>
      </c>
      <c r="T725" s="1">
        <v>15</v>
      </c>
    </row>
    <row r="726" spans="1:20" x14ac:dyDescent="0.25">
      <c r="A726" s="1" t="s">
        <v>2435</v>
      </c>
      <c r="B726" s="1" t="s">
        <v>609</v>
      </c>
      <c r="C726" s="1" t="s">
        <v>1103</v>
      </c>
      <c r="D726" s="1" t="s">
        <v>1104</v>
      </c>
      <c r="E726" s="1" t="s">
        <v>2427</v>
      </c>
      <c r="F726" s="1" t="s">
        <v>1908</v>
      </c>
      <c r="G726" s="1" t="s">
        <v>2428</v>
      </c>
      <c r="H726" s="1" t="s">
        <v>569</v>
      </c>
      <c r="I726" s="1" t="s">
        <v>2427</v>
      </c>
      <c r="J726" s="1" t="s">
        <v>2429</v>
      </c>
      <c r="K726" s="1" t="s">
        <v>1859</v>
      </c>
      <c r="L726" s="1" t="s">
        <v>1860</v>
      </c>
      <c r="M726" s="1" t="s">
        <v>2436</v>
      </c>
      <c r="N726" s="1"/>
      <c r="O726">
        <v>1</v>
      </c>
      <c r="P726" s="1" t="s">
        <v>1649</v>
      </c>
      <c r="Q726" s="1" t="s">
        <v>2437</v>
      </c>
      <c r="R726" s="2"/>
      <c r="S726" s="1" t="s">
        <v>2432</v>
      </c>
      <c r="T726" s="1">
        <v>15</v>
      </c>
    </row>
    <row r="727" spans="1:20" x14ac:dyDescent="0.25">
      <c r="A727" s="1" t="s">
        <v>2438</v>
      </c>
      <c r="B727" s="1" t="s">
        <v>609</v>
      </c>
      <c r="C727" s="1" t="s">
        <v>1103</v>
      </c>
      <c r="D727" s="1" t="s">
        <v>1104</v>
      </c>
      <c r="E727" s="1" t="s">
        <v>2427</v>
      </c>
      <c r="F727" s="1" t="s">
        <v>1908</v>
      </c>
      <c r="G727" s="1" t="s">
        <v>2428</v>
      </c>
      <c r="H727" s="1" t="s">
        <v>569</v>
      </c>
      <c r="I727" s="1" t="s">
        <v>2427</v>
      </c>
      <c r="J727" s="1" t="s">
        <v>2429</v>
      </c>
      <c r="K727" s="1" t="s">
        <v>1859</v>
      </c>
      <c r="L727" s="1" t="s">
        <v>1860</v>
      </c>
      <c r="M727" s="1" t="s">
        <v>2436</v>
      </c>
      <c r="N727" s="1"/>
      <c r="O727">
        <v>3</v>
      </c>
      <c r="P727" s="1" t="s">
        <v>1649</v>
      </c>
      <c r="Q727" s="1" t="s">
        <v>2439</v>
      </c>
      <c r="R727" s="2"/>
      <c r="S727" s="1" t="s">
        <v>2432</v>
      </c>
      <c r="T727" s="1">
        <v>15</v>
      </c>
    </row>
    <row r="728" spans="1:20" x14ac:dyDescent="0.25">
      <c r="A728" s="1" t="s">
        <v>2440</v>
      </c>
      <c r="B728" s="1" t="s">
        <v>609</v>
      </c>
      <c r="C728" s="1" t="s">
        <v>1154</v>
      </c>
      <c r="D728" s="1" t="s">
        <v>1154</v>
      </c>
      <c r="E728" s="1" t="s">
        <v>2441</v>
      </c>
      <c r="F728" s="1" t="s">
        <v>2442</v>
      </c>
      <c r="G728" s="1" t="s">
        <v>2442</v>
      </c>
      <c r="H728" s="1" t="s">
        <v>569</v>
      </c>
      <c r="I728" s="1" t="s">
        <v>2441</v>
      </c>
      <c r="J728" s="1" t="s">
        <v>2442</v>
      </c>
      <c r="K728" s="1" t="s">
        <v>2199</v>
      </c>
      <c r="L728" s="1" t="s">
        <v>2200</v>
      </c>
      <c r="M728" s="1" t="s">
        <v>1176</v>
      </c>
      <c r="N728" s="1" t="s">
        <v>1177</v>
      </c>
      <c r="O728">
        <v>10000</v>
      </c>
      <c r="P728" s="1" t="s">
        <v>1109</v>
      </c>
      <c r="Q728" s="1" t="s">
        <v>2443</v>
      </c>
      <c r="R728" s="2"/>
      <c r="S728" s="1" t="s">
        <v>2444</v>
      </c>
      <c r="T728" s="1">
        <v>15</v>
      </c>
    </row>
    <row r="729" spans="1:20" x14ac:dyDescent="0.25">
      <c r="A729" s="1" t="s">
        <v>2445</v>
      </c>
      <c r="B729" s="1" t="s">
        <v>609</v>
      </c>
      <c r="C729" s="1" t="s">
        <v>1154</v>
      </c>
      <c r="D729" s="1" t="s">
        <v>1154</v>
      </c>
      <c r="E729" s="1" t="s">
        <v>2441</v>
      </c>
      <c r="F729" s="1" t="s">
        <v>2442</v>
      </c>
      <c r="G729" s="1" t="s">
        <v>2442</v>
      </c>
      <c r="H729" s="1" t="s">
        <v>569</v>
      </c>
      <c r="I729" s="1" t="s">
        <v>2441</v>
      </c>
      <c r="J729" s="1" t="s">
        <v>2442</v>
      </c>
      <c r="K729" s="1" t="s">
        <v>2199</v>
      </c>
      <c r="L729" s="1" t="s">
        <v>2200</v>
      </c>
      <c r="M729" s="1" t="s">
        <v>1176</v>
      </c>
      <c r="N729" s="1" t="s">
        <v>1177</v>
      </c>
      <c r="O729">
        <v>20000</v>
      </c>
      <c r="P729" s="1" t="s">
        <v>1109</v>
      </c>
      <c r="Q729" s="1" t="s">
        <v>2446</v>
      </c>
      <c r="R729" s="2"/>
      <c r="S729" s="1" t="s">
        <v>2444</v>
      </c>
      <c r="T729" s="1">
        <v>15</v>
      </c>
    </row>
    <row r="730" spans="1:20" x14ac:dyDescent="0.25">
      <c r="A730" s="1" t="s">
        <v>2447</v>
      </c>
      <c r="B730" s="1" t="s">
        <v>609</v>
      </c>
      <c r="C730" s="1" t="s">
        <v>1154</v>
      </c>
      <c r="D730" s="1" t="s">
        <v>1154</v>
      </c>
      <c r="E730" s="1" t="s">
        <v>2441</v>
      </c>
      <c r="F730" s="1" t="s">
        <v>2442</v>
      </c>
      <c r="G730" s="1" t="s">
        <v>2442</v>
      </c>
      <c r="H730" s="1" t="s">
        <v>569</v>
      </c>
      <c r="I730" s="1" t="s">
        <v>2441</v>
      </c>
      <c r="J730" s="1" t="s">
        <v>2442</v>
      </c>
      <c r="K730" s="1" t="s">
        <v>2199</v>
      </c>
      <c r="L730" s="1" t="s">
        <v>2200</v>
      </c>
      <c r="M730" s="1" t="s">
        <v>1176</v>
      </c>
      <c r="N730" s="1" t="s">
        <v>1177</v>
      </c>
      <c r="O730">
        <v>40000</v>
      </c>
      <c r="P730" s="1" t="s">
        <v>1109</v>
      </c>
      <c r="Q730" s="1" t="s">
        <v>2448</v>
      </c>
      <c r="R730" s="2"/>
      <c r="S730" s="1" t="s">
        <v>2444</v>
      </c>
      <c r="T730" s="1">
        <v>15</v>
      </c>
    </row>
    <row r="731" spans="1:20" x14ac:dyDescent="0.25">
      <c r="A731" s="1" t="s">
        <v>2449</v>
      </c>
      <c r="B731" s="1" t="s">
        <v>609</v>
      </c>
      <c r="C731" s="1" t="s">
        <v>1154</v>
      </c>
      <c r="D731" s="1" t="s">
        <v>1154</v>
      </c>
      <c r="E731" s="1" t="s">
        <v>2441</v>
      </c>
      <c r="F731" s="1" t="s">
        <v>2442</v>
      </c>
      <c r="G731" s="1" t="s">
        <v>2442</v>
      </c>
      <c r="H731" s="1" t="s">
        <v>569</v>
      </c>
      <c r="I731" s="1" t="s">
        <v>2441</v>
      </c>
      <c r="J731" s="1" t="s">
        <v>2442</v>
      </c>
      <c r="K731" s="1" t="s">
        <v>2199</v>
      </c>
      <c r="L731" s="1" t="s">
        <v>2200</v>
      </c>
      <c r="M731" s="1" t="s">
        <v>1176</v>
      </c>
      <c r="N731" s="1" t="s">
        <v>1177</v>
      </c>
      <c r="O731">
        <v>5000</v>
      </c>
      <c r="P731" s="1" t="s">
        <v>1109</v>
      </c>
      <c r="Q731" s="1" t="s">
        <v>2450</v>
      </c>
      <c r="R731" s="2"/>
      <c r="S731" s="1" t="s">
        <v>2444</v>
      </c>
      <c r="T731" s="1">
        <v>15</v>
      </c>
    </row>
    <row r="732" spans="1:20" x14ac:dyDescent="0.25">
      <c r="A732" s="1" t="s">
        <v>2451</v>
      </c>
      <c r="B732" s="1" t="s">
        <v>609</v>
      </c>
      <c r="C732" s="1" t="s">
        <v>1154</v>
      </c>
      <c r="D732" s="1" t="s">
        <v>1154</v>
      </c>
      <c r="E732" s="1" t="s">
        <v>2441</v>
      </c>
      <c r="F732" s="1" t="s">
        <v>2442</v>
      </c>
      <c r="G732" s="1" t="s">
        <v>2442</v>
      </c>
      <c r="H732" s="1" t="s">
        <v>569</v>
      </c>
      <c r="I732" s="1" t="s">
        <v>2441</v>
      </c>
      <c r="J732" s="1" t="s">
        <v>2442</v>
      </c>
      <c r="K732" s="1" t="s">
        <v>2210</v>
      </c>
      <c r="L732" s="1" t="s">
        <v>2211</v>
      </c>
      <c r="M732" s="1" t="s">
        <v>1176</v>
      </c>
      <c r="N732" s="1" t="s">
        <v>1177</v>
      </c>
      <c r="O732">
        <v>10000</v>
      </c>
      <c r="P732" s="1" t="s">
        <v>1109</v>
      </c>
      <c r="Q732" s="1" t="s">
        <v>2452</v>
      </c>
      <c r="R732" s="2"/>
      <c r="S732" s="1" t="s">
        <v>2453</v>
      </c>
      <c r="T732" s="1">
        <v>15</v>
      </c>
    </row>
    <row r="733" spans="1:20" x14ac:dyDescent="0.25">
      <c r="A733" s="1" t="s">
        <v>2454</v>
      </c>
      <c r="B733" s="1" t="s">
        <v>609</v>
      </c>
      <c r="C733" s="1" t="s">
        <v>1154</v>
      </c>
      <c r="D733" s="1" t="s">
        <v>1154</v>
      </c>
      <c r="E733" s="1" t="s">
        <v>2441</v>
      </c>
      <c r="F733" s="1" t="s">
        <v>2442</v>
      </c>
      <c r="G733" s="1" t="s">
        <v>2442</v>
      </c>
      <c r="H733" s="1" t="s">
        <v>569</v>
      </c>
      <c r="I733" s="1" t="s">
        <v>2441</v>
      </c>
      <c r="J733" s="1" t="s">
        <v>2442</v>
      </c>
      <c r="K733" s="1" t="s">
        <v>2210</v>
      </c>
      <c r="L733" s="1" t="s">
        <v>2211</v>
      </c>
      <c r="M733" s="1" t="s">
        <v>1176</v>
      </c>
      <c r="N733" s="1" t="s">
        <v>1177</v>
      </c>
      <c r="O733">
        <v>20000</v>
      </c>
      <c r="P733" s="1" t="s">
        <v>1109</v>
      </c>
      <c r="Q733" s="1" t="s">
        <v>2455</v>
      </c>
      <c r="R733" s="2"/>
      <c r="S733" s="1" t="s">
        <v>2453</v>
      </c>
      <c r="T733" s="1">
        <v>15</v>
      </c>
    </row>
    <row r="734" spans="1:20" x14ac:dyDescent="0.25">
      <c r="A734" s="1" t="s">
        <v>2456</v>
      </c>
      <c r="B734" s="1" t="s">
        <v>609</v>
      </c>
      <c r="C734" s="1" t="s">
        <v>1154</v>
      </c>
      <c r="D734" s="1" t="s">
        <v>1154</v>
      </c>
      <c r="E734" s="1" t="s">
        <v>2441</v>
      </c>
      <c r="F734" s="1" t="s">
        <v>2442</v>
      </c>
      <c r="G734" s="1" t="s">
        <v>2442</v>
      </c>
      <c r="H734" s="1" t="s">
        <v>569</v>
      </c>
      <c r="I734" s="1" t="s">
        <v>2441</v>
      </c>
      <c r="J734" s="1" t="s">
        <v>2442</v>
      </c>
      <c r="K734" s="1" t="s">
        <v>2210</v>
      </c>
      <c r="L734" s="1" t="s">
        <v>2211</v>
      </c>
      <c r="M734" s="1" t="s">
        <v>1176</v>
      </c>
      <c r="N734" s="1" t="s">
        <v>1177</v>
      </c>
      <c r="O734">
        <v>40000</v>
      </c>
      <c r="P734" s="1" t="s">
        <v>1109</v>
      </c>
      <c r="Q734" s="1" t="s">
        <v>2457</v>
      </c>
      <c r="R734" s="2"/>
      <c r="S734" s="1" t="s">
        <v>2453</v>
      </c>
      <c r="T734" s="1">
        <v>15</v>
      </c>
    </row>
    <row r="735" spans="1:20" x14ac:dyDescent="0.25">
      <c r="A735" s="1" t="s">
        <v>2458</v>
      </c>
      <c r="B735" s="1" t="s">
        <v>609</v>
      </c>
      <c r="C735" s="1" t="s">
        <v>1154</v>
      </c>
      <c r="D735" s="1" t="s">
        <v>1154</v>
      </c>
      <c r="E735" s="1" t="s">
        <v>2441</v>
      </c>
      <c r="F735" s="1" t="s">
        <v>2442</v>
      </c>
      <c r="G735" s="1" t="s">
        <v>2442</v>
      </c>
      <c r="H735" s="1" t="s">
        <v>569</v>
      </c>
      <c r="I735" s="1" t="s">
        <v>2441</v>
      </c>
      <c r="J735" s="1" t="s">
        <v>2442</v>
      </c>
      <c r="K735" s="1" t="s">
        <v>2210</v>
      </c>
      <c r="L735" s="1" t="s">
        <v>2211</v>
      </c>
      <c r="M735" s="1" t="s">
        <v>1176</v>
      </c>
      <c r="N735" s="1" t="s">
        <v>1177</v>
      </c>
      <c r="O735">
        <v>5000</v>
      </c>
      <c r="P735" s="1" t="s">
        <v>1109</v>
      </c>
      <c r="Q735" s="1" t="s">
        <v>2459</v>
      </c>
      <c r="R735" s="2"/>
      <c r="S735" s="1" t="s">
        <v>2453</v>
      </c>
      <c r="T735" s="1">
        <v>15</v>
      </c>
    </row>
    <row r="736" spans="1:20" x14ac:dyDescent="0.25">
      <c r="A736" s="1" t="s">
        <v>2460</v>
      </c>
      <c r="B736" s="1" t="s">
        <v>1145</v>
      </c>
      <c r="C736" s="1" t="s">
        <v>1823</v>
      </c>
      <c r="D736" s="1" t="s">
        <v>1824</v>
      </c>
      <c r="E736" s="1" t="s">
        <v>2461</v>
      </c>
      <c r="F736" s="1"/>
      <c r="G736" s="1"/>
      <c r="H736" s="1" t="s">
        <v>1826</v>
      </c>
      <c r="I736" s="1" t="s">
        <v>2461</v>
      </c>
      <c r="J736" s="1" t="s">
        <v>1938</v>
      </c>
      <c r="K736" s="1" t="s">
        <v>1859</v>
      </c>
      <c r="L736" s="1" t="s">
        <v>1860</v>
      </c>
      <c r="M736" s="1" t="s">
        <v>560</v>
      </c>
      <c r="N736" s="1"/>
      <c r="O736">
        <v>1</v>
      </c>
      <c r="P736" s="1" t="s">
        <v>1649</v>
      </c>
      <c r="Q736" s="1" t="s">
        <v>2462</v>
      </c>
      <c r="R736" s="2"/>
      <c r="S736" s="1" t="s">
        <v>2463</v>
      </c>
      <c r="T736" s="1">
        <v>20</v>
      </c>
    </row>
    <row r="737" spans="1:20" x14ac:dyDescent="0.25">
      <c r="A737" s="1" t="s">
        <v>2464</v>
      </c>
      <c r="B737" s="1" t="s">
        <v>1145</v>
      </c>
      <c r="C737" s="1" t="s">
        <v>1823</v>
      </c>
      <c r="D737" s="1" t="s">
        <v>1824</v>
      </c>
      <c r="E737" s="1" t="s">
        <v>2461</v>
      </c>
      <c r="F737" s="1"/>
      <c r="G737" s="1"/>
      <c r="H737" s="1" t="s">
        <v>1826</v>
      </c>
      <c r="I737" s="1" t="s">
        <v>2461</v>
      </c>
      <c r="J737" s="1" t="s">
        <v>1938</v>
      </c>
      <c r="K737" s="1" t="s">
        <v>1859</v>
      </c>
      <c r="L737" s="1" t="s">
        <v>1860</v>
      </c>
      <c r="M737" s="1" t="s">
        <v>560</v>
      </c>
      <c r="N737" s="1"/>
      <c r="O737">
        <v>2</v>
      </c>
      <c r="P737" s="1" t="s">
        <v>1649</v>
      </c>
      <c r="Q737" s="1" t="s">
        <v>2465</v>
      </c>
      <c r="R737" s="2"/>
      <c r="S737" s="1" t="s">
        <v>2463</v>
      </c>
      <c r="T737" s="1">
        <v>20</v>
      </c>
    </row>
    <row r="738" spans="1:20" x14ac:dyDescent="0.25">
      <c r="A738" s="1" t="s">
        <v>2466</v>
      </c>
      <c r="B738" s="1" t="s">
        <v>1145</v>
      </c>
      <c r="C738" s="1" t="s">
        <v>1823</v>
      </c>
      <c r="D738" s="1" t="s">
        <v>1824</v>
      </c>
      <c r="E738" s="1" t="s">
        <v>2461</v>
      </c>
      <c r="F738" s="1"/>
      <c r="G738" s="1"/>
      <c r="H738" s="1" t="s">
        <v>1826</v>
      </c>
      <c r="I738" s="1" t="s">
        <v>2461</v>
      </c>
      <c r="J738" s="1" t="s">
        <v>1938</v>
      </c>
      <c r="K738" s="1" t="s">
        <v>1859</v>
      </c>
      <c r="L738" s="1" t="s">
        <v>1860</v>
      </c>
      <c r="M738" s="1" t="s">
        <v>560</v>
      </c>
      <c r="N738" s="1"/>
      <c r="O738">
        <v>3</v>
      </c>
      <c r="P738" s="1" t="s">
        <v>1649</v>
      </c>
      <c r="Q738" s="1" t="s">
        <v>2467</v>
      </c>
      <c r="R738" s="2"/>
      <c r="S738" s="1" t="s">
        <v>2463</v>
      </c>
      <c r="T738" s="1">
        <v>20</v>
      </c>
    </row>
    <row r="739" spans="1:20" x14ac:dyDescent="0.25">
      <c r="A739" s="1" t="s">
        <v>2468</v>
      </c>
      <c r="B739" s="1" t="s">
        <v>1145</v>
      </c>
      <c r="C739" s="1" t="s">
        <v>1823</v>
      </c>
      <c r="D739" s="1" t="s">
        <v>1824</v>
      </c>
      <c r="E739" s="1" t="s">
        <v>2461</v>
      </c>
      <c r="F739" s="1"/>
      <c r="G739" s="1"/>
      <c r="H739" s="1" t="s">
        <v>1826</v>
      </c>
      <c r="I739" s="1" t="s">
        <v>2461</v>
      </c>
      <c r="J739" s="1" t="s">
        <v>1938</v>
      </c>
      <c r="K739" s="1" t="s">
        <v>1859</v>
      </c>
      <c r="L739" s="1" t="s">
        <v>1860</v>
      </c>
      <c r="M739" s="1" t="s">
        <v>560</v>
      </c>
      <c r="N739" s="1"/>
      <c r="O739">
        <v>4</v>
      </c>
      <c r="P739" s="1" t="s">
        <v>1649</v>
      </c>
      <c r="Q739" s="1" t="s">
        <v>2469</v>
      </c>
      <c r="R739" s="2"/>
      <c r="S739" s="1" t="s">
        <v>2463</v>
      </c>
      <c r="T739" s="1">
        <v>20</v>
      </c>
    </row>
    <row r="740" spans="1:20" x14ac:dyDescent="0.25">
      <c r="A740" s="1" t="s">
        <v>2470</v>
      </c>
      <c r="B740" s="1" t="s">
        <v>1145</v>
      </c>
      <c r="C740" s="1" t="s">
        <v>1823</v>
      </c>
      <c r="D740" s="1" t="s">
        <v>1824</v>
      </c>
      <c r="E740" s="1" t="s">
        <v>2461</v>
      </c>
      <c r="F740" s="1"/>
      <c r="G740" s="1"/>
      <c r="H740" s="1" t="s">
        <v>1826</v>
      </c>
      <c r="I740" s="1" t="s">
        <v>2461</v>
      </c>
      <c r="J740" s="1" t="s">
        <v>1938</v>
      </c>
      <c r="K740" s="1" t="s">
        <v>1859</v>
      </c>
      <c r="L740" s="1" t="s">
        <v>1860</v>
      </c>
      <c r="M740" s="1" t="s">
        <v>560</v>
      </c>
      <c r="N740" s="1"/>
      <c r="O740">
        <v>6</v>
      </c>
      <c r="P740" s="1" t="s">
        <v>1649</v>
      </c>
      <c r="Q740" s="1" t="s">
        <v>2471</v>
      </c>
      <c r="R740" s="2"/>
      <c r="S740" s="1" t="s">
        <v>2463</v>
      </c>
      <c r="T740" s="1">
        <v>20</v>
      </c>
    </row>
    <row r="741" spans="1:20" x14ac:dyDescent="0.25">
      <c r="A741" s="1" t="s">
        <v>2472</v>
      </c>
      <c r="B741" s="1" t="s">
        <v>552</v>
      </c>
      <c r="C741" s="1" t="s">
        <v>672</v>
      </c>
      <c r="D741" s="1" t="s">
        <v>673</v>
      </c>
      <c r="E741" s="1" t="s">
        <v>202</v>
      </c>
      <c r="F741" s="1" t="s">
        <v>2473</v>
      </c>
      <c r="G741" s="1" t="s">
        <v>2473</v>
      </c>
      <c r="H741" s="1" t="s">
        <v>557</v>
      </c>
      <c r="I741" s="1" t="s">
        <v>202</v>
      </c>
      <c r="J741" s="1" t="s">
        <v>2473</v>
      </c>
      <c r="K741" s="1" t="s">
        <v>560</v>
      </c>
      <c r="L741" s="1"/>
      <c r="M741" s="1" t="s">
        <v>1336</v>
      </c>
      <c r="N741" s="1" t="s">
        <v>1337</v>
      </c>
      <c r="O741">
        <v>10</v>
      </c>
      <c r="P741" s="1" t="s">
        <v>583</v>
      </c>
      <c r="Q741" s="1" t="s">
        <v>2474</v>
      </c>
      <c r="R741" s="2"/>
      <c r="S741" s="1" t="s">
        <v>2475</v>
      </c>
      <c r="T741" s="1">
        <v>20</v>
      </c>
    </row>
    <row r="742" spans="1:20" x14ac:dyDescent="0.25">
      <c r="A742" s="1" t="s">
        <v>2476</v>
      </c>
      <c r="B742" s="1" t="s">
        <v>552</v>
      </c>
      <c r="C742" s="1" t="s">
        <v>672</v>
      </c>
      <c r="D742" s="1" t="s">
        <v>673</v>
      </c>
      <c r="E742" s="1" t="s">
        <v>202</v>
      </c>
      <c r="F742" s="1" t="s">
        <v>2473</v>
      </c>
      <c r="G742" s="1" t="s">
        <v>2473</v>
      </c>
      <c r="H742" s="1" t="s">
        <v>557</v>
      </c>
      <c r="I742" s="1" t="s">
        <v>202</v>
      </c>
      <c r="J742" s="1" t="s">
        <v>2473</v>
      </c>
      <c r="K742" s="1" t="s">
        <v>560</v>
      </c>
      <c r="L742" s="1"/>
      <c r="M742" s="1" t="s">
        <v>1336</v>
      </c>
      <c r="N742" s="1" t="s">
        <v>1337</v>
      </c>
      <c r="O742">
        <v>25</v>
      </c>
      <c r="P742" s="1" t="s">
        <v>583</v>
      </c>
      <c r="Q742" s="1" t="s">
        <v>2477</v>
      </c>
      <c r="R742" s="2"/>
      <c r="S742" s="1" t="s">
        <v>2475</v>
      </c>
      <c r="T742" s="1">
        <v>20</v>
      </c>
    </row>
    <row r="743" spans="1:20" x14ac:dyDescent="0.25">
      <c r="A743" s="1" t="s">
        <v>2478</v>
      </c>
      <c r="B743" s="1" t="s">
        <v>552</v>
      </c>
      <c r="C743" s="1" t="s">
        <v>672</v>
      </c>
      <c r="D743" s="1" t="s">
        <v>673</v>
      </c>
      <c r="E743" s="1" t="s">
        <v>202</v>
      </c>
      <c r="F743" s="1" t="s">
        <v>2473</v>
      </c>
      <c r="G743" s="1" t="s">
        <v>2473</v>
      </c>
      <c r="H743" s="1" t="s">
        <v>557</v>
      </c>
      <c r="I743" s="1" t="s">
        <v>202</v>
      </c>
      <c r="J743" s="1" t="s">
        <v>2473</v>
      </c>
      <c r="K743" s="1" t="s">
        <v>560</v>
      </c>
      <c r="L743" s="1"/>
      <c r="M743" s="1" t="s">
        <v>1336</v>
      </c>
      <c r="N743" s="1" t="s">
        <v>1337</v>
      </c>
      <c r="O743">
        <v>5</v>
      </c>
      <c r="P743" s="1" t="s">
        <v>583</v>
      </c>
      <c r="Q743" s="1" t="s">
        <v>2479</v>
      </c>
      <c r="R743" s="2"/>
      <c r="S743" s="1" t="s">
        <v>2475</v>
      </c>
      <c r="T743" s="1">
        <v>20</v>
      </c>
    </row>
    <row r="744" spans="1:20" x14ac:dyDescent="0.25">
      <c r="A744" s="1" t="s">
        <v>2480</v>
      </c>
      <c r="B744" s="1" t="s">
        <v>552</v>
      </c>
      <c r="C744" s="1" t="s">
        <v>672</v>
      </c>
      <c r="D744" s="1" t="s">
        <v>673</v>
      </c>
      <c r="E744" s="1" t="s">
        <v>202</v>
      </c>
      <c r="F744" s="1" t="s">
        <v>2473</v>
      </c>
      <c r="G744" s="1" t="s">
        <v>2473</v>
      </c>
      <c r="H744" s="1" t="s">
        <v>557</v>
      </c>
      <c r="I744" s="1" t="s">
        <v>202</v>
      </c>
      <c r="J744" s="1" t="s">
        <v>2473</v>
      </c>
      <c r="K744" s="1" t="s">
        <v>560</v>
      </c>
      <c r="L744" s="1"/>
      <c r="M744" s="1" t="s">
        <v>1336</v>
      </c>
      <c r="N744" s="1" t="s">
        <v>1337</v>
      </c>
      <c r="O744">
        <v>50</v>
      </c>
      <c r="P744" s="1" t="s">
        <v>583</v>
      </c>
      <c r="Q744" s="1" t="s">
        <v>2481</v>
      </c>
      <c r="R744" s="2"/>
      <c r="S744" s="1" t="s">
        <v>2475</v>
      </c>
      <c r="T744" s="1">
        <v>20</v>
      </c>
    </row>
    <row r="745" spans="1:20" x14ac:dyDescent="0.25">
      <c r="A745" s="1" t="s">
        <v>2482</v>
      </c>
      <c r="B745" s="1" t="s">
        <v>552</v>
      </c>
      <c r="C745" s="1" t="s">
        <v>672</v>
      </c>
      <c r="D745" s="1" t="s">
        <v>673</v>
      </c>
      <c r="E745" s="1" t="s">
        <v>202</v>
      </c>
      <c r="F745" s="1" t="s">
        <v>2473</v>
      </c>
      <c r="G745" s="1" t="s">
        <v>2473</v>
      </c>
      <c r="H745" s="1" t="s">
        <v>557</v>
      </c>
      <c r="I745" s="1" t="s">
        <v>202</v>
      </c>
      <c r="J745" s="1" t="s">
        <v>2473</v>
      </c>
      <c r="K745" s="1" t="s">
        <v>560</v>
      </c>
      <c r="L745" s="1"/>
      <c r="M745" s="1" t="s">
        <v>1341</v>
      </c>
      <c r="N745" s="1" t="s">
        <v>1342</v>
      </c>
      <c r="O745">
        <v>2</v>
      </c>
      <c r="P745" s="1" t="s">
        <v>583</v>
      </c>
      <c r="Q745" s="1" t="s">
        <v>2483</v>
      </c>
      <c r="R745" s="2"/>
      <c r="S745" s="1" t="s">
        <v>2475</v>
      </c>
      <c r="T745" s="1">
        <v>20</v>
      </c>
    </row>
    <row r="746" spans="1:20" x14ac:dyDescent="0.25">
      <c r="A746" s="1" t="s">
        <v>2484</v>
      </c>
      <c r="B746" s="1" t="s">
        <v>564</v>
      </c>
      <c r="C746" s="1" t="s">
        <v>1349</v>
      </c>
      <c r="D746" s="1" t="s">
        <v>873</v>
      </c>
      <c r="E746" s="1" t="s">
        <v>202</v>
      </c>
      <c r="F746" s="1" t="s">
        <v>2473</v>
      </c>
      <c r="G746" s="1" t="s">
        <v>2473</v>
      </c>
      <c r="H746" s="1" t="s">
        <v>569</v>
      </c>
      <c r="I746" s="1" t="s">
        <v>202</v>
      </c>
      <c r="J746" s="1" t="s">
        <v>2473</v>
      </c>
      <c r="K746" s="1" t="s">
        <v>2485</v>
      </c>
      <c r="L746" s="1" t="s">
        <v>2486</v>
      </c>
      <c r="M746" s="1" t="s">
        <v>581</v>
      </c>
      <c r="N746" s="1" t="s">
        <v>582</v>
      </c>
      <c r="O746">
        <v>100</v>
      </c>
      <c r="P746" s="1" t="s">
        <v>583</v>
      </c>
      <c r="Q746" s="1" t="s">
        <v>2487</v>
      </c>
      <c r="R746" s="2"/>
      <c r="S746" s="1" t="s">
        <v>2488</v>
      </c>
      <c r="T746" s="1">
        <v>20</v>
      </c>
    </row>
    <row r="747" spans="1:20" x14ac:dyDescent="0.25">
      <c r="A747" s="1" t="s">
        <v>2489</v>
      </c>
      <c r="B747" s="1" t="s">
        <v>564</v>
      </c>
      <c r="C747" s="1" t="s">
        <v>1349</v>
      </c>
      <c r="D747" s="1" t="s">
        <v>873</v>
      </c>
      <c r="E747" s="1" t="s">
        <v>202</v>
      </c>
      <c r="F747" s="1" t="s">
        <v>2473</v>
      </c>
      <c r="G747" s="1" t="s">
        <v>2473</v>
      </c>
      <c r="H747" s="1" t="s">
        <v>569</v>
      </c>
      <c r="I747" s="1" t="s">
        <v>202</v>
      </c>
      <c r="J747" s="1" t="s">
        <v>2473</v>
      </c>
      <c r="K747" s="1" t="s">
        <v>2485</v>
      </c>
      <c r="L747" s="1" t="s">
        <v>2486</v>
      </c>
      <c r="M747" s="1" t="s">
        <v>581</v>
      </c>
      <c r="N747" s="1" t="s">
        <v>582</v>
      </c>
      <c r="O747">
        <v>150</v>
      </c>
      <c r="P747" s="1" t="s">
        <v>583</v>
      </c>
      <c r="Q747" s="1" t="s">
        <v>2490</v>
      </c>
      <c r="R747" s="2"/>
      <c r="S747" s="1" t="s">
        <v>2488</v>
      </c>
      <c r="T747" s="1">
        <v>20</v>
      </c>
    </row>
    <row r="748" spans="1:20" x14ac:dyDescent="0.25">
      <c r="A748" s="1" t="s">
        <v>2491</v>
      </c>
      <c r="B748" s="1" t="s">
        <v>564</v>
      </c>
      <c r="C748" s="1" t="s">
        <v>1349</v>
      </c>
      <c r="D748" s="1" t="s">
        <v>873</v>
      </c>
      <c r="E748" s="1" t="s">
        <v>202</v>
      </c>
      <c r="F748" s="1" t="s">
        <v>2473</v>
      </c>
      <c r="G748" s="1" t="s">
        <v>2473</v>
      </c>
      <c r="H748" s="1" t="s">
        <v>569</v>
      </c>
      <c r="I748" s="1" t="s">
        <v>202</v>
      </c>
      <c r="J748" s="1" t="s">
        <v>2473</v>
      </c>
      <c r="K748" s="1" t="s">
        <v>2485</v>
      </c>
      <c r="L748" s="1" t="s">
        <v>2486</v>
      </c>
      <c r="M748" s="1" t="s">
        <v>581</v>
      </c>
      <c r="N748" s="1" t="s">
        <v>582</v>
      </c>
      <c r="O748">
        <v>20</v>
      </c>
      <c r="P748" s="1" t="s">
        <v>583</v>
      </c>
      <c r="Q748" s="1" t="s">
        <v>2492</v>
      </c>
      <c r="R748" s="2"/>
      <c r="S748" s="1" t="s">
        <v>2488</v>
      </c>
      <c r="T748" s="1">
        <v>20</v>
      </c>
    </row>
    <row r="749" spans="1:20" x14ac:dyDescent="0.25">
      <c r="A749" s="1" t="s">
        <v>2493</v>
      </c>
      <c r="B749" s="1" t="s">
        <v>564</v>
      </c>
      <c r="C749" s="1" t="s">
        <v>1349</v>
      </c>
      <c r="D749" s="1" t="s">
        <v>873</v>
      </c>
      <c r="E749" s="1" t="s">
        <v>202</v>
      </c>
      <c r="F749" s="1" t="s">
        <v>2473</v>
      </c>
      <c r="G749" s="1" t="s">
        <v>2473</v>
      </c>
      <c r="H749" s="1" t="s">
        <v>569</v>
      </c>
      <c r="I749" s="1" t="s">
        <v>202</v>
      </c>
      <c r="J749" s="1" t="s">
        <v>2473</v>
      </c>
      <c r="K749" s="1" t="s">
        <v>2485</v>
      </c>
      <c r="L749" s="1" t="s">
        <v>2486</v>
      </c>
      <c r="M749" s="1" t="s">
        <v>581</v>
      </c>
      <c r="N749" s="1" t="s">
        <v>582</v>
      </c>
      <c r="O749">
        <v>200</v>
      </c>
      <c r="P749" s="1" t="s">
        <v>583</v>
      </c>
      <c r="Q749" s="1" t="s">
        <v>2494</v>
      </c>
      <c r="R749" s="2"/>
      <c r="S749" s="1" t="s">
        <v>2488</v>
      </c>
      <c r="T749" s="1">
        <v>20</v>
      </c>
    </row>
    <row r="750" spans="1:20" x14ac:dyDescent="0.25">
      <c r="A750" s="1" t="s">
        <v>2495</v>
      </c>
      <c r="B750" s="1" t="s">
        <v>564</v>
      </c>
      <c r="C750" s="1" t="s">
        <v>1349</v>
      </c>
      <c r="D750" s="1" t="s">
        <v>873</v>
      </c>
      <c r="E750" s="1" t="s">
        <v>202</v>
      </c>
      <c r="F750" s="1" t="s">
        <v>2473</v>
      </c>
      <c r="G750" s="1" t="s">
        <v>2473</v>
      </c>
      <c r="H750" s="1" t="s">
        <v>569</v>
      </c>
      <c r="I750" s="1" t="s">
        <v>202</v>
      </c>
      <c r="J750" s="1" t="s">
        <v>2473</v>
      </c>
      <c r="K750" s="1" t="s">
        <v>2485</v>
      </c>
      <c r="L750" s="1" t="s">
        <v>2486</v>
      </c>
      <c r="M750" s="1" t="s">
        <v>581</v>
      </c>
      <c r="N750" s="1" t="s">
        <v>582</v>
      </c>
      <c r="O750">
        <v>300</v>
      </c>
      <c r="P750" s="1" t="s">
        <v>583</v>
      </c>
      <c r="Q750" s="1" t="s">
        <v>2496</v>
      </c>
      <c r="R750" s="2"/>
      <c r="S750" s="1" t="s">
        <v>2488</v>
      </c>
      <c r="T750" s="1">
        <v>20</v>
      </c>
    </row>
    <row r="751" spans="1:20" x14ac:dyDescent="0.25">
      <c r="A751" s="1" t="s">
        <v>2497</v>
      </c>
      <c r="B751" s="1" t="s">
        <v>564</v>
      </c>
      <c r="C751" s="1" t="s">
        <v>1349</v>
      </c>
      <c r="D751" s="1" t="s">
        <v>873</v>
      </c>
      <c r="E751" s="1" t="s">
        <v>202</v>
      </c>
      <c r="F751" s="1" t="s">
        <v>2473</v>
      </c>
      <c r="G751" s="1" t="s">
        <v>2473</v>
      </c>
      <c r="H751" s="1" t="s">
        <v>569</v>
      </c>
      <c r="I751" s="1" t="s">
        <v>202</v>
      </c>
      <c r="J751" s="1" t="s">
        <v>2473</v>
      </c>
      <c r="K751" s="1" t="s">
        <v>2485</v>
      </c>
      <c r="L751" s="1" t="s">
        <v>2486</v>
      </c>
      <c r="M751" s="1" t="s">
        <v>581</v>
      </c>
      <c r="N751" s="1" t="s">
        <v>582</v>
      </c>
      <c r="O751">
        <v>400</v>
      </c>
      <c r="P751" s="1" t="s">
        <v>583</v>
      </c>
      <c r="Q751" s="1" t="s">
        <v>2498</v>
      </c>
      <c r="R751" s="2"/>
      <c r="S751" s="1" t="s">
        <v>2488</v>
      </c>
      <c r="T751" s="1">
        <v>20</v>
      </c>
    </row>
    <row r="752" spans="1:20" x14ac:dyDescent="0.25">
      <c r="A752" s="1" t="s">
        <v>2499</v>
      </c>
      <c r="B752" s="1" t="s">
        <v>564</v>
      </c>
      <c r="C752" s="1" t="s">
        <v>1349</v>
      </c>
      <c r="D752" s="1" t="s">
        <v>873</v>
      </c>
      <c r="E752" s="1" t="s">
        <v>202</v>
      </c>
      <c r="F752" s="1" t="s">
        <v>2473</v>
      </c>
      <c r="G752" s="1" t="s">
        <v>2473</v>
      </c>
      <c r="H752" s="1" t="s">
        <v>569</v>
      </c>
      <c r="I752" s="1" t="s">
        <v>202</v>
      </c>
      <c r="J752" s="1" t="s">
        <v>2473</v>
      </c>
      <c r="K752" s="1" t="s">
        <v>2485</v>
      </c>
      <c r="L752" s="1" t="s">
        <v>2486</v>
      </c>
      <c r="M752" s="1" t="s">
        <v>581</v>
      </c>
      <c r="N752" s="1" t="s">
        <v>582</v>
      </c>
      <c r="O752">
        <v>50</v>
      </c>
      <c r="P752" s="1" t="s">
        <v>583</v>
      </c>
      <c r="Q752" s="1" t="s">
        <v>2500</v>
      </c>
      <c r="R752" s="2"/>
      <c r="S752" s="1" t="s">
        <v>2488</v>
      </c>
      <c r="T752" s="1">
        <v>20</v>
      </c>
    </row>
    <row r="753" spans="1:20" x14ac:dyDescent="0.25">
      <c r="A753" s="1" t="s">
        <v>2501</v>
      </c>
      <c r="B753" s="1" t="s">
        <v>564</v>
      </c>
      <c r="C753" s="1" t="s">
        <v>1349</v>
      </c>
      <c r="D753" s="1" t="s">
        <v>873</v>
      </c>
      <c r="E753" s="1" t="s">
        <v>202</v>
      </c>
      <c r="F753" s="1" t="s">
        <v>2473</v>
      </c>
      <c r="G753" s="1" t="s">
        <v>2473</v>
      </c>
      <c r="H753" s="1" t="s">
        <v>569</v>
      </c>
      <c r="I753" s="1" t="s">
        <v>202</v>
      </c>
      <c r="J753" s="1" t="s">
        <v>2473</v>
      </c>
      <c r="K753" s="1" t="s">
        <v>2485</v>
      </c>
      <c r="L753" s="1" t="s">
        <v>2486</v>
      </c>
      <c r="M753" s="1" t="s">
        <v>581</v>
      </c>
      <c r="N753" s="1" t="s">
        <v>582</v>
      </c>
      <c r="O753">
        <v>500</v>
      </c>
      <c r="P753" s="1" t="s">
        <v>583</v>
      </c>
      <c r="Q753" s="1" t="s">
        <v>2502</v>
      </c>
      <c r="R753" s="2"/>
      <c r="S753" s="1" t="s">
        <v>2488</v>
      </c>
      <c r="T753" s="1">
        <v>20</v>
      </c>
    </row>
    <row r="754" spans="1:20" x14ac:dyDescent="0.25">
      <c r="A754" s="1" t="s">
        <v>2503</v>
      </c>
      <c r="B754" s="1" t="s">
        <v>564</v>
      </c>
      <c r="C754" s="1" t="s">
        <v>1349</v>
      </c>
      <c r="D754" s="1" t="s">
        <v>873</v>
      </c>
      <c r="E754" s="1" t="s">
        <v>202</v>
      </c>
      <c r="F754" s="1" t="s">
        <v>2473</v>
      </c>
      <c r="G754" s="1" t="s">
        <v>2473</v>
      </c>
      <c r="H754" s="1" t="s">
        <v>569</v>
      </c>
      <c r="I754" s="1" t="s">
        <v>202</v>
      </c>
      <c r="J754" s="1" t="s">
        <v>2473</v>
      </c>
      <c r="K754" s="1" t="s">
        <v>2485</v>
      </c>
      <c r="L754" s="1" t="s">
        <v>2486</v>
      </c>
      <c r="M754" s="1" t="s">
        <v>581</v>
      </c>
      <c r="N754" s="1" t="s">
        <v>582</v>
      </c>
      <c r="O754">
        <v>600</v>
      </c>
      <c r="P754" s="1" t="s">
        <v>583</v>
      </c>
      <c r="Q754" s="1" t="s">
        <v>2504</v>
      </c>
      <c r="R754" s="2"/>
      <c r="S754" s="1" t="s">
        <v>2488</v>
      </c>
      <c r="T754" s="1">
        <v>20</v>
      </c>
    </row>
    <row r="755" spans="1:20" x14ac:dyDescent="0.25">
      <c r="A755" s="1" t="s">
        <v>2505</v>
      </c>
      <c r="B755" s="1" t="s">
        <v>564</v>
      </c>
      <c r="C755" s="1" t="s">
        <v>1349</v>
      </c>
      <c r="D755" s="1" t="s">
        <v>873</v>
      </c>
      <c r="E755" s="1" t="s">
        <v>202</v>
      </c>
      <c r="F755" s="1" t="s">
        <v>2473</v>
      </c>
      <c r="G755" s="1" t="s">
        <v>2473</v>
      </c>
      <c r="H755" s="1" t="s">
        <v>569</v>
      </c>
      <c r="I755" s="1" t="s">
        <v>202</v>
      </c>
      <c r="J755" s="1" t="s">
        <v>2473</v>
      </c>
      <c r="K755" s="1" t="s">
        <v>2485</v>
      </c>
      <c r="L755" s="1" t="s">
        <v>2486</v>
      </c>
      <c r="M755" s="1" t="s">
        <v>2506</v>
      </c>
      <c r="N755" s="1" t="s">
        <v>2168</v>
      </c>
      <c r="O755">
        <v>10</v>
      </c>
      <c r="P755" s="1" t="s">
        <v>583</v>
      </c>
      <c r="Q755" s="1" t="s">
        <v>2507</v>
      </c>
      <c r="R755" s="2"/>
      <c r="S755" s="1" t="s">
        <v>2508</v>
      </c>
      <c r="T755" s="1">
        <v>20</v>
      </c>
    </row>
    <row r="756" spans="1:20" x14ac:dyDescent="0.25">
      <c r="A756" s="1" t="s">
        <v>2509</v>
      </c>
      <c r="B756" s="1" t="s">
        <v>564</v>
      </c>
      <c r="C756" s="1" t="s">
        <v>1349</v>
      </c>
      <c r="D756" s="1" t="s">
        <v>873</v>
      </c>
      <c r="E756" s="1" t="s">
        <v>202</v>
      </c>
      <c r="F756" s="1" t="s">
        <v>2473</v>
      </c>
      <c r="G756" s="1" t="s">
        <v>2473</v>
      </c>
      <c r="H756" s="1" t="s">
        <v>569</v>
      </c>
      <c r="I756" s="1" t="s">
        <v>202</v>
      </c>
      <c r="J756" s="1" t="s">
        <v>2473</v>
      </c>
      <c r="K756" s="1" t="s">
        <v>2485</v>
      </c>
      <c r="L756" s="1" t="s">
        <v>2486</v>
      </c>
      <c r="M756" s="1" t="s">
        <v>2506</v>
      </c>
      <c r="N756" s="1" t="s">
        <v>2168</v>
      </c>
      <c r="O756">
        <v>20</v>
      </c>
      <c r="P756" s="1" t="s">
        <v>583</v>
      </c>
      <c r="Q756" s="1" t="s">
        <v>2510</v>
      </c>
      <c r="R756" s="2"/>
      <c r="S756" s="1" t="s">
        <v>2508</v>
      </c>
      <c r="T756" s="1">
        <v>20</v>
      </c>
    </row>
    <row r="757" spans="1:20" x14ac:dyDescent="0.25">
      <c r="A757" s="1" t="s">
        <v>2511</v>
      </c>
      <c r="B757" s="1" t="s">
        <v>564</v>
      </c>
      <c r="C757" s="1" t="s">
        <v>1349</v>
      </c>
      <c r="D757" s="1" t="s">
        <v>873</v>
      </c>
      <c r="E757" s="1" t="s">
        <v>202</v>
      </c>
      <c r="F757" s="1" t="s">
        <v>2473</v>
      </c>
      <c r="G757" s="1" t="s">
        <v>2473</v>
      </c>
      <c r="H757" s="1" t="s">
        <v>569</v>
      </c>
      <c r="I757" s="1" t="s">
        <v>202</v>
      </c>
      <c r="J757" s="1" t="s">
        <v>2473</v>
      </c>
      <c r="K757" s="1" t="s">
        <v>2485</v>
      </c>
      <c r="L757" s="1" t="s">
        <v>2486</v>
      </c>
      <c r="M757" s="1" t="s">
        <v>2506</v>
      </c>
      <c r="N757" s="1" t="s">
        <v>2168</v>
      </c>
      <c r="O757">
        <v>50</v>
      </c>
      <c r="P757" s="1" t="s">
        <v>583</v>
      </c>
      <c r="Q757" s="1" t="s">
        <v>2512</v>
      </c>
      <c r="R757" s="2"/>
      <c r="S757" s="1" t="s">
        <v>2508</v>
      </c>
      <c r="T757" s="1">
        <v>20</v>
      </c>
    </row>
    <row r="758" spans="1:20" x14ac:dyDescent="0.25">
      <c r="A758" s="1" t="s">
        <v>2513</v>
      </c>
      <c r="B758" s="1" t="s">
        <v>564</v>
      </c>
      <c r="C758" s="1" t="s">
        <v>1349</v>
      </c>
      <c r="D758" s="1" t="s">
        <v>873</v>
      </c>
      <c r="E758" s="1" t="s">
        <v>202</v>
      </c>
      <c r="F758" s="1" t="s">
        <v>2473</v>
      </c>
      <c r="G758" s="1" t="s">
        <v>2473</v>
      </c>
      <c r="H758" s="1" t="s">
        <v>569</v>
      </c>
      <c r="I758" s="1" t="s">
        <v>202</v>
      </c>
      <c r="J758" s="1" t="s">
        <v>2473</v>
      </c>
      <c r="K758" s="1" t="s">
        <v>2514</v>
      </c>
      <c r="L758" s="1" t="s">
        <v>2515</v>
      </c>
      <c r="M758" s="1" t="s">
        <v>581</v>
      </c>
      <c r="N758" s="1" t="s">
        <v>582</v>
      </c>
      <c r="O758">
        <v>100</v>
      </c>
      <c r="P758" s="1" t="s">
        <v>583</v>
      </c>
      <c r="Q758" s="1" t="s">
        <v>2516</v>
      </c>
      <c r="R758" s="2"/>
      <c r="S758" s="1" t="s">
        <v>2517</v>
      </c>
      <c r="T758" s="1">
        <v>20</v>
      </c>
    </row>
    <row r="759" spans="1:20" x14ac:dyDescent="0.25">
      <c r="A759" s="1" t="s">
        <v>2518</v>
      </c>
      <c r="B759" s="1" t="s">
        <v>564</v>
      </c>
      <c r="C759" s="1" t="s">
        <v>1349</v>
      </c>
      <c r="D759" s="1" t="s">
        <v>873</v>
      </c>
      <c r="E759" s="1" t="s">
        <v>202</v>
      </c>
      <c r="F759" s="1" t="s">
        <v>2473</v>
      </c>
      <c r="G759" s="1" t="s">
        <v>2473</v>
      </c>
      <c r="H759" s="1" t="s">
        <v>569</v>
      </c>
      <c r="I759" s="1" t="s">
        <v>202</v>
      </c>
      <c r="J759" s="1" t="s">
        <v>2473</v>
      </c>
      <c r="K759" s="1" t="s">
        <v>2514</v>
      </c>
      <c r="L759" s="1" t="s">
        <v>2515</v>
      </c>
      <c r="M759" s="1" t="s">
        <v>581</v>
      </c>
      <c r="N759" s="1" t="s">
        <v>582</v>
      </c>
      <c r="O759">
        <v>150</v>
      </c>
      <c r="P759" s="1" t="s">
        <v>583</v>
      </c>
      <c r="Q759" s="1" t="s">
        <v>2519</v>
      </c>
      <c r="R759" s="2"/>
      <c r="S759" s="1" t="s">
        <v>2517</v>
      </c>
      <c r="T759" s="1">
        <v>20</v>
      </c>
    </row>
    <row r="760" spans="1:20" x14ac:dyDescent="0.25">
      <c r="A760" s="1" t="s">
        <v>2520</v>
      </c>
      <c r="B760" s="1" t="s">
        <v>564</v>
      </c>
      <c r="C760" s="1" t="s">
        <v>1349</v>
      </c>
      <c r="D760" s="1" t="s">
        <v>873</v>
      </c>
      <c r="E760" s="1" t="s">
        <v>202</v>
      </c>
      <c r="F760" s="1" t="s">
        <v>2473</v>
      </c>
      <c r="G760" s="1" t="s">
        <v>2473</v>
      </c>
      <c r="H760" s="1" t="s">
        <v>569</v>
      </c>
      <c r="I760" s="1" t="s">
        <v>202</v>
      </c>
      <c r="J760" s="1" t="s">
        <v>2473</v>
      </c>
      <c r="K760" s="1" t="s">
        <v>2514</v>
      </c>
      <c r="L760" s="1" t="s">
        <v>2515</v>
      </c>
      <c r="M760" s="1" t="s">
        <v>581</v>
      </c>
      <c r="N760" s="1" t="s">
        <v>582</v>
      </c>
      <c r="O760">
        <v>200</v>
      </c>
      <c r="P760" s="1" t="s">
        <v>583</v>
      </c>
      <c r="Q760" s="1" t="s">
        <v>2521</v>
      </c>
      <c r="R760" s="2"/>
      <c r="S760" s="1" t="s">
        <v>2517</v>
      </c>
      <c r="T760" s="1">
        <v>20</v>
      </c>
    </row>
    <row r="761" spans="1:20" x14ac:dyDescent="0.25">
      <c r="A761" s="1" t="s">
        <v>2522</v>
      </c>
      <c r="B761" s="1" t="s">
        <v>564</v>
      </c>
      <c r="C761" s="1" t="s">
        <v>1349</v>
      </c>
      <c r="D761" s="1" t="s">
        <v>873</v>
      </c>
      <c r="E761" s="1" t="s">
        <v>202</v>
      </c>
      <c r="F761" s="1" t="s">
        <v>2473</v>
      </c>
      <c r="G761" s="1" t="s">
        <v>2473</v>
      </c>
      <c r="H761" s="1" t="s">
        <v>569</v>
      </c>
      <c r="I761" s="1" t="s">
        <v>202</v>
      </c>
      <c r="J761" s="1" t="s">
        <v>2473</v>
      </c>
      <c r="K761" s="1" t="s">
        <v>2514</v>
      </c>
      <c r="L761" s="1" t="s">
        <v>2515</v>
      </c>
      <c r="M761" s="1" t="s">
        <v>581</v>
      </c>
      <c r="N761" s="1" t="s">
        <v>582</v>
      </c>
      <c r="O761">
        <v>50</v>
      </c>
      <c r="P761" s="1" t="s">
        <v>583</v>
      </c>
      <c r="Q761" s="1" t="s">
        <v>2523</v>
      </c>
      <c r="R761" s="2"/>
      <c r="S761" s="1" t="s">
        <v>2517</v>
      </c>
      <c r="T761" s="1">
        <v>20</v>
      </c>
    </row>
    <row r="762" spans="1:20" x14ac:dyDescent="0.25">
      <c r="A762" s="1" t="s">
        <v>2524</v>
      </c>
      <c r="B762" s="1" t="s">
        <v>564</v>
      </c>
      <c r="C762" s="1" t="s">
        <v>1349</v>
      </c>
      <c r="D762" s="1" t="s">
        <v>873</v>
      </c>
      <c r="E762" s="1" t="s">
        <v>202</v>
      </c>
      <c r="F762" s="1" t="s">
        <v>2473</v>
      </c>
      <c r="G762" s="1" t="s">
        <v>2473</v>
      </c>
      <c r="H762" s="1" t="s">
        <v>569</v>
      </c>
      <c r="I762" s="1" t="s">
        <v>202</v>
      </c>
      <c r="J762" s="1" t="s">
        <v>2473</v>
      </c>
      <c r="K762" s="1" t="s">
        <v>2514</v>
      </c>
      <c r="L762" s="1" t="s">
        <v>2515</v>
      </c>
      <c r="M762" s="1" t="s">
        <v>2506</v>
      </c>
      <c r="N762" s="1" t="s">
        <v>2168</v>
      </c>
      <c r="O762">
        <v>20</v>
      </c>
      <c r="P762" s="1" t="s">
        <v>583</v>
      </c>
      <c r="Q762" s="1" t="s">
        <v>2525</v>
      </c>
      <c r="R762" s="2"/>
      <c r="S762" s="1" t="s">
        <v>2526</v>
      </c>
      <c r="T762" s="1">
        <v>20</v>
      </c>
    </row>
    <row r="763" spans="1:20" x14ac:dyDescent="0.25">
      <c r="A763" s="1" t="s">
        <v>2527</v>
      </c>
      <c r="B763" s="1" t="s">
        <v>564</v>
      </c>
      <c r="C763" s="1" t="s">
        <v>1349</v>
      </c>
      <c r="D763" s="1" t="s">
        <v>873</v>
      </c>
      <c r="E763" s="1" t="s">
        <v>202</v>
      </c>
      <c r="F763" s="1" t="s">
        <v>2473</v>
      </c>
      <c r="G763" s="1" t="s">
        <v>2473</v>
      </c>
      <c r="H763" s="1" t="s">
        <v>569</v>
      </c>
      <c r="I763" s="1" t="s">
        <v>202</v>
      </c>
      <c r="J763" s="1" t="s">
        <v>2473</v>
      </c>
      <c r="K763" s="1" t="s">
        <v>2514</v>
      </c>
      <c r="L763" s="1" t="s">
        <v>2515</v>
      </c>
      <c r="M763" s="1" t="s">
        <v>2506</v>
      </c>
      <c r="N763" s="1" t="s">
        <v>2168</v>
      </c>
      <c r="O763">
        <v>50</v>
      </c>
      <c r="P763" s="1" t="s">
        <v>583</v>
      </c>
      <c r="Q763" s="1" t="s">
        <v>2528</v>
      </c>
      <c r="R763" s="2"/>
      <c r="S763" s="1" t="s">
        <v>2526</v>
      </c>
      <c r="T763" s="1">
        <v>20</v>
      </c>
    </row>
    <row r="764" spans="1:20" x14ac:dyDescent="0.25">
      <c r="A764" s="1" t="s">
        <v>2529</v>
      </c>
      <c r="B764" s="1" t="s">
        <v>1145</v>
      </c>
      <c r="C764" s="1" t="s">
        <v>1823</v>
      </c>
      <c r="D764" s="1" t="s">
        <v>1824</v>
      </c>
      <c r="E764" s="1" t="s">
        <v>2530</v>
      </c>
      <c r="F764" s="1" t="s">
        <v>2428</v>
      </c>
      <c r="G764" s="1" t="s">
        <v>2428</v>
      </c>
      <c r="H764" s="1" t="s">
        <v>1826</v>
      </c>
      <c r="I764" s="1" t="s">
        <v>2531</v>
      </c>
      <c r="J764" s="1" t="s">
        <v>2428</v>
      </c>
      <c r="K764" s="1" t="s">
        <v>1859</v>
      </c>
      <c r="L764" s="1" t="s">
        <v>1860</v>
      </c>
      <c r="M764" s="1" t="s">
        <v>1891</v>
      </c>
      <c r="N764" s="1" t="s">
        <v>1892</v>
      </c>
      <c r="O764">
        <v>1000</v>
      </c>
      <c r="P764" s="1" t="s">
        <v>1109</v>
      </c>
      <c r="Q764" s="1" t="s">
        <v>2532</v>
      </c>
      <c r="R764" s="2"/>
      <c r="S764" s="1" t="s">
        <v>2533</v>
      </c>
      <c r="T764" s="1">
        <v>20</v>
      </c>
    </row>
    <row r="765" spans="1:20" x14ac:dyDescent="0.25">
      <c r="A765" s="1" t="s">
        <v>2534</v>
      </c>
      <c r="B765" s="1" t="s">
        <v>1145</v>
      </c>
      <c r="C765" s="1" t="s">
        <v>1823</v>
      </c>
      <c r="D765" s="1" t="s">
        <v>1824</v>
      </c>
      <c r="E765" s="1" t="s">
        <v>2530</v>
      </c>
      <c r="F765" s="1" t="s">
        <v>2428</v>
      </c>
      <c r="G765" s="1" t="s">
        <v>2428</v>
      </c>
      <c r="H765" s="1" t="s">
        <v>1826</v>
      </c>
      <c r="I765" s="1" t="s">
        <v>2531</v>
      </c>
      <c r="J765" s="1" t="s">
        <v>2428</v>
      </c>
      <c r="K765" s="1" t="s">
        <v>1859</v>
      </c>
      <c r="L765" s="1" t="s">
        <v>1860</v>
      </c>
      <c r="M765" s="1" t="s">
        <v>1891</v>
      </c>
      <c r="N765" s="1" t="s">
        <v>1892</v>
      </c>
      <c r="O765">
        <v>1250</v>
      </c>
      <c r="P765" s="1" t="s">
        <v>1109</v>
      </c>
      <c r="Q765" s="1" t="s">
        <v>2535</v>
      </c>
      <c r="R765" s="2"/>
      <c r="S765" s="1" t="s">
        <v>2533</v>
      </c>
      <c r="T765" s="1">
        <v>20</v>
      </c>
    </row>
    <row r="766" spans="1:20" x14ac:dyDescent="0.25">
      <c r="A766" s="1" t="s">
        <v>2536</v>
      </c>
      <c r="B766" s="1" t="s">
        <v>1145</v>
      </c>
      <c r="C766" s="1" t="s">
        <v>1823</v>
      </c>
      <c r="D766" s="1" t="s">
        <v>1824</v>
      </c>
      <c r="E766" s="1" t="s">
        <v>2530</v>
      </c>
      <c r="F766" s="1" t="s">
        <v>2428</v>
      </c>
      <c r="G766" s="1" t="s">
        <v>2428</v>
      </c>
      <c r="H766" s="1" t="s">
        <v>1826</v>
      </c>
      <c r="I766" s="1" t="s">
        <v>2531</v>
      </c>
      <c r="J766" s="1" t="s">
        <v>2428</v>
      </c>
      <c r="K766" s="1" t="s">
        <v>1859</v>
      </c>
      <c r="L766" s="1" t="s">
        <v>1860</v>
      </c>
      <c r="M766" s="1" t="s">
        <v>1891</v>
      </c>
      <c r="N766" s="1" t="s">
        <v>1892</v>
      </c>
      <c r="O766">
        <v>1500</v>
      </c>
      <c r="P766" s="1" t="s">
        <v>1109</v>
      </c>
      <c r="Q766" s="1" t="s">
        <v>2537</v>
      </c>
      <c r="R766" s="2"/>
      <c r="S766" s="1" t="s">
        <v>2533</v>
      </c>
      <c r="T766" s="1">
        <v>20</v>
      </c>
    </row>
    <row r="767" spans="1:20" x14ac:dyDescent="0.25">
      <c r="A767" s="1" t="s">
        <v>2536</v>
      </c>
      <c r="B767" s="1" t="s">
        <v>1145</v>
      </c>
      <c r="C767" s="1" t="s">
        <v>1823</v>
      </c>
      <c r="D767" s="1" t="s">
        <v>1824</v>
      </c>
      <c r="E767" s="1" t="s">
        <v>2530</v>
      </c>
      <c r="F767" s="1" t="s">
        <v>2428</v>
      </c>
      <c r="G767" s="1" t="s">
        <v>2428</v>
      </c>
      <c r="H767" s="1" t="s">
        <v>1826</v>
      </c>
      <c r="I767" s="1" t="s">
        <v>2531</v>
      </c>
      <c r="J767" s="1" t="s">
        <v>2428</v>
      </c>
      <c r="K767" s="1" t="s">
        <v>1859</v>
      </c>
      <c r="L767" s="1" t="s">
        <v>1860</v>
      </c>
      <c r="M767" s="1" t="s">
        <v>1891</v>
      </c>
      <c r="N767" s="1" t="s">
        <v>1892</v>
      </c>
      <c r="O767">
        <v>1500</v>
      </c>
      <c r="P767" s="1" t="s">
        <v>1109</v>
      </c>
      <c r="Q767" s="1" t="s">
        <v>2537</v>
      </c>
      <c r="R767" s="2"/>
      <c r="S767" s="1" t="s">
        <v>2533</v>
      </c>
      <c r="T767" s="1">
        <v>20</v>
      </c>
    </row>
    <row r="768" spans="1:20" x14ac:dyDescent="0.25">
      <c r="A768" s="1" t="s">
        <v>2538</v>
      </c>
      <c r="B768" s="1" t="s">
        <v>1145</v>
      </c>
      <c r="C768" s="1" t="s">
        <v>1823</v>
      </c>
      <c r="D768" s="1" t="s">
        <v>1824</v>
      </c>
      <c r="E768" s="1" t="s">
        <v>2530</v>
      </c>
      <c r="F768" s="1" t="s">
        <v>2428</v>
      </c>
      <c r="G768" s="1" t="s">
        <v>2428</v>
      </c>
      <c r="H768" s="1" t="s">
        <v>1826</v>
      </c>
      <c r="I768" s="1" t="s">
        <v>2531</v>
      </c>
      <c r="J768" s="1" t="s">
        <v>2428</v>
      </c>
      <c r="K768" s="1" t="s">
        <v>1859</v>
      </c>
      <c r="L768" s="1" t="s">
        <v>1860</v>
      </c>
      <c r="M768" s="1" t="s">
        <v>1891</v>
      </c>
      <c r="N768" s="1" t="s">
        <v>1892</v>
      </c>
      <c r="O768">
        <v>200</v>
      </c>
      <c r="P768" s="1" t="s">
        <v>1109</v>
      </c>
      <c r="Q768" s="1" t="s">
        <v>2539</v>
      </c>
      <c r="R768" s="2"/>
      <c r="S768" s="1" t="s">
        <v>2533</v>
      </c>
      <c r="T768" s="1">
        <v>20</v>
      </c>
    </row>
    <row r="769" spans="1:20" x14ac:dyDescent="0.25">
      <c r="A769" s="1" t="s">
        <v>2540</v>
      </c>
      <c r="B769" s="1" t="s">
        <v>1145</v>
      </c>
      <c r="C769" s="1" t="s">
        <v>1823</v>
      </c>
      <c r="D769" s="1" t="s">
        <v>1824</v>
      </c>
      <c r="E769" s="1" t="s">
        <v>2530</v>
      </c>
      <c r="F769" s="1" t="s">
        <v>2428</v>
      </c>
      <c r="G769" s="1" t="s">
        <v>2428</v>
      </c>
      <c r="H769" s="1" t="s">
        <v>1826</v>
      </c>
      <c r="I769" s="1" t="s">
        <v>2531</v>
      </c>
      <c r="J769" s="1" t="s">
        <v>2428</v>
      </c>
      <c r="K769" s="1" t="s">
        <v>1859</v>
      </c>
      <c r="L769" s="1" t="s">
        <v>1860</v>
      </c>
      <c r="M769" s="1" t="s">
        <v>1891</v>
      </c>
      <c r="N769" s="1" t="s">
        <v>1892</v>
      </c>
      <c r="O769">
        <v>400</v>
      </c>
      <c r="P769" s="1" t="s">
        <v>1109</v>
      </c>
      <c r="Q769" s="1" t="s">
        <v>2541</v>
      </c>
      <c r="R769" s="2"/>
      <c r="S769" s="1" t="s">
        <v>2533</v>
      </c>
      <c r="T769" s="1">
        <v>20</v>
      </c>
    </row>
    <row r="770" spans="1:20" x14ac:dyDescent="0.25">
      <c r="A770" s="1" t="s">
        <v>2542</v>
      </c>
      <c r="B770" s="1" t="s">
        <v>1145</v>
      </c>
      <c r="C770" s="1" t="s">
        <v>1823</v>
      </c>
      <c r="D770" s="1" t="s">
        <v>1824</v>
      </c>
      <c r="E770" s="1" t="s">
        <v>2530</v>
      </c>
      <c r="F770" s="1" t="s">
        <v>2428</v>
      </c>
      <c r="G770" s="1" t="s">
        <v>2428</v>
      </c>
      <c r="H770" s="1" t="s">
        <v>1826</v>
      </c>
      <c r="I770" s="1" t="s">
        <v>2531</v>
      </c>
      <c r="J770" s="1" t="s">
        <v>2428</v>
      </c>
      <c r="K770" s="1" t="s">
        <v>1859</v>
      </c>
      <c r="L770" s="1" t="s">
        <v>1860</v>
      </c>
      <c r="M770" s="1" t="s">
        <v>1891</v>
      </c>
      <c r="N770" s="1" t="s">
        <v>1892</v>
      </c>
      <c r="O770">
        <v>600</v>
      </c>
      <c r="P770" s="1" t="s">
        <v>1109</v>
      </c>
      <c r="Q770" s="1" t="s">
        <v>2543</v>
      </c>
      <c r="R770" s="2"/>
      <c r="S770" s="1" t="s">
        <v>2533</v>
      </c>
      <c r="T770" s="1">
        <v>20</v>
      </c>
    </row>
    <row r="771" spans="1:20" x14ac:dyDescent="0.25">
      <c r="A771" s="1" t="s">
        <v>2544</v>
      </c>
      <c r="B771" s="1" t="s">
        <v>1145</v>
      </c>
      <c r="C771" s="1" t="s">
        <v>1823</v>
      </c>
      <c r="D771" s="1" t="s">
        <v>1824</v>
      </c>
      <c r="E771" s="1" t="s">
        <v>2530</v>
      </c>
      <c r="F771" s="1" t="s">
        <v>2428</v>
      </c>
      <c r="G771" s="1" t="s">
        <v>2428</v>
      </c>
      <c r="H771" s="1" t="s">
        <v>1826</v>
      </c>
      <c r="I771" s="1" t="s">
        <v>2531</v>
      </c>
      <c r="J771" s="1" t="s">
        <v>2428</v>
      </c>
      <c r="K771" s="1" t="s">
        <v>1859</v>
      </c>
      <c r="L771" s="1" t="s">
        <v>1860</v>
      </c>
      <c r="M771" s="1" t="s">
        <v>1891</v>
      </c>
      <c r="N771" s="1" t="s">
        <v>1892</v>
      </c>
      <c r="O771">
        <v>800</v>
      </c>
      <c r="P771" s="1" t="s">
        <v>1109</v>
      </c>
      <c r="Q771" s="1" t="s">
        <v>2545</v>
      </c>
      <c r="R771" s="2"/>
      <c r="S771" s="1" t="s">
        <v>2533</v>
      </c>
      <c r="T771" s="1">
        <v>20</v>
      </c>
    </row>
    <row r="772" spans="1:20" x14ac:dyDescent="0.25">
      <c r="A772" s="1" t="s">
        <v>2546</v>
      </c>
      <c r="B772" s="1" t="s">
        <v>1145</v>
      </c>
      <c r="C772" s="1" t="s">
        <v>1823</v>
      </c>
      <c r="D772" s="1" t="s">
        <v>1824</v>
      </c>
      <c r="E772" s="1" t="s">
        <v>2530</v>
      </c>
      <c r="F772" s="1" t="s">
        <v>2428</v>
      </c>
      <c r="G772" s="1" t="s">
        <v>2428</v>
      </c>
      <c r="H772" s="1" t="s">
        <v>1826</v>
      </c>
      <c r="I772" s="1" t="s">
        <v>2531</v>
      </c>
      <c r="J772" s="1" t="s">
        <v>2428</v>
      </c>
      <c r="K772" s="1" t="s">
        <v>1859</v>
      </c>
      <c r="L772" s="1" t="s">
        <v>1860</v>
      </c>
      <c r="M772" s="1" t="s">
        <v>2547</v>
      </c>
      <c r="N772" s="1" t="s">
        <v>2548</v>
      </c>
      <c r="O772">
        <v>1000</v>
      </c>
      <c r="P772" s="1" t="s">
        <v>1109</v>
      </c>
      <c r="Q772" s="1" t="s">
        <v>2549</v>
      </c>
      <c r="R772" s="2"/>
      <c r="S772" s="1" t="s">
        <v>2533</v>
      </c>
      <c r="T772" s="1">
        <v>20</v>
      </c>
    </row>
    <row r="773" spans="1:20" x14ac:dyDescent="0.25">
      <c r="A773" s="1" t="s">
        <v>2550</v>
      </c>
      <c r="B773" s="1" t="s">
        <v>1145</v>
      </c>
      <c r="C773" s="1" t="s">
        <v>1823</v>
      </c>
      <c r="D773" s="1" t="s">
        <v>1824</v>
      </c>
      <c r="E773" s="1" t="s">
        <v>2530</v>
      </c>
      <c r="F773" s="1" t="s">
        <v>2428</v>
      </c>
      <c r="G773" s="1" t="s">
        <v>2428</v>
      </c>
      <c r="H773" s="1" t="s">
        <v>1826</v>
      </c>
      <c r="I773" s="1" t="s">
        <v>2531</v>
      </c>
      <c r="J773" s="1" t="s">
        <v>2428</v>
      </c>
      <c r="K773" s="1" t="s">
        <v>1859</v>
      </c>
      <c r="L773" s="1" t="s">
        <v>1860</v>
      </c>
      <c r="M773" s="1" t="s">
        <v>2547</v>
      </c>
      <c r="N773" s="1" t="s">
        <v>2548</v>
      </c>
      <c r="O773">
        <v>1250</v>
      </c>
      <c r="P773" s="1" t="s">
        <v>1109</v>
      </c>
      <c r="Q773" s="1" t="s">
        <v>2551</v>
      </c>
      <c r="R773" s="2"/>
      <c r="S773" s="1" t="s">
        <v>2533</v>
      </c>
      <c r="T773" s="1">
        <v>20</v>
      </c>
    </row>
    <row r="774" spans="1:20" x14ac:dyDescent="0.25">
      <c r="A774" s="1" t="s">
        <v>2552</v>
      </c>
      <c r="B774" s="1" t="s">
        <v>1145</v>
      </c>
      <c r="C774" s="1" t="s">
        <v>1823</v>
      </c>
      <c r="D774" s="1" t="s">
        <v>1824</v>
      </c>
      <c r="E774" s="1" t="s">
        <v>2530</v>
      </c>
      <c r="F774" s="1" t="s">
        <v>2428</v>
      </c>
      <c r="G774" s="1" t="s">
        <v>2428</v>
      </c>
      <c r="H774" s="1" t="s">
        <v>1826</v>
      </c>
      <c r="I774" s="1" t="s">
        <v>2531</v>
      </c>
      <c r="J774" s="1" t="s">
        <v>2428</v>
      </c>
      <c r="K774" s="1" t="s">
        <v>1859</v>
      </c>
      <c r="L774" s="1" t="s">
        <v>1860</v>
      </c>
      <c r="M774" s="1" t="s">
        <v>2547</v>
      </c>
      <c r="N774" s="1" t="s">
        <v>2548</v>
      </c>
      <c r="O774">
        <v>1500</v>
      </c>
      <c r="P774" s="1" t="s">
        <v>1109</v>
      </c>
      <c r="Q774" s="1" t="s">
        <v>2553</v>
      </c>
      <c r="R774" s="2"/>
      <c r="S774" s="1" t="s">
        <v>2533</v>
      </c>
      <c r="T774" s="1">
        <v>20</v>
      </c>
    </row>
    <row r="775" spans="1:20" x14ac:dyDescent="0.25">
      <c r="A775" s="1" t="s">
        <v>2554</v>
      </c>
      <c r="B775" s="1" t="s">
        <v>1145</v>
      </c>
      <c r="C775" s="1" t="s">
        <v>1823</v>
      </c>
      <c r="D775" s="1" t="s">
        <v>1824</v>
      </c>
      <c r="E775" s="1" t="s">
        <v>2530</v>
      </c>
      <c r="F775" s="1" t="s">
        <v>2428</v>
      </c>
      <c r="G775" s="1" t="s">
        <v>2428</v>
      </c>
      <c r="H775" s="1" t="s">
        <v>1826</v>
      </c>
      <c r="I775" s="1" t="s">
        <v>2531</v>
      </c>
      <c r="J775" s="1" t="s">
        <v>2428</v>
      </c>
      <c r="K775" s="1" t="s">
        <v>1859</v>
      </c>
      <c r="L775" s="1" t="s">
        <v>1860</v>
      </c>
      <c r="M775" s="1" t="s">
        <v>2547</v>
      </c>
      <c r="N775" s="1" t="s">
        <v>2548</v>
      </c>
      <c r="O775">
        <v>200</v>
      </c>
      <c r="P775" s="1" t="s">
        <v>1109</v>
      </c>
      <c r="Q775" s="1" t="s">
        <v>2555</v>
      </c>
      <c r="R775" s="2"/>
      <c r="S775" s="1" t="s">
        <v>2533</v>
      </c>
      <c r="T775" s="1">
        <v>20</v>
      </c>
    </row>
    <row r="776" spans="1:20" x14ac:dyDescent="0.25">
      <c r="A776" s="1" t="s">
        <v>2556</v>
      </c>
      <c r="B776" s="1" t="s">
        <v>1145</v>
      </c>
      <c r="C776" s="1" t="s">
        <v>1823</v>
      </c>
      <c r="D776" s="1" t="s">
        <v>1824</v>
      </c>
      <c r="E776" s="1" t="s">
        <v>2530</v>
      </c>
      <c r="F776" s="1" t="s">
        <v>2428</v>
      </c>
      <c r="G776" s="1" t="s">
        <v>2428</v>
      </c>
      <c r="H776" s="1" t="s">
        <v>1826</v>
      </c>
      <c r="I776" s="1" t="s">
        <v>2531</v>
      </c>
      <c r="J776" s="1" t="s">
        <v>2428</v>
      </c>
      <c r="K776" s="1" t="s">
        <v>1859</v>
      </c>
      <c r="L776" s="1" t="s">
        <v>1860</v>
      </c>
      <c r="M776" s="1" t="s">
        <v>2547</v>
      </c>
      <c r="N776" s="1" t="s">
        <v>2548</v>
      </c>
      <c r="O776">
        <v>2000</v>
      </c>
      <c r="P776" s="1" t="s">
        <v>1109</v>
      </c>
      <c r="Q776" s="1" t="s">
        <v>2557</v>
      </c>
      <c r="R776" s="2"/>
      <c r="S776" s="1" t="s">
        <v>2533</v>
      </c>
      <c r="T776" s="1">
        <v>20</v>
      </c>
    </row>
    <row r="777" spans="1:20" x14ac:dyDescent="0.25">
      <c r="A777" s="1" t="s">
        <v>2558</v>
      </c>
      <c r="B777" s="1" t="s">
        <v>1145</v>
      </c>
      <c r="C777" s="1" t="s">
        <v>1823</v>
      </c>
      <c r="D777" s="1" t="s">
        <v>1824</v>
      </c>
      <c r="E777" s="1" t="s">
        <v>2530</v>
      </c>
      <c r="F777" s="1" t="s">
        <v>2428</v>
      </c>
      <c r="G777" s="1" t="s">
        <v>2428</v>
      </c>
      <c r="H777" s="1" t="s">
        <v>1826</v>
      </c>
      <c r="I777" s="1" t="s">
        <v>2531</v>
      </c>
      <c r="J777" s="1" t="s">
        <v>2428</v>
      </c>
      <c r="K777" s="1" t="s">
        <v>1859</v>
      </c>
      <c r="L777" s="1" t="s">
        <v>1860</v>
      </c>
      <c r="M777" s="1" t="s">
        <v>2547</v>
      </c>
      <c r="N777" s="1" t="s">
        <v>2548</v>
      </c>
      <c r="O777">
        <v>400</v>
      </c>
      <c r="P777" s="1" t="s">
        <v>1109</v>
      </c>
      <c r="Q777" s="1" t="s">
        <v>2559</v>
      </c>
      <c r="R777" s="2"/>
      <c r="S777" s="1" t="s">
        <v>2533</v>
      </c>
      <c r="T777" s="1">
        <v>20</v>
      </c>
    </row>
    <row r="778" spans="1:20" x14ac:dyDescent="0.25">
      <c r="A778" s="1" t="s">
        <v>2560</v>
      </c>
      <c r="B778" s="1" t="s">
        <v>1145</v>
      </c>
      <c r="C778" s="1" t="s">
        <v>1823</v>
      </c>
      <c r="D778" s="1" t="s">
        <v>1824</v>
      </c>
      <c r="E778" s="1" t="s">
        <v>2530</v>
      </c>
      <c r="F778" s="1" t="s">
        <v>2428</v>
      </c>
      <c r="G778" s="1" t="s">
        <v>2428</v>
      </c>
      <c r="H778" s="1" t="s">
        <v>1826</v>
      </c>
      <c r="I778" s="1" t="s">
        <v>2531</v>
      </c>
      <c r="J778" s="1" t="s">
        <v>2428</v>
      </c>
      <c r="K778" s="1" t="s">
        <v>1859</v>
      </c>
      <c r="L778" s="1" t="s">
        <v>1860</v>
      </c>
      <c r="M778" s="1" t="s">
        <v>2547</v>
      </c>
      <c r="N778" s="1" t="s">
        <v>2548</v>
      </c>
      <c r="O778">
        <v>600</v>
      </c>
      <c r="P778" s="1" t="s">
        <v>1109</v>
      </c>
      <c r="Q778" s="1" t="s">
        <v>2561</v>
      </c>
      <c r="R778" s="2"/>
      <c r="S778" s="1" t="s">
        <v>2533</v>
      </c>
      <c r="T778" s="1">
        <v>20</v>
      </c>
    </row>
    <row r="779" spans="1:20" x14ac:dyDescent="0.25">
      <c r="A779" s="1" t="s">
        <v>2562</v>
      </c>
      <c r="B779" s="1" t="s">
        <v>1145</v>
      </c>
      <c r="C779" s="1" t="s">
        <v>1823</v>
      </c>
      <c r="D779" s="1" t="s">
        <v>1824</v>
      </c>
      <c r="E779" s="1" t="s">
        <v>2530</v>
      </c>
      <c r="F779" s="1" t="s">
        <v>2428</v>
      </c>
      <c r="G779" s="1" t="s">
        <v>2428</v>
      </c>
      <c r="H779" s="1" t="s">
        <v>1826</v>
      </c>
      <c r="I779" s="1" t="s">
        <v>2531</v>
      </c>
      <c r="J779" s="1" t="s">
        <v>2428</v>
      </c>
      <c r="K779" s="1" t="s">
        <v>1859</v>
      </c>
      <c r="L779" s="1" t="s">
        <v>1860</v>
      </c>
      <c r="M779" s="1" t="s">
        <v>2547</v>
      </c>
      <c r="N779" s="1" t="s">
        <v>2548</v>
      </c>
      <c r="O779">
        <v>800</v>
      </c>
      <c r="P779" s="1" t="s">
        <v>1109</v>
      </c>
      <c r="Q779" s="1" t="s">
        <v>2563</v>
      </c>
      <c r="R779" s="2"/>
      <c r="S779" s="1" t="s">
        <v>2533</v>
      </c>
      <c r="T779" s="1">
        <v>20</v>
      </c>
    </row>
    <row r="780" spans="1:20" x14ac:dyDescent="0.25">
      <c r="A780" s="1" t="s">
        <v>2564</v>
      </c>
      <c r="B780" s="1" t="s">
        <v>609</v>
      </c>
      <c r="C780" s="1" t="s">
        <v>1103</v>
      </c>
      <c r="D780" s="1" t="s">
        <v>1104</v>
      </c>
      <c r="E780" s="1" t="s">
        <v>2530</v>
      </c>
      <c r="F780" s="1" t="s">
        <v>2428</v>
      </c>
      <c r="G780" s="1" t="s">
        <v>2428</v>
      </c>
      <c r="H780" s="1" t="s">
        <v>569</v>
      </c>
      <c r="I780" s="1" t="s">
        <v>2530</v>
      </c>
      <c r="J780" s="1" t="s">
        <v>2428</v>
      </c>
      <c r="K780" s="1" t="s">
        <v>1859</v>
      </c>
      <c r="L780" s="1" t="s">
        <v>1860</v>
      </c>
      <c r="M780" s="1" t="s">
        <v>1891</v>
      </c>
      <c r="N780" s="1" t="s">
        <v>1892</v>
      </c>
      <c r="O780">
        <v>1000</v>
      </c>
      <c r="P780" s="1" t="s">
        <v>1109</v>
      </c>
      <c r="Q780" s="1" t="s">
        <v>2565</v>
      </c>
      <c r="R780" s="2"/>
      <c r="S780" s="1" t="s">
        <v>2566</v>
      </c>
      <c r="T780" s="1">
        <v>15</v>
      </c>
    </row>
    <row r="781" spans="1:20" x14ac:dyDescent="0.25">
      <c r="A781" s="1" t="s">
        <v>2567</v>
      </c>
      <c r="B781" s="1" t="s">
        <v>609</v>
      </c>
      <c r="C781" s="1" t="s">
        <v>1103</v>
      </c>
      <c r="D781" s="1" t="s">
        <v>1104</v>
      </c>
      <c r="E781" s="1" t="s">
        <v>2530</v>
      </c>
      <c r="F781" s="1" t="s">
        <v>2428</v>
      </c>
      <c r="G781" s="1" t="s">
        <v>2428</v>
      </c>
      <c r="H781" s="1" t="s">
        <v>569</v>
      </c>
      <c r="I781" s="1" t="s">
        <v>2530</v>
      </c>
      <c r="J781" s="1" t="s">
        <v>2428</v>
      </c>
      <c r="K781" s="1" t="s">
        <v>1859</v>
      </c>
      <c r="L781" s="1" t="s">
        <v>1860</v>
      </c>
      <c r="M781" s="1" t="s">
        <v>1891</v>
      </c>
      <c r="N781" s="1" t="s">
        <v>1892</v>
      </c>
      <c r="O781">
        <v>2000</v>
      </c>
      <c r="P781" s="1" t="s">
        <v>1109</v>
      </c>
      <c r="Q781" s="1" t="s">
        <v>2568</v>
      </c>
      <c r="R781" s="2"/>
      <c r="S781" s="1" t="s">
        <v>2566</v>
      </c>
      <c r="T781" s="1">
        <v>15</v>
      </c>
    </row>
    <row r="782" spans="1:20" x14ac:dyDescent="0.25">
      <c r="A782" s="1" t="s">
        <v>2569</v>
      </c>
      <c r="B782" s="1" t="s">
        <v>609</v>
      </c>
      <c r="C782" s="1" t="s">
        <v>1103</v>
      </c>
      <c r="D782" s="1" t="s">
        <v>1104</v>
      </c>
      <c r="E782" s="1" t="s">
        <v>2530</v>
      </c>
      <c r="F782" s="1" t="s">
        <v>2428</v>
      </c>
      <c r="G782" s="1" t="s">
        <v>2428</v>
      </c>
      <c r="H782" s="1" t="s">
        <v>569</v>
      </c>
      <c r="I782" s="1" t="s">
        <v>2530</v>
      </c>
      <c r="J782" s="1" t="s">
        <v>2428</v>
      </c>
      <c r="K782" s="1" t="s">
        <v>1859</v>
      </c>
      <c r="L782" s="1" t="s">
        <v>1860</v>
      </c>
      <c r="M782" s="1" t="s">
        <v>581</v>
      </c>
      <c r="N782" s="1" t="s">
        <v>582</v>
      </c>
      <c r="O782">
        <v>1000</v>
      </c>
      <c r="P782" s="1" t="s">
        <v>1109</v>
      </c>
      <c r="Q782" s="1" t="s">
        <v>2570</v>
      </c>
      <c r="R782" s="2"/>
      <c r="S782" s="1" t="s">
        <v>2571</v>
      </c>
      <c r="T782" s="1">
        <v>15</v>
      </c>
    </row>
    <row r="783" spans="1:20" x14ac:dyDescent="0.25">
      <c r="A783" s="1" t="s">
        <v>2572</v>
      </c>
      <c r="B783" s="1" t="s">
        <v>609</v>
      </c>
      <c r="C783" s="1" t="s">
        <v>1103</v>
      </c>
      <c r="D783" s="1" t="s">
        <v>1104</v>
      </c>
      <c r="E783" s="1" t="s">
        <v>2530</v>
      </c>
      <c r="F783" s="1" t="s">
        <v>2428</v>
      </c>
      <c r="G783" s="1" t="s">
        <v>2428</v>
      </c>
      <c r="H783" s="1" t="s">
        <v>569</v>
      </c>
      <c r="I783" s="1" t="s">
        <v>2530</v>
      </c>
      <c r="J783" s="1" t="s">
        <v>2428</v>
      </c>
      <c r="K783" s="1" t="s">
        <v>1859</v>
      </c>
      <c r="L783" s="1" t="s">
        <v>1860</v>
      </c>
      <c r="M783" s="1" t="s">
        <v>581</v>
      </c>
      <c r="N783" s="1" t="s">
        <v>582</v>
      </c>
      <c r="O783">
        <v>2000</v>
      </c>
      <c r="P783" s="1" t="s">
        <v>1109</v>
      </c>
      <c r="Q783" s="1" t="s">
        <v>2573</v>
      </c>
      <c r="R783" s="2"/>
      <c r="S783" s="1" t="s">
        <v>2571</v>
      </c>
      <c r="T783" s="1">
        <v>15</v>
      </c>
    </row>
    <row r="784" spans="1:20" x14ac:dyDescent="0.25">
      <c r="A784" s="1" t="s">
        <v>2574</v>
      </c>
      <c r="B784" s="1" t="s">
        <v>609</v>
      </c>
      <c r="C784" s="1" t="s">
        <v>1103</v>
      </c>
      <c r="D784" s="1" t="s">
        <v>1104</v>
      </c>
      <c r="E784" s="1" t="s">
        <v>2530</v>
      </c>
      <c r="F784" s="1" t="s">
        <v>2428</v>
      </c>
      <c r="G784" s="1" t="s">
        <v>2428</v>
      </c>
      <c r="H784" s="1" t="s">
        <v>569</v>
      </c>
      <c r="I784" s="1" t="s">
        <v>2530</v>
      </c>
      <c r="J784" s="1" t="s">
        <v>2428</v>
      </c>
      <c r="K784" s="1" t="s">
        <v>1115</v>
      </c>
      <c r="L784" s="1" t="s">
        <v>1116</v>
      </c>
      <c r="M784" s="1" t="s">
        <v>2575</v>
      </c>
      <c r="N784" s="1" t="s">
        <v>2278</v>
      </c>
      <c r="O784">
        <v>1000</v>
      </c>
      <c r="P784" s="1" t="s">
        <v>1109</v>
      </c>
      <c r="Q784" s="1" t="s">
        <v>2576</v>
      </c>
      <c r="R784" s="2"/>
      <c r="S784" s="1" t="s">
        <v>2577</v>
      </c>
      <c r="T784" s="1">
        <v>15</v>
      </c>
    </row>
    <row r="785" spans="1:20" x14ac:dyDescent="0.25">
      <c r="A785" s="1" t="s">
        <v>2578</v>
      </c>
      <c r="B785" s="1" t="s">
        <v>609</v>
      </c>
      <c r="C785" s="1" t="s">
        <v>1103</v>
      </c>
      <c r="D785" s="1" t="s">
        <v>1104</v>
      </c>
      <c r="E785" s="1" t="s">
        <v>2530</v>
      </c>
      <c r="F785" s="1" t="s">
        <v>2428</v>
      </c>
      <c r="G785" s="1" t="s">
        <v>2428</v>
      </c>
      <c r="H785" s="1" t="s">
        <v>569</v>
      </c>
      <c r="I785" s="1" t="s">
        <v>2530</v>
      </c>
      <c r="J785" s="1" t="s">
        <v>2428</v>
      </c>
      <c r="K785" s="1" t="s">
        <v>1115</v>
      </c>
      <c r="L785" s="1" t="s">
        <v>1116</v>
      </c>
      <c r="M785" s="1" t="s">
        <v>2575</v>
      </c>
      <c r="N785" s="1" t="s">
        <v>2278</v>
      </c>
      <c r="O785">
        <v>2000</v>
      </c>
      <c r="P785" s="1" t="s">
        <v>1109</v>
      </c>
      <c r="Q785" s="1" t="s">
        <v>2579</v>
      </c>
      <c r="R785" s="2"/>
      <c r="S785" s="1" t="s">
        <v>2577</v>
      </c>
      <c r="T785" s="1">
        <v>15</v>
      </c>
    </row>
    <row r="786" spans="1:20" x14ac:dyDescent="0.25">
      <c r="A786" s="1" t="s">
        <v>2580</v>
      </c>
      <c r="B786" s="1" t="s">
        <v>609</v>
      </c>
      <c r="C786" s="1" t="s">
        <v>1103</v>
      </c>
      <c r="D786" s="1" t="s">
        <v>1104</v>
      </c>
      <c r="E786" s="1" t="s">
        <v>2530</v>
      </c>
      <c r="F786" s="1" t="s">
        <v>2428</v>
      </c>
      <c r="G786" s="1" t="s">
        <v>2428</v>
      </c>
      <c r="H786" s="1" t="s">
        <v>569</v>
      </c>
      <c r="I786" s="1" t="s">
        <v>2530</v>
      </c>
      <c r="J786" s="1" t="s">
        <v>2428</v>
      </c>
      <c r="K786" s="1" t="s">
        <v>1115</v>
      </c>
      <c r="L786" s="1" t="s">
        <v>1116</v>
      </c>
      <c r="M786" s="1" t="s">
        <v>2581</v>
      </c>
      <c r="N786" s="1" t="s">
        <v>2326</v>
      </c>
      <c r="O786">
        <v>1000</v>
      </c>
      <c r="P786" s="1" t="s">
        <v>1109</v>
      </c>
      <c r="Q786" s="1" t="s">
        <v>2582</v>
      </c>
      <c r="R786" s="2"/>
      <c r="S786" s="1" t="s">
        <v>2583</v>
      </c>
      <c r="T786" s="1">
        <v>15</v>
      </c>
    </row>
    <row r="787" spans="1:20" x14ac:dyDescent="0.25">
      <c r="A787" s="1" t="s">
        <v>2584</v>
      </c>
      <c r="B787" s="1" t="s">
        <v>609</v>
      </c>
      <c r="C787" s="1" t="s">
        <v>1103</v>
      </c>
      <c r="D787" s="1" t="s">
        <v>1104</v>
      </c>
      <c r="E787" s="1" t="s">
        <v>2530</v>
      </c>
      <c r="F787" s="1" t="s">
        <v>2428</v>
      </c>
      <c r="G787" s="1" t="s">
        <v>2428</v>
      </c>
      <c r="H787" s="1" t="s">
        <v>569</v>
      </c>
      <c r="I787" s="1" t="s">
        <v>2530</v>
      </c>
      <c r="J787" s="1" t="s">
        <v>2428</v>
      </c>
      <c r="K787" s="1" t="s">
        <v>1115</v>
      </c>
      <c r="L787" s="1" t="s">
        <v>1116</v>
      </c>
      <c r="M787" s="1" t="s">
        <v>2581</v>
      </c>
      <c r="N787" s="1" t="s">
        <v>2326</v>
      </c>
      <c r="O787">
        <v>2000</v>
      </c>
      <c r="P787" s="1" t="s">
        <v>1109</v>
      </c>
      <c r="Q787" s="1" t="s">
        <v>2585</v>
      </c>
      <c r="R787" s="2"/>
      <c r="S787" s="1" t="s">
        <v>2583</v>
      </c>
      <c r="T787" s="1">
        <v>15</v>
      </c>
    </row>
    <row r="788" spans="1:20" x14ac:dyDescent="0.25">
      <c r="A788" s="1" t="s">
        <v>2586</v>
      </c>
      <c r="B788" s="1" t="s">
        <v>609</v>
      </c>
      <c r="C788" s="1" t="s">
        <v>610</v>
      </c>
      <c r="D788" s="1" t="s">
        <v>1104</v>
      </c>
      <c r="E788" s="1" t="s">
        <v>87</v>
      </c>
      <c r="F788" s="1" t="s">
        <v>2587</v>
      </c>
      <c r="G788" s="1" t="s">
        <v>2587</v>
      </c>
      <c r="H788" s="1" t="s">
        <v>569</v>
      </c>
      <c r="I788" s="1" t="s">
        <v>87</v>
      </c>
      <c r="J788" s="1" t="s">
        <v>2587</v>
      </c>
      <c r="K788" s="1" t="s">
        <v>1107</v>
      </c>
      <c r="L788" s="1" t="s">
        <v>1108</v>
      </c>
      <c r="M788" s="1" t="s">
        <v>560</v>
      </c>
      <c r="N788" s="1"/>
      <c r="O788">
        <v>1000</v>
      </c>
      <c r="P788" s="1" t="s">
        <v>1109</v>
      </c>
      <c r="Q788" s="1" t="s">
        <v>2588</v>
      </c>
      <c r="R788" s="2"/>
      <c r="S788" s="1" t="s">
        <v>2589</v>
      </c>
      <c r="T788" s="1">
        <v>20</v>
      </c>
    </row>
    <row r="789" spans="1:20" x14ac:dyDescent="0.25">
      <c r="A789" s="1" t="s">
        <v>2590</v>
      </c>
      <c r="B789" s="1" t="s">
        <v>609</v>
      </c>
      <c r="C789" s="1" t="s">
        <v>610</v>
      </c>
      <c r="D789" s="1" t="s">
        <v>1104</v>
      </c>
      <c r="E789" s="1" t="s">
        <v>87</v>
      </c>
      <c r="F789" s="1" t="s">
        <v>2587</v>
      </c>
      <c r="G789" s="1" t="s">
        <v>2587</v>
      </c>
      <c r="H789" s="1" t="s">
        <v>569</v>
      </c>
      <c r="I789" s="1" t="s">
        <v>87</v>
      </c>
      <c r="J789" s="1" t="s">
        <v>2587</v>
      </c>
      <c r="K789" s="1" t="s">
        <v>1107</v>
      </c>
      <c r="L789" s="1" t="s">
        <v>1108</v>
      </c>
      <c r="M789" s="1" t="s">
        <v>560</v>
      </c>
      <c r="N789" s="1"/>
      <c r="O789">
        <v>1200</v>
      </c>
      <c r="P789" s="1" t="s">
        <v>1109</v>
      </c>
      <c r="Q789" s="1" t="s">
        <v>2591</v>
      </c>
      <c r="R789" s="2"/>
      <c r="S789" s="1" t="s">
        <v>2589</v>
      </c>
      <c r="T789" s="1">
        <v>20</v>
      </c>
    </row>
    <row r="790" spans="1:20" x14ac:dyDescent="0.25">
      <c r="A790" s="1" t="s">
        <v>2592</v>
      </c>
      <c r="B790" s="1" t="s">
        <v>609</v>
      </c>
      <c r="C790" s="1" t="s">
        <v>610</v>
      </c>
      <c r="D790" s="1" t="s">
        <v>1104</v>
      </c>
      <c r="E790" s="1" t="s">
        <v>87</v>
      </c>
      <c r="F790" s="1" t="s">
        <v>2587</v>
      </c>
      <c r="G790" s="1" t="s">
        <v>2587</v>
      </c>
      <c r="H790" s="1" t="s">
        <v>569</v>
      </c>
      <c r="I790" s="1" t="s">
        <v>87</v>
      </c>
      <c r="J790" s="1" t="s">
        <v>2587</v>
      </c>
      <c r="K790" s="1" t="s">
        <v>1107</v>
      </c>
      <c r="L790" s="1" t="s">
        <v>1108</v>
      </c>
      <c r="M790" s="1" t="s">
        <v>560</v>
      </c>
      <c r="N790" s="1"/>
      <c r="O790">
        <v>1500</v>
      </c>
      <c r="P790" s="1" t="s">
        <v>1109</v>
      </c>
      <c r="Q790" s="1" t="s">
        <v>2593</v>
      </c>
      <c r="R790" s="2"/>
      <c r="S790" s="1" t="s">
        <v>2589</v>
      </c>
      <c r="T790" s="1">
        <v>20</v>
      </c>
    </row>
    <row r="791" spans="1:20" x14ac:dyDescent="0.25">
      <c r="A791" s="1" t="s">
        <v>2594</v>
      </c>
      <c r="B791" s="1" t="s">
        <v>609</v>
      </c>
      <c r="C791" s="1" t="s">
        <v>610</v>
      </c>
      <c r="D791" s="1" t="s">
        <v>1104</v>
      </c>
      <c r="E791" s="1" t="s">
        <v>87</v>
      </c>
      <c r="F791" s="1" t="s">
        <v>2587</v>
      </c>
      <c r="G791" s="1" t="s">
        <v>2587</v>
      </c>
      <c r="H791" s="1" t="s">
        <v>569</v>
      </c>
      <c r="I791" s="1" t="s">
        <v>87</v>
      </c>
      <c r="J791" s="1" t="s">
        <v>2587</v>
      </c>
      <c r="K791" s="1" t="s">
        <v>1107</v>
      </c>
      <c r="L791" s="1" t="s">
        <v>1108</v>
      </c>
      <c r="M791" s="1" t="s">
        <v>560</v>
      </c>
      <c r="N791" s="1"/>
      <c r="O791">
        <v>200</v>
      </c>
      <c r="P791" s="1" t="s">
        <v>1109</v>
      </c>
      <c r="Q791" s="1" t="s">
        <v>2595</v>
      </c>
      <c r="R791" s="2"/>
      <c r="S791" s="1" t="s">
        <v>2589</v>
      </c>
      <c r="T791" s="1">
        <v>20</v>
      </c>
    </row>
    <row r="792" spans="1:20" x14ac:dyDescent="0.25">
      <c r="A792" s="1" t="s">
        <v>2596</v>
      </c>
      <c r="B792" s="1" t="s">
        <v>609</v>
      </c>
      <c r="C792" s="1" t="s">
        <v>610</v>
      </c>
      <c r="D792" s="1" t="s">
        <v>1104</v>
      </c>
      <c r="E792" s="1" t="s">
        <v>87</v>
      </c>
      <c r="F792" s="1" t="s">
        <v>2587</v>
      </c>
      <c r="G792" s="1" t="s">
        <v>2587</v>
      </c>
      <c r="H792" s="1" t="s">
        <v>569</v>
      </c>
      <c r="I792" s="1" t="s">
        <v>87</v>
      </c>
      <c r="J792" s="1" t="s">
        <v>2587</v>
      </c>
      <c r="K792" s="1" t="s">
        <v>1107</v>
      </c>
      <c r="L792" s="1" t="s">
        <v>1108</v>
      </c>
      <c r="M792" s="1" t="s">
        <v>560</v>
      </c>
      <c r="N792" s="1"/>
      <c r="O792">
        <v>2000</v>
      </c>
      <c r="P792" s="1" t="s">
        <v>1109</v>
      </c>
      <c r="Q792" s="1" t="s">
        <v>2597</v>
      </c>
      <c r="R792" s="2"/>
      <c r="S792" s="1" t="s">
        <v>2589</v>
      </c>
      <c r="T792" s="1">
        <v>20</v>
      </c>
    </row>
    <row r="793" spans="1:20" x14ac:dyDescent="0.25">
      <c r="A793" s="1" t="s">
        <v>2598</v>
      </c>
      <c r="B793" s="1" t="s">
        <v>609</v>
      </c>
      <c r="C793" s="1" t="s">
        <v>610</v>
      </c>
      <c r="D793" s="1" t="s">
        <v>1104</v>
      </c>
      <c r="E793" s="1" t="s">
        <v>87</v>
      </c>
      <c r="F793" s="1" t="s">
        <v>2587</v>
      </c>
      <c r="G793" s="1" t="s">
        <v>2587</v>
      </c>
      <c r="H793" s="1" t="s">
        <v>569</v>
      </c>
      <c r="I793" s="1" t="s">
        <v>87</v>
      </c>
      <c r="J793" s="1" t="s">
        <v>2587</v>
      </c>
      <c r="K793" s="1" t="s">
        <v>1107</v>
      </c>
      <c r="L793" s="1" t="s">
        <v>1108</v>
      </c>
      <c r="M793" s="1" t="s">
        <v>560</v>
      </c>
      <c r="N793" s="1"/>
      <c r="O793">
        <v>2400</v>
      </c>
      <c r="P793" s="1" t="s">
        <v>1109</v>
      </c>
      <c r="Q793" s="1" t="s">
        <v>2599</v>
      </c>
      <c r="R793" s="2"/>
      <c r="S793" s="1" t="s">
        <v>2589</v>
      </c>
      <c r="T793" s="1">
        <v>20</v>
      </c>
    </row>
    <row r="794" spans="1:20" x14ac:dyDescent="0.25">
      <c r="A794" s="1" t="s">
        <v>2600</v>
      </c>
      <c r="B794" s="1" t="s">
        <v>609</v>
      </c>
      <c r="C794" s="1" t="s">
        <v>610</v>
      </c>
      <c r="D794" s="1" t="s">
        <v>1104</v>
      </c>
      <c r="E794" s="1" t="s">
        <v>87</v>
      </c>
      <c r="F794" s="1" t="s">
        <v>2587</v>
      </c>
      <c r="G794" s="1" t="s">
        <v>2587</v>
      </c>
      <c r="H794" s="1" t="s">
        <v>569</v>
      </c>
      <c r="I794" s="1" t="s">
        <v>87</v>
      </c>
      <c r="J794" s="1" t="s">
        <v>2587</v>
      </c>
      <c r="K794" s="1" t="s">
        <v>1107</v>
      </c>
      <c r="L794" s="1" t="s">
        <v>1108</v>
      </c>
      <c r="M794" s="1" t="s">
        <v>560</v>
      </c>
      <c r="N794" s="1"/>
      <c r="O794">
        <v>400</v>
      </c>
      <c r="P794" s="1" t="s">
        <v>1109</v>
      </c>
      <c r="Q794" s="1" t="s">
        <v>2601</v>
      </c>
      <c r="R794" s="2"/>
      <c r="S794" s="1" t="s">
        <v>2589</v>
      </c>
      <c r="T794" s="1">
        <v>20</v>
      </c>
    </row>
    <row r="795" spans="1:20" x14ac:dyDescent="0.25">
      <c r="A795" s="1" t="s">
        <v>2602</v>
      </c>
      <c r="B795" s="1" t="s">
        <v>609</v>
      </c>
      <c r="C795" s="1" t="s">
        <v>610</v>
      </c>
      <c r="D795" s="1" t="s">
        <v>1104</v>
      </c>
      <c r="E795" s="1" t="s">
        <v>87</v>
      </c>
      <c r="F795" s="1" t="s">
        <v>2587</v>
      </c>
      <c r="G795" s="1" t="s">
        <v>2587</v>
      </c>
      <c r="H795" s="1" t="s">
        <v>569</v>
      </c>
      <c r="I795" s="1" t="s">
        <v>87</v>
      </c>
      <c r="J795" s="1" t="s">
        <v>2587</v>
      </c>
      <c r="K795" s="1" t="s">
        <v>1107</v>
      </c>
      <c r="L795" s="1" t="s">
        <v>1108</v>
      </c>
      <c r="M795" s="1" t="s">
        <v>560</v>
      </c>
      <c r="N795" s="1"/>
      <c r="O795">
        <v>600</v>
      </c>
      <c r="P795" s="1" t="s">
        <v>1109</v>
      </c>
      <c r="Q795" s="1" t="s">
        <v>2603</v>
      </c>
      <c r="R795" s="2"/>
      <c r="S795" s="1" t="s">
        <v>2589</v>
      </c>
      <c r="T795" s="1">
        <v>20</v>
      </c>
    </row>
    <row r="796" spans="1:20" x14ac:dyDescent="0.25">
      <c r="A796" s="1" t="s">
        <v>2604</v>
      </c>
      <c r="B796" s="1" t="s">
        <v>609</v>
      </c>
      <c r="C796" s="1" t="s">
        <v>610</v>
      </c>
      <c r="D796" s="1" t="s">
        <v>1104</v>
      </c>
      <c r="E796" s="1" t="s">
        <v>87</v>
      </c>
      <c r="F796" s="1" t="s">
        <v>2587</v>
      </c>
      <c r="G796" s="1" t="s">
        <v>2587</v>
      </c>
      <c r="H796" s="1" t="s">
        <v>569</v>
      </c>
      <c r="I796" s="1" t="s">
        <v>87</v>
      </c>
      <c r="J796" s="1" t="s">
        <v>2587</v>
      </c>
      <c r="K796" s="1" t="s">
        <v>1107</v>
      </c>
      <c r="L796" s="1" t="s">
        <v>1108</v>
      </c>
      <c r="M796" s="1" t="s">
        <v>560</v>
      </c>
      <c r="N796" s="1"/>
      <c r="O796">
        <v>800</v>
      </c>
      <c r="P796" s="1" t="s">
        <v>1109</v>
      </c>
      <c r="Q796" s="1" t="s">
        <v>2605</v>
      </c>
      <c r="R796" s="2"/>
      <c r="S796" s="1" t="s">
        <v>2589</v>
      </c>
      <c r="T796" s="1">
        <v>20</v>
      </c>
    </row>
    <row r="797" spans="1:20" x14ac:dyDescent="0.25">
      <c r="A797" s="1" t="s">
        <v>2606</v>
      </c>
      <c r="B797" s="1" t="s">
        <v>609</v>
      </c>
      <c r="C797" s="1" t="s">
        <v>610</v>
      </c>
      <c r="D797" s="1" t="s">
        <v>1104</v>
      </c>
      <c r="E797" s="1" t="s">
        <v>87</v>
      </c>
      <c r="F797" s="1" t="s">
        <v>2587</v>
      </c>
      <c r="G797" s="1" t="s">
        <v>2587</v>
      </c>
      <c r="H797" s="1" t="s">
        <v>569</v>
      </c>
      <c r="I797" s="1" t="s">
        <v>87</v>
      </c>
      <c r="J797" s="1" t="s">
        <v>2587</v>
      </c>
      <c r="K797" s="1" t="s">
        <v>1115</v>
      </c>
      <c r="L797" s="1" t="s">
        <v>1116</v>
      </c>
      <c r="M797" s="1" t="s">
        <v>560</v>
      </c>
      <c r="N797" s="1"/>
      <c r="O797">
        <v>1000</v>
      </c>
      <c r="P797" s="1" t="s">
        <v>1109</v>
      </c>
      <c r="Q797" s="1" t="s">
        <v>2607</v>
      </c>
      <c r="R797" s="2"/>
      <c r="S797" s="1" t="s">
        <v>2589</v>
      </c>
      <c r="T797" s="1">
        <v>20</v>
      </c>
    </row>
    <row r="798" spans="1:20" x14ac:dyDescent="0.25">
      <c r="A798" s="1" t="s">
        <v>2608</v>
      </c>
      <c r="B798" s="1" t="s">
        <v>609</v>
      </c>
      <c r="C798" s="1" t="s">
        <v>610</v>
      </c>
      <c r="D798" s="1" t="s">
        <v>1104</v>
      </c>
      <c r="E798" s="1" t="s">
        <v>87</v>
      </c>
      <c r="F798" s="1" t="s">
        <v>2587</v>
      </c>
      <c r="G798" s="1" t="s">
        <v>2587</v>
      </c>
      <c r="H798" s="1" t="s">
        <v>569</v>
      </c>
      <c r="I798" s="1" t="s">
        <v>87</v>
      </c>
      <c r="J798" s="1" t="s">
        <v>2587</v>
      </c>
      <c r="K798" s="1" t="s">
        <v>1115</v>
      </c>
      <c r="L798" s="1" t="s">
        <v>1116</v>
      </c>
      <c r="M798" s="1" t="s">
        <v>560</v>
      </c>
      <c r="N798" s="1"/>
      <c r="O798">
        <v>1200</v>
      </c>
      <c r="P798" s="1" t="s">
        <v>1109</v>
      </c>
      <c r="Q798" s="1" t="s">
        <v>2609</v>
      </c>
      <c r="R798" s="2"/>
      <c r="S798" s="1" t="s">
        <v>2589</v>
      </c>
      <c r="T798" s="1">
        <v>20</v>
      </c>
    </row>
    <row r="799" spans="1:20" x14ac:dyDescent="0.25">
      <c r="A799" s="1" t="s">
        <v>2610</v>
      </c>
      <c r="B799" s="1" t="s">
        <v>609</v>
      </c>
      <c r="C799" s="1" t="s">
        <v>610</v>
      </c>
      <c r="D799" s="1" t="s">
        <v>1104</v>
      </c>
      <c r="E799" s="1" t="s">
        <v>87</v>
      </c>
      <c r="F799" s="1" t="s">
        <v>2587</v>
      </c>
      <c r="G799" s="1" t="s">
        <v>2587</v>
      </c>
      <c r="H799" s="1" t="s">
        <v>569</v>
      </c>
      <c r="I799" s="1" t="s">
        <v>87</v>
      </c>
      <c r="J799" s="1" t="s">
        <v>2587</v>
      </c>
      <c r="K799" s="1" t="s">
        <v>1115</v>
      </c>
      <c r="L799" s="1" t="s">
        <v>1116</v>
      </c>
      <c r="M799" s="1" t="s">
        <v>560</v>
      </c>
      <c r="N799" s="1"/>
      <c r="O799">
        <v>1500</v>
      </c>
      <c r="P799" s="1" t="s">
        <v>1109</v>
      </c>
      <c r="Q799" s="1" t="s">
        <v>2611</v>
      </c>
      <c r="R799" s="2"/>
      <c r="S799" s="1" t="s">
        <v>2589</v>
      </c>
      <c r="T799" s="1">
        <v>20</v>
      </c>
    </row>
    <row r="800" spans="1:20" x14ac:dyDescent="0.25">
      <c r="A800" s="1" t="s">
        <v>2612</v>
      </c>
      <c r="B800" s="1" t="s">
        <v>609</v>
      </c>
      <c r="C800" s="1" t="s">
        <v>610</v>
      </c>
      <c r="D800" s="1" t="s">
        <v>1104</v>
      </c>
      <c r="E800" s="1" t="s">
        <v>87</v>
      </c>
      <c r="F800" s="1" t="s">
        <v>2587</v>
      </c>
      <c r="G800" s="1" t="s">
        <v>2587</v>
      </c>
      <c r="H800" s="1" t="s">
        <v>569</v>
      </c>
      <c r="I800" s="1" t="s">
        <v>87</v>
      </c>
      <c r="J800" s="1" t="s">
        <v>2587</v>
      </c>
      <c r="K800" s="1" t="s">
        <v>1115</v>
      </c>
      <c r="L800" s="1" t="s">
        <v>1116</v>
      </c>
      <c r="M800" s="1" t="s">
        <v>560</v>
      </c>
      <c r="N800" s="1"/>
      <c r="O800">
        <v>200</v>
      </c>
      <c r="P800" s="1" t="s">
        <v>1109</v>
      </c>
      <c r="Q800" s="1" t="s">
        <v>2613</v>
      </c>
      <c r="R800" s="2"/>
      <c r="S800" s="1" t="s">
        <v>2589</v>
      </c>
      <c r="T800" s="1">
        <v>20</v>
      </c>
    </row>
    <row r="801" spans="1:20" x14ac:dyDescent="0.25">
      <c r="A801" s="1" t="s">
        <v>2614</v>
      </c>
      <c r="B801" s="1" t="s">
        <v>609</v>
      </c>
      <c r="C801" s="1" t="s">
        <v>610</v>
      </c>
      <c r="D801" s="1" t="s">
        <v>1104</v>
      </c>
      <c r="E801" s="1" t="s">
        <v>87</v>
      </c>
      <c r="F801" s="1" t="s">
        <v>2587</v>
      </c>
      <c r="G801" s="1" t="s">
        <v>2587</v>
      </c>
      <c r="H801" s="1" t="s">
        <v>569</v>
      </c>
      <c r="I801" s="1" t="s">
        <v>87</v>
      </c>
      <c r="J801" s="1" t="s">
        <v>2587</v>
      </c>
      <c r="K801" s="1" t="s">
        <v>1115</v>
      </c>
      <c r="L801" s="1" t="s">
        <v>1116</v>
      </c>
      <c r="M801" s="1" t="s">
        <v>560</v>
      </c>
      <c r="N801" s="1"/>
      <c r="O801">
        <v>2000</v>
      </c>
      <c r="P801" s="1" t="s">
        <v>1109</v>
      </c>
      <c r="Q801" s="1" t="s">
        <v>2615</v>
      </c>
      <c r="R801" s="2"/>
      <c r="S801" s="1" t="s">
        <v>2589</v>
      </c>
      <c r="T801" s="1">
        <v>20</v>
      </c>
    </row>
    <row r="802" spans="1:20" x14ac:dyDescent="0.25">
      <c r="A802" s="1" t="s">
        <v>2616</v>
      </c>
      <c r="B802" s="1" t="s">
        <v>609</v>
      </c>
      <c r="C802" s="1" t="s">
        <v>610</v>
      </c>
      <c r="D802" s="1" t="s">
        <v>1104</v>
      </c>
      <c r="E802" s="1" t="s">
        <v>87</v>
      </c>
      <c r="F802" s="1" t="s">
        <v>2587</v>
      </c>
      <c r="G802" s="1" t="s">
        <v>2587</v>
      </c>
      <c r="H802" s="1" t="s">
        <v>569</v>
      </c>
      <c r="I802" s="1" t="s">
        <v>87</v>
      </c>
      <c r="J802" s="1" t="s">
        <v>2587</v>
      </c>
      <c r="K802" s="1" t="s">
        <v>1115</v>
      </c>
      <c r="L802" s="1" t="s">
        <v>1116</v>
      </c>
      <c r="M802" s="1" t="s">
        <v>560</v>
      </c>
      <c r="N802" s="1"/>
      <c r="O802">
        <v>2400</v>
      </c>
      <c r="P802" s="1" t="s">
        <v>1109</v>
      </c>
      <c r="Q802" s="1" t="s">
        <v>2617</v>
      </c>
      <c r="R802" s="2"/>
      <c r="S802" s="1" t="s">
        <v>2589</v>
      </c>
      <c r="T802" s="1">
        <v>20</v>
      </c>
    </row>
    <row r="803" spans="1:20" x14ac:dyDescent="0.25">
      <c r="A803" s="1" t="s">
        <v>2618</v>
      </c>
      <c r="B803" s="1" t="s">
        <v>609</v>
      </c>
      <c r="C803" s="1" t="s">
        <v>610</v>
      </c>
      <c r="D803" s="1" t="s">
        <v>1104</v>
      </c>
      <c r="E803" s="1" t="s">
        <v>87</v>
      </c>
      <c r="F803" s="1" t="s">
        <v>2587</v>
      </c>
      <c r="G803" s="1" t="s">
        <v>2587</v>
      </c>
      <c r="H803" s="1" t="s">
        <v>569</v>
      </c>
      <c r="I803" s="1" t="s">
        <v>87</v>
      </c>
      <c r="J803" s="1" t="s">
        <v>2587</v>
      </c>
      <c r="K803" s="1" t="s">
        <v>1115</v>
      </c>
      <c r="L803" s="1" t="s">
        <v>1116</v>
      </c>
      <c r="M803" s="1" t="s">
        <v>560</v>
      </c>
      <c r="N803" s="1"/>
      <c r="O803">
        <v>400</v>
      </c>
      <c r="P803" s="1" t="s">
        <v>1109</v>
      </c>
      <c r="Q803" s="1" t="s">
        <v>2619</v>
      </c>
      <c r="R803" s="2"/>
      <c r="S803" s="1" t="s">
        <v>2589</v>
      </c>
      <c r="T803" s="1">
        <v>20</v>
      </c>
    </row>
    <row r="804" spans="1:20" x14ac:dyDescent="0.25">
      <c r="A804" s="1" t="s">
        <v>2620</v>
      </c>
      <c r="B804" s="1" t="s">
        <v>609</v>
      </c>
      <c r="C804" s="1" t="s">
        <v>610</v>
      </c>
      <c r="D804" s="1" t="s">
        <v>1104</v>
      </c>
      <c r="E804" s="1" t="s">
        <v>87</v>
      </c>
      <c r="F804" s="1" t="s">
        <v>2587</v>
      </c>
      <c r="G804" s="1" t="s">
        <v>2587</v>
      </c>
      <c r="H804" s="1" t="s">
        <v>569</v>
      </c>
      <c r="I804" s="1" t="s">
        <v>87</v>
      </c>
      <c r="J804" s="1" t="s">
        <v>2587</v>
      </c>
      <c r="K804" s="1" t="s">
        <v>1115</v>
      </c>
      <c r="L804" s="1" t="s">
        <v>1116</v>
      </c>
      <c r="M804" s="1" t="s">
        <v>560</v>
      </c>
      <c r="N804" s="1"/>
      <c r="O804">
        <v>600</v>
      </c>
      <c r="P804" s="1" t="s">
        <v>1109</v>
      </c>
      <c r="Q804" s="1" t="s">
        <v>2621</v>
      </c>
      <c r="R804" s="2"/>
      <c r="S804" s="1" t="s">
        <v>2589</v>
      </c>
      <c r="T804" s="1">
        <v>20</v>
      </c>
    </row>
    <row r="805" spans="1:20" x14ac:dyDescent="0.25">
      <c r="A805" s="1" t="s">
        <v>2622</v>
      </c>
      <c r="B805" s="1" t="s">
        <v>609</v>
      </c>
      <c r="C805" s="1" t="s">
        <v>610</v>
      </c>
      <c r="D805" s="1" t="s">
        <v>1104</v>
      </c>
      <c r="E805" s="1" t="s">
        <v>87</v>
      </c>
      <c r="F805" s="1" t="s">
        <v>2587</v>
      </c>
      <c r="G805" s="1" t="s">
        <v>2587</v>
      </c>
      <c r="H805" s="1" t="s">
        <v>569</v>
      </c>
      <c r="I805" s="1" t="s">
        <v>87</v>
      </c>
      <c r="J805" s="1" t="s">
        <v>2587</v>
      </c>
      <c r="K805" s="1" t="s">
        <v>1115</v>
      </c>
      <c r="L805" s="1" t="s">
        <v>1116</v>
      </c>
      <c r="M805" s="1" t="s">
        <v>560</v>
      </c>
      <c r="N805" s="1"/>
      <c r="O805">
        <v>800</v>
      </c>
      <c r="P805" s="1" t="s">
        <v>1109</v>
      </c>
      <c r="Q805" s="1" t="s">
        <v>2623</v>
      </c>
      <c r="R805" s="2"/>
      <c r="S805" s="1" t="s">
        <v>2589</v>
      </c>
      <c r="T805" s="1">
        <v>20</v>
      </c>
    </row>
    <row r="806" spans="1:20" x14ac:dyDescent="0.25">
      <c r="A806" s="1" t="s">
        <v>2624</v>
      </c>
      <c r="B806" s="1" t="s">
        <v>609</v>
      </c>
      <c r="C806" s="1" t="s">
        <v>709</v>
      </c>
      <c r="D806" s="1" t="s">
        <v>2625</v>
      </c>
      <c r="E806" s="1" t="s">
        <v>2626</v>
      </c>
      <c r="F806" s="1" t="s">
        <v>2627</v>
      </c>
      <c r="G806" s="1" t="s">
        <v>2627</v>
      </c>
      <c r="H806" s="1" t="s">
        <v>569</v>
      </c>
      <c r="I806" s="1" t="s">
        <v>2628</v>
      </c>
      <c r="J806" s="1" t="s">
        <v>79</v>
      </c>
      <c r="K806" s="1" t="s">
        <v>2629</v>
      </c>
      <c r="L806" s="1" t="s">
        <v>2630</v>
      </c>
      <c r="M806" s="1" t="s">
        <v>2631</v>
      </c>
      <c r="N806" s="1" t="s">
        <v>2632</v>
      </c>
      <c r="O806">
        <v>1000</v>
      </c>
      <c r="P806" s="1" t="s">
        <v>1109</v>
      </c>
      <c r="Q806" s="1" t="s">
        <v>2633</v>
      </c>
      <c r="R806" s="2"/>
      <c r="S806" s="1" t="s">
        <v>2634</v>
      </c>
      <c r="T806" s="1">
        <v>15</v>
      </c>
    </row>
    <row r="807" spans="1:20" x14ac:dyDescent="0.25">
      <c r="A807" s="1" t="s">
        <v>2635</v>
      </c>
      <c r="B807" s="1" t="s">
        <v>609</v>
      </c>
      <c r="C807" s="1" t="s">
        <v>709</v>
      </c>
      <c r="D807" s="1" t="s">
        <v>2625</v>
      </c>
      <c r="E807" s="1" t="s">
        <v>2626</v>
      </c>
      <c r="F807" s="1" t="s">
        <v>2627</v>
      </c>
      <c r="G807" s="1" t="s">
        <v>2627</v>
      </c>
      <c r="H807" s="1" t="s">
        <v>569</v>
      </c>
      <c r="I807" s="1" t="s">
        <v>2628</v>
      </c>
      <c r="J807" s="1" t="s">
        <v>79</v>
      </c>
      <c r="K807" s="1" t="s">
        <v>2629</v>
      </c>
      <c r="L807" s="1" t="s">
        <v>2630</v>
      </c>
      <c r="M807" s="1" t="s">
        <v>2631</v>
      </c>
      <c r="N807" s="1" t="s">
        <v>2632</v>
      </c>
      <c r="O807">
        <v>2000</v>
      </c>
      <c r="P807" s="1" t="s">
        <v>1109</v>
      </c>
      <c r="Q807" s="1" t="s">
        <v>2636</v>
      </c>
      <c r="R807" s="2"/>
      <c r="S807" s="1" t="s">
        <v>2634</v>
      </c>
      <c r="T807" s="1">
        <v>15</v>
      </c>
    </row>
    <row r="808" spans="1:20" x14ac:dyDescent="0.25">
      <c r="A808" s="1" t="s">
        <v>2637</v>
      </c>
      <c r="B808" s="1" t="s">
        <v>609</v>
      </c>
      <c r="C808" s="1" t="s">
        <v>709</v>
      </c>
      <c r="D808" s="1" t="s">
        <v>2625</v>
      </c>
      <c r="E808" s="1" t="s">
        <v>2626</v>
      </c>
      <c r="F808" s="1" t="s">
        <v>2627</v>
      </c>
      <c r="G808" s="1" t="s">
        <v>2627</v>
      </c>
      <c r="H808" s="1" t="s">
        <v>569</v>
      </c>
      <c r="I808" s="1" t="s">
        <v>2628</v>
      </c>
      <c r="J808" s="1" t="s">
        <v>79</v>
      </c>
      <c r="K808" s="1" t="s">
        <v>2629</v>
      </c>
      <c r="L808" s="1" t="s">
        <v>2630</v>
      </c>
      <c r="M808" s="1" t="s">
        <v>2631</v>
      </c>
      <c r="N808" s="1" t="s">
        <v>2632</v>
      </c>
      <c r="O808">
        <v>500</v>
      </c>
      <c r="P808" s="1" t="s">
        <v>1109</v>
      </c>
      <c r="Q808" s="1" t="s">
        <v>2638</v>
      </c>
      <c r="R808" s="2"/>
      <c r="S808" s="1" t="s">
        <v>2634</v>
      </c>
      <c r="T808" s="1">
        <v>15</v>
      </c>
    </row>
    <row r="809" spans="1:20" x14ac:dyDescent="0.25">
      <c r="A809" s="1" t="s">
        <v>2639</v>
      </c>
      <c r="B809" s="1" t="s">
        <v>609</v>
      </c>
      <c r="C809" s="1" t="s">
        <v>709</v>
      </c>
      <c r="D809" s="1" t="s">
        <v>2625</v>
      </c>
      <c r="E809" s="1" t="s">
        <v>2626</v>
      </c>
      <c r="F809" s="1" t="s">
        <v>2627</v>
      </c>
      <c r="G809" s="1" t="s">
        <v>2627</v>
      </c>
      <c r="H809" s="1" t="s">
        <v>569</v>
      </c>
      <c r="I809" s="1" t="s">
        <v>2628</v>
      </c>
      <c r="J809" s="1" t="s">
        <v>79</v>
      </c>
      <c r="K809" s="1" t="s">
        <v>2629</v>
      </c>
      <c r="L809" s="1" t="s">
        <v>2630</v>
      </c>
      <c r="M809" s="1" t="s">
        <v>2631</v>
      </c>
      <c r="N809" s="1" t="s">
        <v>2632</v>
      </c>
      <c r="O809">
        <v>5000</v>
      </c>
      <c r="P809" s="1" t="s">
        <v>1109</v>
      </c>
      <c r="Q809" s="1" t="s">
        <v>2640</v>
      </c>
      <c r="R809" s="2"/>
      <c r="S809" s="1" t="s">
        <v>2634</v>
      </c>
      <c r="T809" s="1">
        <v>15</v>
      </c>
    </row>
    <row r="810" spans="1:20" x14ac:dyDescent="0.25">
      <c r="A810" s="1" t="s">
        <v>2641</v>
      </c>
      <c r="B810" s="1" t="s">
        <v>609</v>
      </c>
      <c r="C810" s="1" t="s">
        <v>2642</v>
      </c>
      <c r="D810" s="1" t="s">
        <v>2625</v>
      </c>
      <c r="E810" s="1" t="s">
        <v>2625</v>
      </c>
      <c r="F810" s="1" t="s">
        <v>2643</v>
      </c>
      <c r="G810" s="1" t="s">
        <v>2643</v>
      </c>
      <c r="H810" s="1" t="s">
        <v>569</v>
      </c>
      <c r="I810" s="1" t="s">
        <v>2628</v>
      </c>
      <c r="J810" s="1" t="s">
        <v>79</v>
      </c>
      <c r="K810" s="1" t="s">
        <v>2644</v>
      </c>
      <c r="L810" s="1" t="s">
        <v>2645</v>
      </c>
      <c r="M810" s="1" t="s">
        <v>560</v>
      </c>
      <c r="N810" s="1"/>
      <c r="O810">
        <v>15</v>
      </c>
      <c r="P810" s="1" t="s">
        <v>646</v>
      </c>
      <c r="Q810" s="1" t="s">
        <v>2646</v>
      </c>
      <c r="R810" s="2"/>
      <c r="S810" s="1" t="s">
        <v>2647</v>
      </c>
      <c r="T810" s="1">
        <v>15</v>
      </c>
    </row>
    <row r="811" spans="1:20" x14ac:dyDescent="0.25">
      <c r="A811" s="1" t="s">
        <v>2648</v>
      </c>
      <c r="B811" s="1" t="s">
        <v>609</v>
      </c>
      <c r="C811" s="1" t="s">
        <v>2642</v>
      </c>
      <c r="D811" s="1" t="s">
        <v>2625</v>
      </c>
      <c r="E811" s="1" t="s">
        <v>2625</v>
      </c>
      <c r="F811" s="1" t="s">
        <v>2643</v>
      </c>
      <c r="G811" s="1" t="s">
        <v>2643</v>
      </c>
      <c r="H811" s="1" t="s">
        <v>569</v>
      </c>
      <c r="I811" s="1" t="s">
        <v>2628</v>
      </c>
      <c r="J811" s="1" t="s">
        <v>79</v>
      </c>
      <c r="K811" s="1" t="s">
        <v>2644</v>
      </c>
      <c r="L811" s="1" t="s">
        <v>2645</v>
      </c>
      <c r="M811" s="1" t="s">
        <v>560</v>
      </c>
      <c r="N811" s="1"/>
      <c r="O811">
        <v>5</v>
      </c>
      <c r="P811" s="1" t="s">
        <v>646</v>
      </c>
      <c r="Q811" s="1" t="s">
        <v>2649</v>
      </c>
      <c r="R811" s="2"/>
      <c r="S811" s="1" t="s">
        <v>2647</v>
      </c>
      <c r="T811" s="1">
        <v>15</v>
      </c>
    </row>
    <row r="812" spans="1:20" x14ac:dyDescent="0.25">
      <c r="A812" s="1" t="s">
        <v>2650</v>
      </c>
      <c r="B812" s="1" t="s">
        <v>609</v>
      </c>
      <c r="C812" s="1" t="s">
        <v>709</v>
      </c>
      <c r="D812" s="1" t="s">
        <v>2625</v>
      </c>
      <c r="E812" s="1" t="s">
        <v>2642</v>
      </c>
      <c r="F812" s="1" t="s">
        <v>2643</v>
      </c>
      <c r="G812" s="1" t="s">
        <v>2643</v>
      </c>
      <c r="H812" s="1" t="s">
        <v>569</v>
      </c>
      <c r="I812" s="1" t="s">
        <v>2628</v>
      </c>
      <c r="J812" s="1" t="s">
        <v>79</v>
      </c>
      <c r="K812" s="1" t="s">
        <v>2651</v>
      </c>
      <c r="L812" s="1" t="s">
        <v>2652</v>
      </c>
      <c r="M812" s="1" t="s">
        <v>2653</v>
      </c>
      <c r="N812" s="1" t="s">
        <v>2038</v>
      </c>
      <c r="O812">
        <v>1000</v>
      </c>
      <c r="P812" s="1" t="s">
        <v>1109</v>
      </c>
      <c r="Q812" s="1" t="s">
        <v>2654</v>
      </c>
      <c r="R812" s="2"/>
      <c r="S812" s="1" t="s">
        <v>2655</v>
      </c>
      <c r="T812" s="1">
        <v>20</v>
      </c>
    </row>
    <row r="813" spans="1:20" x14ac:dyDescent="0.25">
      <c r="A813" s="1" t="s">
        <v>2656</v>
      </c>
      <c r="B813" s="1" t="s">
        <v>609</v>
      </c>
      <c r="C813" s="1" t="s">
        <v>709</v>
      </c>
      <c r="D813" s="1" t="s">
        <v>2625</v>
      </c>
      <c r="E813" s="1" t="s">
        <v>2642</v>
      </c>
      <c r="F813" s="1" t="s">
        <v>2643</v>
      </c>
      <c r="G813" s="1" t="s">
        <v>2643</v>
      </c>
      <c r="H813" s="1" t="s">
        <v>569</v>
      </c>
      <c r="I813" s="1" t="s">
        <v>2628</v>
      </c>
      <c r="J813" s="1" t="s">
        <v>79</v>
      </c>
      <c r="K813" s="1" t="s">
        <v>2651</v>
      </c>
      <c r="L813" s="1" t="s">
        <v>2652</v>
      </c>
      <c r="M813" s="1" t="s">
        <v>2653</v>
      </c>
      <c r="N813" s="1" t="s">
        <v>2038</v>
      </c>
      <c r="O813">
        <v>10000</v>
      </c>
      <c r="P813" s="1" t="s">
        <v>1109</v>
      </c>
      <c r="Q813" s="1" t="s">
        <v>2657</v>
      </c>
      <c r="R813" s="2"/>
      <c r="S813" s="1" t="s">
        <v>2655</v>
      </c>
      <c r="T813" s="1">
        <v>20</v>
      </c>
    </row>
    <row r="814" spans="1:20" x14ac:dyDescent="0.25">
      <c r="A814" s="1" t="s">
        <v>2658</v>
      </c>
      <c r="B814" s="1" t="s">
        <v>609</v>
      </c>
      <c r="C814" s="1" t="s">
        <v>709</v>
      </c>
      <c r="D814" s="1" t="s">
        <v>2625</v>
      </c>
      <c r="E814" s="1" t="s">
        <v>2642</v>
      </c>
      <c r="F814" s="1" t="s">
        <v>2643</v>
      </c>
      <c r="G814" s="1" t="s">
        <v>2643</v>
      </c>
      <c r="H814" s="1" t="s">
        <v>569</v>
      </c>
      <c r="I814" s="1" t="s">
        <v>2628</v>
      </c>
      <c r="J814" s="1" t="s">
        <v>79</v>
      </c>
      <c r="K814" s="1" t="s">
        <v>2651</v>
      </c>
      <c r="L814" s="1" t="s">
        <v>2652</v>
      </c>
      <c r="M814" s="1" t="s">
        <v>2653</v>
      </c>
      <c r="N814" s="1" t="s">
        <v>2038</v>
      </c>
      <c r="O814">
        <v>15000</v>
      </c>
      <c r="P814" s="1" t="s">
        <v>1109</v>
      </c>
      <c r="Q814" s="1" t="s">
        <v>2659</v>
      </c>
      <c r="R814" s="2"/>
      <c r="S814" s="1" t="s">
        <v>2655</v>
      </c>
      <c r="T814" s="1">
        <v>20</v>
      </c>
    </row>
    <row r="815" spans="1:20" x14ac:dyDescent="0.25">
      <c r="A815" s="1" t="s">
        <v>2660</v>
      </c>
      <c r="B815" s="1" t="s">
        <v>609</v>
      </c>
      <c r="C815" s="1" t="s">
        <v>709</v>
      </c>
      <c r="D815" s="1" t="s">
        <v>2625</v>
      </c>
      <c r="E815" s="1" t="s">
        <v>2642</v>
      </c>
      <c r="F815" s="1" t="s">
        <v>2643</v>
      </c>
      <c r="G815" s="1" t="s">
        <v>2643</v>
      </c>
      <c r="H815" s="1" t="s">
        <v>569</v>
      </c>
      <c r="I815" s="1" t="s">
        <v>2628</v>
      </c>
      <c r="J815" s="1" t="s">
        <v>79</v>
      </c>
      <c r="K815" s="1" t="s">
        <v>2651</v>
      </c>
      <c r="L815" s="1" t="s">
        <v>2652</v>
      </c>
      <c r="M815" s="1" t="s">
        <v>2653</v>
      </c>
      <c r="N815" s="1" t="s">
        <v>2038</v>
      </c>
      <c r="O815">
        <v>2000</v>
      </c>
      <c r="P815" s="1" t="s">
        <v>1109</v>
      </c>
      <c r="Q815" s="1" t="s">
        <v>2661</v>
      </c>
      <c r="R815" s="2"/>
      <c r="S815" s="1" t="s">
        <v>2655</v>
      </c>
      <c r="T815" s="1">
        <v>20</v>
      </c>
    </row>
    <row r="816" spans="1:20" x14ac:dyDescent="0.25">
      <c r="A816" s="1" t="s">
        <v>2662</v>
      </c>
      <c r="B816" s="1" t="s">
        <v>609</v>
      </c>
      <c r="C816" s="1" t="s">
        <v>709</v>
      </c>
      <c r="D816" s="1" t="s">
        <v>2625</v>
      </c>
      <c r="E816" s="1" t="s">
        <v>2642</v>
      </c>
      <c r="F816" s="1" t="s">
        <v>2643</v>
      </c>
      <c r="G816" s="1" t="s">
        <v>2643</v>
      </c>
      <c r="H816" s="1" t="s">
        <v>569</v>
      </c>
      <c r="I816" s="1" t="s">
        <v>2628</v>
      </c>
      <c r="J816" s="1" t="s">
        <v>79</v>
      </c>
      <c r="K816" s="1" t="s">
        <v>2651</v>
      </c>
      <c r="L816" s="1" t="s">
        <v>2652</v>
      </c>
      <c r="M816" s="1" t="s">
        <v>2653</v>
      </c>
      <c r="N816" s="1" t="s">
        <v>2038</v>
      </c>
      <c r="O816">
        <v>20000</v>
      </c>
      <c r="P816" s="1" t="s">
        <v>1109</v>
      </c>
      <c r="Q816" s="1" t="s">
        <v>2663</v>
      </c>
      <c r="R816" s="2"/>
      <c r="S816" s="1" t="s">
        <v>2655</v>
      </c>
      <c r="T816" s="1">
        <v>20</v>
      </c>
    </row>
    <row r="817" spans="1:20" x14ac:dyDescent="0.25">
      <c r="A817" s="1" t="s">
        <v>2664</v>
      </c>
      <c r="B817" s="1" t="s">
        <v>609</v>
      </c>
      <c r="C817" s="1" t="s">
        <v>709</v>
      </c>
      <c r="D817" s="1" t="s">
        <v>2625</v>
      </c>
      <c r="E817" s="1" t="s">
        <v>2642</v>
      </c>
      <c r="F817" s="1" t="s">
        <v>2643</v>
      </c>
      <c r="G817" s="1" t="s">
        <v>2643</v>
      </c>
      <c r="H817" s="1" t="s">
        <v>569</v>
      </c>
      <c r="I817" s="1" t="s">
        <v>2628</v>
      </c>
      <c r="J817" s="1" t="s">
        <v>79</v>
      </c>
      <c r="K817" s="1" t="s">
        <v>2651</v>
      </c>
      <c r="L817" s="1" t="s">
        <v>2652</v>
      </c>
      <c r="M817" s="1" t="s">
        <v>2653</v>
      </c>
      <c r="N817" s="1" t="s">
        <v>2038</v>
      </c>
      <c r="O817">
        <v>25000</v>
      </c>
      <c r="P817" s="1" t="s">
        <v>1109</v>
      </c>
      <c r="Q817" s="1" t="s">
        <v>2665</v>
      </c>
      <c r="R817" s="2"/>
      <c r="S817" s="1" t="s">
        <v>2655</v>
      </c>
      <c r="T817" s="1">
        <v>20</v>
      </c>
    </row>
    <row r="818" spans="1:20" x14ac:dyDescent="0.25">
      <c r="A818" s="1" t="s">
        <v>2666</v>
      </c>
      <c r="B818" s="1" t="s">
        <v>609</v>
      </c>
      <c r="C818" s="1" t="s">
        <v>709</v>
      </c>
      <c r="D818" s="1" t="s">
        <v>2625</v>
      </c>
      <c r="E818" s="1" t="s">
        <v>2642</v>
      </c>
      <c r="F818" s="1" t="s">
        <v>2643</v>
      </c>
      <c r="G818" s="1" t="s">
        <v>2643</v>
      </c>
      <c r="H818" s="1" t="s">
        <v>569</v>
      </c>
      <c r="I818" s="1" t="s">
        <v>2628</v>
      </c>
      <c r="J818" s="1" t="s">
        <v>79</v>
      </c>
      <c r="K818" s="1" t="s">
        <v>2651</v>
      </c>
      <c r="L818" s="1" t="s">
        <v>2652</v>
      </c>
      <c r="M818" s="1" t="s">
        <v>2653</v>
      </c>
      <c r="N818" s="1" t="s">
        <v>2038</v>
      </c>
      <c r="O818">
        <v>500</v>
      </c>
      <c r="P818" s="1" t="s">
        <v>1109</v>
      </c>
      <c r="Q818" s="1" t="s">
        <v>2667</v>
      </c>
      <c r="R818" s="2"/>
      <c r="S818" s="1" t="s">
        <v>2655</v>
      </c>
      <c r="T818" s="1">
        <v>20</v>
      </c>
    </row>
    <row r="819" spans="1:20" x14ac:dyDescent="0.25">
      <c r="A819" s="1" t="s">
        <v>2668</v>
      </c>
      <c r="B819" s="1" t="s">
        <v>609</v>
      </c>
      <c r="C819" s="1" t="s">
        <v>709</v>
      </c>
      <c r="D819" s="1" t="s">
        <v>2625</v>
      </c>
      <c r="E819" s="1" t="s">
        <v>2642</v>
      </c>
      <c r="F819" s="1" t="s">
        <v>2643</v>
      </c>
      <c r="G819" s="1" t="s">
        <v>2643</v>
      </c>
      <c r="H819" s="1" t="s">
        <v>569</v>
      </c>
      <c r="I819" s="1" t="s">
        <v>2628</v>
      </c>
      <c r="J819" s="1" t="s">
        <v>79</v>
      </c>
      <c r="K819" s="1" t="s">
        <v>2651</v>
      </c>
      <c r="L819" s="1" t="s">
        <v>2652</v>
      </c>
      <c r="M819" s="1" t="s">
        <v>2653</v>
      </c>
      <c r="N819" s="1" t="s">
        <v>2038</v>
      </c>
      <c r="O819">
        <v>5000</v>
      </c>
      <c r="P819" s="1" t="s">
        <v>1109</v>
      </c>
      <c r="Q819" s="1" t="s">
        <v>2669</v>
      </c>
      <c r="R819" s="2"/>
      <c r="S819" s="1" t="s">
        <v>2655</v>
      </c>
      <c r="T819" s="1">
        <v>20</v>
      </c>
    </row>
    <row r="820" spans="1:20" x14ac:dyDescent="0.25">
      <c r="A820" s="1" t="s">
        <v>2670</v>
      </c>
      <c r="B820" s="1" t="s">
        <v>609</v>
      </c>
      <c r="C820" s="1" t="s">
        <v>709</v>
      </c>
      <c r="D820" s="1" t="s">
        <v>2625</v>
      </c>
      <c r="E820" s="1" t="s">
        <v>2642</v>
      </c>
      <c r="F820" s="1" t="s">
        <v>2643</v>
      </c>
      <c r="G820" s="1" t="s">
        <v>2643</v>
      </c>
      <c r="H820" s="1" t="s">
        <v>569</v>
      </c>
      <c r="I820" s="1" t="s">
        <v>2628</v>
      </c>
      <c r="J820" s="1" t="s">
        <v>79</v>
      </c>
      <c r="K820" s="1" t="s">
        <v>2651</v>
      </c>
      <c r="L820" s="1" t="s">
        <v>2652</v>
      </c>
      <c r="M820" s="1" t="s">
        <v>2653</v>
      </c>
      <c r="N820" s="1" t="s">
        <v>2038</v>
      </c>
      <c r="O820">
        <v>7500</v>
      </c>
      <c r="P820" s="1" t="s">
        <v>1109</v>
      </c>
      <c r="Q820" s="1" t="s">
        <v>2671</v>
      </c>
      <c r="R820" s="2"/>
      <c r="S820" s="1" t="s">
        <v>2655</v>
      </c>
      <c r="T820" s="1">
        <v>20</v>
      </c>
    </row>
    <row r="821" spans="1:20" x14ac:dyDescent="0.25">
      <c r="A821" s="1" t="s">
        <v>2672</v>
      </c>
      <c r="B821" s="1" t="s">
        <v>609</v>
      </c>
      <c r="C821" s="1" t="s">
        <v>709</v>
      </c>
      <c r="D821" s="1" t="s">
        <v>2625</v>
      </c>
      <c r="E821" s="1" t="s">
        <v>2642</v>
      </c>
      <c r="F821" s="1" t="s">
        <v>2643</v>
      </c>
      <c r="G821" s="1" t="s">
        <v>2643</v>
      </c>
      <c r="H821" s="1" t="s">
        <v>569</v>
      </c>
      <c r="I821" s="1" t="s">
        <v>2628</v>
      </c>
      <c r="J821" s="1" t="s">
        <v>79</v>
      </c>
      <c r="K821" s="1" t="s">
        <v>2651</v>
      </c>
      <c r="L821" s="1" t="s">
        <v>2652</v>
      </c>
      <c r="M821" s="1" t="s">
        <v>1891</v>
      </c>
      <c r="N821" s="1" t="s">
        <v>1892</v>
      </c>
      <c r="O821">
        <v>100</v>
      </c>
      <c r="P821" s="1" t="s">
        <v>1109</v>
      </c>
      <c r="Q821" s="1" t="s">
        <v>2673</v>
      </c>
      <c r="R821" s="2"/>
      <c r="S821" s="1" t="s">
        <v>2655</v>
      </c>
      <c r="T821" s="1">
        <v>15</v>
      </c>
    </row>
    <row r="822" spans="1:20" x14ac:dyDescent="0.25">
      <c r="A822" s="1" t="s">
        <v>2674</v>
      </c>
      <c r="B822" s="1" t="s">
        <v>609</v>
      </c>
      <c r="C822" s="1" t="s">
        <v>709</v>
      </c>
      <c r="D822" s="1" t="s">
        <v>2625</v>
      </c>
      <c r="E822" s="1" t="s">
        <v>2642</v>
      </c>
      <c r="F822" s="1" t="s">
        <v>2643</v>
      </c>
      <c r="G822" s="1" t="s">
        <v>2643</v>
      </c>
      <c r="H822" s="1" t="s">
        <v>569</v>
      </c>
      <c r="I822" s="1" t="s">
        <v>2628</v>
      </c>
      <c r="J822" s="1" t="s">
        <v>79</v>
      </c>
      <c r="K822" s="1" t="s">
        <v>2651</v>
      </c>
      <c r="L822" s="1" t="s">
        <v>2652</v>
      </c>
      <c r="M822" s="1" t="s">
        <v>1891</v>
      </c>
      <c r="N822" s="1" t="s">
        <v>1892</v>
      </c>
      <c r="O822">
        <v>1000</v>
      </c>
      <c r="P822" s="1" t="s">
        <v>1109</v>
      </c>
      <c r="Q822" s="1" t="s">
        <v>2675</v>
      </c>
      <c r="R822" s="2"/>
      <c r="S822" s="1" t="s">
        <v>2655</v>
      </c>
      <c r="T822" s="1">
        <v>15</v>
      </c>
    </row>
    <row r="823" spans="1:20" x14ac:dyDescent="0.25">
      <c r="A823" s="1" t="s">
        <v>2676</v>
      </c>
      <c r="B823" s="1" t="s">
        <v>609</v>
      </c>
      <c r="C823" s="1" t="s">
        <v>709</v>
      </c>
      <c r="D823" s="1" t="s">
        <v>2625</v>
      </c>
      <c r="E823" s="1" t="s">
        <v>2642</v>
      </c>
      <c r="F823" s="1" t="s">
        <v>2643</v>
      </c>
      <c r="G823" s="1" t="s">
        <v>2643</v>
      </c>
      <c r="H823" s="1" t="s">
        <v>569</v>
      </c>
      <c r="I823" s="1" t="s">
        <v>2628</v>
      </c>
      <c r="J823" s="1" t="s">
        <v>79</v>
      </c>
      <c r="K823" s="1" t="s">
        <v>2651</v>
      </c>
      <c r="L823" s="1" t="s">
        <v>2652</v>
      </c>
      <c r="M823" s="1" t="s">
        <v>1891</v>
      </c>
      <c r="N823" s="1" t="s">
        <v>1892</v>
      </c>
      <c r="O823">
        <v>2000</v>
      </c>
      <c r="P823" s="1" t="s">
        <v>1109</v>
      </c>
      <c r="Q823" s="1" t="s">
        <v>2677</v>
      </c>
      <c r="R823" s="2"/>
      <c r="S823" s="1" t="s">
        <v>2655</v>
      </c>
      <c r="T823" s="1">
        <v>15</v>
      </c>
    </row>
    <row r="824" spans="1:20" x14ac:dyDescent="0.25">
      <c r="A824" s="1" t="s">
        <v>2678</v>
      </c>
      <c r="B824" s="1" t="s">
        <v>609</v>
      </c>
      <c r="C824" s="1" t="s">
        <v>709</v>
      </c>
      <c r="D824" s="1" t="s">
        <v>2625</v>
      </c>
      <c r="E824" s="1" t="s">
        <v>2642</v>
      </c>
      <c r="F824" s="1" t="s">
        <v>2643</v>
      </c>
      <c r="G824" s="1" t="s">
        <v>2643</v>
      </c>
      <c r="H824" s="1" t="s">
        <v>569</v>
      </c>
      <c r="I824" s="1" t="s">
        <v>2628</v>
      </c>
      <c r="J824" s="1" t="s">
        <v>79</v>
      </c>
      <c r="K824" s="1" t="s">
        <v>2651</v>
      </c>
      <c r="L824" s="1" t="s">
        <v>2652</v>
      </c>
      <c r="M824" s="1" t="s">
        <v>1891</v>
      </c>
      <c r="N824" s="1" t="s">
        <v>1892</v>
      </c>
      <c r="O824">
        <v>250</v>
      </c>
      <c r="P824" s="1" t="s">
        <v>1109</v>
      </c>
      <c r="Q824" s="1" t="s">
        <v>2679</v>
      </c>
      <c r="R824" s="2"/>
      <c r="S824" s="1" t="s">
        <v>2655</v>
      </c>
      <c r="T824" s="1">
        <v>15</v>
      </c>
    </row>
    <row r="825" spans="1:20" x14ac:dyDescent="0.25">
      <c r="A825" s="1" t="s">
        <v>2680</v>
      </c>
      <c r="B825" s="1" t="s">
        <v>609</v>
      </c>
      <c r="C825" s="1" t="s">
        <v>709</v>
      </c>
      <c r="D825" s="1" t="s">
        <v>2625</v>
      </c>
      <c r="E825" s="1" t="s">
        <v>2642</v>
      </c>
      <c r="F825" s="1" t="s">
        <v>2643</v>
      </c>
      <c r="G825" s="1" t="s">
        <v>2643</v>
      </c>
      <c r="H825" s="1" t="s">
        <v>569</v>
      </c>
      <c r="I825" s="1" t="s">
        <v>2628</v>
      </c>
      <c r="J825" s="1" t="s">
        <v>79</v>
      </c>
      <c r="K825" s="1" t="s">
        <v>2651</v>
      </c>
      <c r="L825" s="1" t="s">
        <v>2652</v>
      </c>
      <c r="M825" s="1" t="s">
        <v>1891</v>
      </c>
      <c r="N825" s="1" t="s">
        <v>1892</v>
      </c>
      <c r="O825">
        <v>500</v>
      </c>
      <c r="P825" s="1" t="s">
        <v>1109</v>
      </c>
      <c r="Q825" s="1" t="s">
        <v>2681</v>
      </c>
      <c r="R825" s="2"/>
      <c r="S825" s="1" t="s">
        <v>2655</v>
      </c>
      <c r="T825" s="1">
        <v>15</v>
      </c>
    </row>
    <row r="826" spans="1:20" x14ac:dyDescent="0.25">
      <c r="A826" s="1" t="s">
        <v>2682</v>
      </c>
      <c r="B826" s="1" t="s">
        <v>609</v>
      </c>
      <c r="C826" s="1" t="s">
        <v>709</v>
      </c>
      <c r="D826" s="1" t="s">
        <v>2625</v>
      </c>
      <c r="E826" s="1" t="s">
        <v>2642</v>
      </c>
      <c r="F826" s="1" t="s">
        <v>2643</v>
      </c>
      <c r="G826" s="1" t="s">
        <v>2643</v>
      </c>
      <c r="H826" s="1" t="s">
        <v>569</v>
      </c>
      <c r="I826" s="1" t="s">
        <v>2628</v>
      </c>
      <c r="J826" s="1" t="s">
        <v>79</v>
      </c>
      <c r="K826" s="1" t="s">
        <v>2651</v>
      </c>
      <c r="L826" s="1" t="s">
        <v>2652</v>
      </c>
      <c r="M826" s="1" t="s">
        <v>1891</v>
      </c>
      <c r="N826" s="1" t="s">
        <v>1892</v>
      </c>
      <c r="O826">
        <v>750</v>
      </c>
      <c r="P826" s="1" t="s">
        <v>1109</v>
      </c>
      <c r="Q826" s="1" t="s">
        <v>2683</v>
      </c>
      <c r="R826" s="2"/>
      <c r="S826" s="1" t="s">
        <v>2655</v>
      </c>
      <c r="T826" s="1">
        <v>15</v>
      </c>
    </row>
    <row r="827" spans="1:20" x14ac:dyDescent="0.25">
      <c r="A827" s="1" t="s">
        <v>2684</v>
      </c>
      <c r="B827" s="1" t="s">
        <v>609</v>
      </c>
      <c r="C827" s="1" t="s">
        <v>709</v>
      </c>
      <c r="D827" s="1" t="s">
        <v>2625</v>
      </c>
      <c r="E827" s="1" t="s">
        <v>2642</v>
      </c>
      <c r="F827" s="1" t="s">
        <v>2643</v>
      </c>
      <c r="G827" s="1" t="s">
        <v>2643</v>
      </c>
      <c r="H827" s="1" t="s">
        <v>569</v>
      </c>
      <c r="I827" s="1" t="s">
        <v>2628</v>
      </c>
      <c r="J827" s="1" t="s">
        <v>79</v>
      </c>
      <c r="K827" s="1" t="s">
        <v>2651</v>
      </c>
      <c r="L827" s="1" t="s">
        <v>2652</v>
      </c>
      <c r="M827" s="1" t="s">
        <v>1083</v>
      </c>
      <c r="N827" s="1" t="s">
        <v>2685</v>
      </c>
      <c r="O827">
        <v>1000</v>
      </c>
      <c r="P827" s="1" t="s">
        <v>1109</v>
      </c>
      <c r="Q827" s="1" t="s">
        <v>2686</v>
      </c>
      <c r="R827" s="2"/>
      <c r="S827" s="1" t="s">
        <v>2655</v>
      </c>
      <c r="T827" s="1">
        <v>25</v>
      </c>
    </row>
    <row r="828" spans="1:20" x14ac:dyDescent="0.25">
      <c r="A828" s="1" t="s">
        <v>2687</v>
      </c>
      <c r="B828" s="1" t="s">
        <v>609</v>
      </c>
      <c r="C828" s="1" t="s">
        <v>709</v>
      </c>
      <c r="D828" s="1" t="s">
        <v>2625</v>
      </c>
      <c r="E828" s="1" t="s">
        <v>2642</v>
      </c>
      <c r="F828" s="1" t="s">
        <v>2643</v>
      </c>
      <c r="G828" s="1" t="s">
        <v>2643</v>
      </c>
      <c r="H828" s="1" t="s">
        <v>569</v>
      </c>
      <c r="I828" s="1" t="s">
        <v>2628</v>
      </c>
      <c r="J828" s="1" t="s">
        <v>79</v>
      </c>
      <c r="K828" s="1" t="s">
        <v>2651</v>
      </c>
      <c r="L828" s="1" t="s">
        <v>2652</v>
      </c>
      <c r="M828" s="1" t="s">
        <v>1083</v>
      </c>
      <c r="N828" s="1" t="s">
        <v>2685</v>
      </c>
      <c r="O828">
        <v>10000</v>
      </c>
      <c r="P828" s="1" t="s">
        <v>1109</v>
      </c>
      <c r="Q828" s="1" t="s">
        <v>2688</v>
      </c>
      <c r="R828" s="2"/>
      <c r="S828" s="1" t="s">
        <v>2655</v>
      </c>
      <c r="T828" s="1">
        <v>25</v>
      </c>
    </row>
    <row r="829" spans="1:20" x14ac:dyDescent="0.25">
      <c r="A829" s="1" t="s">
        <v>2689</v>
      </c>
      <c r="B829" s="1" t="s">
        <v>609</v>
      </c>
      <c r="C829" s="1" t="s">
        <v>709</v>
      </c>
      <c r="D829" s="1" t="s">
        <v>2625</v>
      </c>
      <c r="E829" s="1" t="s">
        <v>2642</v>
      </c>
      <c r="F829" s="1" t="s">
        <v>2643</v>
      </c>
      <c r="G829" s="1" t="s">
        <v>2643</v>
      </c>
      <c r="H829" s="1" t="s">
        <v>569</v>
      </c>
      <c r="I829" s="1" t="s">
        <v>2628</v>
      </c>
      <c r="J829" s="1" t="s">
        <v>79</v>
      </c>
      <c r="K829" s="1" t="s">
        <v>2651</v>
      </c>
      <c r="L829" s="1" t="s">
        <v>2652</v>
      </c>
      <c r="M829" s="1" t="s">
        <v>1083</v>
      </c>
      <c r="N829" s="1" t="s">
        <v>2685</v>
      </c>
      <c r="O829">
        <v>100000</v>
      </c>
      <c r="P829" s="1" t="s">
        <v>1109</v>
      </c>
      <c r="Q829" s="1" t="s">
        <v>2690</v>
      </c>
      <c r="R829" s="2"/>
      <c r="S829" s="1" t="s">
        <v>2655</v>
      </c>
      <c r="T829" s="1">
        <v>25</v>
      </c>
    </row>
    <row r="830" spans="1:20" x14ac:dyDescent="0.25">
      <c r="A830" s="1" t="s">
        <v>2691</v>
      </c>
      <c r="B830" s="1" t="s">
        <v>609</v>
      </c>
      <c r="C830" s="1" t="s">
        <v>709</v>
      </c>
      <c r="D830" s="1" t="s">
        <v>2625</v>
      </c>
      <c r="E830" s="1" t="s">
        <v>2642</v>
      </c>
      <c r="F830" s="1" t="s">
        <v>2643</v>
      </c>
      <c r="G830" s="1" t="s">
        <v>2643</v>
      </c>
      <c r="H830" s="1" t="s">
        <v>569</v>
      </c>
      <c r="I830" s="1" t="s">
        <v>2628</v>
      </c>
      <c r="J830" s="1" t="s">
        <v>79</v>
      </c>
      <c r="K830" s="1" t="s">
        <v>2651</v>
      </c>
      <c r="L830" s="1" t="s">
        <v>2652</v>
      </c>
      <c r="M830" s="1" t="s">
        <v>1083</v>
      </c>
      <c r="N830" s="1" t="s">
        <v>2685</v>
      </c>
      <c r="O830">
        <v>120000</v>
      </c>
      <c r="P830" s="1" t="s">
        <v>1109</v>
      </c>
      <c r="Q830" s="1" t="s">
        <v>2692</v>
      </c>
      <c r="R830" s="2"/>
      <c r="S830" s="1" t="s">
        <v>2655</v>
      </c>
      <c r="T830" s="1">
        <v>25</v>
      </c>
    </row>
    <row r="831" spans="1:20" x14ac:dyDescent="0.25">
      <c r="A831" s="1" t="s">
        <v>2693</v>
      </c>
      <c r="B831" s="1" t="s">
        <v>609</v>
      </c>
      <c r="C831" s="1" t="s">
        <v>709</v>
      </c>
      <c r="D831" s="1" t="s">
        <v>2625</v>
      </c>
      <c r="E831" s="1" t="s">
        <v>2642</v>
      </c>
      <c r="F831" s="1" t="s">
        <v>2643</v>
      </c>
      <c r="G831" s="1" t="s">
        <v>2643</v>
      </c>
      <c r="H831" s="1" t="s">
        <v>569</v>
      </c>
      <c r="I831" s="1" t="s">
        <v>2628</v>
      </c>
      <c r="J831" s="1" t="s">
        <v>79</v>
      </c>
      <c r="K831" s="1" t="s">
        <v>2651</v>
      </c>
      <c r="L831" s="1" t="s">
        <v>2652</v>
      </c>
      <c r="M831" s="1" t="s">
        <v>1083</v>
      </c>
      <c r="N831" s="1" t="s">
        <v>2685</v>
      </c>
      <c r="O831">
        <v>15000</v>
      </c>
      <c r="P831" s="1" t="s">
        <v>1109</v>
      </c>
      <c r="Q831" s="1" t="s">
        <v>2694</v>
      </c>
      <c r="R831" s="2"/>
      <c r="S831" s="1" t="s">
        <v>2655</v>
      </c>
      <c r="T831" s="1">
        <v>25</v>
      </c>
    </row>
    <row r="832" spans="1:20" x14ac:dyDescent="0.25">
      <c r="A832" s="1" t="s">
        <v>2695</v>
      </c>
      <c r="B832" s="1" t="s">
        <v>609</v>
      </c>
      <c r="C832" s="1" t="s">
        <v>709</v>
      </c>
      <c r="D832" s="1" t="s">
        <v>2625</v>
      </c>
      <c r="E832" s="1" t="s">
        <v>2642</v>
      </c>
      <c r="F832" s="1" t="s">
        <v>2643</v>
      </c>
      <c r="G832" s="1" t="s">
        <v>2643</v>
      </c>
      <c r="H832" s="1" t="s">
        <v>569</v>
      </c>
      <c r="I832" s="1" t="s">
        <v>2628</v>
      </c>
      <c r="J832" s="1" t="s">
        <v>79</v>
      </c>
      <c r="K832" s="1" t="s">
        <v>2651</v>
      </c>
      <c r="L832" s="1" t="s">
        <v>2652</v>
      </c>
      <c r="M832" s="1" t="s">
        <v>1083</v>
      </c>
      <c r="N832" s="1" t="s">
        <v>2685</v>
      </c>
      <c r="O832">
        <v>2000</v>
      </c>
      <c r="P832" s="1" t="s">
        <v>1109</v>
      </c>
      <c r="Q832" s="1" t="s">
        <v>2696</v>
      </c>
      <c r="R832" s="2"/>
      <c r="S832" s="1" t="s">
        <v>2655</v>
      </c>
      <c r="T832" s="1">
        <v>25</v>
      </c>
    </row>
    <row r="833" spans="1:20" x14ac:dyDescent="0.25">
      <c r="A833" s="1" t="s">
        <v>2697</v>
      </c>
      <c r="B833" s="1" t="s">
        <v>609</v>
      </c>
      <c r="C833" s="1" t="s">
        <v>709</v>
      </c>
      <c r="D833" s="1" t="s">
        <v>2625</v>
      </c>
      <c r="E833" s="1" t="s">
        <v>2642</v>
      </c>
      <c r="F833" s="1" t="s">
        <v>2643</v>
      </c>
      <c r="G833" s="1" t="s">
        <v>2643</v>
      </c>
      <c r="H833" s="1" t="s">
        <v>569</v>
      </c>
      <c r="I833" s="1" t="s">
        <v>2628</v>
      </c>
      <c r="J833" s="1" t="s">
        <v>79</v>
      </c>
      <c r="K833" s="1" t="s">
        <v>2651</v>
      </c>
      <c r="L833" s="1" t="s">
        <v>2652</v>
      </c>
      <c r="M833" s="1" t="s">
        <v>1083</v>
      </c>
      <c r="N833" s="1" t="s">
        <v>2685</v>
      </c>
      <c r="O833">
        <v>20000</v>
      </c>
      <c r="P833" s="1" t="s">
        <v>1109</v>
      </c>
      <c r="Q833" s="1" t="s">
        <v>2698</v>
      </c>
      <c r="R833" s="2"/>
      <c r="S833" s="1" t="s">
        <v>2655</v>
      </c>
      <c r="T833" s="1">
        <v>25</v>
      </c>
    </row>
    <row r="834" spans="1:20" x14ac:dyDescent="0.25">
      <c r="A834" s="1" t="s">
        <v>2699</v>
      </c>
      <c r="B834" s="1" t="s">
        <v>609</v>
      </c>
      <c r="C834" s="1" t="s">
        <v>709</v>
      </c>
      <c r="D834" s="1" t="s">
        <v>2625</v>
      </c>
      <c r="E834" s="1" t="s">
        <v>2642</v>
      </c>
      <c r="F834" s="1" t="s">
        <v>2643</v>
      </c>
      <c r="G834" s="1" t="s">
        <v>2643</v>
      </c>
      <c r="H834" s="1" t="s">
        <v>569</v>
      </c>
      <c r="I834" s="1" t="s">
        <v>2628</v>
      </c>
      <c r="J834" s="1" t="s">
        <v>79</v>
      </c>
      <c r="K834" s="1" t="s">
        <v>2651</v>
      </c>
      <c r="L834" s="1" t="s">
        <v>2652</v>
      </c>
      <c r="M834" s="1" t="s">
        <v>1083</v>
      </c>
      <c r="N834" s="1" t="s">
        <v>2685</v>
      </c>
      <c r="O834">
        <v>25000</v>
      </c>
      <c r="P834" s="1" t="s">
        <v>1109</v>
      </c>
      <c r="Q834" s="1" t="s">
        <v>2700</v>
      </c>
      <c r="R834" s="2"/>
      <c r="S834" s="1" t="s">
        <v>2655</v>
      </c>
      <c r="T834" s="1">
        <v>25</v>
      </c>
    </row>
    <row r="835" spans="1:20" x14ac:dyDescent="0.25">
      <c r="A835" s="1" t="s">
        <v>2701</v>
      </c>
      <c r="B835" s="1" t="s">
        <v>609</v>
      </c>
      <c r="C835" s="1" t="s">
        <v>709</v>
      </c>
      <c r="D835" s="1" t="s">
        <v>2625</v>
      </c>
      <c r="E835" s="1" t="s">
        <v>2642</v>
      </c>
      <c r="F835" s="1" t="s">
        <v>2643</v>
      </c>
      <c r="G835" s="1" t="s">
        <v>2643</v>
      </c>
      <c r="H835" s="1" t="s">
        <v>569</v>
      </c>
      <c r="I835" s="1" t="s">
        <v>2628</v>
      </c>
      <c r="J835" s="1" t="s">
        <v>79</v>
      </c>
      <c r="K835" s="1" t="s">
        <v>2651</v>
      </c>
      <c r="L835" s="1" t="s">
        <v>2652</v>
      </c>
      <c r="M835" s="1" t="s">
        <v>1083</v>
      </c>
      <c r="N835" s="1" t="s">
        <v>2685</v>
      </c>
      <c r="O835">
        <v>30000</v>
      </c>
      <c r="P835" s="1" t="s">
        <v>1109</v>
      </c>
      <c r="Q835" s="1" t="s">
        <v>2702</v>
      </c>
      <c r="R835" s="2"/>
      <c r="S835" s="1" t="s">
        <v>2655</v>
      </c>
      <c r="T835" s="1">
        <v>25</v>
      </c>
    </row>
    <row r="836" spans="1:20" x14ac:dyDescent="0.25">
      <c r="A836" s="1" t="s">
        <v>2703</v>
      </c>
      <c r="B836" s="1" t="s">
        <v>609</v>
      </c>
      <c r="C836" s="1" t="s">
        <v>709</v>
      </c>
      <c r="D836" s="1" t="s">
        <v>2625</v>
      </c>
      <c r="E836" s="1" t="s">
        <v>2642</v>
      </c>
      <c r="F836" s="1" t="s">
        <v>2643</v>
      </c>
      <c r="G836" s="1" t="s">
        <v>2643</v>
      </c>
      <c r="H836" s="1" t="s">
        <v>569</v>
      </c>
      <c r="I836" s="1" t="s">
        <v>2628</v>
      </c>
      <c r="J836" s="1" t="s">
        <v>79</v>
      </c>
      <c r="K836" s="1" t="s">
        <v>2651</v>
      </c>
      <c r="L836" s="1" t="s">
        <v>2652</v>
      </c>
      <c r="M836" s="1" t="s">
        <v>1083</v>
      </c>
      <c r="N836" s="1" t="s">
        <v>2685</v>
      </c>
      <c r="O836">
        <v>40000</v>
      </c>
      <c r="P836" s="1" t="s">
        <v>1109</v>
      </c>
      <c r="Q836" s="1" t="s">
        <v>2704</v>
      </c>
      <c r="R836" s="2"/>
      <c r="S836" s="1" t="s">
        <v>2655</v>
      </c>
      <c r="T836" s="1">
        <v>25</v>
      </c>
    </row>
    <row r="837" spans="1:20" x14ac:dyDescent="0.25">
      <c r="A837" s="1" t="s">
        <v>2705</v>
      </c>
      <c r="B837" s="1" t="s">
        <v>609</v>
      </c>
      <c r="C837" s="1" t="s">
        <v>709</v>
      </c>
      <c r="D837" s="1" t="s">
        <v>2625</v>
      </c>
      <c r="E837" s="1" t="s">
        <v>2642</v>
      </c>
      <c r="F837" s="1" t="s">
        <v>2643</v>
      </c>
      <c r="G837" s="1" t="s">
        <v>2643</v>
      </c>
      <c r="H837" s="1" t="s">
        <v>569</v>
      </c>
      <c r="I837" s="1" t="s">
        <v>2628</v>
      </c>
      <c r="J837" s="1" t="s">
        <v>79</v>
      </c>
      <c r="K837" s="1" t="s">
        <v>2651</v>
      </c>
      <c r="L837" s="1" t="s">
        <v>2652</v>
      </c>
      <c r="M837" s="1" t="s">
        <v>1083</v>
      </c>
      <c r="N837" s="1" t="s">
        <v>2685</v>
      </c>
      <c r="O837">
        <v>5000</v>
      </c>
      <c r="P837" s="1" t="s">
        <v>1109</v>
      </c>
      <c r="Q837" s="1" t="s">
        <v>2706</v>
      </c>
      <c r="R837" s="2"/>
      <c r="S837" s="1" t="s">
        <v>2655</v>
      </c>
      <c r="T837" s="1">
        <v>25</v>
      </c>
    </row>
    <row r="838" spans="1:20" x14ac:dyDescent="0.25">
      <c r="A838" s="1" t="s">
        <v>2707</v>
      </c>
      <c r="B838" s="1" t="s">
        <v>609</v>
      </c>
      <c r="C838" s="1" t="s">
        <v>709</v>
      </c>
      <c r="D838" s="1" t="s">
        <v>2625</v>
      </c>
      <c r="E838" s="1" t="s">
        <v>2642</v>
      </c>
      <c r="F838" s="1" t="s">
        <v>2643</v>
      </c>
      <c r="G838" s="1" t="s">
        <v>2643</v>
      </c>
      <c r="H838" s="1" t="s">
        <v>569</v>
      </c>
      <c r="I838" s="1" t="s">
        <v>2628</v>
      </c>
      <c r="J838" s="1" t="s">
        <v>79</v>
      </c>
      <c r="K838" s="1" t="s">
        <v>2651</v>
      </c>
      <c r="L838" s="1" t="s">
        <v>2652</v>
      </c>
      <c r="M838" s="1" t="s">
        <v>1083</v>
      </c>
      <c r="N838" s="1" t="s">
        <v>2685</v>
      </c>
      <c r="O838">
        <v>50000</v>
      </c>
      <c r="P838" s="1" t="s">
        <v>1109</v>
      </c>
      <c r="Q838" s="1" t="s">
        <v>2708</v>
      </c>
      <c r="R838" s="2"/>
      <c r="S838" s="1" t="s">
        <v>2655</v>
      </c>
      <c r="T838" s="1">
        <v>25</v>
      </c>
    </row>
    <row r="839" spans="1:20" x14ac:dyDescent="0.25">
      <c r="A839" s="1" t="s">
        <v>2709</v>
      </c>
      <c r="B839" s="1" t="s">
        <v>609</v>
      </c>
      <c r="C839" s="1" t="s">
        <v>709</v>
      </c>
      <c r="D839" s="1" t="s">
        <v>2625</v>
      </c>
      <c r="E839" s="1" t="s">
        <v>2642</v>
      </c>
      <c r="F839" s="1" t="s">
        <v>2643</v>
      </c>
      <c r="G839" s="1" t="s">
        <v>2643</v>
      </c>
      <c r="H839" s="1" t="s">
        <v>569</v>
      </c>
      <c r="I839" s="1" t="s">
        <v>2628</v>
      </c>
      <c r="J839" s="1" t="s">
        <v>79</v>
      </c>
      <c r="K839" s="1" t="s">
        <v>2651</v>
      </c>
      <c r="L839" s="1" t="s">
        <v>2652</v>
      </c>
      <c r="M839" s="1" t="s">
        <v>1083</v>
      </c>
      <c r="N839" s="1" t="s">
        <v>2685</v>
      </c>
      <c r="O839">
        <v>60000</v>
      </c>
      <c r="P839" s="1" t="s">
        <v>1109</v>
      </c>
      <c r="Q839" s="1" t="s">
        <v>2710</v>
      </c>
      <c r="R839" s="2"/>
      <c r="S839" s="1" t="s">
        <v>2655</v>
      </c>
      <c r="T839" s="1">
        <v>25</v>
      </c>
    </row>
    <row r="840" spans="1:20" x14ac:dyDescent="0.25">
      <c r="A840" s="1" t="s">
        <v>2711</v>
      </c>
      <c r="B840" s="1" t="s">
        <v>609</v>
      </c>
      <c r="C840" s="1" t="s">
        <v>709</v>
      </c>
      <c r="D840" s="1" t="s">
        <v>2625</v>
      </c>
      <c r="E840" s="1" t="s">
        <v>2642</v>
      </c>
      <c r="F840" s="1" t="s">
        <v>2643</v>
      </c>
      <c r="G840" s="1" t="s">
        <v>2643</v>
      </c>
      <c r="H840" s="1" t="s">
        <v>569</v>
      </c>
      <c r="I840" s="1" t="s">
        <v>2628</v>
      </c>
      <c r="J840" s="1" t="s">
        <v>79</v>
      </c>
      <c r="K840" s="1" t="s">
        <v>2651</v>
      </c>
      <c r="L840" s="1" t="s">
        <v>2652</v>
      </c>
      <c r="M840" s="1" t="s">
        <v>1083</v>
      </c>
      <c r="N840" s="1" t="s">
        <v>2685</v>
      </c>
      <c r="O840">
        <v>70000</v>
      </c>
      <c r="P840" s="1" t="s">
        <v>1109</v>
      </c>
      <c r="Q840" s="1" t="s">
        <v>2712</v>
      </c>
      <c r="R840" s="2"/>
      <c r="S840" s="1" t="s">
        <v>2655</v>
      </c>
      <c r="T840" s="1">
        <v>25</v>
      </c>
    </row>
    <row r="841" spans="1:20" x14ac:dyDescent="0.25">
      <c r="A841" s="1" t="s">
        <v>2713</v>
      </c>
      <c r="B841" s="1" t="s">
        <v>609</v>
      </c>
      <c r="C841" s="1" t="s">
        <v>709</v>
      </c>
      <c r="D841" s="1" t="s">
        <v>2625</v>
      </c>
      <c r="E841" s="1" t="s">
        <v>2642</v>
      </c>
      <c r="F841" s="1" t="s">
        <v>2643</v>
      </c>
      <c r="G841" s="1" t="s">
        <v>2643</v>
      </c>
      <c r="H841" s="1" t="s">
        <v>569</v>
      </c>
      <c r="I841" s="1" t="s">
        <v>2628</v>
      </c>
      <c r="J841" s="1" t="s">
        <v>79</v>
      </c>
      <c r="K841" s="1" t="s">
        <v>2651</v>
      </c>
      <c r="L841" s="1" t="s">
        <v>2652</v>
      </c>
      <c r="M841" s="1" t="s">
        <v>1083</v>
      </c>
      <c r="N841" s="1" t="s">
        <v>2685</v>
      </c>
      <c r="O841">
        <v>7500</v>
      </c>
      <c r="P841" s="1" t="s">
        <v>1109</v>
      </c>
      <c r="Q841" s="1" t="s">
        <v>2714</v>
      </c>
      <c r="R841" s="2"/>
      <c r="S841" s="1" t="s">
        <v>2655</v>
      </c>
      <c r="T841" s="1">
        <v>25</v>
      </c>
    </row>
    <row r="842" spans="1:20" x14ac:dyDescent="0.25">
      <c r="A842" s="1" t="s">
        <v>2715</v>
      </c>
      <c r="B842" s="1" t="s">
        <v>609</v>
      </c>
      <c r="C842" s="1" t="s">
        <v>709</v>
      </c>
      <c r="D842" s="1" t="s">
        <v>2625</v>
      </c>
      <c r="E842" s="1" t="s">
        <v>2642</v>
      </c>
      <c r="F842" s="1" t="s">
        <v>2643</v>
      </c>
      <c r="G842" s="1" t="s">
        <v>2643</v>
      </c>
      <c r="H842" s="1" t="s">
        <v>569</v>
      </c>
      <c r="I842" s="1" t="s">
        <v>2628</v>
      </c>
      <c r="J842" s="1" t="s">
        <v>79</v>
      </c>
      <c r="K842" s="1" t="s">
        <v>2651</v>
      </c>
      <c r="L842" s="1" t="s">
        <v>2652</v>
      </c>
      <c r="M842" s="1" t="s">
        <v>1083</v>
      </c>
      <c r="N842" s="1" t="s">
        <v>2685</v>
      </c>
      <c r="O842">
        <v>80000</v>
      </c>
      <c r="P842" s="1" t="s">
        <v>1109</v>
      </c>
      <c r="Q842" s="1" t="s">
        <v>2716</v>
      </c>
      <c r="R842" s="2"/>
      <c r="S842" s="1" t="s">
        <v>2655</v>
      </c>
      <c r="T842" s="1">
        <v>25</v>
      </c>
    </row>
    <row r="843" spans="1:20" x14ac:dyDescent="0.25">
      <c r="A843" s="1" t="s">
        <v>2717</v>
      </c>
      <c r="B843" s="1" t="s">
        <v>609</v>
      </c>
      <c r="C843" s="1" t="s">
        <v>709</v>
      </c>
      <c r="D843" s="1" t="s">
        <v>2625</v>
      </c>
      <c r="E843" s="1" t="s">
        <v>2642</v>
      </c>
      <c r="F843" s="1" t="s">
        <v>2643</v>
      </c>
      <c r="G843" s="1" t="s">
        <v>2643</v>
      </c>
      <c r="H843" s="1" t="s">
        <v>569</v>
      </c>
      <c r="I843" s="1" t="s">
        <v>2628</v>
      </c>
      <c r="J843" s="1" t="s">
        <v>79</v>
      </c>
      <c r="K843" s="1" t="s">
        <v>2651</v>
      </c>
      <c r="L843" s="1" t="s">
        <v>2652</v>
      </c>
      <c r="M843" s="1" t="s">
        <v>2718</v>
      </c>
      <c r="N843" s="1" t="s">
        <v>2719</v>
      </c>
      <c r="O843">
        <v>100</v>
      </c>
      <c r="P843" s="1" t="s">
        <v>1109</v>
      </c>
      <c r="Q843" s="1" t="s">
        <v>2720</v>
      </c>
      <c r="R843" s="2"/>
      <c r="S843" s="1" t="s">
        <v>2655</v>
      </c>
      <c r="T843" s="1">
        <v>20</v>
      </c>
    </row>
    <row r="844" spans="1:20" x14ac:dyDescent="0.25">
      <c r="A844" s="1" t="s">
        <v>2721</v>
      </c>
      <c r="B844" s="1" t="s">
        <v>609</v>
      </c>
      <c r="C844" s="1" t="s">
        <v>709</v>
      </c>
      <c r="D844" s="1" t="s">
        <v>2625</v>
      </c>
      <c r="E844" s="1" t="s">
        <v>2642</v>
      </c>
      <c r="F844" s="1" t="s">
        <v>2643</v>
      </c>
      <c r="G844" s="1" t="s">
        <v>2643</v>
      </c>
      <c r="H844" s="1" t="s">
        <v>569</v>
      </c>
      <c r="I844" s="1" t="s">
        <v>2628</v>
      </c>
      <c r="J844" s="1" t="s">
        <v>79</v>
      </c>
      <c r="K844" s="1" t="s">
        <v>2651</v>
      </c>
      <c r="L844" s="1" t="s">
        <v>2652</v>
      </c>
      <c r="M844" s="1" t="s">
        <v>2718</v>
      </c>
      <c r="N844" s="1" t="s">
        <v>2719</v>
      </c>
      <c r="O844">
        <v>1000</v>
      </c>
      <c r="P844" s="1" t="s">
        <v>1109</v>
      </c>
      <c r="Q844" s="1" t="s">
        <v>2722</v>
      </c>
      <c r="R844" s="2"/>
      <c r="S844" s="1" t="s">
        <v>2655</v>
      </c>
      <c r="T844" s="1">
        <v>20</v>
      </c>
    </row>
    <row r="845" spans="1:20" x14ac:dyDescent="0.25">
      <c r="A845" s="1" t="s">
        <v>2723</v>
      </c>
      <c r="B845" s="1" t="s">
        <v>609</v>
      </c>
      <c r="C845" s="1" t="s">
        <v>709</v>
      </c>
      <c r="D845" s="1" t="s">
        <v>2625</v>
      </c>
      <c r="E845" s="1" t="s">
        <v>2642</v>
      </c>
      <c r="F845" s="1" t="s">
        <v>2643</v>
      </c>
      <c r="G845" s="1" t="s">
        <v>2643</v>
      </c>
      <c r="H845" s="1" t="s">
        <v>569</v>
      </c>
      <c r="I845" s="1" t="s">
        <v>2628</v>
      </c>
      <c r="J845" s="1" t="s">
        <v>79</v>
      </c>
      <c r="K845" s="1" t="s">
        <v>2651</v>
      </c>
      <c r="L845" s="1" t="s">
        <v>2652</v>
      </c>
      <c r="M845" s="1" t="s">
        <v>2718</v>
      </c>
      <c r="N845" s="1" t="s">
        <v>2719</v>
      </c>
      <c r="O845">
        <v>10000</v>
      </c>
      <c r="P845" s="1" t="s">
        <v>1109</v>
      </c>
      <c r="Q845" s="1" t="s">
        <v>2724</v>
      </c>
      <c r="R845" s="2"/>
      <c r="S845" s="1" t="s">
        <v>2655</v>
      </c>
      <c r="T845" s="1">
        <v>20</v>
      </c>
    </row>
    <row r="846" spans="1:20" x14ac:dyDescent="0.25">
      <c r="A846" s="1" t="s">
        <v>2725</v>
      </c>
      <c r="B846" s="1" t="s">
        <v>609</v>
      </c>
      <c r="C846" s="1" t="s">
        <v>709</v>
      </c>
      <c r="D846" s="1" t="s">
        <v>2625</v>
      </c>
      <c r="E846" s="1" t="s">
        <v>2642</v>
      </c>
      <c r="F846" s="1" t="s">
        <v>2643</v>
      </c>
      <c r="G846" s="1" t="s">
        <v>2643</v>
      </c>
      <c r="H846" s="1" t="s">
        <v>569</v>
      </c>
      <c r="I846" s="1" t="s">
        <v>2628</v>
      </c>
      <c r="J846" s="1" t="s">
        <v>79</v>
      </c>
      <c r="K846" s="1" t="s">
        <v>2651</v>
      </c>
      <c r="L846" s="1" t="s">
        <v>2652</v>
      </c>
      <c r="M846" s="1" t="s">
        <v>2718</v>
      </c>
      <c r="N846" s="1" t="s">
        <v>2719</v>
      </c>
      <c r="O846">
        <v>1500</v>
      </c>
      <c r="P846" s="1" t="s">
        <v>1109</v>
      </c>
      <c r="Q846" s="1" t="s">
        <v>2726</v>
      </c>
      <c r="R846" s="2"/>
      <c r="S846" s="1" t="s">
        <v>2655</v>
      </c>
      <c r="T846" s="1">
        <v>20</v>
      </c>
    </row>
    <row r="847" spans="1:20" x14ac:dyDescent="0.25">
      <c r="A847" s="1" t="s">
        <v>2727</v>
      </c>
      <c r="B847" s="1" t="s">
        <v>609</v>
      </c>
      <c r="C847" s="1" t="s">
        <v>709</v>
      </c>
      <c r="D847" s="1" t="s">
        <v>2625</v>
      </c>
      <c r="E847" s="1" t="s">
        <v>2642</v>
      </c>
      <c r="F847" s="1" t="s">
        <v>2643</v>
      </c>
      <c r="G847" s="1" t="s">
        <v>2643</v>
      </c>
      <c r="H847" s="1" t="s">
        <v>569</v>
      </c>
      <c r="I847" s="1" t="s">
        <v>2628</v>
      </c>
      <c r="J847" s="1" t="s">
        <v>79</v>
      </c>
      <c r="K847" s="1" t="s">
        <v>2651</v>
      </c>
      <c r="L847" s="1" t="s">
        <v>2652</v>
      </c>
      <c r="M847" s="1" t="s">
        <v>2718</v>
      </c>
      <c r="N847" s="1" t="s">
        <v>2719</v>
      </c>
      <c r="O847">
        <v>15000</v>
      </c>
      <c r="P847" s="1" t="s">
        <v>1109</v>
      </c>
      <c r="Q847" s="1" t="s">
        <v>2728</v>
      </c>
      <c r="R847" s="2"/>
      <c r="S847" s="1" t="s">
        <v>2655</v>
      </c>
      <c r="T847" s="1">
        <v>20</v>
      </c>
    </row>
    <row r="848" spans="1:20" x14ac:dyDescent="0.25">
      <c r="A848" s="1" t="s">
        <v>2729</v>
      </c>
      <c r="B848" s="1" t="s">
        <v>609</v>
      </c>
      <c r="C848" s="1" t="s">
        <v>709</v>
      </c>
      <c r="D848" s="1" t="s">
        <v>2625</v>
      </c>
      <c r="E848" s="1" t="s">
        <v>2642</v>
      </c>
      <c r="F848" s="1" t="s">
        <v>2643</v>
      </c>
      <c r="G848" s="1" t="s">
        <v>2643</v>
      </c>
      <c r="H848" s="1" t="s">
        <v>569</v>
      </c>
      <c r="I848" s="1" t="s">
        <v>2628</v>
      </c>
      <c r="J848" s="1" t="s">
        <v>79</v>
      </c>
      <c r="K848" s="1" t="s">
        <v>2651</v>
      </c>
      <c r="L848" s="1" t="s">
        <v>2652</v>
      </c>
      <c r="M848" s="1" t="s">
        <v>2718</v>
      </c>
      <c r="N848" s="1" t="s">
        <v>2719</v>
      </c>
      <c r="O848">
        <v>2000</v>
      </c>
      <c r="P848" s="1" t="s">
        <v>1109</v>
      </c>
      <c r="Q848" s="1" t="s">
        <v>2730</v>
      </c>
      <c r="R848" s="2"/>
      <c r="S848" s="1" t="s">
        <v>2655</v>
      </c>
      <c r="T848" s="1">
        <v>20</v>
      </c>
    </row>
    <row r="849" spans="1:20" x14ac:dyDescent="0.25">
      <c r="A849" s="1" t="s">
        <v>2731</v>
      </c>
      <c r="B849" s="1" t="s">
        <v>609</v>
      </c>
      <c r="C849" s="1" t="s">
        <v>709</v>
      </c>
      <c r="D849" s="1" t="s">
        <v>2625</v>
      </c>
      <c r="E849" s="1" t="s">
        <v>2642</v>
      </c>
      <c r="F849" s="1" t="s">
        <v>2643</v>
      </c>
      <c r="G849" s="1" t="s">
        <v>2643</v>
      </c>
      <c r="H849" s="1" t="s">
        <v>569</v>
      </c>
      <c r="I849" s="1" t="s">
        <v>2628</v>
      </c>
      <c r="J849" s="1" t="s">
        <v>79</v>
      </c>
      <c r="K849" s="1" t="s">
        <v>2651</v>
      </c>
      <c r="L849" s="1" t="s">
        <v>2652</v>
      </c>
      <c r="M849" s="1" t="s">
        <v>2718</v>
      </c>
      <c r="N849" s="1" t="s">
        <v>2719</v>
      </c>
      <c r="O849">
        <v>20000</v>
      </c>
      <c r="P849" s="1" t="s">
        <v>1109</v>
      </c>
      <c r="Q849" s="1" t="s">
        <v>2732</v>
      </c>
      <c r="R849" s="2"/>
      <c r="S849" s="1" t="s">
        <v>2655</v>
      </c>
      <c r="T849" s="1">
        <v>20</v>
      </c>
    </row>
    <row r="850" spans="1:20" x14ac:dyDescent="0.25">
      <c r="A850" s="1" t="s">
        <v>2733</v>
      </c>
      <c r="B850" s="1" t="s">
        <v>609</v>
      </c>
      <c r="C850" s="1" t="s">
        <v>709</v>
      </c>
      <c r="D850" s="1" t="s">
        <v>2625</v>
      </c>
      <c r="E850" s="1" t="s">
        <v>2642</v>
      </c>
      <c r="F850" s="1" t="s">
        <v>2643</v>
      </c>
      <c r="G850" s="1" t="s">
        <v>2643</v>
      </c>
      <c r="H850" s="1" t="s">
        <v>569</v>
      </c>
      <c r="I850" s="1" t="s">
        <v>2628</v>
      </c>
      <c r="J850" s="1" t="s">
        <v>79</v>
      </c>
      <c r="K850" s="1" t="s">
        <v>2651</v>
      </c>
      <c r="L850" s="1" t="s">
        <v>2652</v>
      </c>
      <c r="M850" s="1" t="s">
        <v>2718</v>
      </c>
      <c r="N850" s="1" t="s">
        <v>2719</v>
      </c>
      <c r="O850">
        <v>250</v>
      </c>
      <c r="P850" s="1" t="s">
        <v>1109</v>
      </c>
      <c r="Q850" s="1" t="s">
        <v>2734</v>
      </c>
      <c r="R850" s="2"/>
      <c r="S850" s="1" t="s">
        <v>2655</v>
      </c>
      <c r="T850" s="1">
        <v>20</v>
      </c>
    </row>
    <row r="851" spans="1:20" x14ac:dyDescent="0.25">
      <c r="A851" s="1" t="s">
        <v>2735</v>
      </c>
      <c r="B851" s="1" t="s">
        <v>609</v>
      </c>
      <c r="C851" s="1" t="s">
        <v>709</v>
      </c>
      <c r="D851" s="1" t="s">
        <v>2625</v>
      </c>
      <c r="E851" s="1" t="s">
        <v>2642</v>
      </c>
      <c r="F851" s="1" t="s">
        <v>2643</v>
      </c>
      <c r="G851" s="1" t="s">
        <v>2643</v>
      </c>
      <c r="H851" s="1" t="s">
        <v>569</v>
      </c>
      <c r="I851" s="1" t="s">
        <v>2628</v>
      </c>
      <c r="J851" s="1" t="s">
        <v>79</v>
      </c>
      <c r="K851" s="1" t="s">
        <v>2651</v>
      </c>
      <c r="L851" s="1" t="s">
        <v>2652</v>
      </c>
      <c r="M851" s="1" t="s">
        <v>2718</v>
      </c>
      <c r="N851" s="1" t="s">
        <v>2719</v>
      </c>
      <c r="O851">
        <v>2500</v>
      </c>
      <c r="P851" s="1" t="s">
        <v>1109</v>
      </c>
      <c r="Q851" s="1" t="s">
        <v>2736</v>
      </c>
      <c r="R851" s="2"/>
      <c r="S851" s="1" t="s">
        <v>2655</v>
      </c>
      <c r="T851" s="1">
        <v>20</v>
      </c>
    </row>
    <row r="852" spans="1:20" x14ac:dyDescent="0.25">
      <c r="A852" s="1" t="s">
        <v>2737</v>
      </c>
      <c r="B852" s="1" t="s">
        <v>609</v>
      </c>
      <c r="C852" s="1" t="s">
        <v>709</v>
      </c>
      <c r="D852" s="1" t="s">
        <v>2625</v>
      </c>
      <c r="E852" s="1" t="s">
        <v>2642</v>
      </c>
      <c r="F852" s="1" t="s">
        <v>2643</v>
      </c>
      <c r="G852" s="1" t="s">
        <v>2643</v>
      </c>
      <c r="H852" s="1" t="s">
        <v>569</v>
      </c>
      <c r="I852" s="1" t="s">
        <v>2628</v>
      </c>
      <c r="J852" s="1" t="s">
        <v>79</v>
      </c>
      <c r="K852" s="1" t="s">
        <v>2651</v>
      </c>
      <c r="L852" s="1" t="s">
        <v>2652</v>
      </c>
      <c r="M852" s="1" t="s">
        <v>2718</v>
      </c>
      <c r="N852" s="1" t="s">
        <v>2719</v>
      </c>
      <c r="O852">
        <v>3000</v>
      </c>
      <c r="P852" s="1" t="s">
        <v>1109</v>
      </c>
      <c r="Q852" s="1" t="s">
        <v>2738</v>
      </c>
      <c r="R852" s="2"/>
      <c r="S852" s="1" t="s">
        <v>2655</v>
      </c>
      <c r="T852" s="1">
        <v>20</v>
      </c>
    </row>
    <row r="853" spans="1:20" x14ac:dyDescent="0.25">
      <c r="A853" s="1" t="s">
        <v>2739</v>
      </c>
      <c r="B853" s="1" t="s">
        <v>609</v>
      </c>
      <c r="C853" s="1" t="s">
        <v>709</v>
      </c>
      <c r="D853" s="1" t="s">
        <v>2625</v>
      </c>
      <c r="E853" s="1" t="s">
        <v>2642</v>
      </c>
      <c r="F853" s="1" t="s">
        <v>2643</v>
      </c>
      <c r="G853" s="1" t="s">
        <v>2643</v>
      </c>
      <c r="H853" s="1" t="s">
        <v>569</v>
      </c>
      <c r="I853" s="1" t="s">
        <v>2628</v>
      </c>
      <c r="J853" s="1" t="s">
        <v>79</v>
      </c>
      <c r="K853" s="1" t="s">
        <v>2651</v>
      </c>
      <c r="L853" s="1" t="s">
        <v>2652</v>
      </c>
      <c r="M853" s="1" t="s">
        <v>2718</v>
      </c>
      <c r="N853" s="1" t="s">
        <v>2719</v>
      </c>
      <c r="O853">
        <v>30000</v>
      </c>
      <c r="P853" s="1" t="s">
        <v>1109</v>
      </c>
      <c r="Q853" s="1" t="s">
        <v>2740</v>
      </c>
      <c r="R853" s="2"/>
      <c r="S853" s="1" t="s">
        <v>2655</v>
      </c>
      <c r="T853" s="1">
        <v>20</v>
      </c>
    </row>
    <row r="854" spans="1:20" x14ac:dyDescent="0.25">
      <c r="A854" s="1" t="s">
        <v>2741</v>
      </c>
      <c r="B854" s="1" t="s">
        <v>609</v>
      </c>
      <c r="C854" s="1" t="s">
        <v>709</v>
      </c>
      <c r="D854" s="1" t="s">
        <v>2625</v>
      </c>
      <c r="E854" s="1" t="s">
        <v>2642</v>
      </c>
      <c r="F854" s="1" t="s">
        <v>2643</v>
      </c>
      <c r="G854" s="1" t="s">
        <v>2643</v>
      </c>
      <c r="H854" s="1" t="s">
        <v>569</v>
      </c>
      <c r="I854" s="1" t="s">
        <v>2628</v>
      </c>
      <c r="J854" s="1" t="s">
        <v>79</v>
      </c>
      <c r="K854" s="1" t="s">
        <v>2651</v>
      </c>
      <c r="L854" s="1" t="s">
        <v>2652</v>
      </c>
      <c r="M854" s="1" t="s">
        <v>2718</v>
      </c>
      <c r="N854" s="1" t="s">
        <v>2719</v>
      </c>
      <c r="O854">
        <v>4000</v>
      </c>
      <c r="P854" s="1" t="s">
        <v>1109</v>
      </c>
      <c r="Q854" s="1" t="s">
        <v>2742</v>
      </c>
      <c r="R854" s="2"/>
      <c r="S854" s="1" t="s">
        <v>2655</v>
      </c>
      <c r="T854" s="1">
        <v>20</v>
      </c>
    </row>
    <row r="855" spans="1:20" x14ac:dyDescent="0.25">
      <c r="A855" s="1" t="s">
        <v>2743</v>
      </c>
      <c r="B855" s="1" t="s">
        <v>609</v>
      </c>
      <c r="C855" s="1" t="s">
        <v>709</v>
      </c>
      <c r="D855" s="1" t="s">
        <v>2625</v>
      </c>
      <c r="E855" s="1" t="s">
        <v>2642</v>
      </c>
      <c r="F855" s="1" t="s">
        <v>2643</v>
      </c>
      <c r="G855" s="1" t="s">
        <v>2643</v>
      </c>
      <c r="H855" s="1" t="s">
        <v>569</v>
      </c>
      <c r="I855" s="1" t="s">
        <v>2628</v>
      </c>
      <c r="J855" s="1" t="s">
        <v>79</v>
      </c>
      <c r="K855" s="1" t="s">
        <v>2651</v>
      </c>
      <c r="L855" s="1" t="s">
        <v>2652</v>
      </c>
      <c r="M855" s="1" t="s">
        <v>2718</v>
      </c>
      <c r="N855" s="1" t="s">
        <v>2719</v>
      </c>
      <c r="O855">
        <v>40000</v>
      </c>
      <c r="P855" s="1" t="s">
        <v>1109</v>
      </c>
      <c r="Q855" s="1" t="s">
        <v>2744</v>
      </c>
      <c r="R855" s="2"/>
      <c r="S855" s="1" t="s">
        <v>2655</v>
      </c>
      <c r="T855" s="1">
        <v>20</v>
      </c>
    </row>
    <row r="856" spans="1:20" x14ac:dyDescent="0.25">
      <c r="A856" s="1" t="s">
        <v>2745</v>
      </c>
      <c r="B856" s="1" t="s">
        <v>609</v>
      </c>
      <c r="C856" s="1" t="s">
        <v>709</v>
      </c>
      <c r="D856" s="1" t="s">
        <v>2625</v>
      </c>
      <c r="E856" s="1" t="s">
        <v>2642</v>
      </c>
      <c r="F856" s="1" t="s">
        <v>2643</v>
      </c>
      <c r="G856" s="1" t="s">
        <v>2643</v>
      </c>
      <c r="H856" s="1" t="s">
        <v>569</v>
      </c>
      <c r="I856" s="1" t="s">
        <v>2628</v>
      </c>
      <c r="J856" s="1" t="s">
        <v>79</v>
      </c>
      <c r="K856" s="1" t="s">
        <v>2651</v>
      </c>
      <c r="L856" s="1" t="s">
        <v>2652</v>
      </c>
      <c r="M856" s="1" t="s">
        <v>2718</v>
      </c>
      <c r="N856" s="1" t="s">
        <v>2719</v>
      </c>
      <c r="O856">
        <v>500</v>
      </c>
      <c r="P856" s="1" t="s">
        <v>1109</v>
      </c>
      <c r="Q856" s="1" t="s">
        <v>2746</v>
      </c>
      <c r="R856" s="2"/>
      <c r="S856" s="1" t="s">
        <v>2655</v>
      </c>
      <c r="T856" s="1">
        <v>20</v>
      </c>
    </row>
    <row r="857" spans="1:20" x14ac:dyDescent="0.25">
      <c r="A857" s="1" t="s">
        <v>2747</v>
      </c>
      <c r="B857" s="1" t="s">
        <v>609</v>
      </c>
      <c r="C857" s="1" t="s">
        <v>709</v>
      </c>
      <c r="D857" s="1" t="s">
        <v>2625</v>
      </c>
      <c r="E857" s="1" t="s">
        <v>2642</v>
      </c>
      <c r="F857" s="1" t="s">
        <v>2643</v>
      </c>
      <c r="G857" s="1" t="s">
        <v>2643</v>
      </c>
      <c r="H857" s="1" t="s">
        <v>569</v>
      </c>
      <c r="I857" s="1" t="s">
        <v>2628</v>
      </c>
      <c r="J857" s="1" t="s">
        <v>79</v>
      </c>
      <c r="K857" s="1" t="s">
        <v>2651</v>
      </c>
      <c r="L857" s="1" t="s">
        <v>2652</v>
      </c>
      <c r="M857" s="1" t="s">
        <v>2718</v>
      </c>
      <c r="N857" s="1" t="s">
        <v>2719</v>
      </c>
      <c r="O857">
        <v>5000</v>
      </c>
      <c r="P857" s="1" t="s">
        <v>1109</v>
      </c>
      <c r="Q857" s="1" t="s">
        <v>2748</v>
      </c>
      <c r="R857" s="2"/>
      <c r="S857" s="1" t="s">
        <v>2655</v>
      </c>
      <c r="T857" s="1">
        <v>20</v>
      </c>
    </row>
    <row r="858" spans="1:20" x14ac:dyDescent="0.25">
      <c r="A858" s="1" t="s">
        <v>2749</v>
      </c>
      <c r="B858" s="1" t="s">
        <v>609</v>
      </c>
      <c r="C858" s="1" t="s">
        <v>709</v>
      </c>
      <c r="D858" s="1" t="s">
        <v>2625</v>
      </c>
      <c r="E858" s="1" t="s">
        <v>2642</v>
      </c>
      <c r="F858" s="1" t="s">
        <v>2643</v>
      </c>
      <c r="G858" s="1" t="s">
        <v>2643</v>
      </c>
      <c r="H858" s="1" t="s">
        <v>569</v>
      </c>
      <c r="I858" s="1" t="s">
        <v>2628</v>
      </c>
      <c r="J858" s="1" t="s">
        <v>79</v>
      </c>
      <c r="K858" s="1" t="s">
        <v>2651</v>
      </c>
      <c r="L858" s="1" t="s">
        <v>2652</v>
      </c>
      <c r="M858" s="1" t="s">
        <v>2718</v>
      </c>
      <c r="N858" s="1" t="s">
        <v>2719</v>
      </c>
      <c r="O858">
        <v>50000</v>
      </c>
      <c r="P858" s="1" t="s">
        <v>1109</v>
      </c>
      <c r="Q858" s="1" t="s">
        <v>2750</v>
      </c>
      <c r="R858" s="2"/>
      <c r="S858" s="1" t="s">
        <v>2655</v>
      </c>
      <c r="T858" s="1">
        <v>20</v>
      </c>
    </row>
    <row r="859" spans="1:20" x14ac:dyDescent="0.25">
      <c r="A859" s="1" t="s">
        <v>2751</v>
      </c>
      <c r="B859" s="1" t="s">
        <v>609</v>
      </c>
      <c r="C859" s="1" t="s">
        <v>709</v>
      </c>
      <c r="D859" s="1" t="s">
        <v>2625</v>
      </c>
      <c r="E859" s="1" t="s">
        <v>2642</v>
      </c>
      <c r="F859" s="1" t="s">
        <v>2643</v>
      </c>
      <c r="G859" s="1" t="s">
        <v>2643</v>
      </c>
      <c r="H859" s="1" t="s">
        <v>569</v>
      </c>
      <c r="I859" s="1" t="s">
        <v>2628</v>
      </c>
      <c r="J859" s="1" t="s">
        <v>79</v>
      </c>
      <c r="K859" s="1" t="s">
        <v>2651</v>
      </c>
      <c r="L859" s="1" t="s">
        <v>2652</v>
      </c>
      <c r="M859" s="1" t="s">
        <v>2718</v>
      </c>
      <c r="N859" s="1" t="s">
        <v>2719</v>
      </c>
      <c r="O859">
        <v>6000</v>
      </c>
      <c r="P859" s="1" t="s">
        <v>1109</v>
      </c>
      <c r="Q859" s="1" t="s">
        <v>2752</v>
      </c>
      <c r="R859" s="2"/>
      <c r="S859" s="1" t="s">
        <v>2655</v>
      </c>
      <c r="T859" s="1">
        <v>20</v>
      </c>
    </row>
    <row r="860" spans="1:20" x14ac:dyDescent="0.25">
      <c r="A860" s="1" t="s">
        <v>2753</v>
      </c>
      <c r="B860" s="1" t="s">
        <v>609</v>
      </c>
      <c r="C860" s="1" t="s">
        <v>709</v>
      </c>
      <c r="D860" s="1" t="s">
        <v>2625</v>
      </c>
      <c r="E860" s="1" t="s">
        <v>2642</v>
      </c>
      <c r="F860" s="1" t="s">
        <v>2643</v>
      </c>
      <c r="G860" s="1" t="s">
        <v>2643</v>
      </c>
      <c r="H860" s="1" t="s">
        <v>569</v>
      </c>
      <c r="I860" s="1" t="s">
        <v>2628</v>
      </c>
      <c r="J860" s="1" t="s">
        <v>79</v>
      </c>
      <c r="K860" s="1" t="s">
        <v>2651</v>
      </c>
      <c r="L860" s="1" t="s">
        <v>2652</v>
      </c>
      <c r="M860" s="1" t="s">
        <v>2718</v>
      </c>
      <c r="N860" s="1" t="s">
        <v>2719</v>
      </c>
      <c r="O860">
        <v>750</v>
      </c>
      <c r="P860" s="1" t="s">
        <v>1109</v>
      </c>
      <c r="Q860" s="1" t="s">
        <v>2754</v>
      </c>
      <c r="R860" s="2"/>
      <c r="S860" s="1" t="s">
        <v>2655</v>
      </c>
      <c r="T860" s="1">
        <v>20</v>
      </c>
    </row>
    <row r="861" spans="1:20" x14ac:dyDescent="0.25">
      <c r="A861" s="1" t="s">
        <v>2755</v>
      </c>
      <c r="B861" s="1" t="s">
        <v>609</v>
      </c>
      <c r="C861" s="1" t="s">
        <v>709</v>
      </c>
      <c r="D861" s="1" t="s">
        <v>2625</v>
      </c>
      <c r="E861" s="1" t="s">
        <v>2642</v>
      </c>
      <c r="F861" s="1" t="s">
        <v>2643</v>
      </c>
      <c r="G861" s="1" t="s">
        <v>2643</v>
      </c>
      <c r="H861" s="1" t="s">
        <v>569</v>
      </c>
      <c r="I861" s="1" t="s">
        <v>2628</v>
      </c>
      <c r="J861" s="1" t="s">
        <v>79</v>
      </c>
      <c r="K861" s="1" t="s">
        <v>2651</v>
      </c>
      <c r="L861" s="1" t="s">
        <v>2652</v>
      </c>
      <c r="M861" s="1" t="s">
        <v>2718</v>
      </c>
      <c r="N861" s="1" t="s">
        <v>2719</v>
      </c>
      <c r="O861">
        <v>7500</v>
      </c>
      <c r="P861" s="1" t="s">
        <v>1109</v>
      </c>
      <c r="Q861" s="1" t="s">
        <v>2756</v>
      </c>
      <c r="R861" s="2"/>
      <c r="S861" s="1" t="s">
        <v>2655</v>
      </c>
      <c r="T861" s="1">
        <v>20</v>
      </c>
    </row>
    <row r="862" spans="1:20" x14ac:dyDescent="0.25">
      <c r="A862" s="1" t="s">
        <v>2757</v>
      </c>
      <c r="B862" s="1" t="s">
        <v>609</v>
      </c>
      <c r="C862" s="1" t="s">
        <v>709</v>
      </c>
      <c r="D862" s="1" t="s">
        <v>2625</v>
      </c>
      <c r="E862" s="1" t="s">
        <v>2642</v>
      </c>
      <c r="F862" s="1" t="s">
        <v>2643</v>
      </c>
      <c r="G862" s="1" t="s">
        <v>2643</v>
      </c>
      <c r="H862" s="1" t="s">
        <v>569</v>
      </c>
      <c r="I862" s="1" t="s">
        <v>2628</v>
      </c>
      <c r="J862" s="1" t="s">
        <v>79</v>
      </c>
      <c r="K862" s="1" t="s">
        <v>2651</v>
      </c>
      <c r="L862" s="1" t="s">
        <v>2652</v>
      </c>
      <c r="M862" s="1" t="s">
        <v>2758</v>
      </c>
      <c r="N862" s="1" t="s">
        <v>2759</v>
      </c>
      <c r="O862">
        <v>1000</v>
      </c>
      <c r="P862" s="1" t="s">
        <v>1109</v>
      </c>
      <c r="Q862" s="1" t="s">
        <v>2760</v>
      </c>
      <c r="R862" s="2"/>
      <c r="S862" s="1" t="s">
        <v>2655</v>
      </c>
      <c r="T862" s="1">
        <v>20</v>
      </c>
    </row>
    <row r="863" spans="1:20" x14ac:dyDescent="0.25">
      <c r="A863" s="1" t="s">
        <v>2761</v>
      </c>
      <c r="B863" s="1" t="s">
        <v>609</v>
      </c>
      <c r="C863" s="1" t="s">
        <v>709</v>
      </c>
      <c r="D863" s="1" t="s">
        <v>2625</v>
      </c>
      <c r="E863" s="1" t="s">
        <v>2642</v>
      </c>
      <c r="F863" s="1" t="s">
        <v>2643</v>
      </c>
      <c r="G863" s="1" t="s">
        <v>2643</v>
      </c>
      <c r="H863" s="1" t="s">
        <v>569</v>
      </c>
      <c r="I863" s="1" t="s">
        <v>2628</v>
      </c>
      <c r="J863" s="1" t="s">
        <v>79</v>
      </c>
      <c r="K863" s="1" t="s">
        <v>2651</v>
      </c>
      <c r="L863" s="1" t="s">
        <v>2652</v>
      </c>
      <c r="M863" s="1" t="s">
        <v>2758</v>
      </c>
      <c r="N863" s="1" t="s">
        <v>2759</v>
      </c>
      <c r="O863">
        <v>10000</v>
      </c>
      <c r="P863" s="1" t="s">
        <v>1109</v>
      </c>
      <c r="Q863" s="1" t="s">
        <v>2762</v>
      </c>
      <c r="R863" s="2"/>
      <c r="S863" s="1" t="s">
        <v>2655</v>
      </c>
      <c r="T863" s="1">
        <v>20</v>
      </c>
    </row>
    <row r="864" spans="1:20" x14ac:dyDescent="0.25">
      <c r="A864" s="1" t="s">
        <v>2763</v>
      </c>
      <c r="B864" s="1" t="s">
        <v>609</v>
      </c>
      <c r="C864" s="1" t="s">
        <v>709</v>
      </c>
      <c r="D864" s="1" t="s">
        <v>2625</v>
      </c>
      <c r="E864" s="1" t="s">
        <v>2642</v>
      </c>
      <c r="F864" s="1" t="s">
        <v>2643</v>
      </c>
      <c r="G864" s="1" t="s">
        <v>2643</v>
      </c>
      <c r="H864" s="1" t="s">
        <v>569</v>
      </c>
      <c r="I864" s="1" t="s">
        <v>2628</v>
      </c>
      <c r="J864" s="1" t="s">
        <v>79</v>
      </c>
      <c r="K864" s="1" t="s">
        <v>2651</v>
      </c>
      <c r="L864" s="1" t="s">
        <v>2652</v>
      </c>
      <c r="M864" s="1" t="s">
        <v>2758</v>
      </c>
      <c r="N864" s="1" t="s">
        <v>2759</v>
      </c>
      <c r="O864">
        <v>1500</v>
      </c>
      <c r="P864" s="1" t="s">
        <v>1109</v>
      </c>
      <c r="Q864" s="1" t="s">
        <v>2764</v>
      </c>
      <c r="R864" s="2"/>
      <c r="S864" s="1" t="s">
        <v>2655</v>
      </c>
      <c r="T864" s="1">
        <v>20</v>
      </c>
    </row>
    <row r="865" spans="1:20" x14ac:dyDescent="0.25">
      <c r="A865" s="1" t="s">
        <v>2765</v>
      </c>
      <c r="B865" s="1" t="s">
        <v>609</v>
      </c>
      <c r="C865" s="1" t="s">
        <v>709</v>
      </c>
      <c r="D865" s="1" t="s">
        <v>2625</v>
      </c>
      <c r="E865" s="1" t="s">
        <v>2642</v>
      </c>
      <c r="F865" s="1" t="s">
        <v>2643</v>
      </c>
      <c r="G865" s="1" t="s">
        <v>2643</v>
      </c>
      <c r="H865" s="1" t="s">
        <v>569</v>
      </c>
      <c r="I865" s="1" t="s">
        <v>2628</v>
      </c>
      <c r="J865" s="1" t="s">
        <v>79</v>
      </c>
      <c r="K865" s="1" t="s">
        <v>2651</v>
      </c>
      <c r="L865" s="1" t="s">
        <v>2652</v>
      </c>
      <c r="M865" s="1" t="s">
        <v>2758</v>
      </c>
      <c r="N865" s="1" t="s">
        <v>2759</v>
      </c>
      <c r="O865">
        <v>15000</v>
      </c>
      <c r="P865" s="1" t="s">
        <v>1109</v>
      </c>
      <c r="Q865" s="1" t="s">
        <v>2766</v>
      </c>
      <c r="R865" s="2"/>
      <c r="S865" s="1" t="s">
        <v>2655</v>
      </c>
      <c r="T865" s="1">
        <v>20</v>
      </c>
    </row>
    <row r="866" spans="1:20" x14ac:dyDescent="0.25">
      <c r="A866" s="1" t="s">
        <v>2767</v>
      </c>
      <c r="B866" s="1" t="s">
        <v>609</v>
      </c>
      <c r="C866" s="1" t="s">
        <v>709</v>
      </c>
      <c r="D866" s="1" t="s">
        <v>2625</v>
      </c>
      <c r="E866" s="1" t="s">
        <v>2642</v>
      </c>
      <c r="F866" s="1" t="s">
        <v>2643</v>
      </c>
      <c r="G866" s="1" t="s">
        <v>2643</v>
      </c>
      <c r="H866" s="1" t="s">
        <v>569</v>
      </c>
      <c r="I866" s="1" t="s">
        <v>2628</v>
      </c>
      <c r="J866" s="1" t="s">
        <v>79</v>
      </c>
      <c r="K866" s="1" t="s">
        <v>2651</v>
      </c>
      <c r="L866" s="1" t="s">
        <v>2652</v>
      </c>
      <c r="M866" s="1" t="s">
        <v>2758</v>
      </c>
      <c r="N866" s="1" t="s">
        <v>2759</v>
      </c>
      <c r="O866">
        <v>2000</v>
      </c>
      <c r="P866" s="1" t="s">
        <v>1109</v>
      </c>
      <c r="Q866" s="1" t="s">
        <v>2768</v>
      </c>
      <c r="R866" s="2"/>
      <c r="S866" s="1" t="s">
        <v>2655</v>
      </c>
      <c r="T866" s="1">
        <v>20</v>
      </c>
    </row>
    <row r="867" spans="1:20" x14ac:dyDescent="0.25">
      <c r="A867" s="1" t="s">
        <v>2769</v>
      </c>
      <c r="B867" s="1" t="s">
        <v>609</v>
      </c>
      <c r="C867" s="1" t="s">
        <v>709</v>
      </c>
      <c r="D867" s="1" t="s">
        <v>2625</v>
      </c>
      <c r="E867" s="1" t="s">
        <v>2642</v>
      </c>
      <c r="F867" s="1" t="s">
        <v>2643</v>
      </c>
      <c r="G867" s="1" t="s">
        <v>2643</v>
      </c>
      <c r="H867" s="1" t="s">
        <v>569</v>
      </c>
      <c r="I867" s="1" t="s">
        <v>2628</v>
      </c>
      <c r="J867" s="1" t="s">
        <v>79</v>
      </c>
      <c r="K867" s="1" t="s">
        <v>2651</v>
      </c>
      <c r="L867" s="1" t="s">
        <v>2652</v>
      </c>
      <c r="M867" s="1" t="s">
        <v>2758</v>
      </c>
      <c r="N867" s="1" t="s">
        <v>2759</v>
      </c>
      <c r="O867">
        <v>20000</v>
      </c>
      <c r="P867" s="1" t="s">
        <v>1109</v>
      </c>
      <c r="Q867" s="1" t="s">
        <v>2770</v>
      </c>
      <c r="R867" s="2"/>
      <c r="S867" s="1" t="s">
        <v>2655</v>
      </c>
      <c r="T867" s="1">
        <v>20</v>
      </c>
    </row>
    <row r="868" spans="1:20" x14ac:dyDescent="0.25">
      <c r="A868" s="1" t="s">
        <v>2771</v>
      </c>
      <c r="B868" s="1" t="s">
        <v>609</v>
      </c>
      <c r="C868" s="1" t="s">
        <v>709</v>
      </c>
      <c r="D868" s="1" t="s">
        <v>2625</v>
      </c>
      <c r="E868" s="1" t="s">
        <v>2642</v>
      </c>
      <c r="F868" s="1" t="s">
        <v>2643</v>
      </c>
      <c r="G868" s="1" t="s">
        <v>2643</v>
      </c>
      <c r="H868" s="1" t="s">
        <v>569</v>
      </c>
      <c r="I868" s="1" t="s">
        <v>2628</v>
      </c>
      <c r="J868" s="1" t="s">
        <v>79</v>
      </c>
      <c r="K868" s="1" t="s">
        <v>2651</v>
      </c>
      <c r="L868" s="1" t="s">
        <v>2652</v>
      </c>
      <c r="M868" s="1" t="s">
        <v>2758</v>
      </c>
      <c r="N868" s="1" t="s">
        <v>2759</v>
      </c>
      <c r="O868">
        <v>2500</v>
      </c>
      <c r="P868" s="1" t="s">
        <v>1109</v>
      </c>
      <c r="Q868" s="1" t="s">
        <v>2772</v>
      </c>
      <c r="R868" s="2"/>
      <c r="S868" s="1" t="s">
        <v>2655</v>
      </c>
      <c r="T868" s="1">
        <v>20</v>
      </c>
    </row>
    <row r="869" spans="1:20" x14ac:dyDescent="0.25">
      <c r="A869" s="1" t="s">
        <v>2773</v>
      </c>
      <c r="B869" s="1" t="s">
        <v>609</v>
      </c>
      <c r="C869" s="1" t="s">
        <v>709</v>
      </c>
      <c r="D869" s="1" t="s">
        <v>2625</v>
      </c>
      <c r="E869" s="1" t="s">
        <v>2642</v>
      </c>
      <c r="F869" s="1" t="s">
        <v>2643</v>
      </c>
      <c r="G869" s="1" t="s">
        <v>2643</v>
      </c>
      <c r="H869" s="1" t="s">
        <v>569</v>
      </c>
      <c r="I869" s="1" t="s">
        <v>2628</v>
      </c>
      <c r="J869" s="1" t="s">
        <v>79</v>
      </c>
      <c r="K869" s="1" t="s">
        <v>2651</v>
      </c>
      <c r="L869" s="1" t="s">
        <v>2652</v>
      </c>
      <c r="M869" s="1" t="s">
        <v>2758</v>
      </c>
      <c r="N869" s="1" t="s">
        <v>2759</v>
      </c>
      <c r="O869">
        <v>25000</v>
      </c>
      <c r="P869" s="1" t="s">
        <v>1109</v>
      </c>
      <c r="Q869" s="1" t="s">
        <v>2774</v>
      </c>
      <c r="R869" s="2"/>
      <c r="S869" s="1" t="s">
        <v>2655</v>
      </c>
      <c r="T869" s="1">
        <v>20</v>
      </c>
    </row>
    <row r="870" spans="1:20" x14ac:dyDescent="0.25">
      <c r="A870" s="1" t="s">
        <v>2775</v>
      </c>
      <c r="B870" s="1" t="s">
        <v>609</v>
      </c>
      <c r="C870" s="1" t="s">
        <v>709</v>
      </c>
      <c r="D870" s="1" t="s">
        <v>2625</v>
      </c>
      <c r="E870" s="1" t="s">
        <v>2642</v>
      </c>
      <c r="F870" s="1" t="s">
        <v>2643</v>
      </c>
      <c r="G870" s="1" t="s">
        <v>2643</v>
      </c>
      <c r="H870" s="1" t="s">
        <v>569</v>
      </c>
      <c r="I870" s="1" t="s">
        <v>2628</v>
      </c>
      <c r="J870" s="1" t="s">
        <v>79</v>
      </c>
      <c r="K870" s="1" t="s">
        <v>2651</v>
      </c>
      <c r="L870" s="1" t="s">
        <v>2652</v>
      </c>
      <c r="M870" s="1" t="s">
        <v>2758</v>
      </c>
      <c r="N870" s="1" t="s">
        <v>2759</v>
      </c>
      <c r="O870">
        <v>3000</v>
      </c>
      <c r="P870" s="1" t="s">
        <v>1109</v>
      </c>
      <c r="Q870" s="1" t="s">
        <v>2776</v>
      </c>
      <c r="R870" s="2"/>
      <c r="S870" s="1" t="s">
        <v>2655</v>
      </c>
      <c r="T870" s="1">
        <v>20</v>
      </c>
    </row>
    <row r="871" spans="1:20" x14ac:dyDescent="0.25">
      <c r="A871" s="1" t="s">
        <v>2777</v>
      </c>
      <c r="B871" s="1" t="s">
        <v>609</v>
      </c>
      <c r="C871" s="1" t="s">
        <v>709</v>
      </c>
      <c r="D871" s="1" t="s">
        <v>2625</v>
      </c>
      <c r="E871" s="1" t="s">
        <v>2642</v>
      </c>
      <c r="F871" s="1" t="s">
        <v>2643</v>
      </c>
      <c r="G871" s="1" t="s">
        <v>2643</v>
      </c>
      <c r="H871" s="1" t="s">
        <v>569</v>
      </c>
      <c r="I871" s="1" t="s">
        <v>2628</v>
      </c>
      <c r="J871" s="1" t="s">
        <v>79</v>
      </c>
      <c r="K871" s="1" t="s">
        <v>2651</v>
      </c>
      <c r="L871" s="1" t="s">
        <v>2652</v>
      </c>
      <c r="M871" s="1" t="s">
        <v>2758</v>
      </c>
      <c r="N871" s="1" t="s">
        <v>2759</v>
      </c>
      <c r="O871">
        <v>30000</v>
      </c>
      <c r="P871" s="1" t="s">
        <v>1109</v>
      </c>
      <c r="Q871" s="1" t="s">
        <v>2778</v>
      </c>
      <c r="R871" s="2"/>
      <c r="S871" s="1" t="s">
        <v>2655</v>
      </c>
      <c r="T871" s="1">
        <v>20</v>
      </c>
    </row>
    <row r="872" spans="1:20" x14ac:dyDescent="0.25">
      <c r="A872" s="1" t="s">
        <v>2779</v>
      </c>
      <c r="B872" s="1" t="s">
        <v>609</v>
      </c>
      <c r="C872" s="1" t="s">
        <v>709</v>
      </c>
      <c r="D872" s="1" t="s">
        <v>2625</v>
      </c>
      <c r="E872" s="1" t="s">
        <v>2642</v>
      </c>
      <c r="F872" s="1" t="s">
        <v>2643</v>
      </c>
      <c r="G872" s="1" t="s">
        <v>2643</v>
      </c>
      <c r="H872" s="1" t="s">
        <v>569</v>
      </c>
      <c r="I872" s="1" t="s">
        <v>2628</v>
      </c>
      <c r="J872" s="1" t="s">
        <v>79</v>
      </c>
      <c r="K872" s="1" t="s">
        <v>2651</v>
      </c>
      <c r="L872" s="1" t="s">
        <v>2652</v>
      </c>
      <c r="M872" s="1" t="s">
        <v>2758</v>
      </c>
      <c r="N872" s="1" t="s">
        <v>2759</v>
      </c>
      <c r="O872">
        <v>4000</v>
      </c>
      <c r="P872" s="1" t="s">
        <v>1109</v>
      </c>
      <c r="Q872" s="1" t="s">
        <v>2780</v>
      </c>
      <c r="R872" s="2"/>
      <c r="S872" s="1" t="s">
        <v>2655</v>
      </c>
      <c r="T872" s="1">
        <v>20</v>
      </c>
    </row>
    <row r="873" spans="1:20" x14ac:dyDescent="0.25">
      <c r="A873" s="1" t="s">
        <v>2781</v>
      </c>
      <c r="B873" s="1" t="s">
        <v>609</v>
      </c>
      <c r="C873" s="1" t="s">
        <v>709</v>
      </c>
      <c r="D873" s="1" t="s">
        <v>2625</v>
      </c>
      <c r="E873" s="1" t="s">
        <v>2642</v>
      </c>
      <c r="F873" s="1" t="s">
        <v>2643</v>
      </c>
      <c r="G873" s="1" t="s">
        <v>2643</v>
      </c>
      <c r="H873" s="1" t="s">
        <v>569</v>
      </c>
      <c r="I873" s="1" t="s">
        <v>2628</v>
      </c>
      <c r="J873" s="1" t="s">
        <v>79</v>
      </c>
      <c r="K873" s="1" t="s">
        <v>2651</v>
      </c>
      <c r="L873" s="1" t="s">
        <v>2652</v>
      </c>
      <c r="M873" s="1" t="s">
        <v>2758</v>
      </c>
      <c r="N873" s="1" t="s">
        <v>2759</v>
      </c>
      <c r="O873">
        <v>500</v>
      </c>
      <c r="P873" s="1" t="s">
        <v>1109</v>
      </c>
      <c r="Q873" s="1" t="s">
        <v>2782</v>
      </c>
      <c r="R873" s="2"/>
      <c r="S873" s="1" t="s">
        <v>2655</v>
      </c>
      <c r="T873" s="1">
        <v>20</v>
      </c>
    </row>
    <row r="874" spans="1:20" x14ac:dyDescent="0.25">
      <c r="A874" s="1" t="s">
        <v>2783</v>
      </c>
      <c r="B874" s="1" t="s">
        <v>609</v>
      </c>
      <c r="C874" s="1" t="s">
        <v>709</v>
      </c>
      <c r="D874" s="1" t="s">
        <v>2625</v>
      </c>
      <c r="E874" s="1" t="s">
        <v>2642</v>
      </c>
      <c r="F874" s="1" t="s">
        <v>2643</v>
      </c>
      <c r="G874" s="1" t="s">
        <v>2643</v>
      </c>
      <c r="H874" s="1" t="s">
        <v>569</v>
      </c>
      <c r="I874" s="1" t="s">
        <v>2628</v>
      </c>
      <c r="J874" s="1" t="s">
        <v>79</v>
      </c>
      <c r="K874" s="1" t="s">
        <v>2651</v>
      </c>
      <c r="L874" s="1" t="s">
        <v>2652</v>
      </c>
      <c r="M874" s="1" t="s">
        <v>2758</v>
      </c>
      <c r="N874" s="1" t="s">
        <v>2759</v>
      </c>
      <c r="O874">
        <v>5000</v>
      </c>
      <c r="P874" s="1" t="s">
        <v>1109</v>
      </c>
      <c r="Q874" s="1" t="s">
        <v>2784</v>
      </c>
      <c r="R874" s="2"/>
      <c r="S874" s="1" t="s">
        <v>2655</v>
      </c>
      <c r="T874" s="1">
        <v>20</v>
      </c>
    </row>
    <row r="875" spans="1:20" x14ac:dyDescent="0.25">
      <c r="A875" s="1" t="s">
        <v>2785</v>
      </c>
      <c r="B875" s="1" t="s">
        <v>609</v>
      </c>
      <c r="C875" s="1" t="s">
        <v>709</v>
      </c>
      <c r="D875" s="1" t="s">
        <v>2625</v>
      </c>
      <c r="E875" s="1" t="s">
        <v>2642</v>
      </c>
      <c r="F875" s="1" t="s">
        <v>2643</v>
      </c>
      <c r="G875" s="1" t="s">
        <v>2643</v>
      </c>
      <c r="H875" s="1" t="s">
        <v>569</v>
      </c>
      <c r="I875" s="1" t="s">
        <v>2628</v>
      </c>
      <c r="J875" s="1" t="s">
        <v>79</v>
      </c>
      <c r="K875" s="1" t="s">
        <v>2651</v>
      </c>
      <c r="L875" s="1" t="s">
        <v>2652</v>
      </c>
      <c r="M875" s="1" t="s">
        <v>2758</v>
      </c>
      <c r="N875" s="1" t="s">
        <v>2759</v>
      </c>
      <c r="O875">
        <v>6000</v>
      </c>
      <c r="P875" s="1" t="s">
        <v>1109</v>
      </c>
      <c r="Q875" s="1" t="s">
        <v>2786</v>
      </c>
      <c r="R875" s="2"/>
      <c r="S875" s="1" t="s">
        <v>2655</v>
      </c>
      <c r="T875" s="1">
        <v>20</v>
      </c>
    </row>
    <row r="876" spans="1:20" x14ac:dyDescent="0.25">
      <c r="A876" s="1" t="s">
        <v>2787</v>
      </c>
      <c r="B876" s="1" t="s">
        <v>609</v>
      </c>
      <c r="C876" s="1" t="s">
        <v>709</v>
      </c>
      <c r="D876" s="1" t="s">
        <v>2625</v>
      </c>
      <c r="E876" s="1" t="s">
        <v>2642</v>
      </c>
      <c r="F876" s="1" t="s">
        <v>2643</v>
      </c>
      <c r="G876" s="1" t="s">
        <v>2643</v>
      </c>
      <c r="H876" s="1" t="s">
        <v>569</v>
      </c>
      <c r="I876" s="1" t="s">
        <v>2628</v>
      </c>
      <c r="J876" s="1" t="s">
        <v>79</v>
      </c>
      <c r="K876" s="1" t="s">
        <v>2651</v>
      </c>
      <c r="L876" s="1" t="s">
        <v>2652</v>
      </c>
      <c r="M876" s="1" t="s">
        <v>2758</v>
      </c>
      <c r="N876" s="1" t="s">
        <v>2759</v>
      </c>
      <c r="O876">
        <v>750</v>
      </c>
      <c r="P876" s="1" t="s">
        <v>1109</v>
      </c>
      <c r="Q876" s="1" t="s">
        <v>2788</v>
      </c>
      <c r="R876" s="2"/>
      <c r="S876" s="1" t="s">
        <v>2655</v>
      </c>
      <c r="T876" s="1">
        <v>20</v>
      </c>
    </row>
    <row r="877" spans="1:20" x14ac:dyDescent="0.25">
      <c r="A877" s="1" t="s">
        <v>2789</v>
      </c>
      <c r="B877" s="1" t="s">
        <v>609</v>
      </c>
      <c r="C877" s="1" t="s">
        <v>709</v>
      </c>
      <c r="D877" s="1" t="s">
        <v>2625</v>
      </c>
      <c r="E877" s="1" t="s">
        <v>2642</v>
      </c>
      <c r="F877" s="1" t="s">
        <v>2643</v>
      </c>
      <c r="G877" s="1" t="s">
        <v>2643</v>
      </c>
      <c r="H877" s="1" t="s">
        <v>569</v>
      </c>
      <c r="I877" s="1" t="s">
        <v>2628</v>
      </c>
      <c r="J877" s="1" t="s">
        <v>79</v>
      </c>
      <c r="K877" s="1" t="s">
        <v>2651</v>
      </c>
      <c r="L877" s="1" t="s">
        <v>2652</v>
      </c>
      <c r="M877" s="1" t="s">
        <v>2758</v>
      </c>
      <c r="N877" s="1" t="s">
        <v>2759</v>
      </c>
      <c r="O877">
        <v>7500</v>
      </c>
      <c r="P877" s="1" t="s">
        <v>1109</v>
      </c>
      <c r="Q877" s="1" t="s">
        <v>2790</v>
      </c>
      <c r="R877" s="2"/>
      <c r="S877" s="1" t="s">
        <v>2655</v>
      </c>
      <c r="T877" s="1">
        <v>20</v>
      </c>
    </row>
    <row r="878" spans="1:20" x14ac:dyDescent="0.25">
      <c r="A878" s="1" t="s">
        <v>2791</v>
      </c>
      <c r="B878" s="1" t="s">
        <v>609</v>
      </c>
      <c r="C878" s="1" t="s">
        <v>709</v>
      </c>
      <c r="D878" s="1" t="s">
        <v>2625</v>
      </c>
      <c r="E878" s="1" t="s">
        <v>2642</v>
      </c>
      <c r="F878" s="1" t="s">
        <v>2643</v>
      </c>
      <c r="G878" s="1" t="s">
        <v>2643</v>
      </c>
      <c r="H878" s="1" t="s">
        <v>569</v>
      </c>
      <c r="I878" s="1" t="s">
        <v>2628</v>
      </c>
      <c r="J878" s="1" t="s">
        <v>79</v>
      </c>
      <c r="K878" s="1" t="s">
        <v>2651</v>
      </c>
      <c r="L878" s="1" t="s">
        <v>2652</v>
      </c>
      <c r="M878" s="1" t="s">
        <v>2792</v>
      </c>
      <c r="N878" s="1" t="s">
        <v>2793</v>
      </c>
      <c r="O878">
        <v>1000</v>
      </c>
      <c r="P878" s="1" t="s">
        <v>1109</v>
      </c>
      <c r="Q878" s="1" t="s">
        <v>2794</v>
      </c>
      <c r="R878" s="2"/>
      <c r="S878" s="1" t="s">
        <v>2655</v>
      </c>
      <c r="T878" s="1">
        <v>20</v>
      </c>
    </row>
    <row r="879" spans="1:20" x14ac:dyDescent="0.25">
      <c r="A879" s="1" t="s">
        <v>2795</v>
      </c>
      <c r="B879" s="1" t="s">
        <v>609</v>
      </c>
      <c r="C879" s="1" t="s">
        <v>709</v>
      </c>
      <c r="D879" s="1" t="s">
        <v>2625</v>
      </c>
      <c r="E879" s="1" t="s">
        <v>2642</v>
      </c>
      <c r="F879" s="1" t="s">
        <v>2643</v>
      </c>
      <c r="G879" s="1" t="s">
        <v>2643</v>
      </c>
      <c r="H879" s="1" t="s">
        <v>569</v>
      </c>
      <c r="I879" s="1" t="s">
        <v>2628</v>
      </c>
      <c r="J879" s="1" t="s">
        <v>79</v>
      </c>
      <c r="K879" s="1" t="s">
        <v>2651</v>
      </c>
      <c r="L879" s="1" t="s">
        <v>2652</v>
      </c>
      <c r="M879" s="1" t="s">
        <v>2792</v>
      </c>
      <c r="N879" s="1" t="s">
        <v>2793</v>
      </c>
      <c r="O879">
        <v>10000</v>
      </c>
      <c r="P879" s="1" t="s">
        <v>1109</v>
      </c>
      <c r="Q879" s="1" t="s">
        <v>2796</v>
      </c>
      <c r="R879" s="2"/>
      <c r="S879" s="1" t="s">
        <v>2655</v>
      </c>
      <c r="T879" s="1">
        <v>20</v>
      </c>
    </row>
    <row r="880" spans="1:20" x14ac:dyDescent="0.25">
      <c r="A880" s="1" t="s">
        <v>2797</v>
      </c>
      <c r="B880" s="1" t="s">
        <v>609</v>
      </c>
      <c r="C880" s="1" t="s">
        <v>709</v>
      </c>
      <c r="D880" s="1" t="s">
        <v>2625</v>
      </c>
      <c r="E880" s="1" t="s">
        <v>2642</v>
      </c>
      <c r="F880" s="1" t="s">
        <v>2643</v>
      </c>
      <c r="G880" s="1" t="s">
        <v>2643</v>
      </c>
      <c r="H880" s="1" t="s">
        <v>569</v>
      </c>
      <c r="I880" s="1" t="s">
        <v>2628</v>
      </c>
      <c r="J880" s="1" t="s">
        <v>79</v>
      </c>
      <c r="K880" s="1" t="s">
        <v>2651</v>
      </c>
      <c r="L880" s="1" t="s">
        <v>2652</v>
      </c>
      <c r="M880" s="1" t="s">
        <v>2792</v>
      </c>
      <c r="N880" s="1" t="s">
        <v>2793</v>
      </c>
      <c r="O880">
        <v>100000</v>
      </c>
      <c r="P880" s="1" t="s">
        <v>1109</v>
      </c>
      <c r="Q880" s="1" t="s">
        <v>2798</v>
      </c>
      <c r="R880" s="2"/>
      <c r="S880" s="1" t="s">
        <v>2655</v>
      </c>
      <c r="T880" s="1">
        <v>20</v>
      </c>
    </row>
    <row r="881" spans="1:20" x14ac:dyDescent="0.25">
      <c r="A881" s="1" t="s">
        <v>2799</v>
      </c>
      <c r="B881" s="1" t="s">
        <v>609</v>
      </c>
      <c r="C881" s="1" t="s">
        <v>709</v>
      </c>
      <c r="D881" s="1" t="s">
        <v>2625</v>
      </c>
      <c r="E881" s="1" t="s">
        <v>2642</v>
      </c>
      <c r="F881" s="1" t="s">
        <v>2643</v>
      </c>
      <c r="G881" s="1" t="s">
        <v>2643</v>
      </c>
      <c r="H881" s="1" t="s">
        <v>569</v>
      </c>
      <c r="I881" s="1" t="s">
        <v>2628</v>
      </c>
      <c r="J881" s="1" t="s">
        <v>79</v>
      </c>
      <c r="K881" s="1" t="s">
        <v>2651</v>
      </c>
      <c r="L881" s="1" t="s">
        <v>2652</v>
      </c>
      <c r="M881" s="1" t="s">
        <v>2792</v>
      </c>
      <c r="N881" s="1" t="s">
        <v>2793</v>
      </c>
      <c r="O881">
        <v>120000</v>
      </c>
      <c r="P881" s="1" t="s">
        <v>1109</v>
      </c>
      <c r="Q881" s="1" t="s">
        <v>2800</v>
      </c>
      <c r="R881" s="2"/>
      <c r="S881" s="1" t="s">
        <v>2655</v>
      </c>
      <c r="T881" s="1">
        <v>20</v>
      </c>
    </row>
    <row r="882" spans="1:20" x14ac:dyDescent="0.25">
      <c r="A882" s="1" t="s">
        <v>2801</v>
      </c>
      <c r="B882" s="1" t="s">
        <v>609</v>
      </c>
      <c r="C882" s="1" t="s">
        <v>709</v>
      </c>
      <c r="D882" s="1" t="s">
        <v>2625</v>
      </c>
      <c r="E882" s="1" t="s">
        <v>2642</v>
      </c>
      <c r="F882" s="1" t="s">
        <v>2643</v>
      </c>
      <c r="G882" s="1" t="s">
        <v>2643</v>
      </c>
      <c r="H882" s="1" t="s">
        <v>569</v>
      </c>
      <c r="I882" s="1" t="s">
        <v>2628</v>
      </c>
      <c r="J882" s="1" t="s">
        <v>79</v>
      </c>
      <c r="K882" s="1" t="s">
        <v>2651</v>
      </c>
      <c r="L882" s="1" t="s">
        <v>2652</v>
      </c>
      <c r="M882" s="1" t="s">
        <v>2792</v>
      </c>
      <c r="N882" s="1" t="s">
        <v>2793</v>
      </c>
      <c r="O882">
        <v>15000</v>
      </c>
      <c r="P882" s="1" t="s">
        <v>1109</v>
      </c>
      <c r="Q882" s="1" t="s">
        <v>2802</v>
      </c>
      <c r="R882" s="2"/>
      <c r="S882" s="1" t="s">
        <v>2655</v>
      </c>
      <c r="T882" s="1">
        <v>20</v>
      </c>
    </row>
    <row r="883" spans="1:20" x14ac:dyDescent="0.25">
      <c r="A883" s="1" t="s">
        <v>2803</v>
      </c>
      <c r="B883" s="1" t="s">
        <v>609</v>
      </c>
      <c r="C883" s="1" t="s">
        <v>709</v>
      </c>
      <c r="D883" s="1" t="s">
        <v>2625</v>
      </c>
      <c r="E883" s="1" t="s">
        <v>2642</v>
      </c>
      <c r="F883" s="1" t="s">
        <v>2643</v>
      </c>
      <c r="G883" s="1" t="s">
        <v>2643</v>
      </c>
      <c r="H883" s="1" t="s">
        <v>569</v>
      </c>
      <c r="I883" s="1" t="s">
        <v>2628</v>
      </c>
      <c r="J883" s="1" t="s">
        <v>79</v>
      </c>
      <c r="K883" s="1" t="s">
        <v>2651</v>
      </c>
      <c r="L883" s="1" t="s">
        <v>2652</v>
      </c>
      <c r="M883" s="1" t="s">
        <v>2792</v>
      </c>
      <c r="N883" s="1" t="s">
        <v>2793</v>
      </c>
      <c r="O883">
        <v>2000</v>
      </c>
      <c r="P883" s="1" t="s">
        <v>1109</v>
      </c>
      <c r="Q883" s="1" t="s">
        <v>2804</v>
      </c>
      <c r="R883" s="2"/>
      <c r="S883" s="1" t="s">
        <v>2655</v>
      </c>
      <c r="T883" s="1">
        <v>20</v>
      </c>
    </row>
    <row r="884" spans="1:20" x14ac:dyDescent="0.25">
      <c r="A884" s="1" t="s">
        <v>2805</v>
      </c>
      <c r="B884" s="1" t="s">
        <v>609</v>
      </c>
      <c r="C884" s="1" t="s">
        <v>709</v>
      </c>
      <c r="D884" s="1" t="s">
        <v>2625</v>
      </c>
      <c r="E884" s="1" t="s">
        <v>2642</v>
      </c>
      <c r="F884" s="1" t="s">
        <v>2643</v>
      </c>
      <c r="G884" s="1" t="s">
        <v>2643</v>
      </c>
      <c r="H884" s="1" t="s">
        <v>569</v>
      </c>
      <c r="I884" s="1" t="s">
        <v>2628</v>
      </c>
      <c r="J884" s="1" t="s">
        <v>79</v>
      </c>
      <c r="K884" s="1" t="s">
        <v>2651</v>
      </c>
      <c r="L884" s="1" t="s">
        <v>2652</v>
      </c>
      <c r="M884" s="1" t="s">
        <v>2792</v>
      </c>
      <c r="N884" s="1" t="s">
        <v>2793</v>
      </c>
      <c r="O884">
        <v>20000</v>
      </c>
      <c r="P884" s="1" t="s">
        <v>1109</v>
      </c>
      <c r="Q884" s="1" t="s">
        <v>2806</v>
      </c>
      <c r="R884" s="2"/>
      <c r="S884" s="1" t="s">
        <v>2655</v>
      </c>
      <c r="T884" s="1">
        <v>20</v>
      </c>
    </row>
    <row r="885" spans="1:20" x14ac:dyDescent="0.25">
      <c r="A885" s="1" t="s">
        <v>2807</v>
      </c>
      <c r="B885" s="1" t="s">
        <v>609</v>
      </c>
      <c r="C885" s="1" t="s">
        <v>709</v>
      </c>
      <c r="D885" s="1" t="s">
        <v>2625</v>
      </c>
      <c r="E885" s="1" t="s">
        <v>2642</v>
      </c>
      <c r="F885" s="1" t="s">
        <v>2643</v>
      </c>
      <c r="G885" s="1" t="s">
        <v>2643</v>
      </c>
      <c r="H885" s="1" t="s">
        <v>569</v>
      </c>
      <c r="I885" s="1" t="s">
        <v>2628</v>
      </c>
      <c r="J885" s="1" t="s">
        <v>79</v>
      </c>
      <c r="K885" s="1" t="s">
        <v>2651</v>
      </c>
      <c r="L885" s="1" t="s">
        <v>2652</v>
      </c>
      <c r="M885" s="1" t="s">
        <v>2792</v>
      </c>
      <c r="N885" s="1" t="s">
        <v>2793</v>
      </c>
      <c r="O885">
        <v>25000</v>
      </c>
      <c r="P885" s="1" t="s">
        <v>1109</v>
      </c>
      <c r="Q885" s="1" t="s">
        <v>2808</v>
      </c>
      <c r="R885" s="2"/>
      <c r="S885" s="1" t="s">
        <v>2655</v>
      </c>
      <c r="T885" s="1">
        <v>20</v>
      </c>
    </row>
    <row r="886" spans="1:20" x14ac:dyDescent="0.25">
      <c r="A886" s="1" t="s">
        <v>2809</v>
      </c>
      <c r="B886" s="1" t="s">
        <v>609</v>
      </c>
      <c r="C886" s="1" t="s">
        <v>709</v>
      </c>
      <c r="D886" s="1" t="s">
        <v>2625</v>
      </c>
      <c r="E886" s="1" t="s">
        <v>2642</v>
      </c>
      <c r="F886" s="1" t="s">
        <v>2643</v>
      </c>
      <c r="G886" s="1" t="s">
        <v>2643</v>
      </c>
      <c r="H886" s="1" t="s">
        <v>569</v>
      </c>
      <c r="I886" s="1" t="s">
        <v>2628</v>
      </c>
      <c r="J886" s="1" t="s">
        <v>79</v>
      </c>
      <c r="K886" s="1" t="s">
        <v>2651</v>
      </c>
      <c r="L886" s="1" t="s">
        <v>2652</v>
      </c>
      <c r="M886" s="1" t="s">
        <v>2792</v>
      </c>
      <c r="N886" s="1" t="s">
        <v>2793</v>
      </c>
      <c r="O886">
        <v>30000</v>
      </c>
      <c r="P886" s="1" t="s">
        <v>1109</v>
      </c>
      <c r="Q886" s="1" t="s">
        <v>2810</v>
      </c>
      <c r="R886" s="2"/>
      <c r="S886" s="1" t="s">
        <v>2655</v>
      </c>
      <c r="T886" s="1">
        <v>20</v>
      </c>
    </row>
    <row r="887" spans="1:20" x14ac:dyDescent="0.25">
      <c r="A887" s="1" t="s">
        <v>2811</v>
      </c>
      <c r="B887" s="1" t="s">
        <v>609</v>
      </c>
      <c r="C887" s="1" t="s">
        <v>709</v>
      </c>
      <c r="D887" s="1" t="s">
        <v>2625</v>
      </c>
      <c r="E887" s="1" t="s">
        <v>2642</v>
      </c>
      <c r="F887" s="1" t="s">
        <v>2643</v>
      </c>
      <c r="G887" s="1" t="s">
        <v>2643</v>
      </c>
      <c r="H887" s="1" t="s">
        <v>569</v>
      </c>
      <c r="I887" s="1" t="s">
        <v>2628</v>
      </c>
      <c r="J887" s="1" t="s">
        <v>79</v>
      </c>
      <c r="K887" s="1" t="s">
        <v>2651</v>
      </c>
      <c r="L887" s="1" t="s">
        <v>2652</v>
      </c>
      <c r="M887" s="1" t="s">
        <v>2792</v>
      </c>
      <c r="N887" s="1" t="s">
        <v>2793</v>
      </c>
      <c r="O887">
        <v>40000</v>
      </c>
      <c r="P887" s="1" t="s">
        <v>1109</v>
      </c>
      <c r="Q887" s="1" t="s">
        <v>2812</v>
      </c>
      <c r="R887" s="2"/>
      <c r="S887" s="1" t="s">
        <v>2655</v>
      </c>
      <c r="T887" s="1">
        <v>20</v>
      </c>
    </row>
    <row r="888" spans="1:20" x14ac:dyDescent="0.25">
      <c r="A888" s="1" t="s">
        <v>2813</v>
      </c>
      <c r="B888" s="1" t="s">
        <v>609</v>
      </c>
      <c r="C888" s="1" t="s">
        <v>709</v>
      </c>
      <c r="D888" s="1" t="s">
        <v>2625</v>
      </c>
      <c r="E888" s="1" t="s">
        <v>2642</v>
      </c>
      <c r="F888" s="1" t="s">
        <v>2643</v>
      </c>
      <c r="G888" s="1" t="s">
        <v>2643</v>
      </c>
      <c r="H888" s="1" t="s">
        <v>569</v>
      </c>
      <c r="I888" s="1" t="s">
        <v>2628</v>
      </c>
      <c r="J888" s="1" t="s">
        <v>79</v>
      </c>
      <c r="K888" s="1" t="s">
        <v>2651</v>
      </c>
      <c r="L888" s="1" t="s">
        <v>2652</v>
      </c>
      <c r="M888" s="1" t="s">
        <v>2792</v>
      </c>
      <c r="N888" s="1" t="s">
        <v>2793</v>
      </c>
      <c r="O888">
        <v>5000</v>
      </c>
      <c r="P888" s="1" t="s">
        <v>1109</v>
      </c>
      <c r="Q888" s="1" t="s">
        <v>2814</v>
      </c>
      <c r="R888" s="2"/>
      <c r="S888" s="1" t="s">
        <v>2655</v>
      </c>
      <c r="T888" s="1">
        <v>20</v>
      </c>
    </row>
    <row r="889" spans="1:20" x14ac:dyDescent="0.25">
      <c r="A889" s="1" t="s">
        <v>2815</v>
      </c>
      <c r="B889" s="1" t="s">
        <v>609</v>
      </c>
      <c r="C889" s="1" t="s">
        <v>709</v>
      </c>
      <c r="D889" s="1" t="s">
        <v>2625</v>
      </c>
      <c r="E889" s="1" t="s">
        <v>2642</v>
      </c>
      <c r="F889" s="1" t="s">
        <v>2643</v>
      </c>
      <c r="G889" s="1" t="s">
        <v>2643</v>
      </c>
      <c r="H889" s="1" t="s">
        <v>569</v>
      </c>
      <c r="I889" s="1" t="s">
        <v>2628</v>
      </c>
      <c r="J889" s="1" t="s">
        <v>79</v>
      </c>
      <c r="K889" s="1" t="s">
        <v>2651</v>
      </c>
      <c r="L889" s="1" t="s">
        <v>2652</v>
      </c>
      <c r="M889" s="1" t="s">
        <v>2792</v>
      </c>
      <c r="N889" s="1" t="s">
        <v>2793</v>
      </c>
      <c r="O889">
        <v>50000</v>
      </c>
      <c r="P889" s="1" t="s">
        <v>1109</v>
      </c>
      <c r="Q889" s="1" t="s">
        <v>2816</v>
      </c>
      <c r="R889" s="2"/>
      <c r="S889" s="1" t="s">
        <v>2655</v>
      </c>
      <c r="T889" s="1">
        <v>20</v>
      </c>
    </row>
    <row r="890" spans="1:20" x14ac:dyDescent="0.25">
      <c r="A890" s="1" t="s">
        <v>2817</v>
      </c>
      <c r="B890" s="1" t="s">
        <v>609</v>
      </c>
      <c r="C890" s="1" t="s">
        <v>709</v>
      </c>
      <c r="D890" s="1" t="s">
        <v>2625</v>
      </c>
      <c r="E890" s="1" t="s">
        <v>2642</v>
      </c>
      <c r="F890" s="1" t="s">
        <v>2643</v>
      </c>
      <c r="G890" s="1" t="s">
        <v>2643</v>
      </c>
      <c r="H890" s="1" t="s">
        <v>569</v>
      </c>
      <c r="I890" s="1" t="s">
        <v>2628</v>
      </c>
      <c r="J890" s="1" t="s">
        <v>79</v>
      </c>
      <c r="K890" s="1" t="s">
        <v>2651</v>
      </c>
      <c r="L890" s="1" t="s">
        <v>2652</v>
      </c>
      <c r="M890" s="1" t="s">
        <v>2792</v>
      </c>
      <c r="N890" s="1" t="s">
        <v>2793</v>
      </c>
      <c r="O890">
        <v>60000</v>
      </c>
      <c r="P890" s="1" t="s">
        <v>1109</v>
      </c>
      <c r="Q890" s="1" t="s">
        <v>2818</v>
      </c>
      <c r="R890" s="2"/>
      <c r="S890" s="1" t="s">
        <v>2655</v>
      </c>
      <c r="T890" s="1">
        <v>20</v>
      </c>
    </row>
    <row r="891" spans="1:20" x14ac:dyDescent="0.25">
      <c r="A891" s="1" t="s">
        <v>2819</v>
      </c>
      <c r="B891" s="1" t="s">
        <v>609</v>
      </c>
      <c r="C891" s="1" t="s">
        <v>709</v>
      </c>
      <c r="D891" s="1" t="s">
        <v>2625</v>
      </c>
      <c r="E891" s="1" t="s">
        <v>2642</v>
      </c>
      <c r="F891" s="1" t="s">
        <v>2643</v>
      </c>
      <c r="G891" s="1" t="s">
        <v>2643</v>
      </c>
      <c r="H891" s="1" t="s">
        <v>569</v>
      </c>
      <c r="I891" s="1" t="s">
        <v>2628</v>
      </c>
      <c r="J891" s="1" t="s">
        <v>79</v>
      </c>
      <c r="K891" s="1" t="s">
        <v>2651</v>
      </c>
      <c r="L891" s="1" t="s">
        <v>2652</v>
      </c>
      <c r="M891" s="1" t="s">
        <v>2792</v>
      </c>
      <c r="N891" s="1" t="s">
        <v>2793</v>
      </c>
      <c r="O891">
        <v>70000</v>
      </c>
      <c r="P891" s="1" t="s">
        <v>1109</v>
      </c>
      <c r="Q891" s="1" t="s">
        <v>2820</v>
      </c>
      <c r="R891" s="2"/>
      <c r="S891" s="1" t="s">
        <v>2655</v>
      </c>
      <c r="T891" s="1">
        <v>20</v>
      </c>
    </row>
    <row r="892" spans="1:20" x14ac:dyDescent="0.25">
      <c r="A892" s="1" t="s">
        <v>2821</v>
      </c>
      <c r="B892" s="1" t="s">
        <v>609</v>
      </c>
      <c r="C892" s="1" t="s">
        <v>709</v>
      </c>
      <c r="D892" s="1" t="s">
        <v>2625</v>
      </c>
      <c r="E892" s="1" t="s">
        <v>2642</v>
      </c>
      <c r="F892" s="1" t="s">
        <v>2643</v>
      </c>
      <c r="G892" s="1" t="s">
        <v>2643</v>
      </c>
      <c r="H892" s="1" t="s">
        <v>569</v>
      </c>
      <c r="I892" s="1" t="s">
        <v>2628</v>
      </c>
      <c r="J892" s="1" t="s">
        <v>79</v>
      </c>
      <c r="K892" s="1" t="s">
        <v>2651</v>
      </c>
      <c r="L892" s="1" t="s">
        <v>2652</v>
      </c>
      <c r="M892" s="1" t="s">
        <v>2792</v>
      </c>
      <c r="N892" s="1" t="s">
        <v>2793</v>
      </c>
      <c r="O892">
        <v>7500</v>
      </c>
      <c r="P892" s="1" t="s">
        <v>1109</v>
      </c>
      <c r="Q892" s="1" t="s">
        <v>2822</v>
      </c>
      <c r="R892" s="2"/>
      <c r="S892" s="1" t="s">
        <v>2655</v>
      </c>
      <c r="T892" s="1">
        <v>20</v>
      </c>
    </row>
    <row r="893" spans="1:20" x14ac:dyDescent="0.25">
      <c r="A893" s="1" t="s">
        <v>2823</v>
      </c>
      <c r="B893" s="1" t="s">
        <v>609</v>
      </c>
      <c r="C893" s="1" t="s">
        <v>709</v>
      </c>
      <c r="D893" s="1" t="s">
        <v>2625</v>
      </c>
      <c r="E893" s="1" t="s">
        <v>2642</v>
      </c>
      <c r="F893" s="1" t="s">
        <v>2643</v>
      </c>
      <c r="G893" s="1" t="s">
        <v>2643</v>
      </c>
      <c r="H893" s="1" t="s">
        <v>569</v>
      </c>
      <c r="I893" s="1" t="s">
        <v>2628</v>
      </c>
      <c r="J893" s="1" t="s">
        <v>79</v>
      </c>
      <c r="K893" s="1" t="s">
        <v>2651</v>
      </c>
      <c r="L893" s="1" t="s">
        <v>2652</v>
      </c>
      <c r="M893" s="1" t="s">
        <v>2792</v>
      </c>
      <c r="N893" s="1" t="s">
        <v>2793</v>
      </c>
      <c r="O893">
        <v>80000</v>
      </c>
      <c r="P893" s="1" t="s">
        <v>1109</v>
      </c>
      <c r="Q893" s="1" t="s">
        <v>2824</v>
      </c>
      <c r="R893" s="2"/>
      <c r="S893" s="1" t="s">
        <v>2655</v>
      </c>
      <c r="T893" s="1">
        <v>20</v>
      </c>
    </row>
    <row r="894" spans="1:20" x14ac:dyDescent="0.25">
      <c r="A894" s="1" t="s">
        <v>2825</v>
      </c>
      <c r="B894" s="1" t="s">
        <v>609</v>
      </c>
      <c r="C894" s="1" t="s">
        <v>709</v>
      </c>
      <c r="D894" s="1" t="s">
        <v>2625</v>
      </c>
      <c r="E894" s="1" t="s">
        <v>2826</v>
      </c>
      <c r="F894" s="1" t="s">
        <v>2827</v>
      </c>
      <c r="G894" s="1" t="s">
        <v>2828</v>
      </c>
      <c r="H894" s="1" t="s">
        <v>569</v>
      </c>
      <c r="I894" s="1" t="s">
        <v>2628</v>
      </c>
      <c r="J894" s="1" t="s">
        <v>79</v>
      </c>
      <c r="K894" s="1" t="s">
        <v>2829</v>
      </c>
      <c r="L894" s="1" t="s">
        <v>2830</v>
      </c>
      <c r="M894" s="1" t="s">
        <v>2718</v>
      </c>
      <c r="N894" s="1" t="s">
        <v>2719</v>
      </c>
      <c r="O894">
        <v>1000</v>
      </c>
      <c r="P894" s="1" t="s">
        <v>1109</v>
      </c>
      <c r="Q894" s="1" t="s">
        <v>2831</v>
      </c>
      <c r="R894" s="2"/>
      <c r="S894" s="1" t="s">
        <v>2832</v>
      </c>
      <c r="T894" s="1">
        <v>20</v>
      </c>
    </row>
    <row r="895" spans="1:20" x14ac:dyDescent="0.25">
      <c r="A895" s="1" t="s">
        <v>2833</v>
      </c>
      <c r="B895" s="1" t="s">
        <v>609</v>
      </c>
      <c r="C895" s="1" t="s">
        <v>709</v>
      </c>
      <c r="D895" s="1" t="s">
        <v>2625</v>
      </c>
      <c r="E895" s="1" t="s">
        <v>2826</v>
      </c>
      <c r="F895" s="1" t="s">
        <v>2827</v>
      </c>
      <c r="G895" s="1" t="s">
        <v>2828</v>
      </c>
      <c r="H895" s="1" t="s">
        <v>569</v>
      </c>
      <c r="I895" s="1" t="s">
        <v>2628</v>
      </c>
      <c r="J895" s="1" t="s">
        <v>79</v>
      </c>
      <c r="K895" s="1" t="s">
        <v>2829</v>
      </c>
      <c r="L895" s="1" t="s">
        <v>2830</v>
      </c>
      <c r="M895" s="1" t="s">
        <v>2718</v>
      </c>
      <c r="N895" s="1" t="s">
        <v>2719</v>
      </c>
      <c r="O895">
        <v>10000</v>
      </c>
      <c r="P895" s="1" t="s">
        <v>1109</v>
      </c>
      <c r="Q895" s="1" t="s">
        <v>2834</v>
      </c>
      <c r="R895" s="2"/>
      <c r="S895" s="1" t="s">
        <v>2832</v>
      </c>
      <c r="T895" s="1">
        <v>20</v>
      </c>
    </row>
    <row r="896" spans="1:20" x14ac:dyDescent="0.25">
      <c r="A896" s="1" t="s">
        <v>2835</v>
      </c>
      <c r="B896" s="1" t="s">
        <v>609</v>
      </c>
      <c r="C896" s="1" t="s">
        <v>709</v>
      </c>
      <c r="D896" s="1" t="s">
        <v>2625</v>
      </c>
      <c r="E896" s="1" t="s">
        <v>2826</v>
      </c>
      <c r="F896" s="1" t="s">
        <v>2827</v>
      </c>
      <c r="G896" s="1" t="s">
        <v>2828</v>
      </c>
      <c r="H896" s="1" t="s">
        <v>569</v>
      </c>
      <c r="I896" s="1" t="s">
        <v>2628</v>
      </c>
      <c r="J896" s="1" t="s">
        <v>79</v>
      </c>
      <c r="K896" s="1" t="s">
        <v>2829</v>
      </c>
      <c r="L896" s="1" t="s">
        <v>2830</v>
      </c>
      <c r="M896" s="1" t="s">
        <v>2718</v>
      </c>
      <c r="N896" s="1" t="s">
        <v>2719</v>
      </c>
      <c r="O896">
        <v>1500</v>
      </c>
      <c r="P896" s="1" t="s">
        <v>1109</v>
      </c>
      <c r="Q896" s="1" t="s">
        <v>2836</v>
      </c>
      <c r="R896" s="2"/>
      <c r="S896" s="1" t="s">
        <v>2832</v>
      </c>
      <c r="T896" s="1">
        <v>20</v>
      </c>
    </row>
    <row r="897" spans="1:20" x14ac:dyDescent="0.25">
      <c r="A897" s="1" t="s">
        <v>2837</v>
      </c>
      <c r="B897" s="1" t="s">
        <v>609</v>
      </c>
      <c r="C897" s="1" t="s">
        <v>709</v>
      </c>
      <c r="D897" s="1" t="s">
        <v>2625</v>
      </c>
      <c r="E897" s="1" t="s">
        <v>2826</v>
      </c>
      <c r="F897" s="1" t="s">
        <v>2827</v>
      </c>
      <c r="G897" s="1" t="s">
        <v>2828</v>
      </c>
      <c r="H897" s="1" t="s">
        <v>569</v>
      </c>
      <c r="I897" s="1" t="s">
        <v>2628</v>
      </c>
      <c r="J897" s="1" t="s">
        <v>79</v>
      </c>
      <c r="K897" s="1" t="s">
        <v>2829</v>
      </c>
      <c r="L897" s="1" t="s">
        <v>2830</v>
      </c>
      <c r="M897" s="1" t="s">
        <v>2718</v>
      </c>
      <c r="N897" s="1" t="s">
        <v>2719</v>
      </c>
      <c r="O897">
        <v>15000</v>
      </c>
      <c r="P897" s="1" t="s">
        <v>1109</v>
      </c>
      <c r="Q897" s="1" t="s">
        <v>2838</v>
      </c>
      <c r="R897" s="2"/>
      <c r="S897" s="1" t="s">
        <v>2832</v>
      </c>
      <c r="T897" s="1">
        <v>20</v>
      </c>
    </row>
    <row r="898" spans="1:20" x14ac:dyDescent="0.25">
      <c r="A898" s="1" t="s">
        <v>2839</v>
      </c>
      <c r="B898" s="1" t="s">
        <v>609</v>
      </c>
      <c r="C898" s="1" t="s">
        <v>709</v>
      </c>
      <c r="D898" s="1" t="s">
        <v>2625</v>
      </c>
      <c r="E898" s="1" t="s">
        <v>2826</v>
      </c>
      <c r="F898" s="1" t="s">
        <v>2827</v>
      </c>
      <c r="G898" s="1" t="s">
        <v>2828</v>
      </c>
      <c r="H898" s="1" t="s">
        <v>569</v>
      </c>
      <c r="I898" s="1" t="s">
        <v>2628</v>
      </c>
      <c r="J898" s="1" t="s">
        <v>79</v>
      </c>
      <c r="K898" s="1" t="s">
        <v>2829</v>
      </c>
      <c r="L898" s="1" t="s">
        <v>2830</v>
      </c>
      <c r="M898" s="1" t="s">
        <v>2718</v>
      </c>
      <c r="N898" s="1" t="s">
        <v>2719</v>
      </c>
      <c r="O898">
        <v>2000</v>
      </c>
      <c r="P898" s="1" t="s">
        <v>1109</v>
      </c>
      <c r="Q898" s="1" t="s">
        <v>2840</v>
      </c>
      <c r="R898" s="2"/>
      <c r="S898" s="1" t="s">
        <v>2832</v>
      </c>
      <c r="T898" s="1">
        <v>20</v>
      </c>
    </row>
    <row r="899" spans="1:20" x14ac:dyDescent="0.25">
      <c r="A899" s="1" t="s">
        <v>2841</v>
      </c>
      <c r="B899" s="1" t="s">
        <v>609</v>
      </c>
      <c r="C899" s="1" t="s">
        <v>709</v>
      </c>
      <c r="D899" s="1" t="s">
        <v>2625</v>
      </c>
      <c r="E899" s="1" t="s">
        <v>2826</v>
      </c>
      <c r="F899" s="1" t="s">
        <v>2827</v>
      </c>
      <c r="G899" s="1" t="s">
        <v>2828</v>
      </c>
      <c r="H899" s="1" t="s">
        <v>569</v>
      </c>
      <c r="I899" s="1" t="s">
        <v>2628</v>
      </c>
      <c r="J899" s="1" t="s">
        <v>79</v>
      </c>
      <c r="K899" s="1" t="s">
        <v>2829</v>
      </c>
      <c r="L899" s="1" t="s">
        <v>2830</v>
      </c>
      <c r="M899" s="1" t="s">
        <v>2718</v>
      </c>
      <c r="N899" s="1" t="s">
        <v>2719</v>
      </c>
      <c r="O899">
        <v>20000</v>
      </c>
      <c r="P899" s="1" t="s">
        <v>1109</v>
      </c>
      <c r="Q899" s="1" t="s">
        <v>2842</v>
      </c>
      <c r="R899" s="2"/>
      <c r="S899" s="1" t="s">
        <v>2832</v>
      </c>
      <c r="T899" s="1">
        <v>20</v>
      </c>
    </row>
    <row r="900" spans="1:20" x14ac:dyDescent="0.25">
      <c r="A900" s="1" t="s">
        <v>2843</v>
      </c>
      <c r="B900" s="1" t="s">
        <v>609</v>
      </c>
      <c r="C900" s="1" t="s">
        <v>709</v>
      </c>
      <c r="D900" s="1" t="s">
        <v>2625</v>
      </c>
      <c r="E900" s="1" t="s">
        <v>2826</v>
      </c>
      <c r="F900" s="1" t="s">
        <v>2827</v>
      </c>
      <c r="G900" s="1" t="s">
        <v>2828</v>
      </c>
      <c r="H900" s="1" t="s">
        <v>569</v>
      </c>
      <c r="I900" s="1" t="s">
        <v>2628</v>
      </c>
      <c r="J900" s="1" t="s">
        <v>79</v>
      </c>
      <c r="K900" s="1" t="s">
        <v>2829</v>
      </c>
      <c r="L900" s="1" t="s">
        <v>2830</v>
      </c>
      <c r="M900" s="1" t="s">
        <v>2718</v>
      </c>
      <c r="N900" s="1" t="s">
        <v>2719</v>
      </c>
      <c r="O900">
        <v>250</v>
      </c>
      <c r="P900" s="1" t="s">
        <v>1109</v>
      </c>
      <c r="Q900" s="1" t="s">
        <v>2844</v>
      </c>
      <c r="R900" s="2"/>
      <c r="S900" s="1" t="s">
        <v>2832</v>
      </c>
      <c r="T900" s="1">
        <v>20</v>
      </c>
    </row>
    <row r="901" spans="1:20" x14ac:dyDescent="0.25">
      <c r="A901" s="1" t="s">
        <v>2845</v>
      </c>
      <c r="B901" s="1" t="s">
        <v>609</v>
      </c>
      <c r="C901" s="1" t="s">
        <v>709</v>
      </c>
      <c r="D901" s="1" t="s">
        <v>2625</v>
      </c>
      <c r="E901" s="1" t="s">
        <v>2826</v>
      </c>
      <c r="F901" s="1" t="s">
        <v>2827</v>
      </c>
      <c r="G901" s="1" t="s">
        <v>2828</v>
      </c>
      <c r="H901" s="1" t="s">
        <v>569</v>
      </c>
      <c r="I901" s="1" t="s">
        <v>2628</v>
      </c>
      <c r="J901" s="1" t="s">
        <v>79</v>
      </c>
      <c r="K901" s="1" t="s">
        <v>2829</v>
      </c>
      <c r="L901" s="1" t="s">
        <v>2830</v>
      </c>
      <c r="M901" s="1" t="s">
        <v>2718</v>
      </c>
      <c r="N901" s="1" t="s">
        <v>2719</v>
      </c>
      <c r="O901">
        <v>2500</v>
      </c>
      <c r="P901" s="1" t="s">
        <v>1109</v>
      </c>
      <c r="Q901" s="1" t="s">
        <v>2846</v>
      </c>
      <c r="R901" s="2"/>
      <c r="S901" s="1" t="s">
        <v>2832</v>
      </c>
      <c r="T901" s="1">
        <v>20</v>
      </c>
    </row>
    <row r="902" spans="1:20" x14ac:dyDescent="0.25">
      <c r="A902" s="1" t="s">
        <v>2847</v>
      </c>
      <c r="B902" s="1" t="s">
        <v>609</v>
      </c>
      <c r="C902" s="1" t="s">
        <v>709</v>
      </c>
      <c r="D902" s="1" t="s">
        <v>2625</v>
      </c>
      <c r="E902" s="1" t="s">
        <v>2826</v>
      </c>
      <c r="F902" s="1" t="s">
        <v>2827</v>
      </c>
      <c r="G902" s="1" t="s">
        <v>2828</v>
      </c>
      <c r="H902" s="1" t="s">
        <v>569</v>
      </c>
      <c r="I902" s="1" t="s">
        <v>2628</v>
      </c>
      <c r="J902" s="1" t="s">
        <v>79</v>
      </c>
      <c r="K902" s="1" t="s">
        <v>2829</v>
      </c>
      <c r="L902" s="1" t="s">
        <v>2830</v>
      </c>
      <c r="M902" s="1" t="s">
        <v>2718</v>
      </c>
      <c r="N902" s="1" t="s">
        <v>2719</v>
      </c>
      <c r="O902">
        <v>25000</v>
      </c>
      <c r="P902" s="1" t="s">
        <v>1109</v>
      </c>
      <c r="Q902" s="1" t="s">
        <v>2848</v>
      </c>
      <c r="R902" s="2"/>
      <c r="S902" s="1" t="s">
        <v>2832</v>
      </c>
      <c r="T902" s="1">
        <v>20</v>
      </c>
    </row>
    <row r="903" spans="1:20" x14ac:dyDescent="0.25">
      <c r="A903" s="1" t="s">
        <v>2849</v>
      </c>
      <c r="B903" s="1" t="s">
        <v>609</v>
      </c>
      <c r="C903" s="1" t="s">
        <v>709</v>
      </c>
      <c r="D903" s="1" t="s">
        <v>2625</v>
      </c>
      <c r="E903" s="1" t="s">
        <v>2826</v>
      </c>
      <c r="F903" s="1" t="s">
        <v>2827</v>
      </c>
      <c r="G903" s="1" t="s">
        <v>2828</v>
      </c>
      <c r="H903" s="1" t="s">
        <v>569</v>
      </c>
      <c r="I903" s="1" t="s">
        <v>2628</v>
      </c>
      <c r="J903" s="1" t="s">
        <v>79</v>
      </c>
      <c r="K903" s="1" t="s">
        <v>2829</v>
      </c>
      <c r="L903" s="1" t="s">
        <v>2830</v>
      </c>
      <c r="M903" s="1" t="s">
        <v>2718</v>
      </c>
      <c r="N903" s="1" t="s">
        <v>2719</v>
      </c>
      <c r="O903">
        <v>3000</v>
      </c>
      <c r="P903" s="1" t="s">
        <v>1109</v>
      </c>
      <c r="Q903" s="1" t="s">
        <v>2850</v>
      </c>
      <c r="R903" s="2"/>
      <c r="S903" s="1" t="s">
        <v>2832</v>
      </c>
      <c r="T903" s="1">
        <v>20</v>
      </c>
    </row>
    <row r="904" spans="1:20" x14ac:dyDescent="0.25">
      <c r="A904" s="1" t="s">
        <v>2851</v>
      </c>
      <c r="B904" s="1" t="s">
        <v>609</v>
      </c>
      <c r="C904" s="1" t="s">
        <v>709</v>
      </c>
      <c r="D904" s="1" t="s">
        <v>2625</v>
      </c>
      <c r="E904" s="1" t="s">
        <v>2826</v>
      </c>
      <c r="F904" s="1" t="s">
        <v>2827</v>
      </c>
      <c r="G904" s="1" t="s">
        <v>2828</v>
      </c>
      <c r="H904" s="1" t="s">
        <v>569</v>
      </c>
      <c r="I904" s="1" t="s">
        <v>2628</v>
      </c>
      <c r="J904" s="1" t="s">
        <v>79</v>
      </c>
      <c r="K904" s="1" t="s">
        <v>2829</v>
      </c>
      <c r="L904" s="1" t="s">
        <v>2830</v>
      </c>
      <c r="M904" s="1" t="s">
        <v>2718</v>
      </c>
      <c r="N904" s="1" t="s">
        <v>2719</v>
      </c>
      <c r="O904">
        <v>4000</v>
      </c>
      <c r="P904" s="1" t="s">
        <v>1109</v>
      </c>
      <c r="Q904" s="1" t="s">
        <v>2852</v>
      </c>
      <c r="R904" s="2"/>
      <c r="S904" s="1" t="s">
        <v>2832</v>
      </c>
      <c r="T904" s="1">
        <v>20</v>
      </c>
    </row>
    <row r="905" spans="1:20" x14ac:dyDescent="0.25">
      <c r="A905" s="1" t="s">
        <v>2853</v>
      </c>
      <c r="B905" s="1" t="s">
        <v>609</v>
      </c>
      <c r="C905" s="1" t="s">
        <v>709</v>
      </c>
      <c r="D905" s="1" t="s">
        <v>2625</v>
      </c>
      <c r="E905" s="1" t="s">
        <v>2826</v>
      </c>
      <c r="F905" s="1" t="s">
        <v>2827</v>
      </c>
      <c r="G905" s="1" t="s">
        <v>2828</v>
      </c>
      <c r="H905" s="1" t="s">
        <v>569</v>
      </c>
      <c r="I905" s="1" t="s">
        <v>2628</v>
      </c>
      <c r="J905" s="1" t="s">
        <v>79</v>
      </c>
      <c r="K905" s="1" t="s">
        <v>2829</v>
      </c>
      <c r="L905" s="1" t="s">
        <v>2830</v>
      </c>
      <c r="M905" s="1" t="s">
        <v>2718</v>
      </c>
      <c r="N905" s="1" t="s">
        <v>2719</v>
      </c>
      <c r="O905">
        <v>500</v>
      </c>
      <c r="P905" s="1" t="s">
        <v>1109</v>
      </c>
      <c r="Q905" s="1" t="s">
        <v>2854</v>
      </c>
      <c r="R905" s="2"/>
      <c r="S905" s="1" t="s">
        <v>2832</v>
      </c>
      <c r="T905" s="1">
        <v>20</v>
      </c>
    </row>
    <row r="906" spans="1:20" x14ac:dyDescent="0.25">
      <c r="A906" s="1" t="s">
        <v>2855</v>
      </c>
      <c r="B906" s="1" t="s">
        <v>609</v>
      </c>
      <c r="C906" s="1" t="s">
        <v>709</v>
      </c>
      <c r="D906" s="1" t="s">
        <v>2625</v>
      </c>
      <c r="E906" s="1" t="s">
        <v>2826</v>
      </c>
      <c r="F906" s="1" t="s">
        <v>2827</v>
      </c>
      <c r="G906" s="1" t="s">
        <v>2828</v>
      </c>
      <c r="H906" s="1" t="s">
        <v>569</v>
      </c>
      <c r="I906" s="1" t="s">
        <v>2628</v>
      </c>
      <c r="J906" s="1" t="s">
        <v>79</v>
      </c>
      <c r="K906" s="1" t="s">
        <v>2829</v>
      </c>
      <c r="L906" s="1" t="s">
        <v>2830</v>
      </c>
      <c r="M906" s="1" t="s">
        <v>2718</v>
      </c>
      <c r="N906" s="1" t="s">
        <v>2719</v>
      </c>
      <c r="O906">
        <v>5000</v>
      </c>
      <c r="P906" s="1" t="s">
        <v>1109</v>
      </c>
      <c r="Q906" s="1" t="s">
        <v>2856</v>
      </c>
      <c r="R906" s="2"/>
      <c r="S906" s="1" t="s">
        <v>2832</v>
      </c>
      <c r="T906" s="1">
        <v>20</v>
      </c>
    </row>
    <row r="907" spans="1:20" x14ac:dyDescent="0.25">
      <c r="A907" s="1" t="s">
        <v>2857</v>
      </c>
      <c r="B907" s="1" t="s">
        <v>609</v>
      </c>
      <c r="C907" s="1" t="s">
        <v>709</v>
      </c>
      <c r="D907" s="1" t="s">
        <v>2625</v>
      </c>
      <c r="E907" s="1" t="s">
        <v>2826</v>
      </c>
      <c r="F907" s="1" t="s">
        <v>2827</v>
      </c>
      <c r="G907" s="1" t="s">
        <v>2828</v>
      </c>
      <c r="H907" s="1" t="s">
        <v>569</v>
      </c>
      <c r="I907" s="1" t="s">
        <v>2628</v>
      </c>
      <c r="J907" s="1" t="s">
        <v>79</v>
      </c>
      <c r="K907" s="1" t="s">
        <v>2829</v>
      </c>
      <c r="L907" s="1" t="s">
        <v>2830</v>
      </c>
      <c r="M907" s="1" t="s">
        <v>2718</v>
      </c>
      <c r="N907" s="1" t="s">
        <v>2719</v>
      </c>
      <c r="O907">
        <v>6000</v>
      </c>
      <c r="P907" s="1" t="s">
        <v>1109</v>
      </c>
      <c r="Q907" s="1" t="s">
        <v>2858</v>
      </c>
      <c r="R907" s="2"/>
      <c r="S907" s="1" t="s">
        <v>2832</v>
      </c>
      <c r="T907" s="1">
        <v>20</v>
      </c>
    </row>
    <row r="908" spans="1:20" x14ac:dyDescent="0.25">
      <c r="A908" s="1" t="s">
        <v>2859</v>
      </c>
      <c r="B908" s="1" t="s">
        <v>609</v>
      </c>
      <c r="C908" s="1" t="s">
        <v>709</v>
      </c>
      <c r="D908" s="1" t="s">
        <v>2625</v>
      </c>
      <c r="E908" s="1" t="s">
        <v>2826</v>
      </c>
      <c r="F908" s="1" t="s">
        <v>2827</v>
      </c>
      <c r="G908" s="1" t="s">
        <v>2828</v>
      </c>
      <c r="H908" s="1" t="s">
        <v>569</v>
      </c>
      <c r="I908" s="1" t="s">
        <v>2628</v>
      </c>
      <c r="J908" s="1" t="s">
        <v>79</v>
      </c>
      <c r="K908" s="1" t="s">
        <v>2829</v>
      </c>
      <c r="L908" s="1" t="s">
        <v>2830</v>
      </c>
      <c r="M908" s="1" t="s">
        <v>2718</v>
      </c>
      <c r="N908" s="1" t="s">
        <v>2719</v>
      </c>
      <c r="O908">
        <v>750</v>
      </c>
      <c r="P908" s="1" t="s">
        <v>1109</v>
      </c>
      <c r="Q908" s="1" t="s">
        <v>2860</v>
      </c>
      <c r="R908" s="2"/>
      <c r="S908" s="1" t="s">
        <v>2832</v>
      </c>
      <c r="T908" s="1">
        <v>20</v>
      </c>
    </row>
    <row r="909" spans="1:20" x14ac:dyDescent="0.25">
      <c r="A909" s="1" t="s">
        <v>2861</v>
      </c>
      <c r="B909" s="1" t="s">
        <v>609</v>
      </c>
      <c r="C909" s="1" t="s">
        <v>709</v>
      </c>
      <c r="D909" s="1" t="s">
        <v>2625</v>
      </c>
      <c r="E909" s="1" t="s">
        <v>2826</v>
      </c>
      <c r="F909" s="1" t="s">
        <v>2827</v>
      </c>
      <c r="G909" s="1" t="s">
        <v>2828</v>
      </c>
      <c r="H909" s="1" t="s">
        <v>569</v>
      </c>
      <c r="I909" s="1" t="s">
        <v>2628</v>
      </c>
      <c r="J909" s="1" t="s">
        <v>79</v>
      </c>
      <c r="K909" s="1" t="s">
        <v>2829</v>
      </c>
      <c r="L909" s="1" t="s">
        <v>2830</v>
      </c>
      <c r="M909" s="1" t="s">
        <v>2718</v>
      </c>
      <c r="N909" s="1" t="s">
        <v>2719</v>
      </c>
      <c r="O909">
        <v>7500</v>
      </c>
      <c r="P909" s="1" t="s">
        <v>1109</v>
      </c>
      <c r="Q909" s="1" t="s">
        <v>2862</v>
      </c>
      <c r="R909" s="2"/>
      <c r="S909" s="1" t="s">
        <v>2832</v>
      </c>
      <c r="T909" s="1">
        <v>20</v>
      </c>
    </row>
    <row r="910" spans="1:20" x14ac:dyDescent="0.25">
      <c r="A910" s="1" t="s">
        <v>2863</v>
      </c>
      <c r="B910" s="1" t="s">
        <v>609</v>
      </c>
      <c r="C910" s="1" t="s">
        <v>709</v>
      </c>
      <c r="D910" s="1" t="s">
        <v>2625</v>
      </c>
      <c r="E910" s="1" t="s">
        <v>2826</v>
      </c>
      <c r="F910" s="1" t="s">
        <v>2827</v>
      </c>
      <c r="G910" s="1" t="s">
        <v>2828</v>
      </c>
      <c r="H910" s="1" t="s">
        <v>569</v>
      </c>
      <c r="I910" s="1" t="s">
        <v>2628</v>
      </c>
      <c r="J910" s="1" t="s">
        <v>79</v>
      </c>
      <c r="K910" s="1" t="s">
        <v>2829</v>
      </c>
      <c r="L910" s="1" t="s">
        <v>2830</v>
      </c>
      <c r="M910" s="1" t="s">
        <v>2758</v>
      </c>
      <c r="N910" s="1" t="s">
        <v>2759</v>
      </c>
      <c r="O910">
        <v>1000</v>
      </c>
      <c r="P910" s="1" t="s">
        <v>1109</v>
      </c>
      <c r="Q910" s="1" t="s">
        <v>2864</v>
      </c>
      <c r="R910" s="2"/>
      <c r="S910" s="1" t="s">
        <v>2832</v>
      </c>
      <c r="T910" s="1">
        <v>20</v>
      </c>
    </row>
    <row r="911" spans="1:20" x14ac:dyDescent="0.25">
      <c r="A911" s="1" t="s">
        <v>2865</v>
      </c>
      <c r="B911" s="1" t="s">
        <v>609</v>
      </c>
      <c r="C911" s="1" t="s">
        <v>709</v>
      </c>
      <c r="D911" s="1" t="s">
        <v>2625</v>
      </c>
      <c r="E911" s="1" t="s">
        <v>2826</v>
      </c>
      <c r="F911" s="1" t="s">
        <v>2827</v>
      </c>
      <c r="G911" s="1" t="s">
        <v>2828</v>
      </c>
      <c r="H911" s="1" t="s">
        <v>569</v>
      </c>
      <c r="I911" s="1" t="s">
        <v>2628</v>
      </c>
      <c r="J911" s="1" t="s">
        <v>79</v>
      </c>
      <c r="K911" s="1" t="s">
        <v>2829</v>
      </c>
      <c r="L911" s="1" t="s">
        <v>2830</v>
      </c>
      <c r="M911" s="1" t="s">
        <v>2758</v>
      </c>
      <c r="N911" s="1" t="s">
        <v>2759</v>
      </c>
      <c r="O911">
        <v>10000</v>
      </c>
      <c r="P911" s="1" t="s">
        <v>1109</v>
      </c>
      <c r="Q911" s="1" t="s">
        <v>2866</v>
      </c>
      <c r="R911" s="2"/>
      <c r="S911" s="1" t="s">
        <v>2832</v>
      </c>
      <c r="T911" s="1">
        <v>20</v>
      </c>
    </row>
    <row r="912" spans="1:20" x14ac:dyDescent="0.25">
      <c r="A912" s="1" t="s">
        <v>2867</v>
      </c>
      <c r="B912" s="1" t="s">
        <v>609</v>
      </c>
      <c r="C912" s="1" t="s">
        <v>709</v>
      </c>
      <c r="D912" s="1" t="s">
        <v>2625</v>
      </c>
      <c r="E912" s="1" t="s">
        <v>2826</v>
      </c>
      <c r="F912" s="1" t="s">
        <v>2827</v>
      </c>
      <c r="G912" s="1" t="s">
        <v>2828</v>
      </c>
      <c r="H912" s="1" t="s">
        <v>569</v>
      </c>
      <c r="I912" s="1" t="s">
        <v>2628</v>
      </c>
      <c r="J912" s="1" t="s">
        <v>79</v>
      </c>
      <c r="K912" s="1" t="s">
        <v>2829</v>
      </c>
      <c r="L912" s="1" t="s">
        <v>2830</v>
      </c>
      <c r="M912" s="1" t="s">
        <v>2758</v>
      </c>
      <c r="N912" s="1" t="s">
        <v>2759</v>
      </c>
      <c r="O912">
        <v>1500</v>
      </c>
      <c r="P912" s="1" t="s">
        <v>1109</v>
      </c>
      <c r="Q912" s="1" t="s">
        <v>2868</v>
      </c>
      <c r="R912" s="2"/>
      <c r="S912" s="1" t="s">
        <v>2832</v>
      </c>
      <c r="T912" s="1">
        <v>20</v>
      </c>
    </row>
    <row r="913" spans="1:20" x14ac:dyDescent="0.25">
      <c r="A913" s="1" t="s">
        <v>2869</v>
      </c>
      <c r="B913" s="1" t="s">
        <v>609</v>
      </c>
      <c r="C913" s="1" t="s">
        <v>709</v>
      </c>
      <c r="D913" s="1" t="s">
        <v>2625</v>
      </c>
      <c r="E913" s="1" t="s">
        <v>2826</v>
      </c>
      <c r="F913" s="1" t="s">
        <v>2827</v>
      </c>
      <c r="G913" s="1" t="s">
        <v>2828</v>
      </c>
      <c r="H913" s="1" t="s">
        <v>569</v>
      </c>
      <c r="I913" s="1" t="s">
        <v>2628</v>
      </c>
      <c r="J913" s="1" t="s">
        <v>79</v>
      </c>
      <c r="K913" s="1" t="s">
        <v>2829</v>
      </c>
      <c r="L913" s="1" t="s">
        <v>2830</v>
      </c>
      <c r="M913" s="1" t="s">
        <v>2758</v>
      </c>
      <c r="N913" s="1" t="s">
        <v>2759</v>
      </c>
      <c r="O913">
        <v>15000</v>
      </c>
      <c r="P913" s="1" t="s">
        <v>1109</v>
      </c>
      <c r="Q913" s="1" t="s">
        <v>2870</v>
      </c>
      <c r="R913" s="2"/>
      <c r="S913" s="1" t="s">
        <v>2832</v>
      </c>
      <c r="T913" s="1">
        <v>20</v>
      </c>
    </row>
    <row r="914" spans="1:20" x14ac:dyDescent="0.25">
      <c r="A914" s="1" t="s">
        <v>2871</v>
      </c>
      <c r="B914" s="1" t="s">
        <v>609</v>
      </c>
      <c r="C914" s="1" t="s">
        <v>709</v>
      </c>
      <c r="D914" s="1" t="s">
        <v>2625</v>
      </c>
      <c r="E914" s="1" t="s">
        <v>2826</v>
      </c>
      <c r="F914" s="1" t="s">
        <v>2827</v>
      </c>
      <c r="G914" s="1" t="s">
        <v>2828</v>
      </c>
      <c r="H914" s="1" t="s">
        <v>569</v>
      </c>
      <c r="I914" s="1" t="s">
        <v>2628</v>
      </c>
      <c r="J914" s="1" t="s">
        <v>79</v>
      </c>
      <c r="K914" s="1" t="s">
        <v>2829</v>
      </c>
      <c r="L914" s="1" t="s">
        <v>2830</v>
      </c>
      <c r="M914" s="1" t="s">
        <v>2758</v>
      </c>
      <c r="N914" s="1" t="s">
        <v>2759</v>
      </c>
      <c r="O914">
        <v>2000</v>
      </c>
      <c r="P914" s="1" t="s">
        <v>1109</v>
      </c>
      <c r="Q914" s="1" t="s">
        <v>2872</v>
      </c>
      <c r="R914" s="2"/>
      <c r="S914" s="1" t="s">
        <v>2832</v>
      </c>
      <c r="T914" s="1">
        <v>20</v>
      </c>
    </row>
    <row r="915" spans="1:20" x14ac:dyDescent="0.25">
      <c r="A915" s="1" t="s">
        <v>2873</v>
      </c>
      <c r="B915" s="1" t="s">
        <v>609</v>
      </c>
      <c r="C915" s="1" t="s">
        <v>709</v>
      </c>
      <c r="D915" s="1" t="s">
        <v>2625</v>
      </c>
      <c r="E915" s="1" t="s">
        <v>2826</v>
      </c>
      <c r="F915" s="1" t="s">
        <v>2827</v>
      </c>
      <c r="G915" s="1" t="s">
        <v>2828</v>
      </c>
      <c r="H915" s="1" t="s">
        <v>569</v>
      </c>
      <c r="I915" s="1" t="s">
        <v>2628</v>
      </c>
      <c r="J915" s="1" t="s">
        <v>79</v>
      </c>
      <c r="K915" s="1" t="s">
        <v>2829</v>
      </c>
      <c r="L915" s="1" t="s">
        <v>2830</v>
      </c>
      <c r="M915" s="1" t="s">
        <v>2758</v>
      </c>
      <c r="N915" s="1" t="s">
        <v>2759</v>
      </c>
      <c r="O915">
        <v>20000</v>
      </c>
      <c r="P915" s="1" t="s">
        <v>1109</v>
      </c>
      <c r="Q915" s="1" t="s">
        <v>2874</v>
      </c>
      <c r="R915" s="2"/>
      <c r="S915" s="1" t="s">
        <v>2832</v>
      </c>
      <c r="T915" s="1">
        <v>20</v>
      </c>
    </row>
    <row r="916" spans="1:20" x14ac:dyDescent="0.25">
      <c r="A916" s="1" t="s">
        <v>2875</v>
      </c>
      <c r="B916" s="1" t="s">
        <v>609</v>
      </c>
      <c r="C916" s="1" t="s">
        <v>709</v>
      </c>
      <c r="D916" s="1" t="s">
        <v>2625</v>
      </c>
      <c r="E916" s="1" t="s">
        <v>2826</v>
      </c>
      <c r="F916" s="1" t="s">
        <v>2827</v>
      </c>
      <c r="G916" s="1" t="s">
        <v>2828</v>
      </c>
      <c r="H916" s="1" t="s">
        <v>569</v>
      </c>
      <c r="I916" s="1" t="s">
        <v>2628</v>
      </c>
      <c r="J916" s="1" t="s">
        <v>79</v>
      </c>
      <c r="K916" s="1" t="s">
        <v>2829</v>
      </c>
      <c r="L916" s="1" t="s">
        <v>2830</v>
      </c>
      <c r="M916" s="1" t="s">
        <v>2758</v>
      </c>
      <c r="N916" s="1" t="s">
        <v>2759</v>
      </c>
      <c r="O916">
        <v>250</v>
      </c>
      <c r="P916" s="1" t="s">
        <v>1109</v>
      </c>
      <c r="Q916" s="1" t="s">
        <v>2876</v>
      </c>
      <c r="R916" s="2"/>
      <c r="S916" s="1" t="s">
        <v>2832</v>
      </c>
      <c r="T916" s="1">
        <v>20</v>
      </c>
    </row>
    <row r="917" spans="1:20" x14ac:dyDescent="0.25">
      <c r="A917" s="1" t="s">
        <v>2877</v>
      </c>
      <c r="B917" s="1" t="s">
        <v>609</v>
      </c>
      <c r="C917" s="1" t="s">
        <v>709</v>
      </c>
      <c r="D917" s="1" t="s">
        <v>2625</v>
      </c>
      <c r="E917" s="1" t="s">
        <v>2826</v>
      </c>
      <c r="F917" s="1" t="s">
        <v>2827</v>
      </c>
      <c r="G917" s="1" t="s">
        <v>2828</v>
      </c>
      <c r="H917" s="1" t="s">
        <v>569</v>
      </c>
      <c r="I917" s="1" t="s">
        <v>2628</v>
      </c>
      <c r="J917" s="1" t="s">
        <v>79</v>
      </c>
      <c r="K917" s="1" t="s">
        <v>2829</v>
      </c>
      <c r="L917" s="1" t="s">
        <v>2830</v>
      </c>
      <c r="M917" s="1" t="s">
        <v>2758</v>
      </c>
      <c r="N917" s="1" t="s">
        <v>2759</v>
      </c>
      <c r="O917">
        <v>2500</v>
      </c>
      <c r="P917" s="1" t="s">
        <v>1109</v>
      </c>
      <c r="Q917" s="1" t="s">
        <v>2878</v>
      </c>
      <c r="R917" s="2"/>
      <c r="S917" s="1" t="s">
        <v>2832</v>
      </c>
      <c r="T917" s="1">
        <v>20</v>
      </c>
    </row>
    <row r="918" spans="1:20" x14ac:dyDescent="0.25">
      <c r="A918" s="1" t="s">
        <v>2879</v>
      </c>
      <c r="B918" s="1" t="s">
        <v>609</v>
      </c>
      <c r="C918" s="1" t="s">
        <v>709</v>
      </c>
      <c r="D918" s="1" t="s">
        <v>2625</v>
      </c>
      <c r="E918" s="1" t="s">
        <v>2826</v>
      </c>
      <c r="F918" s="1" t="s">
        <v>2827</v>
      </c>
      <c r="G918" s="1" t="s">
        <v>2828</v>
      </c>
      <c r="H918" s="1" t="s">
        <v>569</v>
      </c>
      <c r="I918" s="1" t="s">
        <v>2628</v>
      </c>
      <c r="J918" s="1" t="s">
        <v>79</v>
      </c>
      <c r="K918" s="1" t="s">
        <v>2829</v>
      </c>
      <c r="L918" s="1" t="s">
        <v>2830</v>
      </c>
      <c r="M918" s="1" t="s">
        <v>2758</v>
      </c>
      <c r="N918" s="1" t="s">
        <v>2759</v>
      </c>
      <c r="O918">
        <v>25000</v>
      </c>
      <c r="P918" s="1" t="s">
        <v>1109</v>
      </c>
      <c r="Q918" s="1" t="s">
        <v>2880</v>
      </c>
      <c r="R918" s="2"/>
      <c r="S918" s="1" t="s">
        <v>2832</v>
      </c>
      <c r="T918" s="1">
        <v>20</v>
      </c>
    </row>
    <row r="919" spans="1:20" x14ac:dyDescent="0.25">
      <c r="A919" s="1" t="s">
        <v>2881</v>
      </c>
      <c r="B919" s="1" t="s">
        <v>609</v>
      </c>
      <c r="C919" s="1" t="s">
        <v>709</v>
      </c>
      <c r="D919" s="1" t="s">
        <v>2625</v>
      </c>
      <c r="E919" s="1" t="s">
        <v>2826</v>
      </c>
      <c r="F919" s="1" t="s">
        <v>2827</v>
      </c>
      <c r="G919" s="1" t="s">
        <v>2828</v>
      </c>
      <c r="H919" s="1" t="s">
        <v>569</v>
      </c>
      <c r="I919" s="1" t="s">
        <v>2628</v>
      </c>
      <c r="J919" s="1" t="s">
        <v>79</v>
      </c>
      <c r="K919" s="1" t="s">
        <v>2829</v>
      </c>
      <c r="L919" s="1" t="s">
        <v>2830</v>
      </c>
      <c r="M919" s="1" t="s">
        <v>2758</v>
      </c>
      <c r="N919" s="1" t="s">
        <v>2759</v>
      </c>
      <c r="O919">
        <v>3000</v>
      </c>
      <c r="P919" s="1" t="s">
        <v>1109</v>
      </c>
      <c r="Q919" s="1" t="s">
        <v>2882</v>
      </c>
      <c r="R919" s="2"/>
      <c r="S919" s="1" t="s">
        <v>2832</v>
      </c>
      <c r="T919" s="1">
        <v>20</v>
      </c>
    </row>
    <row r="920" spans="1:20" x14ac:dyDescent="0.25">
      <c r="A920" s="1" t="s">
        <v>2883</v>
      </c>
      <c r="B920" s="1" t="s">
        <v>609</v>
      </c>
      <c r="C920" s="1" t="s">
        <v>709</v>
      </c>
      <c r="D920" s="1" t="s">
        <v>2625</v>
      </c>
      <c r="E920" s="1" t="s">
        <v>2826</v>
      </c>
      <c r="F920" s="1" t="s">
        <v>2827</v>
      </c>
      <c r="G920" s="1" t="s">
        <v>2828</v>
      </c>
      <c r="H920" s="1" t="s">
        <v>569</v>
      </c>
      <c r="I920" s="1" t="s">
        <v>2628</v>
      </c>
      <c r="J920" s="1" t="s">
        <v>79</v>
      </c>
      <c r="K920" s="1" t="s">
        <v>2829</v>
      </c>
      <c r="L920" s="1" t="s">
        <v>2830</v>
      </c>
      <c r="M920" s="1" t="s">
        <v>2758</v>
      </c>
      <c r="N920" s="1" t="s">
        <v>2759</v>
      </c>
      <c r="O920">
        <v>4000</v>
      </c>
      <c r="P920" s="1" t="s">
        <v>1109</v>
      </c>
      <c r="Q920" s="1" t="s">
        <v>2884</v>
      </c>
      <c r="R920" s="2"/>
      <c r="S920" s="1" t="s">
        <v>2832</v>
      </c>
      <c r="T920" s="1">
        <v>20</v>
      </c>
    </row>
    <row r="921" spans="1:20" x14ac:dyDescent="0.25">
      <c r="A921" s="1" t="s">
        <v>2885</v>
      </c>
      <c r="B921" s="1" t="s">
        <v>609</v>
      </c>
      <c r="C921" s="1" t="s">
        <v>709</v>
      </c>
      <c r="D921" s="1" t="s">
        <v>2625</v>
      </c>
      <c r="E921" s="1" t="s">
        <v>2826</v>
      </c>
      <c r="F921" s="1" t="s">
        <v>2827</v>
      </c>
      <c r="G921" s="1" t="s">
        <v>2828</v>
      </c>
      <c r="H921" s="1" t="s">
        <v>569</v>
      </c>
      <c r="I921" s="1" t="s">
        <v>2628</v>
      </c>
      <c r="J921" s="1" t="s">
        <v>79</v>
      </c>
      <c r="K921" s="1" t="s">
        <v>2829</v>
      </c>
      <c r="L921" s="1" t="s">
        <v>2830</v>
      </c>
      <c r="M921" s="1" t="s">
        <v>2758</v>
      </c>
      <c r="N921" s="1" t="s">
        <v>2759</v>
      </c>
      <c r="O921">
        <v>500</v>
      </c>
      <c r="P921" s="1" t="s">
        <v>1109</v>
      </c>
      <c r="Q921" s="1" t="s">
        <v>2886</v>
      </c>
      <c r="R921" s="2"/>
      <c r="S921" s="1" t="s">
        <v>2832</v>
      </c>
      <c r="T921" s="1">
        <v>20</v>
      </c>
    </row>
    <row r="922" spans="1:20" x14ac:dyDescent="0.25">
      <c r="A922" s="1" t="s">
        <v>2887</v>
      </c>
      <c r="B922" s="1" t="s">
        <v>609</v>
      </c>
      <c r="C922" s="1" t="s">
        <v>709</v>
      </c>
      <c r="D922" s="1" t="s">
        <v>2625</v>
      </c>
      <c r="E922" s="1" t="s">
        <v>2826</v>
      </c>
      <c r="F922" s="1" t="s">
        <v>2827</v>
      </c>
      <c r="G922" s="1" t="s">
        <v>2828</v>
      </c>
      <c r="H922" s="1" t="s">
        <v>569</v>
      </c>
      <c r="I922" s="1" t="s">
        <v>2628</v>
      </c>
      <c r="J922" s="1" t="s">
        <v>79</v>
      </c>
      <c r="K922" s="1" t="s">
        <v>2829</v>
      </c>
      <c r="L922" s="1" t="s">
        <v>2830</v>
      </c>
      <c r="M922" s="1" t="s">
        <v>2758</v>
      </c>
      <c r="N922" s="1" t="s">
        <v>2759</v>
      </c>
      <c r="O922">
        <v>5000</v>
      </c>
      <c r="P922" s="1" t="s">
        <v>1109</v>
      </c>
      <c r="Q922" s="1" t="s">
        <v>2888</v>
      </c>
      <c r="R922" s="2"/>
      <c r="S922" s="1" t="s">
        <v>2832</v>
      </c>
      <c r="T922" s="1">
        <v>20</v>
      </c>
    </row>
    <row r="923" spans="1:20" x14ac:dyDescent="0.25">
      <c r="A923" s="1" t="s">
        <v>2889</v>
      </c>
      <c r="B923" s="1" t="s">
        <v>609</v>
      </c>
      <c r="C923" s="1" t="s">
        <v>709</v>
      </c>
      <c r="D923" s="1" t="s">
        <v>2625</v>
      </c>
      <c r="E923" s="1" t="s">
        <v>2826</v>
      </c>
      <c r="F923" s="1" t="s">
        <v>2827</v>
      </c>
      <c r="G923" s="1" t="s">
        <v>2828</v>
      </c>
      <c r="H923" s="1" t="s">
        <v>569</v>
      </c>
      <c r="I923" s="1" t="s">
        <v>2628</v>
      </c>
      <c r="J923" s="1" t="s">
        <v>79</v>
      </c>
      <c r="K923" s="1" t="s">
        <v>2829</v>
      </c>
      <c r="L923" s="1" t="s">
        <v>2830</v>
      </c>
      <c r="M923" s="1" t="s">
        <v>2758</v>
      </c>
      <c r="N923" s="1" t="s">
        <v>2759</v>
      </c>
      <c r="O923">
        <v>6000</v>
      </c>
      <c r="P923" s="1" t="s">
        <v>1109</v>
      </c>
      <c r="Q923" s="1" t="s">
        <v>2890</v>
      </c>
      <c r="R923" s="2"/>
      <c r="S923" s="1" t="s">
        <v>2832</v>
      </c>
      <c r="T923" s="1">
        <v>20</v>
      </c>
    </row>
    <row r="924" spans="1:20" x14ac:dyDescent="0.25">
      <c r="A924" s="1" t="s">
        <v>2891</v>
      </c>
      <c r="B924" s="1" t="s">
        <v>609</v>
      </c>
      <c r="C924" s="1" t="s">
        <v>709</v>
      </c>
      <c r="D924" s="1" t="s">
        <v>2625</v>
      </c>
      <c r="E924" s="1" t="s">
        <v>2826</v>
      </c>
      <c r="F924" s="1" t="s">
        <v>2827</v>
      </c>
      <c r="G924" s="1" t="s">
        <v>2828</v>
      </c>
      <c r="H924" s="1" t="s">
        <v>569</v>
      </c>
      <c r="I924" s="1" t="s">
        <v>2628</v>
      </c>
      <c r="J924" s="1" t="s">
        <v>79</v>
      </c>
      <c r="K924" s="1" t="s">
        <v>2829</v>
      </c>
      <c r="L924" s="1" t="s">
        <v>2830</v>
      </c>
      <c r="M924" s="1" t="s">
        <v>2758</v>
      </c>
      <c r="N924" s="1" t="s">
        <v>2759</v>
      </c>
      <c r="O924">
        <v>750</v>
      </c>
      <c r="P924" s="1" t="s">
        <v>1109</v>
      </c>
      <c r="Q924" s="1" t="s">
        <v>2892</v>
      </c>
      <c r="R924" s="2"/>
      <c r="S924" s="1" t="s">
        <v>2832</v>
      </c>
      <c r="T924" s="1">
        <v>20</v>
      </c>
    </row>
    <row r="925" spans="1:20" x14ac:dyDescent="0.25">
      <c r="A925" s="1" t="s">
        <v>2893</v>
      </c>
      <c r="B925" s="1" t="s">
        <v>609</v>
      </c>
      <c r="C925" s="1" t="s">
        <v>709</v>
      </c>
      <c r="D925" s="1" t="s">
        <v>2625</v>
      </c>
      <c r="E925" s="1" t="s">
        <v>2826</v>
      </c>
      <c r="F925" s="1" t="s">
        <v>2827</v>
      </c>
      <c r="G925" s="1" t="s">
        <v>2828</v>
      </c>
      <c r="H925" s="1" t="s">
        <v>569</v>
      </c>
      <c r="I925" s="1" t="s">
        <v>2628</v>
      </c>
      <c r="J925" s="1" t="s">
        <v>79</v>
      </c>
      <c r="K925" s="1" t="s">
        <v>2829</v>
      </c>
      <c r="L925" s="1" t="s">
        <v>2830</v>
      </c>
      <c r="M925" s="1" t="s">
        <v>2758</v>
      </c>
      <c r="N925" s="1" t="s">
        <v>2759</v>
      </c>
      <c r="O925">
        <v>7500</v>
      </c>
      <c r="P925" s="1" t="s">
        <v>1109</v>
      </c>
      <c r="Q925" s="1" t="s">
        <v>2894</v>
      </c>
      <c r="R925" s="2"/>
      <c r="S925" s="1" t="s">
        <v>2832</v>
      </c>
      <c r="T925" s="1">
        <v>20</v>
      </c>
    </row>
    <row r="926" spans="1:20" x14ac:dyDescent="0.25">
      <c r="A926" s="1" t="s">
        <v>2895</v>
      </c>
      <c r="B926" s="1" t="s">
        <v>609</v>
      </c>
      <c r="C926" s="1" t="s">
        <v>709</v>
      </c>
      <c r="D926" s="1" t="s">
        <v>2625</v>
      </c>
      <c r="E926" s="1" t="s">
        <v>2896</v>
      </c>
      <c r="F926" s="1" t="s">
        <v>2897</v>
      </c>
      <c r="G926" s="1" t="s">
        <v>2897</v>
      </c>
      <c r="H926" s="1" t="s">
        <v>569</v>
      </c>
      <c r="I926" s="1" t="s">
        <v>2628</v>
      </c>
      <c r="J926" s="1" t="s">
        <v>79</v>
      </c>
      <c r="K926" s="1" t="s">
        <v>2898</v>
      </c>
      <c r="L926" s="1" t="s">
        <v>2899</v>
      </c>
      <c r="M926" s="1" t="s">
        <v>2758</v>
      </c>
      <c r="N926" s="1" t="s">
        <v>2759</v>
      </c>
      <c r="O926">
        <v>1000</v>
      </c>
      <c r="P926" s="1" t="s">
        <v>1109</v>
      </c>
      <c r="Q926" s="1" t="s">
        <v>2900</v>
      </c>
      <c r="R926" s="2"/>
      <c r="S926" s="1" t="s">
        <v>2901</v>
      </c>
      <c r="T926" s="1">
        <v>20</v>
      </c>
    </row>
    <row r="927" spans="1:20" x14ac:dyDescent="0.25">
      <c r="A927" s="1" t="s">
        <v>2902</v>
      </c>
      <c r="B927" s="1" t="s">
        <v>609</v>
      </c>
      <c r="C927" s="1" t="s">
        <v>709</v>
      </c>
      <c r="D927" s="1" t="s">
        <v>2625</v>
      </c>
      <c r="E927" s="1" t="s">
        <v>2896</v>
      </c>
      <c r="F927" s="1" t="s">
        <v>2897</v>
      </c>
      <c r="G927" s="1" t="s">
        <v>2897</v>
      </c>
      <c r="H927" s="1" t="s">
        <v>569</v>
      </c>
      <c r="I927" s="1" t="s">
        <v>2628</v>
      </c>
      <c r="J927" s="1" t="s">
        <v>79</v>
      </c>
      <c r="K927" s="1" t="s">
        <v>2898</v>
      </c>
      <c r="L927" s="1" t="s">
        <v>2899</v>
      </c>
      <c r="M927" s="1" t="s">
        <v>2758</v>
      </c>
      <c r="N927" s="1" t="s">
        <v>2759</v>
      </c>
      <c r="O927">
        <v>10000</v>
      </c>
      <c r="P927" s="1" t="s">
        <v>1109</v>
      </c>
      <c r="Q927" s="1" t="s">
        <v>2903</v>
      </c>
      <c r="R927" s="2"/>
      <c r="S927" s="1" t="s">
        <v>2901</v>
      </c>
      <c r="T927" s="1">
        <v>20</v>
      </c>
    </row>
    <row r="928" spans="1:20" x14ac:dyDescent="0.25">
      <c r="A928" s="1" t="s">
        <v>2904</v>
      </c>
      <c r="B928" s="1" t="s">
        <v>609</v>
      </c>
      <c r="C928" s="1" t="s">
        <v>709</v>
      </c>
      <c r="D928" s="1" t="s">
        <v>2625</v>
      </c>
      <c r="E928" s="1" t="s">
        <v>2896</v>
      </c>
      <c r="F928" s="1" t="s">
        <v>2897</v>
      </c>
      <c r="G928" s="1" t="s">
        <v>2897</v>
      </c>
      <c r="H928" s="1" t="s">
        <v>569</v>
      </c>
      <c r="I928" s="1" t="s">
        <v>2628</v>
      </c>
      <c r="J928" s="1" t="s">
        <v>79</v>
      </c>
      <c r="K928" s="1" t="s">
        <v>2898</v>
      </c>
      <c r="L928" s="1" t="s">
        <v>2899</v>
      </c>
      <c r="M928" s="1" t="s">
        <v>2758</v>
      </c>
      <c r="N928" s="1" t="s">
        <v>2759</v>
      </c>
      <c r="O928">
        <v>1500</v>
      </c>
      <c r="P928" s="1" t="s">
        <v>1109</v>
      </c>
      <c r="Q928" s="1" t="s">
        <v>2905</v>
      </c>
      <c r="R928" s="2"/>
      <c r="S928" s="1" t="s">
        <v>2901</v>
      </c>
      <c r="T928" s="1">
        <v>20</v>
      </c>
    </row>
    <row r="929" spans="1:20" x14ac:dyDescent="0.25">
      <c r="A929" s="1" t="s">
        <v>2906</v>
      </c>
      <c r="B929" s="1" t="s">
        <v>609</v>
      </c>
      <c r="C929" s="1" t="s">
        <v>709</v>
      </c>
      <c r="D929" s="1" t="s">
        <v>2625</v>
      </c>
      <c r="E929" s="1" t="s">
        <v>2896</v>
      </c>
      <c r="F929" s="1" t="s">
        <v>2897</v>
      </c>
      <c r="G929" s="1" t="s">
        <v>2897</v>
      </c>
      <c r="H929" s="1" t="s">
        <v>569</v>
      </c>
      <c r="I929" s="1" t="s">
        <v>2628</v>
      </c>
      <c r="J929" s="1" t="s">
        <v>79</v>
      </c>
      <c r="K929" s="1" t="s">
        <v>2898</v>
      </c>
      <c r="L929" s="1" t="s">
        <v>2899</v>
      </c>
      <c r="M929" s="1" t="s">
        <v>2758</v>
      </c>
      <c r="N929" s="1" t="s">
        <v>2759</v>
      </c>
      <c r="O929">
        <v>15000</v>
      </c>
      <c r="P929" s="1" t="s">
        <v>1109</v>
      </c>
      <c r="Q929" s="1" t="s">
        <v>2907</v>
      </c>
      <c r="R929" s="2"/>
      <c r="S929" s="1" t="s">
        <v>2901</v>
      </c>
      <c r="T929" s="1">
        <v>20</v>
      </c>
    </row>
    <row r="930" spans="1:20" x14ac:dyDescent="0.25">
      <c r="A930" s="1" t="s">
        <v>2908</v>
      </c>
      <c r="B930" s="1" t="s">
        <v>609</v>
      </c>
      <c r="C930" s="1" t="s">
        <v>709</v>
      </c>
      <c r="D930" s="1" t="s">
        <v>2625</v>
      </c>
      <c r="E930" s="1" t="s">
        <v>2896</v>
      </c>
      <c r="F930" s="1" t="s">
        <v>2897</v>
      </c>
      <c r="G930" s="1" t="s">
        <v>2897</v>
      </c>
      <c r="H930" s="1" t="s">
        <v>569</v>
      </c>
      <c r="I930" s="1" t="s">
        <v>2628</v>
      </c>
      <c r="J930" s="1" t="s">
        <v>79</v>
      </c>
      <c r="K930" s="1" t="s">
        <v>2898</v>
      </c>
      <c r="L930" s="1" t="s">
        <v>2899</v>
      </c>
      <c r="M930" s="1" t="s">
        <v>2758</v>
      </c>
      <c r="N930" s="1" t="s">
        <v>2759</v>
      </c>
      <c r="O930">
        <v>2000</v>
      </c>
      <c r="P930" s="1" t="s">
        <v>1109</v>
      </c>
      <c r="Q930" s="1" t="s">
        <v>2909</v>
      </c>
      <c r="R930" s="2"/>
      <c r="S930" s="1" t="s">
        <v>2901</v>
      </c>
      <c r="T930" s="1">
        <v>20</v>
      </c>
    </row>
    <row r="931" spans="1:20" x14ac:dyDescent="0.25">
      <c r="A931" s="1" t="s">
        <v>2910</v>
      </c>
      <c r="B931" s="1" t="s">
        <v>609</v>
      </c>
      <c r="C931" s="1" t="s">
        <v>709</v>
      </c>
      <c r="D931" s="1" t="s">
        <v>2625</v>
      </c>
      <c r="E931" s="1" t="s">
        <v>2896</v>
      </c>
      <c r="F931" s="1" t="s">
        <v>2897</v>
      </c>
      <c r="G931" s="1" t="s">
        <v>2897</v>
      </c>
      <c r="H931" s="1" t="s">
        <v>569</v>
      </c>
      <c r="I931" s="1" t="s">
        <v>2628</v>
      </c>
      <c r="J931" s="1" t="s">
        <v>79</v>
      </c>
      <c r="K931" s="1" t="s">
        <v>2898</v>
      </c>
      <c r="L931" s="1" t="s">
        <v>2899</v>
      </c>
      <c r="M931" s="1" t="s">
        <v>2758</v>
      </c>
      <c r="N931" s="1" t="s">
        <v>2759</v>
      </c>
      <c r="O931">
        <v>20000</v>
      </c>
      <c r="P931" s="1" t="s">
        <v>1109</v>
      </c>
      <c r="Q931" s="1" t="s">
        <v>2911</v>
      </c>
      <c r="R931" s="2"/>
      <c r="S931" s="1" t="s">
        <v>2901</v>
      </c>
      <c r="T931" s="1">
        <v>20</v>
      </c>
    </row>
    <row r="932" spans="1:20" x14ac:dyDescent="0.25">
      <c r="A932" s="1" t="s">
        <v>2912</v>
      </c>
      <c r="B932" s="1" t="s">
        <v>609</v>
      </c>
      <c r="C932" s="1" t="s">
        <v>709</v>
      </c>
      <c r="D932" s="1" t="s">
        <v>2625</v>
      </c>
      <c r="E932" s="1" t="s">
        <v>2896</v>
      </c>
      <c r="F932" s="1" t="s">
        <v>2897</v>
      </c>
      <c r="G932" s="1" t="s">
        <v>2897</v>
      </c>
      <c r="H932" s="1" t="s">
        <v>569</v>
      </c>
      <c r="I932" s="1" t="s">
        <v>2628</v>
      </c>
      <c r="J932" s="1" t="s">
        <v>79</v>
      </c>
      <c r="K932" s="1" t="s">
        <v>2898</v>
      </c>
      <c r="L932" s="1" t="s">
        <v>2899</v>
      </c>
      <c r="M932" s="1" t="s">
        <v>2758</v>
      </c>
      <c r="N932" s="1" t="s">
        <v>2759</v>
      </c>
      <c r="O932">
        <v>2500</v>
      </c>
      <c r="P932" s="1" t="s">
        <v>1109</v>
      </c>
      <c r="Q932" s="1" t="s">
        <v>2913</v>
      </c>
      <c r="R932" s="2"/>
      <c r="S932" s="1" t="s">
        <v>2901</v>
      </c>
      <c r="T932" s="1">
        <v>20</v>
      </c>
    </row>
    <row r="933" spans="1:20" x14ac:dyDescent="0.25">
      <c r="A933" s="1" t="s">
        <v>2914</v>
      </c>
      <c r="B933" s="1" t="s">
        <v>609</v>
      </c>
      <c r="C933" s="1" t="s">
        <v>709</v>
      </c>
      <c r="D933" s="1" t="s">
        <v>2625</v>
      </c>
      <c r="E933" s="1" t="s">
        <v>2896</v>
      </c>
      <c r="F933" s="1" t="s">
        <v>2897</v>
      </c>
      <c r="G933" s="1" t="s">
        <v>2897</v>
      </c>
      <c r="H933" s="1" t="s">
        <v>569</v>
      </c>
      <c r="I933" s="1" t="s">
        <v>2628</v>
      </c>
      <c r="J933" s="1" t="s">
        <v>79</v>
      </c>
      <c r="K933" s="1" t="s">
        <v>2898</v>
      </c>
      <c r="L933" s="1" t="s">
        <v>2899</v>
      </c>
      <c r="M933" s="1" t="s">
        <v>2758</v>
      </c>
      <c r="N933" s="1" t="s">
        <v>2759</v>
      </c>
      <c r="O933">
        <v>25000</v>
      </c>
      <c r="P933" s="1" t="s">
        <v>1109</v>
      </c>
      <c r="Q933" s="1" t="s">
        <v>2915</v>
      </c>
      <c r="R933" s="2"/>
      <c r="S933" s="1" t="s">
        <v>2901</v>
      </c>
      <c r="T933" s="1">
        <v>20</v>
      </c>
    </row>
    <row r="934" spans="1:20" x14ac:dyDescent="0.25">
      <c r="A934" s="1" t="s">
        <v>2916</v>
      </c>
      <c r="B934" s="1" t="s">
        <v>609</v>
      </c>
      <c r="C934" s="1" t="s">
        <v>709</v>
      </c>
      <c r="D934" s="1" t="s">
        <v>2625</v>
      </c>
      <c r="E934" s="1" t="s">
        <v>2896</v>
      </c>
      <c r="F934" s="1" t="s">
        <v>2897</v>
      </c>
      <c r="G934" s="1" t="s">
        <v>2897</v>
      </c>
      <c r="H934" s="1" t="s">
        <v>569</v>
      </c>
      <c r="I934" s="1" t="s">
        <v>2628</v>
      </c>
      <c r="J934" s="1" t="s">
        <v>79</v>
      </c>
      <c r="K934" s="1" t="s">
        <v>2898</v>
      </c>
      <c r="L934" s="1" t="s">
        <v>2899</v>
      </c>
      <c r="M934" s="1" t="s">
        <v>2758</v>
      </c>
      <c r="N934" s="1" t="s">
        <v>2759</v>
      </c>
      <c r="O934">
        <v>3000</v>
      </c>
      <c r="P934" s="1" t="s">
        <v>1109</v>
      </c>
      <c r="Q934" s="1" t="s">
        <v>2917</v>
      </c>
      <c r="R934" s="2"/>
      <c r="S934" s="1" t="s">
        <v>2901</v>
      </c>
      <c r="T934" s="1">
        <v>20</v>
      </c>
    </row>
    <row r="935" spans="1:20" x14ac:dyDescent="0.25">
      <c r="A935" s="1" t="s">
        <v>2918</v>
      </c>
      <c r="B935" s="1" t="s">
        <v>609</v>
      </c>
      <c r="C935" s="1" t="s">
        <v>709</v>
      </c>
      <c r="D935" s="1" t="s">
        <v>2625</v>
      </c>
      <c r="E935" s="1" t="s">
        <v>2896</v>
      </c>
      <c r="F935" s="1" t="s">
        <v>2897</v>
      </c>
      <c r="G935" s="1" t="s">
        <v>2897</v>
      </c>
      <c r="H935" s="1" t="s">
        <v>569</v>
      </c>
      <c r="I935" s="1" t="s">
        <v>2628</v>
      </c>
      <c r="J935" s="1" t="s">
        <v>79</v>
      </c>
      <c r="K935" s="1" t="s">
        <v>2898</v>
      </c>
      <c r="L935" s="1" t="s">
        <v>2899</v>
      </c>
      <c r="M935" s="1" t="s">
        <v>2758</v>
      </c>
      <c r="N935" s="1" t="s">
        <v>2759</v>
      </c>
      <c r="O935">
        <v>4000</v>
      </c>
      <c r="P935" s="1" t="s">
        <v>1109</v>
      </c>
      <c r="Q935" s="1" t="s">
        <v>2919</v>
      </c>
      <c r="R935" s="2"/>
      <c r="S935" s="1" t="s">
        <v>2901</v>
      </c>
      <c r="T935" s="1">
        <v>20</v>
      </c>
    </row>
    <row r="936" spans="1:20" x14ac:dyDescent="0.25">
      <c r="A936" s="1" t="s">
        <v>2920</v>
      </c>
      <c r="B936" s="1" t="s">
        <v>609</v>
      </c>
      <c r="C936" s="1" t="s">
        <v>709</v>
      </c>
      <c r="D936" s="1" t="s">
        <v>2625</v>
      </c>
      <c r="E936" s="1" t="s">
        <v>2896</v>
      </c>
      <c r="F936" s="1" t="s">
        <v>2897</v>
      </c>
      <c r="G936" s="1" t="s">
        <v>2897</v>
      </c>
      <c r="H936" s="1" t="s">
        <v>569</v>
      </c>
      <c r="I936" s="1" t="s">
        <v>2628</v>
      </c>
      <c r="J936" s="1" t="s">
        <v>79</v>
      </c>
      <c r="K936" s="1" t="s">
        <v>2898</v>
      </c>
      <c r="L936" s="1" t="s">
        <v>2899</v>
      </c>
      <c r="M936" s="1" t="s">
        <v>2758</v>
      </c>
      <c r="N936" s="1" t="s">
        <v>2759</v>
      </c>
      <c r="O936">
        <v>500</v>
      </c>
      <c r="P936" s="1" t="s">
        <v>1109</v>
      </c>
      <c r="Q936" s="1" t="s">
        <v>2921</v>
      </c>
      <c r="R936" s="2"/>
      <c r="S936" s="1" t="s">
        <v>2901</v>
      </c>
      <c r="T936" s="1">
        <v>20</v>
      </c>
    </row>
    <row r="937" spans="1:20" x14ac:dyDescent="0.25">
      <c r="A937" s="1" t="s">
        <v>2922</v>
      </c>
      <c r="B937" s="1" t="s">
        <v>609</v>
      </c>
      <c r="C937" s="1" t="s">
        <v>709</v>
      </c>
      <c r="D937" s="1" t="s">
        <v>2625</v>
      </c>
      <c r="E937" s="1" t="s">
        <v>2896</v>
      </c>
      <c r="F937" s="1" t="s">
        <v>2897</v>
      </c>
      <c r="G937" s="1" t="s">
        <v>2897</v>
      </c>
      <c r="H937" s="1" t="s">
        <v>569</v>
      </c>
      <c r="I937" s="1" t="s">
        <v>2628</v>
      </c>
      <c r="J937" s="1" t="s">
        <v>79</v>
      </c>
      <c r="K937" s="1" t="s">
        <v>2898</v>
      </c>
      <c r="L937" s="1" t="s">
        <v>2899</v>
      </c>
      <c r="M937" s="1" t="s">
        <v>2758</v>
      </c>
      <c r="N937" s="1" t="s">
        <v>2759</v>
      </c>
      <c r="O937">
        <v>5000</v>
      </c>
      <c r="P937" s="1" t="s">
        <v>1109</v>
      </c>
      <c r="Q937" s="1" t="s">
        <v>2923</v>
      </c>
      <c r="R937" s="2"/>
      <c r="S937" s="1" t="s">
        <v>2901</v>
      </c>
      <c r="T937" s="1">
        <v>20</v>
      </c>
    </row>
    <row r="938" spans="1:20" x14ac:dyDescent="0.25">
      <c r="A938" s="1" t="s">
        <v>2924</v>
      </c>
      <c r="B938" s="1" t="s">
        <v>609</v>
      </c>
      <c r="C938" s="1" t="s">
        <v>709</v>
      </c>
      <c r="D938" s="1" t="s">
        <v>2625</v>
      </c>
      <c r="E938" s="1" t="s">
        <v>2896</v>
      </c>
      <c r="F938" s="1" t="s">
        <v>2897</v>
      </c>
      <c r="G938" s="1" t="s">
        <v>2897</v>
      </c>
      <c r="H938" s="1" t="s">
        <v>569</v>
      </c>
      <c r="I938" s="1" t="s">
        <v>2628</v>
      </c>
      <c r="J938" s="1" t="s">
        <v>79</v>
      </c>
      <c r="K938" s="1" t="s">
        <v>2898</v>
      </c>
      <c r="L938" s="1" t="s">
        <v>2899</v>
      </c>
      <c r="M938" s="1" t="s">
        <v>2758</v>
      </c>
      <c r="N938" s="1" t="s">
        <v>2759</v>
      </c>
      <c r="O938">
        <v>6000</v>
      </c>
      <c r="P938" s="1" t="s">
        <v>1109</v>
      </c>
      <c r="Q938" s="1" t="s">
        <v>2925</v>
      </c>
      <c r="R938" s="2"/>
      <c r="S938" s="1" t="s">
        <v>2901</v>
      </c>
      <c r="T938" s="1">
        <v>20</v>
      </c>
    </row>
    <row r="939" spans="1:20" x14ac:dyDescent="0.25">
      <c r="A939" s="1" t="s">
        <v>2926</v>
      </c>
      <c r="B939" s="1" t="s">
        <v>609</v>
      </c>
      <c r="C939" s="1" t="s">
        <v>709</v>
      </c>
      <c r="D939" s="1" t="s">
        <v>2625</v>
      </c>
      <c r="E939" s="1" t="s">
        <v>2896</v>
      </c>
      <c r="F939" s="1" t="s">
        <v>2897</v>
      </c>
      <c r="G939" s="1" t="s">
        <v>2897</v>
      </c>
      <c r="H939" s="1" t="s">
        <v>569</v>
      </c>
      <c r="I939" s="1" t="s">
        <v>2628</v>
      </c>
      <c r="J939" s="1" t="s">
        <v>79</v>
      </c>
      <c r="K939" s="1" t="s">
        <v>2898</v>
      </c>
      <c r="L939" s="1" t="s">
        <v>2899</v>
      </c>
      <c r="M939" s="1" t="s">
        <v>2758</v>
      </c>
      <c r="N939" s="1" t="s">
        <v>2759</v>
      </c>
      <c r="O939">
        <v>750</v>
      </c>
      <c r="P939" s="1" t="s">
        <v>1109</v>
      </c>
      <c r="Q939" s="1" t="s">
        <v>2927</v>
      </c>
      <c r="R939" s="2"/>
      <c r="S939" s="1" t="s">
        <v>2901</v>
      </c>
      <c r="T939" s="1">
        <v>20</v>
      </c>
    </row>
    <row r="940" spans="1:20" x14ac:dyDescent="0.25">
      <c r="A940" s="1" t="s">
        <v>2928</v>
      </c>
      <c r="B940" s="1" t="s">
        <v>609</v>
      </c>
      <c r="C940" s="1" t="s">
        <v>709</v>
      </c>
      <c r="D940" s="1" t="s">
        <v>2625</v>
      </c>
      <c r="E940" s="1" t="s">
        <v>2896</v>
      </c>
      <c r="F940" s="1" t="s">
        <v>2897</v>
      </c>
      <c r="G940" s="1" t="s">
        <v>2897</v>
      </c>
      <c r="H940" s="1" t="s">
        <v>569</v>
      </c>
      <c r="I940" s="1" t="s">
        <v>2628</v>
      </c>
      <c r="J940" s="1" t="s">
        <v>79</v>
      </c>
      <c r="K940" s="1" t="s">
        <v>2898</v>
      </c>
      <c r="L940" s="1" t="s">
        <v>2899</v>
      </c>
      <c r="M940" s="1" t="s">
        <v>2758</v>
      </c>
      <c r="N940" s="1" t="s">
        <v>2759</v>
      </c>
      <c r="O940">
        <v>7500</v>
      </c>
      <c r="P940" s="1" t="s">
        <v>1109</v>
      </c>
      <c r="Q940" s="1" t="s">
        <v>2929</v>
      </c>
      <c r="R940" s="2"/>
      <c r="S940" s="1" t="s">
        <v>2901</v>
      </c>
      <c r="T940" s="1">
        <v>20</v>
      </c>
    </row>
    <row r="941" spans="1:20" x14ac:dyDescent="0.25">
      <c r="A941" s="1" t="s">
        <v>2930</v>
      </c>
      <c r="B941" s="1" t="s">
        <v>609</v>
      </c>
      <c r="C941" s="1" t="s">
        <v>709</v>
      </c>
      <c r="D941" s="1" t="s">
        <v>2625</v>
      </c>
      <c r="E941" s="1" t="s">
        <v>2931</v>
      </c>
      <c r="F941" s="1" t="s">
        <v>2828</v>
      </c>
      <c r="G941" s="1" t="s">
        <v>2828</v>
      </c>
      <c r="H941" s="1" t="s">
        <v>569</v>
      </c>
      <c r="I941" s="1" t="s">
        <v>2628</v>
      </c>
      <c r="J941" s="1" t="s">
        <v>79</v>
      </c>
      <c r="K941" s="1" t="s">
        <v>2932</v>
      </c>
      <c r="L941" s="1" t="s">
        <v>2933</v>
      </c>
      <c r="M941" s="1" t="s">
        <v>2167</v>
      </c>
      <c r="N941" s="1" t="s">
        <v>2168</v>
      </c>
      <c r="O941">
        <v>1000</v>
      </c>
      <c r="P941" s="1" t="s">
        <v>1109</v>
      </c>
      <c r="Q941" s="1" t="s">
        <v>2934</v>
      </c>
      <c r="R941" s="2"/>
      <c r="S941" s="1" t="s">
        <v>2832</v>
      </c>
      <c r="T941" s="1">
        <v>15</v>
      </c>
    </row>
    <row r="942" spans="1:20" x14ac:dyDescent="0.25">
      <c r="A942" s="1" t="s">
        <v>2935</v>
      </c>
      <c r="B942" s="1" t="s">
        <v>609</v>
      </c>
      <c r="C942" s="1" t="s">
        <v>709</v>
      </c>
      <c r="D942" s="1" t="s">
        <v>2625</v>
      </c>
      <c r="E942" s="1" t="s">
        <v>2931</v>
      </c>
      <c r="F942" s="1" t="s">
        <v>2828</v>
      </c>
      <c r="G942" s="1" t="s">
        <v>2828</v>
      </c>
      <c r="H942" s="1" t="s">
        <v>569</v>
      </c>
      <c r="I942" s="1" t="s">
        <v>2628</v>
      </c>
      <c r="J942" s="1" t="s">
        <v>79</v>
      </c>
      <c r="K942" s="1" t="s">
        <v>2932</v>
      </c>
      <c r="L942" s="1" t="s">
        <v>2933</v>
      </c>
      <c r="M942" s="1" t="s">
        <v>2167</v>
      </c>
      <c r="N942" s="1" t="s">
        <v>2168</v>
      </c>
      <c r="O942">
        <v>10000</v>
      </c>
      <c r="P942" s="1" t="s">
        <v>1109</v>
      </c>
      <c r="Q942" s="1" t="s">
        <v>2936</v>
      </c>
      <c r="R942" s="2"/>
      <c r="S942" s="1" t="s">
        <v>2832</v>
      </c>
      <c r="T942" s="1">
        <v>15</v>
      </c>
    </row>
    <row r="943" spans="1:20" x14ac:dyDescent="0.25">
      <c r="A943" s="1" t="s">
        <v>2937</v>
      </c>
      <c r="B943" s="1" t="s">
        <v>609</v>
      </c>
      <c r="C943" s="1" t="s">
        <v>709</v>
      </c>
      <c r="D943" s="1" t="s">
        <v>2625</v>
      </c>
      <c r="E943" s="1" t="s">
        <v>2931</v>
      </c>
      <c r="F943" s="1" t="s">
        <v>2828</v>
      </c>
      <c r="G943" s="1" t="s">
        <v>2828</v>
      </c>
      <c r="H943" s="1" t="s">
        <v>569</v>
      </c>
      <c r="I943" s="1" t="s">
        <v>2628</v>
      </c>
      <c r="J943" s="1" t="s">
        <v>79</v>
      </c>
      <c r="K943" s="1" t="s">
        <v>2932</v>
      </c>
      <c r="L943" s="1" t="s">
        <v>2933</v>
      </c>
      <c r="M943" s="1" t="s">
        <v>2167</v>
      </c>
      <c r="N943" s="1" t="s">
        <v>2168</v>
      </c>
      <c r="O943">
        <v>1500</v>
      </c>
      <c r="P943" s="1" t="s">
        <v>1109</v>
      </c>
      <c r="Q943" s="1" t="s">
        <v>2938</v>
      </c>
      <c r="R943" s="2"/>
      <c r="S943" s="1" t="s">
        <v>2832</v>
      </c>
      <c r="T943" s="1">
        <v>15</v>
      </c>
    </row>
    <row r="944" spans="1:20" x14ac:dyDescent="0.25">
      <c r="A944" s="1" t="s">
        <v>2939</v>
      </c>
      <c r="B944" s="1" t="s">
        <v>609</v>
      </c>
      <c r="C944" s="1" t="s">
        <v>709</v>
      </c>
      <c r="D944" s="1" t="s">
        <v>2625</v>
      </c>
      <c r="E944" s="1" t="s">
        <v>2931</v>
      </c>
      <c r="F944" s="1" t="s">
        <v>2828</v>
      </c>
      <c r="G944" s="1" t="s">
        <v>2828</v>
      </c>
      <c r="H944" s="1" t="s">
        <v>569</v>
      </c>
      <c r="I944" s="1" t="s">
        <v>2628</v>
      </c>
      <c r="J944" s="1" t="s">
        <v>79</v>
      </c>
      <c r="K944" s="1" t="s">
        <v>2932</v>
      </c>
      <c r="L944" s="1" t="s">
        <v>2933</v>
      </c>
      <c r="M944" s="1" t="s">
        <v>2167</v>
      </c>
      <c r="N944" s="1" t="s">
        <v>2168</v>
      </c>
      <c r="O944">
        <v>15000</v>
      </c>
      <c r="P944" s="1" t="s">
        <v>1109</v>
      </c>
      <c r="Q944" s="1" t="s">
        <v>2940</v>
      </c>
      <c r="R944" s="2"/>
      <c r="S944" s="1" t="s">
        <v>2832</v>
      </c>
      <c r="T944" s="1">
        <v>15</v>
      </c>
    </row>
    <row r="945" spans="1:20" x14ac:dyDescent="0.25">
      <c r="A945" s="1" t="s">
        <v>2941</v>
      </c>
      <c r="B945" s="1" t="s">
        <v>609</v>
      </c>
      <c r="C945" s="1" t="s">
        <v>709</v>
      </c>
      <c r="D945" s="1" t="s">
        <v>2625</v>
      </c>
      <c r="E945" s="1" t="s">
        <v>2931</v>
      </c>
      <c r="F945" s="1" t="s">
        <v>2828</v>
      </c>
      <c r="G945" s="1" t="s">
        <v>2828</v>
      </c>
      <c r="H945" s="1" t="s">
        <v>569</v>
      </c>
      <c r="I945" s="1" t="s">
        <v>2628</v>
      </c>
      <c r="J945" s="1" t="s">
        <v>79</v>
      </c>
      <c r="K945" s="1" t="s">
        <v>2932</v>
      </c>
      <c r="L945" s="1" t="s">
        <v>2933</v>
      </c>
      <c r="M945" s="1" t="s">
        <v>2167</v>
      </c>
      <c r="N945" s="1" t="s">
        <v>2168</v>
      </c>
      <c r="O945">
        <v>2000</v>
      </c>
      <c r="P945" s="1" t="s">
        <v>1109</v>
      </c>
      <c r="Q945" s="1" t="s">
        <v>2942</v>
      </c>
      <c r="R945" s="2"/>
      <c r="S945" s="1" t="s">
        <v>2832</v>
      </c>
      <c r="T945" s="1">
        <v>15</v>
      </c>
    </row>
    <row r="946" spans="1:20" x14ac:dyDescent="0.25">
      <c r="A946" s="1" t="s">
        <v>2943</v>
      </c>
      <c r="B946" s="1" t="s">
        <v>609</v>
      </c>
      <c r="C946" s="1" t="s">
        <v>709</v>
      </c>
      <c r="D946" s="1" t="s">
        <v>2625</v>
      </c>
      <c r="E946" s="1" t="s">
        <v>2931</v>
      </c>
      <c r="F946" s="1" t="s">
        <v>2828</v>
      </c>
      <c r="G946" s="1" t="s">
        <v>2828</v>
      </c>
      <c r="H946" s="1" t="s">
        <v>569</v>
      </c>
      <c r="I946" s="1" t="s">
        <v>2628</v>
      </c>
      <c r="J946" s="1" t="s">
        <v>79</v>
      </c>
      <c r="K946" s="1" t="s">
        <v>2932</v>
      </c>
      <c r="L946" s="1" t="s">
        <v>2933</v>
      </c>
      <c r="M946" s="1" t="s">
        <v>2167</v>
      </c>
      <c r="N946" s="1" t="s">
        <v>2168</v>
      </c>
      <c r="O946">
        <v>20000</v>
      </c>
      <c r="P946" s="1" t="s">
        <v>1109</v>
      </c>
      <c r="Q946" s="1" t="s">
        <v>2944</v>
      </c>
      <c r="R946" s="2"/>
      <c r="S946" s="1" t="s">
        <v>2832</v>
      </c>
      <c r="T946" s="1">
        <v>15</v>
      </c>
    </row>
    <row r="947" spans="1:20" x14ac:dyDescent="0.25">
      <c r="A947" s="1" t="s">
        <v>2945</v>
      </c>
      <c r="B947" s="1" t="s">
        <v>609</v>
      </c>
      <c r="C947" s="1" t="s">
        <v>709</v>
      </c>
      <c r="D947" s="1" t="s">
        <v>2625</v>
      </c>
      <c r="E947" s="1" t="s">
        <v>2931</v>
      </c>
      <c r="F947" s="1" t="s">
        <v>2828</v>
      </c>
      <c r="G947" s="1" t="s">
        <v>2828</v>
      </c>
      <c r="H947" s="1" t="s">
        <v>569</v>
      </c>
      <c r="I947" s="1" t="s">
        <v>2628</v>
      </c>
      <c r="J947" s="1" t="s">
        <v>79</v>
      </c>
      <c r="K947" s="1" t="s">
        <v>2932</v>
      </c>
      <c r="L947" s="1" t="s">
        <v>2933</v>
      </c>
      <c r="M947" s="1" t="s">
        <v>2167</v>
      </c>
      <c r="N947" s="1" t="s">
        <v>2168</v>
      </c>
      <c r="O947">
        <v>2500</v>
      </c>
      <c r="P947" s="1" t="s">
        <v>1109</v>
      </c>
      <c r="Q947" s="1" t="s">
        <v>2946</v>
      </c>
      <c r="R947" s="2"/>
      <c r="S947" s="1" t="s">
        <v>2832</v>
      </c>
      <c r="T947" s="1">
        <v>15</v>
      </c>
    </row>
    <row r="948" spans="1:20" x14ac:dyDescent="0.25">
      <c r="A948" s="1" t="s">
        <v>2947</v>
      </c>
      <c r="B948" s="1" t="s">
        <v>609</v>
      </c>
      <c r="C948" s="1" t="s">
        <v>709</v>
      </c>
      <c r="D948" s="1" t="s">
        <v>2625</v>
      </c>
      <c r="E948" s="1" t="s">
        <v>2931</v>
      </c>
      <c r="F948" s="1" t="s">
        <v>2828</v>
      </c>
      <c r="G948" s="1" t="s">
        <v>2828</v>
      </c>
      <c r="H948" s="1" t="s">
        <v>569</v>
      </c>
      <c r="I948" s="1" t="s">
        <v>2628</v>
      </c>
      <c r="J948" s="1" t="s">
        <v>79</v>
      </c>
      <c r="K948" s="1" t="s">
        <v>2932</v>
      </c>
      <c r="L948" s="1" t="s">
        <v>2933</v>
      </c>
      <c r="M948" s="1" t="s">
        <v>2167</v>
      </c>
      <c r="N948" s="1" t="s">
        <v>2168</v>
      </c>
      <c r="O948">
        <v>25000</v>
      </c>
      <c r="P948" s="1" t="s">
        <v>1109</v>
      </c>
      <c r="Q948" s="1" t="s">
        <v>2948</v>
      </c>
      <c r="R948" s="2"/>
      <c r="S948" s="1" t="s">
        <v>2832</v>
      </c>
      <c r="T948" s="1">
        <v>15</v>
      </c>
    </row>
    <row r="949" spans="1:20" x14ac:dyDescent="0.25">
      <c r="A949" s="1" t="s">
        <v>2949</v>
      </c>
      <c r="B949" s="1" t="s">
        <v>609</v>
      </c>
      <c r="C949" s="1" t="s">
        <v>709</v>
      </c>
      <c r="D949" s="1" t="s">
        <v>2625</v>
      </c>
      <c r="E949" s="1" t="s">
        <v>2931</v>
      </c>
      <c r="F949" s="1" t="s">
        <v>2828</v>
      </c>
      <c r="G949" s="1" t="s">
        <v>2828</v>
      </c>
      <c r="H949" s="1" t="s">
        <v>569</v>
      </c>
      <c r="I949" s="1" t="s">
        <v>2628</v>
      </c>
      <c r="J949" s="1" t="s">
        <v>79</v>
      </c>
      <c r="K949" s="1" t="s">
        <v>2932</v>
      </c>
      <c r="L949" s="1" t="s">
        <v>2933</v>
      </c>
      <c r="M949" s="1" t="s">
        <v>2167</v>
      </c>
      <c r="N949" s="1" t="s">
        <v>2168</v>
      </c>
      <c r="O949">
        <v>3000</v>
      </c>
      <c r="P949" s="1" t="s">
        <v>1109</v>
      </c>
      <c r="Q949" s="1" t="s">
        <v>2950</v>
      </c>
      <c r="R949" s="2"/>
      <c r="S949" s="1" t="s">
        <v>2832</v>
      </c>
      <c r="T949" s="1">
        <v>15</v>
      </c>
    </row>
    <row r="950" spans="1:20" x14ac:dyDescent="0.25">
      <c r="A950" s="1" t="s">
        <v>2951</v>
      </c>
      <c r="B950" s="1" t="s">
        <v>609</v>
      </c>
      <c r="C950" s="1" t="s">
        <v>709</v>
      </c>
      <c r="D950" s="1" t="s">
        <v>2625</v>
      </c>
      <c r="E950" s="1" t="s">
        <v>2931</v>
      </c>
      <c r="F950" s="1" t="s">
        <v>2828</v>
      </c>
      <c r="G950" s="1" t="s">
        <v>2828</v>
      </c>
      <c r="H950" s="1" t="s">
        <v>569</v>
      </c>
      <c r="I950" s="1" t="s">
        <v>2628</v>
      </c>
      <c r="J950" s="1" t="s">
        <v>79</v>
      </c>
      <c r="K950" s="1" t="s">
        <v>2932</v>
      </c>
      <c r="L950" s="1" t="s">
        <v>2933</v>
      </c>
      <c r="M950" s="1" t="s">
        <v>2167</v>
      </c>
      <c r="N950" s="1" t="s">
        <v>2168</v>
      </c>
      <c r="O950">
        <v>30000</v>
      </c>
      <c r="P950" s="1" t="s">
        <v>1109</v>
      </c>
      <c r="Q950" s="1" t="s">
        <v>2952</v>
      </c>
      <c r="R950" s="2"/>
      <c r="S950" s="1" t="s">
        <v>2832</v>
      </c>
      <c r="T950" s="1">
        <v>15</v>
      </c>
    </row>
    <row r="951" spans="1:20" x14ac:dyDescent="0.25">
      <c r="A951" s="1" t="s">
        <v>2953</v>
      </c>
      <c r="B951" s="1" t="s">
        <v>609</v>
      </c>
      <c r="C951" s="1" t="s">
        <v>709</v>
      </c>
      <c r="D951" s="1" t="s">
        <v>2625</v>
      </c>
      <c r="E951" s="1" t="s">
        <v>2931</v>
      </c>
      <c r="F951" s="1" t="s">
        <v>2828</v>
      </c>
      <c r="G951" s="1" t="s">
        <v>2828</v>
      </c>
      <c r="H951" s="1" t="s">
        <v>569</v>
      </c>
      <c r="I951" s="1" t="s">
        <v>2628</v>
      </c>
      <c r="J951" s="1" t="s">
        <v>79</v>
      </c>
      <c r="K951" s="1" t="s">
        <v>2932</v>
      </c>
      <c r="L951" s="1" t="s">
        <v>2933</v>
      </c>
      <c r="M951" s="1" t="s">
        <v>2167</v>
      </c>
      <c r="N951" s="1" t="s">
        <v>2168</v>
      </c>
      <c r="O951">
        <v>4000</v>
      </c>
      <c r="P951" s="1" t="s">
        <v>1109</v>
      </c>
      <c r="Q951" s="1" t="s">
        <v>2954</v>
      </c>
      <c r="R951" s="2"/>
      <c r="S951" s="1" t="s">
        <v>2832</v>
      </c>
      <c r="T951" s="1">
        <v>15</v>
      </c>
    </row>
    <row r="952" spans="1:20" x14ac:dyDescent="0.25">
      <c r="A952" s="1" t="s">
        <v>2955</v>
      </c>
      <c r="B952" s="1" t="s">
        <v>609</v>
      </c>
      <c r="C952" s="1" t="s">
        <v>709</v>
      </c>
      <c r="D952" s="1" t="s">
        <v>2625</v>
      </c>
      <c r="E952" s="1" t="s">
        <v>2931</v>
      </c>
      <c r="F952" s="1" t="s">
        <v>2828</v>
      </c>
      <c r="G952" s="1" t="s">
        <v>2828</v>
      </c>
      <c r="H952" s="1" t="s">
        <v>569</v>
      </c>
      <c r="I952" s="1" t="s">
        <v>2628</v>
      </c>
      <c r="J952" s="1" t="s">
        <v>79</v>
      </c>
      <c r="K952" s="1" t="s">
        <v>2932</v>
      </c>
      <c r="L952" s="1" t="s">
        <v>2933</v>
      </c>
      <c r="M952" s="1" t="s">
        <v>2167</v>
      </c>
      <c r="N952" s="1" t="s">
        <v>2168</v>
      </c>
      <c r="O952">
        <v>500</v>
      </c>
      <c r="P952" s="1" t="s">
        <v>1109</v>
      </c>
      <c r="Q952" s="1" t="s">
        <v>2956</v>
      </c>
      <c r="R952" s="2"/>
      <c r="S952" s="1" t="s">
        <v>2832</v>
      </c>
      <c r="T952" s="1">
        <v>15</v>
      </c>
    </row>
    <row r="953" spans="1:20" x14ac:dyDescent="0.25">
      <c r="A953" s="1" t="s">
        <v>2957</v>
      </c>
      <c r="B953" s="1" t="s">
        <v>609</v>
      </c>
      <c r="C953" s="1" t="s">
        <v>709</v>
      </c>
      <c r="D953" s="1" t="s">
        <v>2625</v>
      </c>
      <c r="E953" s="1" t="s">
        <v>2931</v>
      </c>
      <c r="F953" s="1" t="s">
        <v>2828</v>
      </c>
      <c r="G953" s="1" t="s">
        <v>2828</v>
      </c>
      <c r="H953" s="1" t="s">
        <v>569</v>
      </c>
      <c r="I953" s="1" t="s">
        <v>2628</v>
      </c>
      <c r="J953" s="1" t="s">
        <v>79</v>
      </c>
      <c r="K953" s="1" t="s">
        <v>2932</v>
      </c>
      <c r="L953" s="1" t="s">
        <v>2933</v>
      </c>
      <c r="M953" s="1" t="s">
        <v>2167</v>
      </c>
      <c r="N953" s="1" t="s">
        <v>2168</v>
      </c>
      <c r="O953">
        <v>5000</v>
      </c>
      <c r="P953" s="1" t="s">
        <v>1109</v>
      </c>
      <c r="Q953" s="1" t="s">
        <v>2958</v>
      </c>
      <c r="R953" s="2"/>
      <c r="S953" s="1" t="s">
        <v>2832</v>
      </c>
      <c r="T953" s="1">
        <v>15</v>
      </c>
    </row>
    <row r="954" spans="1:20" x14ac:dyDescent="0.25">
      <c r="A954" s="1" t="s">
        <v>2959</v>
      </c>
      <c r="B954" s="1" t="s">
        <v>609</v>
      </c>
      <c r="C954" s="1" t="s">
        <v>709</v>
      </c>
      <c r="D954" s="1" t="s">
        <v>2625</v>
      </c>
      <c r="E954" s="1" t="s">
        <v>2931</v>
      </c>
      <c r="F954" s="1" t="s">
        <v>2828</v>
      </c>
      <c r="G954" s="1" t="s">
        <v>2828</v>
      </c>
      <c r="H954" s="1" t="s">
        <v>569</v>
      </c>
      <c r="I954" s="1" t="s">
        <v>2628</v>
      </c>
      <c r="J954" s="1" t="s">
        <v>79</v>
      </c>
      <c r="K954" s="1" t="s">
        <v>2932</v>
      </c>
      <c r="L954" s="1" t="s">
        <v>2933</v>
      </c>
      <c r="M954" s="1" t="s">
        <v>2167</v>
      </c>
      <c r="N954" s="1" t="s">
        <v>2168</v>
      </c>
      <c r="O954">
        <v>6000</v>
      </c>
      <c r="P954" s="1" t="s">
        <v>1109</v>
      </c>
      <c r="Q954" s="1" t="s">
        <v>2960</v>
      </c>
      <c r="R954" s="2"/>
      <c r="S954" s="1" t="s">
        <v>2832</v>
      </c>
      <c r="T954" s="1">
        <v>15</v>
      </c>
    </row>
    <row r="955" spans="1:20" x14ac:dyDescent="0.25">
      <c r="A955" s="1" t="s">
        <v>2961</v>
      </c>
      <c r="B955" s="1" t="s">
        <v>609</v>
      </c>
      <c r="C955" s="1" t="s">
        <v>709</v>
      </c>
      <c r="D955" s="1" t="s">
        <v>2625</v>
      </c>
      <c r="E955" s="1" t="s">
        <v>2931</v>
      </c>
      <c r="F955" s="1" t="s">
        <v>2828</v>
      </c>
      <c r="G955" s="1" t="s">
        <v>2828</v>
      </c>
      <c r="H955" s="1" t="s">
        <v>569</v>
      </c>
      <c r="I955" s="1" t="s">
        <v>2628</v>
      </c>
      <c r="J955" s="1" t="s">
        <v>79</v>
      </c>
      <c r="K955" s="1" t="s">
        <v>2932</v>
      </c>
      <c r="L955" s="1" t="s">
        <v>2933</v>
      </c>
      <c r="M955" s="1" t="s">
        <v>2167</v>
      </c>
      <c r="N955" s="1" t="s">
        <v>2168</v>
      </c>
      <c r="O955">
        <v>750</v>
      </c>
      <c r="P955" s="1" t="s">
        <v>1109</v>
      </c>
      <c r="Q955" s="1" t="s">
        <v>2962</v>
      </c>
      <c r="R955" s="2"/>
      <c r="S955" s="1" t="s">
        <v>2832</v>
      </c>
      <c r="T955" s="1">
        <v>15</v>
      </c>
    </row>
    <row r="956" spans="1:20" x14ac:dyDescent="0.25">
      <c r="A956" s="1" t="s">
        <v>2963</v>
      </c>
      <c r="B956" s="1" t="s">
        <v>609</v>
      </c>
      <c r="C956" s="1" t="s">
        <v>709</v>
      </c>
      <c r="D956" s="1" t="s">
        <v>2625</v>
      </c>
      <c r="E956" s="1" t="s">
        <v>2931</v>
      </c>
      <c r="F956" s="1" t="s">
        <v>2828</v>
      </c>
      <c r="G956" s="1" t="s">
        <v>2828</v>
      </c>
      <c r="H956" s="1" t="s">
        <v>569</v>
      </c>
      <c r="I956" s="1" t="s">
        <v>2628</v>
      </c>
      <c r="J956" s="1" t="s">
        <v>79</v>
      </c>
      <c r="K956" s="1" t="s">
        <v>2932</v>
      </c>
      <c r="L956" s="1" t="s">
        <v>2933</v>
      </c>
      <c r="M956" s="1" t="s">
        <v>2167</v>
      </c>
      <c r="N956" s="1" t="s">
        <v>2168</v>
      </c>
      <c r="O956">
        <v>7500</v>
      </c>
      <c r="P956" s="1" t="s">
        <v>1109</v>
      </c>
      <c r="Q956" s="1" t="s">
        <v>2964</v>
      </c>
      <c r="R956" s="2"/>
      <c r="S956" s="1" t="s">
        <v>2832</v>
      </c>
      <c r="T956" s="1">
        <v>15</v>
      </c>
    </row>
    <row r="957" spans="1:20" x14ac:dyDescent="0.25">
      <c r="A957" s="1" t="s">
        <v>2965</v>
      </c>
      <c r="B957" s="1" t="s">
        <v>609</v>
      </c>
      <c r="C957" s="1" t="s">
        <v>709</v>
      </c>
      <c r="D957" s="1" t="s">
        <v>2625</v>
      </c>
      <c r="E957" s="1" t="s">
        <v>2931</v>
      </c>
      <c r="F957" s="1" t="s">
        <v>2828</v>
      </c>
      <c r="G957" s="1" t="s">
        <v>2828</v>
      </c>
      <c r="H957" s="1" t="s">
        <v>569</v>
      </c>
      <c r="I957" s="1" t="s">
        <v>2628</v>
      </c>
      <c r="J957" s="1" t="s">
        <v>79</v>
      </c>
      <c r="K957" s="1" t="s">
        <v>2932</v>
      </c>
      <c r="L957" s="1" t="s">
        <v>2933</v>
      </c>
      <c r="M957" s="1" t="s">
        <v>2718</v>
      </c>
      <c r="N957" s="1" t="s">
        <v>2719</v>
      </c>
      <c r="O957">
        <v>1000</v>
      </c>
      <c r="P957" s="1" t="s">
        <v>1109</v>
      </c>
      <c r="Q957" s="1" t="s">
        <v>2966</v>
      </c>
      <c r="R957" s="2"/>
      <c r="S957" s="1" t="s">
        <v>2832</v>
      </c>
      <c r="T957" s="1">
        <v>20</v>
      </c>
    </row>
    <row r="958" spans="1:20" x14ac:dyDescent="0.25">
      <c r="A958" s="1" t="s">
        <v>2967</v>
      </c>
      <c r="B958" s="1" t="s">
        <v>609</v>
      </c>
      <c r="C958" s="1" t="s">
        <v>709</v>
      </c>
      <c r="D958" s="1" t="s">
        <v>2625</v>
      </c>
      <c r="E958" s="1" t="s">
        <v>2931</v>
      </c>
      <c r="F958" s="1" t="s">
        <v>2828</v>
      </c>
      <c r="G958" s="1" t="s">
        <v>2828</v>
      </c>
      <c r="H958" s="1" t="s">
        <v>569</v>
      </c>
      <c r="I958" s="1" t="s">
        <v>2628</v>
      </c>
      <c r="J958" s="1" t="s">
        <v>79</v>
      </c>
      <c r="K958" s="1" t="s">
        <v>2932</v>
      </c>
      <c r="L958" s="1" t="s">
        <v>2933</v>
      </c>
      <c r="M958" s="1" t="s">
        <v>2718</v>
      </c>
      <c r="N958" s="1" t="s">
        <v>2719</v>
      </c>
      <c r="O958">
        <v>10000</v>
      </c>
      <c r="P958" s="1" t="s">
        <v>1109</v>
      </c>
      <c r="Q958" s="1" t="s">
        <v>2968</v>
      </c>
      <c r="R958" s="2"/>
      <c r="S958" s="1" t="s">
        <v>2832</v>
      </c>
      <c r="T958" s="1">
        <v>20</v>
      </c>
    </row>
    <row r="959" spans="1:20" x14ac:dyDescent="0.25">
      <c r="A959" s="1" t="s">
        <v>2969</v>
      </c>
      <c r="B959" s="1" t="s">
        <v>609</v>
      </c>
      <c r="C959" s="1" t="s">
        <v>709</v>
      </c>
      <c r="D959" s="1" t="s">
        <v>2625</v>
      </c>
      <c r="E959" s="1" t="s">
        <v>2931</v>
      </c>
      <c r="F959" s="1" t="s">
        <v>2828</v>
      </c>
      <c r="G959" s="1" t="s">
        <v>2828</v>
      </c>
      <c r="H959" s="1" t="s">
        <v>569</v>
      </c>
      <c r="I959" s="1" t="s">
        <v>2628</v>
      </c>
      <c r="J959" s="1" t="s">
        <v>79</v>
      </c>
      <c r="K959" s="1" t="s">
        <v>2932</v>
      </c>
      <c r="L959" s="1" t="s">
        <v>2933</v>
      </c>
      <c r="M959" s="1" t="s">
        <v>2718</v>
      </c>
      <c r="N959" s="1" t="s">
        <v>2719</v>
      </c>
      <c r="O959">
        <v>1500</v>
      </c>
      <c r="P959" s="1" t="s">
        <v>1109</v>
      </c>
      <c r="Q959" s="1" t="s">
        <v>2970</v>
      </c>
      <c r="R959" s="2"/>
      <c r="S959" s="1" t="s">
        <v>2832</v>
      </c>
      <c r="T959" s="1">
        <v>20</v>
      </c>
    </row>
    <row r="960" spans="1:20" x14ac:dyDescent="0.25">
      <c r="A960" s="1" t="s">
        <v>2971</v>
      </c>
      <c r="B960" s="1" t="s">
        <v>609</v>
      </c>
      <c r="C960" s="1" t="s">
        <v>709</v>
      </c>
      <c r="D960" s="1" t="s">
        <v>2625</v>
      </c>
      <c r="E960" s="1" t="s">
        <v>2931</v>
      </c>
      <c r="F960" s="1" t="s">
        <v>2828</v>
      </c>
      <c r="G960" s="1" t="s">
        <v>2828</v>
      </c>
      <c r="H960" s="1" t="s">
        <v>569</v>
      </c>
      <c r="I960" s="1" t="s">
        <v>2628</v>
      </c>
      <c r="J960" s="1" t="s">
        <v>79</v>
      </c>
      <c r="K960" s="1" t="s">
        <v>2932</v>
      </c>
      <c r="L960" s="1" t="s">
        <v>2933</v>
      </c>
      <c r="M960" s="1" t="s">
        <v>2718</v>
      </c>
      <c r="N960" s="1" t="s">
        <v>2719</v>
      </c>
      <c r="O960">
        <v>15000</v>
      </c>
      <c r="P960" s="1" t="s">
        <v>1109</v>
      </c>
      <c r="Q960" s="1" t="s">
        <v>2972</v>
      </c>
      <c r="R960" s="2"/>
      <c r="S960" s="1" t="s">
        <v>2832</v>
      </c>
      <c r="T960" s="1">
        <v>20</v>
      </c>
    </row>
    <row r="961" spans="1:20" x14ac:dyDescent="0.25">
      <c r="A961" s="1" t="s">
        <v>2973</v>
      </c>
      <c r="B961" s="1" t="s">
        <v>609</v>
      </c>
      <c r="C961" s="1" t="s">
        <v>709</v>
      </c>
      <c r="D961" s="1" t="s">
        <v>2625</v>
      </c>
      <c r="E961" s="1" t="s">
        <v>2931</v>
      </c>
      <c r="F961" s="1" t="s">
        <v>2828</v>
      </c>
      <c r="G961" s="1" t="s">
        <v>2828</v>
      </c>
      <c r="H961" s="1" t="s">
        <v>569</v>
      </c>
      <c r="I961" s="1" t="s">
        <v>2628</v>
      </c>
      <c r="J961" s="1" t="s">
        <v>79</v>
      </c>
      <c r="K961" s="1" t="s">
        <v>2932</v>
      </c>
      <c r="L961" s="1" t="s">
        <v>2933</v>
      </c>
      <c r="M961" s="1" t="s">
        <v>2718</v>
      </c>
      <c r="N961" s="1" t="s">
        <v>2719</v>
      </c>
      <c r="O961">
        <v>2000</v>
      </c>
      <c r="P961" s="1" t="s">
        <v>1109</v>
      </c>
      <c r="Q961" s="1" t="s">
        <v>2974</v>
      </c>
      <c r="R961" s="2"/>
      <c r="S961" s="1" t="s">
        <v>2832</v>
      </c>
      <c r="T961" s="1">
        <v>20</v>
      </c>
    </row>
    <row r="962" spans="1:20" x14ac:dyDescent="0.25">
      <c r="A962" s="1" t="s">
        <v>2975</v>
      </c>
      <c r="B962" s="1" t="s">
        <v>609</v>
      </c>
      <c r="C962" s="1" t="s">
        <v>709</v>
      </c>
      <c r="D962" s="1" t="s">
        <v>2625</v>
      </c>
      <c r="E962" s="1" t="s">
        <v>2931</v>
      </c>
      <c r="F962" s="1" t="s">
        <v>2828</v>
      </c>
      <c r="G962" s="1" t="s">
        <v>2828</v>
      </c>
      <c r="H962" s="1" t="s">
        <v>569</v>
      </c>
      <c r="I962" s="1" t="s">
        <v>2628</v>
      </c>
      <c r="J962" s="1" t="s">
        <v>79</v>
      </c>
      <c r="K962" s="1" t="s">
        <v>2932</v>
      </c>
      <c r="L962" s="1" t="s">
        <v>2933</v>
      </c>
      <c r="M962" s="1" t="s">
        <v>2718</v>
      </c>
      <c r="N962" s="1" t="s">
        <v>2719</v>
      </c>
      <c r="O962">
        <v>20000</v>
      </c>
      <c r="P962" s="1" t="s">
        <v>1109</v>
      </c>
      <c r="Q962" s="1" t="s">
        <v>2976</v>
      </c>
      <c r="R962" s="2"/>
      <c r="S962" s="1" t="s">
        <v>2832</v>
      </c>
      <c r="T962" s="1">
        <v>20</v>
      </c>
    </row>
    <row r="963" spans="1:20" x14ac:dyDescent="0.25">
      <c r="A963" s="1" t="s">
        <v>2977</v>
      </c>
      <c r="B963" s="1" t="s">
        <v>609</v>
      </c>
      <c r="C963" s="1" t="s">
        <v>709</v>
      </c>
      <c r="D963" s="1" t="s">
        <v>2625</v>
      </c>
      <c r="E963" s="1" t="s">
        <v>2931</v>
      </c>
      <c r="F963" s="1" t="s">
        <v>2828</v>
      </c>
      <c r="G963" s="1" t="s">
        <v>2828</v>
      </c>
      <c r="H963" s="1" t="s">
        <v>569</v>
      </c>
      <c r="I963" s="1" t="s">
        <v>2628</v>
      </c>
      <c r="J963" s="1" t="s">
        <v>79</v>
      </c>
      <c r="K963" s="1" t="s">
        <v>2932</v>
      </c>
      <c r="L963" s="1" t="s">
        <v>2933</v>
      </c>
      <c r="M963" s="1" t="s">
        <v>2718</v>
      </c>
      <c r="N963" s="1" t="s">
        <v>2719</v>
      </c>
      <c r="O963">
        <v>250</v>
      </c>
      <c r="P963" s="1" t="s">
        <v>1109</v>
      </c>
      <c r="Q963" s="1" t="s">
        <v>2978</v>
      </c>
      <c r="R963" s="2"/>
      <c r="S963" s="1" t="s">
        <v>2832</v>
      </c>
      <c r="T963" s="1">
        <v>20</v>
      </c>
    </row>
    <row r="964" spans="1:20" x14ac:dyDescent="0.25">
      <c r="A964" s="1" t="s">
        <v>2979</v>
      </c>
      <c r="B964" s="1" t="s">
        <v>609</v>
      </c>
      <c r="C964" s="1" t="s">
        <v>709</v>
      </c>
      <c r="D964" s="1" t="s">
        <v>2625</v>
      </c>
      <c r="E964" s="1" t="s">
        <v>2931</v>
      </c>
      <c r="F964" s="1" t="s">
        <v>2828</v>
      </c>
      <c r="G964" s="1" t="s">
        <v>2828</v>
      </c>
      <c r="H964" s="1" t="s">
        <v>569</v>
      </c>
      <c r="I964" s="1" t="s">
        <v>2628</v>
      </c>
      <c r="J964" s="1" t="s">
        <v>79</v>
      </c>
      <c r="K964" s="1" t="s">
        <v>2932</v>
      </c>
      <c r="L964" s="1" t="s">
        <v>2933</v>
      </c>
      <c r="M964" s="1" t="s">
        <v>2718</v>
      </c>
      <c r="N964" s="1" t="s">
        <v>2719</v>
      </c>
      <c r="O964">
        <v>2500</v>
      </c>
      <c r="P964" s="1" t="s">
        <v>1109</v>
      </c>
      <c r="Q964" s="1" t="s">
        <v>2980</v>
      </c>
      <c r="R964" s="2"/>
      <c r="S964" s="1" t="s">
        <v>2832</v>
      </c>
      <c r="T964" s="1">
        <v>20</v>
      </c>
    </row>
    <row r="965" spans="1:20" x14ac:dyDescent="0.25">
      <c r="A965" s="1" t="s">
        <v>2981</v>
      </c>
      <c r="B965" s="1" t="s">
        <v>609</v>
      </c>
      <c r="C965" s="1" t="s">
        <v>709</v>
      </c>
      <c r="D965" s="1" t="s">
        <v>2625</v>
      </c>
      <c r="E965" s="1" t="s">
        <v>2931</v>
      </c>
      <c r="F965" s="1" t="s">
        <v>2828</v>
      </c>
      <c r="G965" s="1" t="s">
        <v>2828</v>
      </c>
      <c r="H965" s="1" t="s">
        <v>569</v>
      </c>
      <c r="I965" s="1" t="s">
        <v>2628</v>
      </c>
      <c r="J965" s="1" t="s">
        <v>79</v>
      </c>
      <c r="K965" s="1" t="s">
        <v>2932</v>
      </c>
      <c r="L965" s="1" t="s">
        <v>2933</v>
      </c>
      <c r="M965" s="1" t="s">
        <v>2718</v>
      </c>
      <c r="N965" s="1" t="s">
        <v>2719</v>
      </c>
      <c r="O965">
        <v>25000</v>
      </c>
      <c r="P965" s="1" t="s">
        <v>1109</v>
      </c>
      <c r="Q965" s="1" t="s">
        <v>2982</v>
      </c>
      <c r="R965" s="2"/>
      <c r="S965" s="1" t="s">
        <v>2832</v>
      </c>
      <c r="T965" s="1">
        <v>20</v>
      </c>
    </row>
    <row r="966" spans="1:20" x14ac:dyDescent="0.25">
      <c r="A966" s="1" t="s">
        <v>2983</v>
      </c>
      <c r="B966" s="1" t="s">
        <v>609</v>
      </c>
      <c r="C966" s="1" t="s">
        <v>709</v>
      </c>
      <c r="D966" s="1" t="s">
        <v>2625</v>
      </c>
      <c r="E966" s="1" t="s">
        <v>2931</v>
      </c>
      <c r="F966" s="1" t="s">
        <v>2828</v>
      </c>
      <c r="G966" s="1" t="s">
        <v>2828</v>
      </c>
      <c r="H966" s="1" t="s">
        <v>569</v>
      </c>
      <c r="I966" s="1" t="s">
        <v>2628</v>
      </c>
      <c r="J966" s="1" t="s">
        <v>79</v>
      </c>
      <c r="K966" s="1" t="s">
        <v>2932</v>
      </c>
      <c r="L966" s="1" t="s">
        <v>2933</v>
      </c>
      <c r="M966" s="1" t="s">
        <v>2718</v>
      </c>
      <c r="N966" s="1" t="s">
        <v>2719</v>
      </c>
      <c r="O966">
        <v>3000</v>
      </c>
      <c r="P966" s="1" t="s">
        <v>1109</v>
      </c>
      <c r="Q966" s="1" t="s">
        <v>2984</v>
      </c>
      <c r="R966" s="2"/>
      <c r="S966" s="1" t="s">
        <v>2832</v>
      </c>
      <c r="T966" s="1">
        <v>20</v>
      </c>
    </row>
    <row r="967" spans="1:20" x14ac:dyDescent="0.25">
      <c r="A967" s="1" t="s">
        <v>2985</v>
      </c>
      <c r="B967" s="1" t="s">
        <v>609</v>
      </c>
      <c r="C967" s="1" t="s">
        <v>709</v>
      </c>
      <c r="D967" s="1" t="s">
        <v>2625</v>
      </c>
      <c r="E967" s="1" t="s">
        <v>2931</v>
      </c>
      <c r="F967" s="1" t="s">
        <v>2828</v>
      </c>
      <c r="G967" s="1" t="s">
        <v>2828</v>
      </c>
      <c r="H967" s="1" t="s">
        <v>569</v>
      </c>
      <c r="I967" s="1" t="s">
        <v>2628</v>
      </c>
      <c r="J967" s="1" t="s">
        <v>79</v>
      </c>
      <c r="K967" s="1" t="s">
        <v>2932</v>
      </c>
      <c r="L967" s="1" t="s">
        <v>2933</v>
      </c>
      <c r="M967" s="1" t="s">
        <v>2718</v>
      </c>
      <c r="N967" s="1" t="s">
        <v>2719</v>
      </c>
      <c r="O967">
        <v>4000</v>
      </c>
      <c r="P967" s="1" t="s">
        <v>1109</v>
      </c>
      <c r="Q967" s="1" t="s">
        <v>2986</v>
      </c>
      <c r="R967" s="2"/>
      <c r="S967" s="1" t="s">
        <v>2832</v>
      </c>
      <c r="T967" s="1">
        <v>20</v>
      </c>
    </row>
    <row r="968" spans="1:20" x14ac:dyDescent="0.25">
      <c r="A968" s="1" t="s">
        <v>2987</v>
      </c>
      <c r="B968" s="1" t="s">
        <v>609</v>
      </c>
      <c r="C968" s="1" t="s">
        <v>709</v>
      </c>
      <c r="D968" s="1" t="s">
        <v>2625</v>
      </c>
      <c r="E968" s="1" t="s">
        <v>2931</v>
      </c>
      <c r="F968" s="1" t="s">
        <v>2828</v>
      </c>
      <c r="G968" s="1" t="s">
        <v>2828</v>
      </c>
      <c r="H968" s="1" t="s">
        <v>569</v>
      </c>
      <c r="I968" s="1" t="s">
        <v>2628</v>
      </c>
      <c r="J968" s="1" t="s">
        <v>79</v>
      </c>
      <c r="K968" s="1" t="s">
        <v>2932</v>
      </c>
      <c r="L968" s="1" t="s">
        <v>2933</v>
      </c>
      <c r="M968" s="1" t="s">
        <v>2718</v>
      </c>
      <c r="N968" s="1" t="s">
        <v>2719</v>
      </c>
      <c r="O968">
        <v>500</v>
      </c>
      <c r="P968" s="1" t="s">
        <v>1109</v>
      </c>
      <c r="Q968" s="1" t="s">
        <v>2988</v>
      </c>
      <c r="R968" s="2"/>
      <c r="S968" s="1" t="s">
        <v>2832</v>
      </c>
      <c r="T968" s="1">
        <v>20</v>
      </c>
    </row>
    <row r="969" spans="1:20" x14ac:dyDescent="0.25">
      <c r="A969" s="1" t="s">
        <v>2989</v>
      </c>
      <c r="B969" s="1" t="s">
        <v>609</v>
      </c>
      <c r="C969" s="1" t="s">
        <v>709</v>
      </c>
      <c r="D969" s="1" t="s">
        <v>2625</v>
      </c>
      <c r="E969" s="1" t="s">
        <v>2931</v>
      </c>
      <c r="F969" s="1" t="s">
        <v>2828</v>
      </c>
      <c r="G969" s="1" t="s">
        <v>2828</v>
      </c>
      <c r="H969" s="1" t="s">
        <v>569</v>
      </c>
      <c r="I969" s="1" t="s">
        <v>2628</v>
      </c>
      <c r="J969" s="1" t="s">
        <v>79</v>
      </c>
      <c r="K969" s="1" t="s">
        <v>2932</v>
      </c>
      <c r="L969" s="1" t="s">
        <v>2933</v>
      </c>
      <c r="M969" s="1" t="s">
        <v>2718</v>
      </c>
      <c r="N969" s="1" t="s">
        <v>2719</v>
      </c>
      <c r="O969">
        <v>5000</v>
      </c>
      <c r="P969" s="1" t="s">
        <v>1109</v>
      </c>
      <c r="Q969" s="1" t="s">
        <v>2990</v>
      </c>
      <c r="R969" s="2"/>
      <c r="S969" s="1" t="s">
        <v>2832</v>
      </c>
      <c r="T969" s="1">
        <v>20</v>
      </c>
    </row>
    <row r="970" spans="1:20" x14ac:dyDescent="0.25">
      <c r="A970" s="1" t="s">
        <v>2991</v>
      </c>
      <c r="B970" s="1" t="s">
        <v>609</v>
      </c>
      <c r="C970" s="1" t="s">
        <v>709</v>
      </c>
      <c r="D970" s="1" t="s">
        <v>2625</v>
      </c>
      <c r="E970" s="1" t="s">
        <v>2931</v>
      </c>
      <c r="F970" s="1" t="s">
        <v>2828</v>
      </c>
      <c r="G970" s="1" t="s">
        <v>2828</v>
      </c>
      <c r="H970" s="1" t="s">
        <v>569</v>
      </c>
      <c r="I970" s="1" t="s">
        <v>2628</v>
      </c>
      <c r="J970" s="1" t="s">
        <v>79</v>
      </c>
      <c r="K970" s="1" t="s">
        <v>2932</v>
      </c>
      <c r="L970" s="1" t="s">
        <v>2933</v>
      </c>
      <c r="M970" s="1" t="s">
        <v>2718</v>
      </c>
      <c r="N970" s="1" t="s">
        <v>2719</v>
      </c>
      <c r="O970">
        <v>6000</v>
      </c>
      <c r="P970" s="1" t="s">
        <v>1109</v>
      </c>
      <c r="Q970" s="1" t="s">
        <v>2992</v>
      </c>
      <c r="R970" s="2"/>
      <c r="S970" s="1" t="s">
        <v>2832</v>
      </c>
      <c r="T970" s="1">
        <v>20</v>
      </c>
    </row>
    <row r="971" spans="1:20" x14ac:dyDescent="0.25">
      <c r="A971" s="1" t="s">
        <v>2993</v>
      </c>
      <c r="B971" s="1" t="s">
        <v>609</v>
      </c>
      <c r="C971" s="1" t="s">
        <v>709</v>
      </c>
      <c r="D971" s="1" t="s">
        <v>2625</v>
      </c>
      <c r="E971" s="1" t="s">
        <v>2931</v>
      </c>
      <c r="F971" s="1" t="s">
        <v>2828</v>
      </c>
      <c r="G971" s="1" t="s">
        <v>2828</v>
      </c>
      <c r="H971" s="1" t="s">
        <v>569</v>
      </c>
      <c r="I971" s="1" t="s">
        <v>2628</v>
      </c>
      <c r="J971" s="1" t="s">
        <v>79</v>
      </c>
      <c r="K971" s="1" t="s">
        <v>2932</v>
      </c>
      <c r="L971" s="1" t="s">
        <v>2933</v>
      </c>
      <c r="M971" s="1" t="s">
        <v>2718</v>
      </c>
      <c r="N971" s="1" t="s">
        <v>2719</v>
      </c>
      <c r="O971">
        <v>750</v>
      </c>
      <c r="P971" s="1" t="s">
        <v>1109</v>
      </c>
      <c r="Q971" s="1" t="s">
        <v>2994</v>
      </c>
      <c r="R971" s="2"/>
      <c r="S971" s="1" t="s">
        <v>2832</v>
      </c>
      <c r="T971" s="1">
        <v>20</v>
      </c>
    </row>
    <row r="972" spans="1:20" x14ac:dyDescent="0.25">
      <c r="A972" s="1" t="s">
        <v>2995</v>
      </c>
      <c r="B972" s="1" t="s">
        <v>609</v>
      </c>
      <c r="C972" s="1" t="s">
        <v>709</v>
      </c>
      <c r="D972" s="1" t="s">
        <v>2625</v>
      </c>
      <c r="E972" s="1" t="s">
        <v>2931</v>
      </c>
      <c r="F972" s="1" t="s">
        <v>2828</v>
      </c>
      <c r="G972" s="1" t="s">
        <v>2828</v>
      </c>
      <c r="H972" s="1" t="s">
        <v>569</v>
      </c>
      <c r="I972" s="1" t="s">
        <v>2628</v>
      </c>
      <c r="J972" s="1" t="s">
        <v>79</v>
      </c>
      <c r="K972" s="1" t="s">
        <v>2932</v>
      </c>
      <c r="L972" s="1" t="s">
        <v>2933</v>
      </c>
      <c r="M972" s="1" t="s">
        <v>2718</v>
      </c>
      <c r="N972" s="1" t="s">
        <v>2719</v>
      </c>
      <c r="O972">
        <v>7500</v>
      </c>
      <c r="P972" s="1" t="s">
        <v>1109</v>
      </c>
      <c r="Q972" s="1" t="s">
        <v>2996</v>
      </c>
      <c r="R972" s="2"/>
      <c r="S972" s="1" t="s">
        <v>2832</v>
      </c>
      <c r="T972" s="1">
        <v>20</v>
      </c>
    </row>
    <row r="973" spans="1:20" x14ac:dyDescent="0.25">
      <c r="A973" s="1" t="s">
        <v>2997</v>
      </c>
      <c r="B973" s="1" t="s">
        <v>609</v>
      </c>
      <c r="C973" s="1" t="s">
        <v>709</v>
      </c>
      <c r="D973" s="1" t="s">
        <v>2625</v>
      </c>
      <c r="E973" s="1" t="s">
        <v>2931</v>
      </c>
      <c r="F973" s="1" t="s">
        <v>2828</v>
      </c>
      <c r="G973" s="1" t="s">
        <v>2828</v>
      </c>
      <c r="H973" s="1" t="s">
        <v>569</v>
      </c>
      <c r="I973" s="1" t="s">
        <v>2628</v>
      </c>
      <c r="J973" s="1" t="s">
        <v>79</v>
      </c>
      <c r="K973" s="1" t="s">
        <v>2932</v>
      </c>
      <c r="L973" s="1" t="s">
        <v>2933</v>
      </c>
      <c r="M973" s="1" t="s">
        <v>2758</v>
      </c>
      <c r="N973" s="1" t="s">
        <v>2759</v>
      </c>
      <c r="O973">
        <v>1000</v>
      </c>
      <c r="P973" s="1" t="s">
        <v>1109</v>
      </c>
      <c r="Q973" s="1" t="s">
        <v>2998</v>
      </c>
      <c r="R973" s="2"/>
      <c r="S973" s="1" t="s">
        <v>2832</v>
      </c>
      <c r="T973" s="1">
        <v>20</v>
      </c>
    </row>
    <row r="974" spans="1:20" x14ac:dyDescent="0.25">
      <c r="A974" s="1" t="s">
        <v>2999</v>
      </c>
      <c r="B974" s="1" t="s">
        <v>609</v>
      </c>
      <c r="C974" s="1" t="s">
        <v>709</v>
      </c>
      <c r="D974" s="1" t="s">
        <v>2625</v>
      </c>
      <c r="E974" s="1" t="s">
        <v>2931</v>
      </c>
      <c r="F974" s="1" t="s">
        <v>2828</v>
      </c>
      <c r="G974" s="1" t="s">
        <v>2828</v>
      </c>
      <c r="H974" s="1" t="s">
        <v>569</v>
      </c>
      <c r="I974" s="1" t="s">
        <v>2628</v>
      </c>
      <c r="J974" s="1" t="s">
        <v>79</v>
      </c>
      <c r="K974" s="1" t="s">
        <v>2932</v>
      </c>
      <c r="L974" s="1" t="s">
        <v>2933</v>
      </c>
      <c r="M974" s="1" t="s">
        <v>2758</v>
      </c>
      <c r="N974" s="1" t="s">
        <v>2759</v>
      </c>
      <c r="O974">
        <v>10000</v>
      </c>
      <c r="P974" s="1" t="s">
        <v>1109</v>
      </c>
      <c r="Q974" s="1" t="s">
        <v>3000</v>
      </c>
      <c r="R974" s="2"/>
      <c r="S974" s="1" t="s">
        <v>2832</v>
      </c>
      <c r="T974" s="1">
        <v>20</v>
      </c>
    </row>
    <row r="975" spans="1:20" x14ac:dyDescent="0.25">
      <c r="A975" s="1" t="s">
        <v>3001</v>
      </c>
      <c r="B975" s="1" t="s">
        <v>609</v>
      </c>
      <c r="C975" s="1" t="s">
        <v>709</v>
      </c>
      <c r="D975" s="1" t="s">
        <v>2625</v>
      </c>
      <c r="E975" s="1" t="s">
        <v>2931</v>
      </c>
      <c r="F975" s="1" t="s">
        <v>2828</v>
      </c>
      <c r="G975" s="1" t="s">
        <v>2828</v>
      </c>
      <c r="H975" s="1" t="s">
        <v>569</v>
      </c>
      <c r="I975" s="1" t="s">
        <v>2628</v>
      </c>
      <c r="J975" s="1" t="s">
        <v>79</v>
      </c>
      <c r="K975" s="1" t="s">
        <v>2932</v>
      </c>
      <c r="L975" s="1" t="s">
        <v>2933</v>
      </c>
      <c r="M975" s="1" t="s">
        <v>2758</v>
      </c>
      <c r="N975" s="1" t="s">
        <v>2759</v>
      </c>
      <c r="O975">
        <v>1500</v>
      </c>
      <c r="P975" s="1" t="s">
        <v>1109</v>
      </c>
      <c r="Q975" s="1" t="s">
        <v>3002</v>
      </c>
      <c r="R975" s="2"/>
      <c r="S975" s="1" t="s">
        <v>2832</v>
      </c>
      <c r="T975" s="1">
        <v>20</v>
      </c>
    </row>
    <row r="976" spans="1:20" x14ac:dyDescent="0.25">
      <c r="A976" s="1" t="s">
        <v>3003</v>
      </c>
      <c r="B976" s="1" t="s">
        <v>609</v>
      </c>
      <c r="C976" s="1" t="s">
        <v>709</v>
      </c>
      <c r="D976" s="1" t="s">
        <v>2625</v>
      </c>
      <c r="E976" s="1" t="s">
        <v>2931</v>
      </c>
      <c r="F976" s="1" t="s">
        <v>2828</v>
      </c>
      <c r="G976" s="1" t="s">
        <v>2828</v>
      </c>
      <c r="H976" s="1" t="s">
        <v>569</v>
      </c>
      <c r="I976" s="1" t="s">
        <v>2628</v>
      </c>
      <c r="J976" s="1" t="s">
        <v>79</v>
      </c>
      <c r="K976" s="1" t="s">
        <v>2932</v>
      </c>
      <c r="L976" s="1" t="s">
        <v>2933</v>
      </c>
      <c r="M976" s="1" t="s">
        <v>2758</v>
      </c>
      <c r="N976" s="1" t="s">
        <v>2759</v>
      </c>
      <c r="O976">
        <v>15000</v>
      </c>
      <c r="P976" s="1" t="s">
        <v>1109</v>
      </c>
      <c r="Q976" s="1" t="s">
        <v>3004</v>
      </c>
      <c r="R976" s="2"/>
      <c r="S976" s="1" t="s">
        <v>2832</v>
      </c>
      <c r="T976" s="1">
        <v>20</v>
      </c>
    </row>
    <row r="977" spans="1:20" x14ac:dyDescent="0.25">
      <c r="A977" s="1" t="s">
        <v>3005</v>
      </c>
      <c r="B977" s="1" t="s">
        <v>609</v>
      </c>
      <c r="C977" s="1" t="s">
        <v>709</v>
      </c>
      <c r="D977" s="1" t="s">
        <v>2625</v>
      </c>
      <c r="E977" s="1" t="s">
        <v>2931</v>
      </c>
      <c r="F977" s="1" t="s">
        <v>2828</v>
      </c>
      <c r="G977" s="1" t="s">
        <v>2828</v>
      </c>
      <c r="H977" s="1" t="s">
        <v>569</v>
      </c>
      <c r="I977" s="1" t="s">
        <v>2628</v>
      </c>
      <c r="J977" s="1" t="s">
        <v>79</v>
      </c>
      <c r="K977" s="1" t="s">
        <v>2932</v>
      </c>
      <c r="L977" s="1" t="s">
        <v>2933</v>
      </c>
      <c r="M977" s="1" t="s">
        <v>2758</v>
      </c>
      <c r="N977" s="1" t="s">
        <v>2759</v>
      </c>
      <c r="O977">
        <v>2000</v>
      </c>
      <c r="P977" s="1" t="s">
        <v>1109</v>
      </c>
      <c r="Q977" s="1" t="s">
        <v>3006</v>
      </c>
      <c r="R977" s="2"/>
      <c r="S977" s="1" t="s">
        <v>2832</v>
      </c>
      <c r="T977" s="1">
        <v>20</v>
      </c>
    </row>
    <row r="978" spans="1:20" x14ac:dyDescent="0.25">
      <c r="A978" s="1" t="s">
        <v>3007</v>
      </c>
      <c r="B978" s="1" t="s">
        <v>609</v>
      </c>
      <c r="C978" s="1" t="s">
        <v>709</v>
      </c>
      <c r="D978" s="1" t="s">
        <v>2625</v>
      </c>
      <c r="E978" s="1" t="s">
        <v>2931</v>
      </c>
      <c r="F978" s="1" t="s">
        <v>2828</v>
      </c>
      <c r="G978" s="1" t="s">
        <v>2828</v>
      </c>
      <c r="H978" s="1" t="s">
        <v>569</v>
      </c>
      <c r="I978" s="1" t="s">
        <v>2628</v>
      </c>
      <c r="J978" s="1" t="s">
        <v>79</v>
      </c>
      <c r="K978" s="1" t="s">
        <v>2932</v>
      </c>
      <c r="L978" s="1" t="s">
        <v>2933</v>
      </c>
      <c r="M978" s="1" t="s">
        <v>2758</v>
      </c>
      <c r="N978" s="1" t="s">
        <v>2759</v>
      </c>
      <c r="O978">
        <v>20000</v>
      </c>
      <c r="P978" s="1" t="s">
        <v>1109</v>
      </c>
      <c r="Q978" s="1" t="s">
        <v>3008</v>
      </c>
      <c r="R978" s="2"/>
      <c r="S978" s="1" t="s">
        <v>2832</v>
      </c>
      <c r="T978" s="1">
        <v>20</v>
      </c>
    </row>
    <row r="979" spans="1:20" x14ac:dyDescent="0.25">
      <c r="A979" s="1" t="s">
        <v>3009</v>
      </c>
      <c r="B979" s="1" t="s">
        <v>609</v>
      </c>
      <c r="C979" s="1" t="s">
        <v>709</v>
      </c>
      <c r="D979" s="1" t="s">
        <v>2625</v>
      </c>
      <c r="E979" s="1" t="s">
        <v>2931</v>
      </c>
      <c r="F979" s="1" t="s">
        <v>2828</v>
      </c>
      <c r="G979" s="1" t="s">
        <v>2828</v>
      </c>
      <c r="H979" s="1" t="s">
        <v>569</v>
      </c>
      <c r="I979" s="1" t="s">
        <v>2628</v>
      </c>
      <c r="J979" s="1" t="s">
        <v>79</v>
      </c>
      <c r="K979" s="1" t="s">
        <v>2932</v>
      </c>
      <c r="L979" s="1" t="s">
        <v>2933</v>
      </c>
      <c r="M979" s="1" t="s">
        <v>2758</v>
      </c>
      <c r="N979" s="1" t="s">
        <v>2759</v>
      </c>
      <c r="O979">
        <v>2500</v>
      </c>
      <c r="P979" s="1" t="s">
        <v>1109</v>
      </c>
      <c r="Q979" s="1" t="s">
        <v>3010</v>
      </c>
      <c r="R979" s="2"/>
      <c r="S979" s="1" t="s">
        <v>2832</v>
      </c>
      <c r="T979" s="1">
        <v>20</v>
      </c>
    </row>
    <row r="980" spans="1:20" x14ac:dyDescent="0.25">
      <c r="A980" s="1" t="s">
        <v>3011</v>
      </c>
      <c r="B980" s="1" t="s">
        <v>609</v>
      </c>
      <c r="C980" s="1" t="s">
        <v>709</v>
      </c>
      <c r="D980" s="1" t="s">
        <v>2625</v>
      </c>
      <c r="E980" s="1" t="s">
        <v>2931</v>
      </c>
      <c r="F980" s="1" t="s">
        <v>2828</v>
      </c>
      <c r="G980" s="1" t="s">
        <v>2828</v>
      </c>
      <c r="H980" s="1" t="s">
        <v>569</v>
      </c>
      <c r="I980" s="1" t="s">
        <v>2628</v>
      </c>
      <c r="J980" s="1" t="s">
        <v>79</v>
      </c>
      <c r="K980" s="1" t="s">
        <v>2932</v>
      </c>
      <c r="L980" s="1" t="s">
        <v>2933</v>
      </c>
      <c r="M980" s="1" t="s">
        <v>2758</v>
      </c>
      <c r="N980" s="1" t="s">
        <v>2759</v>
      </c>
      <c r="O980">
        <v>25000</v>
      </c>
      <c r="P980" s="1" t="s">
        <v>1109</v>
      </c>
      <c r="Q980" s="1" t="s">
        <v>3012</v>
      </c>
      <c r="R980" s="2"/>
      <c r="S980" s="1" t="s">
        <v>2832</v>
      </c>
      <c r="T980" s="1">
        <v>20</v>
      </c>
    </row>
    <row r="981" spans="1:20" x14ac:dyDescent="0.25">
      <c r="A981" s="1" t="s">
        <v>3013</v>
      </c>
      <c r="B981" s="1" t="s">
        <v>609</v>
      </c>
      <c r="C981" s="1" t="s">
        <v>709</v>
      </c>
      <c r="D981" s="1" t="s">
        <v>2625</v>
      </c>
      <c r="E981" s="1" t="s">
        <v>2931</v>
      </c>
      <c r="F981" s="1" t="s">
        <v>2828</v>
      </c>
      <c r="G981" s="1" t="s">
        <v>2828</v>
      </c>
      <c r="H981" s="1" t="s">
        <v>569</v>
      </c>
      <c r="I981" s="1" t="s">
        <v>2628</v>
      </c>
      <c r="J981" s="1" t="s">
        <v>79</v>
      </c>
      <c r="K981" s="1" t="s">
        <v>2932</v>
      </c>
      <c r="L981" s="1" t="s">
        <v>2933</v>
      </c>
      <c r="M981" s="1" t="s">
        <v>2758</v>
      </c>
      <c r="N981" s="1" t="s">
        <v>2759</v>
      </c>
      <c r="O981">
        <v>3000</v>
      </c>
      <c r="P981" s="1" t="s">
        <v>1109</v>
      </c>
      <c r="Q981" s="1" t="s">
        <v>3014</v>
      </c>
      <c r="R981" s="2"/>
      <c r="S981" s="1" t="s">
        <v>2832</v>
      </c>
      <c r="T981" s="1">
        <v>20</v>
      </c>
    </row>
    <row r="982" spans="1:20" x14ac:dyDescent="0.25">
      <c r="A982" s="1" t="s">
        <v>3015</v>
      </c>
      <c r="B982" s="1" t="s">
        <v>609</v>
      </c>
      <c r="C982" s="1" t="s">
        <v>709</v>
      </c>
      <c r="D982" s="1" t="s">
        <v>2625</v>
      </c>
      <c r="E982" s="1" t="s">
        <v>2931</v>
      </c>
      <c r="F982" s="1" t="s">
        <v>2828</v>
      </c>
      <c r="G982" s="1" t="s">
        <v>2828</v>
      </c>
      <c r="H982" s="1" t="s">
        <v>569</v>
      </c>
      <c r="I982" s="1" t="s">
        <v>2628</v>
      </c>
      <c r="J982" s="1" t="s">
        <v>79</v>
      </c>
      <c r="K982" s="1" t="s">
        <v>2932</v>
      </c>
      <c r="L982" s="1" t="s">
        <v>2933</v>
      </c>
      <c r="M982" s="1" t="s">
        <v>2758</v>
      </c>
      <c r="N982" s="1" t="s">
        <v>2759</v>
      </c>
      <c r="O982">
        <v>30000</v>
      </c>
      <c r="P982" s="1" t="s">
        <v>1109</v>
      </c>
      <c r="Q982" s="1" t="s">
        <v>3016</v>
      </c>
      <c r="R982" s="2"/>
      <c r="S982" s="1" t="s">
        <v>2832</v>
      </c>
      <c r="T982" s="1">
        <v>20</v>
      </c>
    </row>
    <row r="983" spans="1:20" x14ac:dyDescent="0.25">
      <c r="A983" s="1" t="s">
        <v>3017</v>
      </c>
      <c r="B983" s="1" t="s">
        <v>609</v>
      </c>
      <c r="C983" s="1" t="s">
        <v>709</v>
      </c>
      <c r="D983" s="1" t="s">
        <v>2625</v>
      </c>
      <c r="E983" s="1" t="s">
        <v>2931</v>
      </c>
      <c r="F983" s="1" t="s">
        <v>2828</v>
      </c>
      <c r="G983" s="1" t="s">
        <v>2828</v>
      </c>
      <c r="H983" s="1" t="s">
        <v>569</v>
      </c>
      <c r="I983" s="1" t="s">
        <v>2628</v>
      </c>
      <c r="J983" s="1" t="s">
        <v>79</v>
      </c>
      <c r="K983" s="1" t="s">
        <v>2932</v>
      </c>
      <c r="L983" s="1" t="s">
        <v>2933</v>
      </c>
      <c r="M983" s="1" t="s">
        <v>2758</v>
      </c>
      <c r="N983" s="1" t="s">
        <v>2759</v>
      </c>
      <c r="O983">
        <v>4000</v>
      </c>
      <c r="P983" s="1" t="s">
        <v>1109</v>
      </c>
      <c r="Q983" s="1" t="s">
        <v>3018</v>
      </c>
      <c r="R983" s="2"/>
      <c r="S983" s="1" t="s">
        <v>2832</v>
      </c>
      <c r="T983" s="1">
        <v>20</v>
      </c>
    </row>
    <row r="984" spans="1:20" x14ac:dyDescent="0.25">
      <c r="A984" s="1" t="s">
        <v>3019</v>
      </c>
      <c r="B984" s="1" t="s">
        <v>609</v>
      </c>
      <c r="C984" s="1" t="s">
        <v>709</v>
      </c>
      <c r="D984" s="1" t="s">
        <v>2625</v>
      </c>
      <c r="E984" s="1" t="s">
        <v>2931</v>
      </c>
      <c r="F984" s="1" t="s">
        <v>2828</v>
      </c>
      <c r="G984" s="1" t="s">
        <v>2828</v>
      </c>
      <c r="H984" s="1" t="s">
        <v>569</v>
      </c>
      <c r="I984" s="1" t="s">
        <v>2628</v>
      </c>
      <c r="J984" s="1" t="s">
        <v>79</v>
      </c>
      <c r="K984" s="1" t="s">
        <v>2932</v>
      </c>
      <c r="L984" s="1" t="s">
        <v>2933</v>
      </c>
      <c r="M984" s="1" t="s">
        <v>2758</v>
      </c>
      <c r="N984" s="1" t="s">
        <v>2759</v>
      </c>
      <c r="O984">
        <v>500</v>
      </c>
      <c r="P984" s="1" t="s">
        <v>1109</v>
      </c>
      <c r="Q984" s="1" t="s">
        <v>3020</v>
      </c>
      <c r="R984" s="2"/>
      <c r="S984" s="1" t="s">
        <v>2832</v>
      </c>
      <c r="T984" s="1">
        <v>20</v>
      </c>
    </row>
    <row r="985" spans="1:20" x14ac:dyDescent="0.25">
      <c r="A985" s="1" t="s">
        <v>3021</v>
      </c>
      <c r="B985" s="1" t="s">
        <v>609</v>
      </c>
      <c r="C985" s="1" t="s">
        <v>709</v>
      </c>
      <c r="D985" s="1" t="s">
        <v>2625</v>
      </c>
      <c r="E985" s="1" t="s">
        <v>2931</v>
      </c>
      <c r="F985" s="1" t="s">
        <v>2828</v>
      </c>
      <c r="G985" s="1" t="s">
        <v>2828</v>
      </c>
      <c r="H985" s="1" t="s">
        <v>569</v>
      </c>
      <c r="I985" s="1" t="s">
        <v>2628</v>
      </c>
      <c r="J985" s="1" t="s">
        <v>79</v>
      </c>
      <c r="K985" s="1" t="s">
        <v>2932</v>
      </c>
      <c r="L985" s="1" t="s">
        <v>2933</v>
      </c>
      <c r="M985" s="1" t="s">
        <v>2758</v>
      </c>
      <c r="N985" s="1" t="s">
        <v>2759</v>
      </c>
      <c r="O985">
        <v>5000</v>
      </c>
      <c r="P985" s="1" t="s">
        <v>1109</v>
      </c>
      <c r="Q985" s="1" t="s">
        <v>3022</v>
      </c>
      <c r="R985" s="2"/>
      <c r="S985" s="1" t="s">
        <v>2832</v>
      </c>
      <c r="T985" s="1">
        <v>20</v>
      </c>
    </row>
    <row r="986" spans="1:20" x14ac:dyDescent="0.25">
      <c r="A986" s="1" t="s">
        <v>3023</v>
      </c>
      <c r="B986" s="1" t="s">
        <v>609</v>
      </c>
      <c r="C986" s="1" t="s">
        <v>709</v>
      </c>
      <c r="D986" s="1" t="s">
        <v>2625</v>
      </c>
      <c r="E986" s="1" t="s">
        <v>2931</v>
      </c>
      <c r="F986" s="1" t="s">
        <v>2828</v>
      </c>
      <c r="G986" s="1" t="s">
        <v>2828</v>
      </c>
      <c r="H986" s="1" t="s">
        <v>569</v>
      </c>
      <c r="I986" s="1" t="s">
        <v>2628</v>
      </c>
      <c r="J986" s="1" t="s">
        <v>79</v>
      </c>
      <c r="K986" s="1" t="s">
        <v>2932</v>
      </c>
      <c r="L986" s="1" t="s">
        <v>2933</v>
      </c>
      <c r="M986" s="1" t="s">
        <v>2758</v>
      </c>
      <c r="N986" s="1" t="s">
        <v>2759</v>
      </c>
      <c r="O986">
        <v>6000</v>
      </c>
      <c r="P986" s="1" t="s">
        <v>1109</v>
      </c>
      <c r="Q986" s="1" t="s">
        <v>3024</v>
      </c>
      <c r="R986" s="2"/>
      <c r="S986" s="1" t="s">
        <v>2832</v>
      </c>
      <c r="T986" s="1">
        <v>20</v>
      </c>
    </row>
    <row r="987" spans="1:20" x14ac:dyDescent="0.25">
      <c r="A987" s="1" t="s">
        <v>3025</v>
      </c>
      <c r="B987" s="1" t="s">
        <v>609</v>
      </c>
      <c r="C987" s="1" t="s">
        <v>709</v>
      </c>
      <c r="D987" s="1" t="s">
        <v>2625</v>
      </c>
      <c r="E987" s="1" t="s">
        <v>2931</v>
      </c>
      <c r="F987" s="1" t="s">
        <v>2828</v>
      </c>
      <c r="G987" s="1" t="s">
        <v>2828</v>
      </c>
      <c r="H987" s="1" t="s">
        <v>569</v>
      </c>
      <c r="I987" s="1" t="s">
        <v>2628</v>
      </c>
      <c r="J987" s="1" t="s">
        <v>79</v>
      </c>
      <c r="K987" s="1" t="s">
        <v>2932</v>
      </c>
      <c r="L987" s="1" t="s">
        <v>2933</v>
      </c>
      <c r="M987" s="1" t="s">
        <v>2758</v>
      </c>
      <c r="N987" s="1" t="s">
        <v>2759</v>
      </c>
      <c r="O987">
        <v>750</v>
      </c>
      <c r="P987" s="1" t="s">
        <v>1109</v>
      </c>
      <c r="Q987" s="1" t="s">
        <v>3026</v>
      </c>
      <c r="R987" s="2"/>
      <c r="S987" s="1" t="s">
        <v>2832</v>
      </c>
      <c r="T987" s="1">
        <v>20</v>
      </c>
    </row>
    <row r="988" spans="1:20" x14ac:dyDescent="0.25">
      <c r="A988" s="1" t="s">
        <v>3027</v>
      </c>
      <c r="B988" s="1" t="s">
        <v>609</v>
      </c>
      <c r="C988" s="1" t="s">
        <v>709</v>
      </c>
      <c r="D988" s="1" t="s">
        <v>2625</v>
      </c>
      <c r="E988" s="1" t="s">
        <v>2931</v>
      </c>
      <c r="F988" s="1" t="s">
        <v>2828</v>
      </c>
      <c r="G988" s="1" t="s">
        <v>2828</v>
      </c>
      <c r="H988" s="1" t="s">
        <v>569</v>
      </c>
      <c r="I988" s="1" t="s">
        <v>2628</v>
      </c>
      <c r="J988" s="1" t="s">
        <v>79</v>
      </c>
      <c r="K988" s="1" t="s">
        <v>2932</v>
      </c>
      <c r="L988" s="1" t="s">
        <v>2933</v>
      </c>
      <c r="M988" s="1" t="s">
        <v>2758</v>
      </c>
      <c r="N988" s="1" t="s">
        <v>2759</v>
      </c>
      <c r="O988">
        <v>7500</v>
      </c>
      <c r="P988" s="1" t="s">
        <v>1109</v>
      </c>
      <c r="Q988" s="1" t="s">
        <v>3028</v>
      </c>
      <c r="R988" s="2"/>
      <c r="S988" s="1" t="s">
        <v>2832</v>
      </c>
      <c r="T988" s="1">
        <v>20</v>
      </c>
    </row>
    <row r="989" spans="1:20" x14ac:dyDescent="0.25">
      <c r="A989" s="1" t="s">
        <v>3029</v>
      </c>
      <c r="B989" s="1" t="s">
        <v>609</v>
      </c>
      <c r="C989" s="1" t="s">
        <v>709</v>
      </c>
      <c r="D989" s="1" t="s">
        <v>2625</v>
      </c>
      <c r="E989" s="1" t="s">
        <v>3030</v>
      </c>
      <c r="F989" s="1" t="s">
        <v>3031</v>
      </c>
      <c r="G989" s="1" t="s">
        <v>2897</v>
      </c>
      <c r="H989" s="1" t="s">
        <v>569</v>
      </c>
      <c r="I989" s="1" t="s">
        <v>2628</v>
      </c>
      <c r="J989" s="1" t="s">
        <v>79</v>
      </c>
      <c r="K989" s="1" t="s">
        <v>3032</v>
      </c>
      <c r="L989" s="1" t="s">
        <v>3033</v>
      </c>
      <c r="M989" s="1" t="s">
        <v>3034</v>
      </c>
      <c r="N989" s="1" t="s">
        <v>3035</v>
      </c>
      <c r="O989">
        <v>10000</v>
      </c>
      <c r="P989" s="1" t="s">
        <v>1109</v>
      </c>
      <c r="Q989" s="1" t="s">
        <v>3036</v>
      </c>
      <c r="R989" s="2"/>
      <c r="S989" s="1" t="s">
        <v>2901</v>
      </c>
      <c r="T989" s="1">
        <v>20</v>
      </c>
    </row>
    <row r="990" spans="1:20" x14ac:dyDescent="0.25">
      <c r="A990" s="1" t="s">
        <v>3037</v>
      </c>
      <c r="B990" s="1" t="s">
        <v>609</v>
      </c>
      <c r="C990" s="1" t="s">
        <v>709</v>
      </c>
      <c r="D990" s="1" t="s">
        <v>2625</v>
      </c>
      <c r="E990" s="1" t="s">
        <v>3030</v>
      </c>
      <c r="F990" s="1" t="s">
        <v>3031</v>
      </c>
      <c r="G990" s="1" t="s">
        <v>2897</v>
      </c>
      <c r="H990" s="1" t="s">
        <v>569</v>
      </c>
      <c r="I990" s="1" t="s">
        <v>2628</v>
      </c>
      <c r="J990" s="1" t="s">
        <v>79</v>
      </c>
      <c r="K990" s="1" t="s">
        <v>3032</v>
      </c>
      <c r="L990" s="1" t="s">
        <v>3033</v>
      </c>
      <c r="M990" s="1" t="s">
        <v>3034</v>
      </c>
      <c r="N990" s="1" t="s">
        <v>3035</v>
      </c>
      <c r="O990">
        <v>100000</v>
      </c>
      <c r="P990" s="1" t="s">
        <v>1109</v>
      </c>
      <c r="Q990" s="1" t="s">
        <v>3038</v>
      </c>
      <c r="R990" s="2"/>
      <c r="S990" s="1" t="s">
        <v>2901</v>
      </c>
      <c r="T990" s="1">
        <v>20</v>
      </c>
    </row>
    <row r="991" spans="1:20" x14ac:dyDescent="0.25">
      <c r="A991" s="1" t="s">
        <v>3039</v>
      </c>
      <c r="B991" s="1" t="s">
        <v>609</v>
      </c>
      <c r="C991" s="1" t="s">
        <v>709</v>
      </c>
      <c r="D991" s="1" t="s">
        <v>2625</v>
      </c>
      <c r="E991" s="1" t="s">
        <v>3030</v>
      </c>
      <c r="F991" s="1" t="s">
        <v>3031</v>
      </c>
      <c r="G991" s="1" t="s">
        <v>2897</v>
      </c>
      <c r="H991" s="1" t="s">
        <v>569</v>
      </c>
      <c r="I991" s="1" t="s">
        <v>2628</v>
      </c>
      <c r="J991" s="1" t="s">
        <v>79</v>
      </c>
      <c r="K991" s="1" t="s">
        <v>3032</v>
      </c>
      <c r="L991" s="1" t="s">
        <v>3033</v>
      </c>
      <c r="M991" s="1" t="s">
        <v>3034</v>
      </c>
      <c r="N991" s="1" t="s">
        <v>3035</v>
      </c>
      <c r="O991">
        <v>120000</v>
      </c>
      <c r="P991" s="1" t="s">
        <v>1109</v>
      </c>
      <c r="Q991" s="1" t="s">
        <v>3040</v>
      </c>
      <c r="R991" s="2"/>
      <c r="S991" s="1" t="s">
        <v>2901</v>
      </c>
      <c r="T991" s="1">
        <v>20</v>
      </c>
    </row>
    <row r="992" spans="1:20" x14ac:dyDescent="0.25">
      <c r="A992" s="1" t="s">
        <v>3041</v>
      </c>
      <c r="B992" s="1" t="s">
        <v>609</v>
      </c>
      <c r="C992" s="1" t="s">
        <v>709</v>
      </c>
      <c r="D992" s="1" t="s">
        <v>2625</v>
      </c>
      <c r="E992" s="1" t="s">
        <v>3030</v>
      </c>
      <c r="F992" s="1" t="s">
        <v>3031</v>
      </c>
      <c r="G992" s="1" t="s">
        <v>2897</v>
      </c>
      <c r="H992" s="1" t="s">
        <v>569</v>
      </c>
      <c r="I992" s="1" t="s">
        <v>2628</v>
      </c>
      <c r="J992" s="1" t="s">
        <v>79</v>
      </c>
      <c r="K992" s="1" t="s">
        <v>3032</v>
      </c>
      <c r="L992" s="1" t="s">
        <v>3033</v>
      </c>
      <c r="M992" s="1" t="s">
        <v>3034</v>
      </c>
      <c r="N992" s="1" t="s">
        <v>3035</v>
      </c>
      <c r="O992">
        <v>15000</v>
      </c>
      <c r="P992" s="1" t="s">
        <v>1109</v>
      </c>
      <c r="Q992" s="1" t="s">
        <v>3042</v>
      </c>
      <c r="R992" s="2"/>
      <c r="S992" s="1" t="s">
        <v>2901</v>
      </c>
      <c r="T992" s="1">
        <v>20</v>
      </c>
    </row>
    <row r="993" spans="1:20" x14ac:dyDescent="0.25">
      <c r="A993" s="1" t="s">
        <v>3043</v>
      </c>
      <c r="B993" s="1" t="s">
        <v>609</v>
      </c>
      <c r="C993" s="1" t="s">
        <v>709</v>
      </c>
      <c r="D993" s="1" t="s">
        <v>2625</v>
      </c>
      <c r="E993" s="1" t="s">
        <v>3030</v>
      </c>
      <c r="F993" s="1" t="s">
        <v>3031</v>
      </c>
      <c r="G993" s="1" t="s">
        <v>2897</v>
      </c>
      <c r="H993" s="1" t="s">
        <v>569</v>
      </c>
      <c r="I993" s="1" t="s">
        <v>2628</v>
      </c>
      <c r="J993" s="1" t="s">
        <v>79</v>
      </c>
      <c r="K993" s="1" t="s">
        <v>3032</v>
      </c>
      <c r="L993" s="1" t="s">
        <v>3033</v>
      </c>
      <c r="M993" s="1" t="s">
        <v>3034</v>
      </c>
      <c r="N993" s="1" t="s">
        <v>3035</v>
      </c>
      <c r="O993">
        <v>20000</v>
      </c>
      <c r="P993" s="1" t="s">
        <v>1109</v>
      </c>
      <c r="Q993" s="1" t="s">
        <v>3044</v>
      </c>
      <c r="R993" s="2"/>
      <c r="S993" s="1" t="s">
        <v>2901</v>
      </c>
      <c r="T993" s="1">
        <v>20</v>
      </c>
    </row>
    <row r="994" spans="1:20" x14ac:dyDescent="0.25">
      <c r="A994" s="1" t="s">
        <v>3045</v>
      </c>
      <c r="B994" s="1" t="s">
        <v>609</v>
      </c>
      <c r="C994" s="1" t="s">
        <v>709</v>
      </c>
      <c r="D994" s="1" t="s">
        <v>2625</v>
      </c>
      <c r="E994" s="1" t="s">
        <v>3030</v>
      </c>
      <c r="F994" s="1" t="s">
        <v>3031</v>
      </c>
      <c r="G994" s="1" t="s">
        <v>2897</v>
      </c>
      <c r="H994" s="1" t="s">
        <v>569</v>
      </c>
      <c r="I994" s="1" t="s">
        <v>2628</v>
      </c>
      <c r="J994" s="1" t="s">
        <v>79</v>
      </c>
      <c r="K994" s="1" t="s">
        <v>3032</v>
      </c>
      <c r="L994" s="1" t="s">
        <v>3033</v>
      </c>
      <c r="M994" s="1" t="s">
        <v>3034</v>
      </c>
      <c r="N994" s="1" t="s">
        <v>3035</v>
      </c>
      <c r="O994">
        <v>25000</v>
      </c>
      <c r="P994" s="1" t="s">
        <v>1109</v>
      </c>
      <c r="Q994" s="1" t="s">
        <v>3046</v>
      </c>
      <c r="R994" s="2"/>
      <c r="S994" s="1" t="s">
        <v>2901</v>
      </c>
      <c r="T994" s="1">
        <v>20</v>
      </c>
    </row>
    <row r="995" spans="1:20" x14ac:dyDescent="0.25">
      <c r="A995" s="1" t="s">
        <v>3047</v>
      </c>
      <c r="B995" s="1" t="s">
        <v>609</v>
      </c>
      <c r="C995" s="1" t="s">
        <v>709</v>
      </c>
      <c r="D995" s="1" t="s">
        <v>2625</v>
      </c>
      <c r="E995" s="1" t="s">
        <v>3030</v>
      </c>
      <c r="F995" s="1" t="s">
        <v>3031</v>
      </c>
      <c r="G995" s="1" t="s">
        <v>2897</v>
      </c>
      <c r="H995" s="1" t="s">
        <v>569</v>
      </c>
      <c r="I995" s="1" t="s">
        <v>2628</v>
      </c>
      <c r="J995" s="1" t="s">
        <v>79</v>
      </c>
      <c r="K995" s="1" t="s">
        <v>3032</v>
      </c>
      <c r="L995" s="1" t="s">
        <v>3033</v>
      </c>
      <c r="M995" s="1" t="s">
        <v>3034</v>
      </c>
      <c r="N995" s="1" t="s">
        <v>3035</v>
      </c>
      <c r="O995">
        <v>30000</v>
      </c>
      <c r="P995" s="1" t="s">
        <v>1109</v>
      </c>
      <c r="Q995" s="1" t="s">
        <v>3048</v>
      </c>
      <c r="R995" s="2"/>
      <c r="S995" s="1" t="s">
        <v>2901</v>
      </c>
      <c r="T995" s="1">
        <v>20</v>
      </c>
    </row>
    <row r="996" spans="1:20" x14ac:dyDescent="0.25">
      <c r="A996" s="1" t="s">
        <v>3049</v>
      </c>
      <c r="B996" s="1" t="s">
        <v>609</v>
      </c>
      <c r="C996" s="1" t="s">
        <v>709</v>
      </c>
      <c r="D996" s="1" t="s">
        <v>2625</v>
      </c>
      <c r="E996" s="1" t="s">
        <v>3030</v>
      </c>
      <c r="F996" s="1" t="s">
        <v>3031</v>
      </c>
      <c r="G996" s="1" t="s">
        <v>2897</v>
      </c>
      <c r="H996" s="1" t="s">
        <v>569</v>
      </c>
      <c r="I996" s="1" t="s">
        <v>2628</v>
      </c>
      <c r="J996" s="1" t="s">
        <v>79</v>
      </c>
      <c r="K996" s="1" t="s">
        <v>3032</v>
      </c>
      <c r="L996" s="1" t="s">
        <v>3033</v>
      </c>
      <c r="M996" s="1" t="s">
        <v>3034</v>
      </c>
      <c r="N996" s="1" t="s">
        <v>3035</v>
      </c>
      <c r="O996">
        <v>40000</v>
      </c>
      <c r="P996" s="1" t="s">
        <v>1109</v>
      </c>
      <c r="Q996" s="1" t="s">
        <v>3050</v>
      </c>
      <c r="R996" s="2"/>
      <c r="S996" s="1" t="s">
        <v>2901</v>
      </c>
      <c r="T996" s="1">
        <v>20</v>
      </c>
    </row>
    <row r="997" spans="1:20" x14ac:dyDescent="0.25">
      <c r="A997" s="1" t="s">
        <v>3051</v>
      </c>
      <c r="B997" s="1" t="s">
        <v>609</v>
      </c>
      <c r="C997" s="1" t="s">
        <v>709</v>
      </c>
      <c r="D997" s="1" t="s">
        <v>2625</v>
      </c>
      <c r="E997" s="1" t="s">
        <v>3030</v>
      </c>
      <c r="F997" s="1" t="s">
        <v>3031</v>
      </c>
      <c r="G997" s="1" t="s">
        <v>2897</v>
      </c>
      <c r="H997" s="1" t="s">
        <v>569</v>
      </c>
      <c r="I997" s="1" t="s">
        <v>2628</v>
      </c>
      <c r="J997" s="1" t="s">
        <v>79</v>
      </c>
      <c r="K997" s="1" t="s">
        <v>3032</v>
      </c>
      <c r="L997" s="1" t="s">
        <v>3033</v>
      </c>
      <c r="M997" s="1" t="s">
        <v>3034</v>
      </c>
      <c r="N997" s="1" t="s">
        <v>3035</v>
      </c>
      <c r="O997">
        <v>5000</v>
      </c>
      <c r="P997" s="1" t="s">
        <v>1109</v>
      </c>
      <c r="Q997" s="1" t="s">
        <v>3052</v>
      </c>
      <c r="R997" s="2"/>
      <c r="S997" s="1" t="s">
        <v>2901</v>
      </c>
      <c r="T997" s="1">
        <v>20</v>
      </c>
    </row>
    <row r="998" spans="1:20" x14ac:dyDescent="0.25">
      <c r="A998" s="1" t="s">
        <v>3053</v>
      </c>
      <c r="B998" s="1" t="s">
        <v>609</v>
      </c>
      <c r="C998" s="1" t="s">
        <v>709</v>
      </c>
      <c r="D998" s="1" t="s">
        <v>2625</v>
      </c>
      <c r="E998" s="1" t="s">
        <v>3030</v>
      </c>
      <c r="F998" s="1" t="s">
        <v>3031</v>
      </c>
      <c r="G998" s="1" t="s">
        <v>2897</v>
      </c>
      <c r="H998" s="1" t="s">
        <v>569</v>
      </c>
      <c r="I998" s="1" t="s">
        <v>2628</v>
      </c>
      <c r="J998" s="1" t="s">
        <v>79</v>
      </c>
      <c r="K998" s="1" t="s">
        <v>3032</v>
      </c>
      <c r="L998" s="1" t="s">
        <v>3033</v>
      </c>
      <c r="M998" s="1" t="s">
        <v>3034</v>
      </c>
      <c r="N998" s="1" t="s">
        <v>3035</v>
      </c>
      <c r="O998">
        <v>50000</v>
      </c>
      <c r="P998" s="1" t="s">
        <v>1109</v>
      </c>
      <c r="Q998" s="1" t="s">
        <v>3054</v>
      </c>
      <c r="R998" s="2"/>
      <c r="S998" s="1" t="s">
        <v>2901</v>
      </c>
      <c r="T998" s="1">
        <v>20</v>
      </c>
    </row>
    <row r="999" spans="1:20" x14ac:dyDescent="0.25">
      <c r="A999" s="1" t="s">
        <v>3055</v>
      </c>
      <c r="B999" s="1" t="s">
        <v>609</v>
      </c>
      <c r="C999" s="1" t="s">
        <v>709</v>
      </c>
      <c r="D999" s="1" t="s">
        <v>2625</v>
      </c>
      <c r="E999" s="1" t="s">
        <v>3030</v>
      </c>
      <c r="F999" s="1" t="s">
        <v>3031</v>
      </c>
      <c r="G999" s="1" t="s">
        <v>2897</v>
      </c>
      <c r="H999" s="1" t="s">
        <v>569</v>
      </c>
      <c r="I999" s="1" t="s">
        <v>2628</v>
      </c>
      <c r="J999" s="1" t="s">
        <v>79</v>
      </c>
      <c r="K999" s="1" t="s">
        <v>3032</v>
      </c>
      <c r="L999" s="1" t="s">
        <v>3033</v>
      </c>
      <c r="M999" s="1" t="s">
        <v>3034</v>
      </c>
      <c r="N999" s="1" t="s">
        <v>3035</v>
      </c>
      <c r="O999">
        <v>60000</v>
      </c>
      <c r="P999" s="1" t="s">
        <v>1109</v>
      </c>
      <c r="Q999" s="1" t="s">
        <v>3056</v>
      </c>
      <c r="R999" s="2"/>
      <c r="S999" s="1" t="s">
        <v>2901</v>
      </c>
      <c r="T999" s="1">
        <v>20</v>
      </c>
    </row>
    <row r="1000" spans="1:20" x14ac:dyDescent="0.25">
      <c r="A1000" s="1" t="s">
        <v>3057</v>
      </c>
      <c r="B1000" s="1" t="s">
        <v>609</v>
      </c>
      <c r="C1000" s="1" t="s">
        <v>709</v>
      </c>
      <c r="D1000" s="1" t="s">
        <v>2625</v>
      </c>
      <c r="E1000" s="1" t="s">
        <v>3030</v>
      </c>
      <c r="F1000" s="1" t="s">
        <v>3031</v>
      </c>
      <c r="G1000" s="1" t="s">
        <v>2897</v>
      </c>
      <c r="H1000" s="1" t="s">
        <v>569</v>
      </c>
      <c r="I1000" s="1" t="s">
        <v>2628</v>
      </c>
      <c r="J1000" s="1" t="s">
        <v>79</v>
      </c>
      <c r="K1000" s="1" t="s">
        <v>3032</v>
      </c>
      <c r="L1000" s="1" t="s">
        <v>3033</v>
      </c>
      <c r="M1000" s="1" t="s">
        <v>3034</v>
      </c>
      <c r="N1000" s="1" t="s">
        <v>3035</v>
      </c>
      <c r="O1000">
        <v>70000</v>
      </c>
      <c r="P1000" s="1" t="s">
        <v>1109</v>
      </c>
      <c r="Q1000" s="1" t="s">
        <v>3058</v>
      </c>
      <c r="R1000" s="2"/>
      <c r="S1000" s="1" t="s">
        <v>2901</v>
      </c>
      <c r="T1000" s="1">
        <v>20</v>
      </c>
    </row>
    <row r="1001" spans="1:20" x14ac:dyDescent="0.25">
      <c r="A1001" s="1" t="s">
        <v>3059</v>
      </c>
      <c r="B1001" s="1" t="s">
        <v>609</v>
      </c>
      <c r="C1001" s="1" t="s">
        <v>709</v>
      </c>
      <c r="D1001" s="1" t="s">
        <v>2625</v>
      </c>
      <c r="E1001" s="1" t="s">
        <v>3030</v>
      </c>
      <c r="F1001" s="1" t="s">
        <v>3031</v>
      </c>
      <c r="G1001" s="1" t="s">
        <v>2897</v>
      </c>
      <c r="H1001" s="1" t="s">
        <v>569</v>
      </c>
      <c r="I1001" s="1" t="s">
        <v>2628</v>
      </c>
      <c r="J1001" s="1" t="s">
        <v>79</v>
      </c>
      <c r="K1001" s="1" t="s">
        <v>3032</v>
      </c>
      <c r="L1001" s="1" t="s">
        <v>3033</v>
      </c>
      <c r="M1001" s="1" t="s">
        <v>3034</v>
      </c>
      <c r="N1001" s="1" t="s">
        <v>3035</v>
      </c>
      <c r="O1001">
        <v>7500</v>
      </c>
      <c r="P1001" s="1" t="s">
        <v>1109</v>
      </c>
      <c r="Q1001" s="1" t="s">
        <v>3060</v>
      </c>
      <c r="R1001" s="2"/>
      <c r="S1001" s="1" t="s">
        <v>2901</v>
      </c>
      <c r="T1001" s="1">
        <v>20</v>
      </c>
    </row>
    <row r="1002" spans="1:20" x14ac:dyDescent="0.25">
      <c r="A1002" s="1" t="s">
        <v>3061</v>
      </c>
      <c r="B1002" s="1" t="s">
        <v>609</v>
      </c>
      <c r="C1002" s="1" t="s">
        <v>709</v>
      </c>
      <c r="D1002" s="1" t="s">
        <v>2625</v>
      </c>
      <c r="E1002" s="1" t="s">
        <v>3030</v>
      </c>
      <c r="F1002" s="1" t="s">
        <v>3031</v>
      </c>
      <c r="G1002" s="1" t="s">
        <v>2897</v>
      </c>
      <c r="H1002" s="1" t="s">
        <v>569</v>
      </c>
      <c r="I1002" s="1" t="s">
        <v>2628</v>
      </c>
      <c r="J1002" s="1" t="s">
        <v>79</v>
      </c>
      <c r="K1002" s="1" t="s">
        <v>3032</v>
      </c>
      <c r="L1002" s="1" t="s">
        <v>3033</v>
      </c>
      <c r="M1002" s="1" t="s">
        <v>3034</v>
      </c>
      <c r="N1002" s="1" t="s">
        <v>3035</v>
      </c>
      <c r="O1002">
        <v>80000</v>
      </c>
      <c r="P1002" s="1" t="s">
        <v>1109</v>
      </c>
      <c r="Q1002" s="1" t="s">
        <v>3062</v>
      </c>
      <c r="R1002" s="2"/>
      <c r="S1002" s="1" t="s">
        <v>2901</v>
      </c>
      <c r="T1002" s="1">
        <v>20</v>
      </c>
    </row>
    <row r="1003" spans="1:20" x14ac:dyDescent="0.25">
      <c r="A1003" s="1" t="s">
        <v>3063</v>
      </c>
      <c r="B1003" s="1" t="s">
        <v>609</v>
      </c>
      <c r="C1003" s="1" t="s">
        <v>709</v>
      </c>
      <c r="D1003" s="1" t="s">
        <v>2625</v>
      </c>
      <c r="E1003" s="1" t="s">
        <v>3030</v>
      </c>
      <c r="F1003" s="1" t="s">
        <v>3031</v>
      </c>
      <c r="G1003" s="1" t="s">
        <v>2897</v>
      </c>
      <c r="H1003" s="1" t="s">
        <v>569</v>
      </c>
      <c r="I1003" s="1" t="s">
        <v>2628</v>
      </c>
      <c r="J1003" s="1" t="s">
        <v>79</v>
      </c>
      <c r="K1003" s="1" t="s">
        <v>3032</v>
      </c>
      <c r="L1003" s="1" t="s">
        <v>3033</v>
      </c>
      <c r="M1003" s="1" t="s">
        <v>2758</v>
      </c>
      <c r="N1003" s="1" t="s">
        <v>2759</v>
      </c>
      <c r="O1003">
        <v>1000</v>
      </c>
      <c r="P1003" s="1" t="s">
        <v>1109</v>
      </c>
      <c r="Q1003" s="1" t="s">
        <v>3064</v>
      </c>
      <c r="R1003" s="2"/>
      <c r="S1003" s="1" t="s">
        <v>2901</v>
      </c>
      <c r="T1003" s="1">
        <v>20</v>
      </c>
    </row>
    <row r="1004" spans="1:20" x14ac:dyDescent="0.25">
      <c r="A1004" s="1" t="s">
        <v>3065</v>
      </c>
      <c r="B1004" s="1" t="s">
        <v>609</v>
      </c>
      <c r="C1004" s="1" t="s">
        <v>709</v>
      </c>
      <c r="D1004" s="1" t="s">
        <v>2625</v>
      </c>
      <c r="E1004" s="1" t="s">
        <v>3030</v>
      </c>
      <c r="F1004" s="1" t="s">
        <v>3031</v>
      </c>
      <c r="G1004" s="1" t="s">
        <v>2897</v>
      </c>
      <c r="H1004" s="1" t="s">
        <v>569</v>
      </c>
      <c r="I1004" s="1" t="s">
        <v>2628</v>
      </c>
      <c r="J1004" s="1" t="s">
        <v>79</v>
      </c>
      <c r="K1004" s="1" t="s">
        <v>3032</v>
      </c>
      <c r="L1004" s="1" t="s">
        <v>3033</v>
      </c>
      <c r="M1004" s="1" t="s">
        <v>2758</v>
      </c>
      <c r="N1004" s="1" t="s">
        <v>2759</v>
      </c>
      <c r="O1004">
        <v>10000</v>
      </c>
      <c r="P1004" s="1" t="s">
        <v>1109</v>
      </c>
      <c r="Q1004" s="1" t="s">
        <v>3066</v>
      </c>
      <c r="R1004" s="2"/>
      <c r="S1004" s="1" t="s">
        <v>2901</v>
      </c>
      <c r="T1004" s="1">
        <v>20</v>
      </c>
    </row>
    <row r="1005" spans="1:20" x14ac:dyDescent="0.25">
      <c r="A1005" s="1" t="s">
        <v>3067</v>
      </c>
      <c r="B1005" s="1" t="s">
        <v>609</v>
      </c>
      <c r="C1005" s="1" t="s">
        <v>709</v>
      </c>
      <c r="D1005" s="1" t="s">
        <v>2625</v>
      </c>
      <c r="E1005" s="1" t="s">
        <v>3030</v>
      </c>
      <c r="F1005" s="1" t="s">
        <v>3031</v>
      </c>
      <c r="G1005" s="1" t="s">
        <v>2897</v>
      </c>
      <c r="H1005" s="1" t="s">
        <v>569</v>
      </c>
      <c r="I1005" s="1" t="s">
        <v>2628</v>
      </c>
      <c r="J1005" s="1" t="s">
        <v>79</v>
      </c>
      <c r="K1005" s="1" t="s">
        <v>3032</v>
      </c>
      <c r="L1005" s="1" t="s">
        <v>3033</v>
      </c>
      <c r="M1005" s="1" t="s">
        <v>2758</v>
      </c>
      <c r="N1005" s="1" t="s">
        <v>2759</v>
      </c>
      <c r="O1005">
        <v>15000</v>
      </c>
      <c r="P1005" s="1" t="s">
        <v>1109</v>
      </c>
      <c r="Q1005" s="1" t="s">
        <v>3068</v>
      </c>
      <c r="R1005" s="2"/>
      <c r="S1005" s="1" t="s">
        <v>2901</v>
      </c>
      <c r="T1005" s="1">
        <v>20</v>
      </c>
    </row>
    <row r="1006" spans="1:20" x14ac:dyDescent="0.25">
      <c r="A1006" s="1" t="s">
        <v>3069</v>
      </c>
      <c r="B1006" s="1" t="s">
        <v>609</v>
      </c>
      <c r="C1006" s="1" t="s">
        <v>709</v>
      </c>
      <c r="D1006" s="1" t="s">
        <v>2625</v>
      </c>
      <c r="E1006" s="1" t="s">
        <v>3030</v>
      </c>
      <c r="F1006" s="1" t="s">
        <v>3031</v>
      </c>
      <c r="G1006" s="1" t="s">
        <v>2897</v>
      </c>
      <c r="H1006" s="1" t="s">
        <v>569</v>
      </c>
      <c r="I1006" s="1" t="s">
        <v>2628</v>
      </c>
      <c r="J1006" s="1" t="s">
        <v>79</v>
      </c>
      <c r="K1006" s="1" t="s">
        <v>3032</v>
      </c>
      <c r="L1006" s="1" t="s">
        <v>3033</v>
      </c>
      <c r="M1006" s="1" t="s">
        <v>2758</v>
      </c>
      <c r="N1006" s="1" t="s">
        <v>2759</v>
      </c>
      <c r="O1006">
        <v>2000</v>
      </c>
      <c r="P1006" s="1" t="s">
        <v>1109</v>
      </c>
      <c r="Q1006" s="1" t="s">
        <v>3070</v>
      </c>
      <c r="R1006" s="2"/>
      <c r="S1006" s="1" t="s">
        <v>2901</v>
      </c>
      <c r="T1006" s="1">
        <v>20</v>
      </c>
    </row>
    <row r="1007" spans="1:20" x14ac:dyDescent="0.25">
      <c r="A1007" s="1" t="s">
        <v>3071</v>
      </c>
      <c r="B1007" s="1" t="s">
        <v>609</v>
      </c>
      <c r="C1007" s="1" t="s">
        <v>709</v>
      </c>
      <c r="D1007" s="1" t="s">
        <v>2625</v>
      </c>
      <c r="E1007" s="1" t="s">
        <v>3030</v>
      </c>
      <c r="F1007" s="1" t="s">
        <v>3031</v>
      </c>
      <c r="G1007" s="1" t="s">
        <v>2897</v>
      </c>
      <c r="H1007" s="1" t="s">
        <v>569</v>
      </c>
      <c r="I1007" s="1" t="s">
        <v>2628</v>
      </c>
      <c r="J1007" s="1" t="s">
        <v>79</v>
      </c>
      <c r="K1007" s="1" t="s">
        <v>3032</v>
      </c>
      <c r="L1007" s="1" t="s">
        <v>3033</v>
      </c>
      <c r="M1007" s="1" t="s">
        <v>2758</v>
      </c>
      <c r="N1007" s="1" t="s">
        <v>2759</v>
      </c>
      <c r="O1007">
        <v>20000</v>
      </c>
      <c r="P1007" s="1" t="s">
        <v>1109</v>
      </c>
      <c r="Q1007" s="1" t="s">
        <v>3072</v>
      </c>
      <c r="R1007" s="2"/>
      <c r="S1007" s="1" t="s">
        <v>2901</v>
      </c>
      <c r="T1007" s="1">
        <v>20</v>
      </c>
    </row>
    <row r="1008" spans="1:20" x14ac:dyDescent="0.25">
      <c r="A1008" s="1" t="s">
        <v>3073</v>
      </c>
      <c r="B1008" s="1" t="s">
        <v>609</v>
      </c>
      <c r="C1008" s="1" t="s">
        <v>709</v>
      </c>
      <c r="D1008" s="1" t="s">
        <v>2625</v>
      </c>
      <c r="E1008" s="1" t="s">
        <v>3030</v>
      </c>
      <c r="F1008" s="1" t="s">
        <v>3031</v>
      </c>
      <c r="G1008" s="1" t="s">
        <v>2897</v>
      </c>
      <c r="H1008" s="1" t="s">
        <v>569</v>
      </c>
      <c r="I1008" s="1" t="s">
        <v>2628</v>
      </c>
      <c r="J1008" s="1" t="s">
        <v>79</v>
      </c>
      <c r="K1008" s="1" t="s">
        <v>3032</v>
      </c>
      <c r="L1008" s="1" t="s">
        <v>3033</v>
      </c>
      <c r="M1008" s="1" t="s">
        <v>2758</v>
      </c>
      <c r="N1008" s="1" t="s">
        <v>2759</v>
      </c>
      <c r="O1008">
        <v>25000</v>
      </c>
      <c r="P1008" s="1" t="s">
        <v>1109</v>
      </c>
      <c r="Q1008" s="1" t="s">
        <v>3074</v>
      </c>
      <c r="R1008" s="2"/>
      <c r="S1008" s="1" t="s">
        <v>2901</v>
      </c>
      <c r="T1008" s="1">
        <v>20</v>
      </c>
    </row>
    <row r="1009" spans="1:20" x14ac:dyDescent="0.25">
      <c r="A1009" s="1" t="s">
        <v>3075</v>
      </c>
      <c r="B1009" s="1" t="s">
        <v>609</v>
      </c>
      <c r="C1009" s="1" t="s">
        <v>709</v>
      </c>
      <c r="D1009" s="1" t="s">
        <v>2625</v>
      </c>
      <c r="E1009" s="1" t="s">
        <v>3030</v>
      </c>
      <c r="F1009" s="1" t="s">
        <v>3031</v>
      </c>
      <c r="G1009" s="1" t="s">
        <v>2897</v>
      </c>
      <c r="H1009" s="1" t="s">
        <v>569</v>
      </c>
      <c r="I1009" s="1" t="s">
        <v>2628</v>
      </c>
      <c r="J1009" s="1" t="s">
        <v>79</v>
      </c>
      <c r="K1009" s="1" t="s">
        <v>3032</v>
      </c>
      <c r="L1009" s="1" t="s">
        <v>3033</v>
      </c>
      <c r="M1009" s="1" t="s">
        <v>2758</v>
      </c>
      <c r="N1009" s="1" t="s">
        <v>2759</v>
      </c>
      <c r="O1009">
        <v>30000</v>
      </c>
      <c r="P1009" s="1" t="s">
        <v>1109</v>
      </c>
      <c r="Q1009" s="1" t="s">
        <v>3076</v>
      </c>
      <c r="R1009" s="2"/>
      <c r="S1009" s="1" t="s">
        <v>2901</v>
      </c>
      <c r="T1009" s="1">
        <v>20</v>
      </c>
    </row>
    <row r="1010" spans="1:20" x14ac:dyDescent="0.25">
      <c r="A1010" s="1" t="s">
        <v>3077</v>
      </c>
      <c r="B1010" s="1" t="s">
        <v>609</v>
      </c>
      <c r="C1010" s="1" t="s">
        <v>709</v>
      </c>
      <c r="D1010" s="1" t="s">
        <v>2625</v>
      </c>
      <c r="E1010" s="1" t="s">
        <v>3030</v>
      </c>
      <c r="F1010" s="1" t="s">
        <v>3031</v>
      </c>
      <c r="G1010" s="1" t="s">
        <v>2897</v>
      </c>
      <c r="H1010" s="1" t="s">
        <v>569</v>
      </c>
      <c r="I1010" s="1" t="s">
        <v>2628</v>
      </c>
      <c r="J1010" s="1" t="s">
        <v>79</v>
      </c>
      <c r="K1010" s="1" t="s">
        <v>3032</v>
      </c>
      <c r="L1010" s="1" t="s">
        <v>3033</v>
      </c>
      <c r="M1010" s="1" t="s">
        <v>2758</v>
      </c>
      <c r="N1010" s="1" t="s">
        <v>2759</v>
      </c>
      <c r="O1010">
        <v>40000</v>
      </c>
      <c r="P1010" s="1" t="s">
        <v>1109</v>
      </c>
      <c r="Q1010" s="1" t="s">
        <v>3078</v>
      </c>
      <c r="R1010" s="2"/>
      <c r="S1010" s="1" t="s">
        <v>2901</v>
      </c>
      <c r="T1010" s="1">
        <v>20</v>
      </c>
    </row>
    <row r="1011" spans="1:20" x14ac:dyDescent="0.25">
      <c r="A1011" s="1" t="s">
        <v>3079</v>
      </c>
      <c r="B1011" s="1" t="s">
        <v>609</v>
      </c>
      <c r="C1011" s="1" t="s">
        <v>709</v>
      </c>
      <c r="D1011" s="1" t="s">
        <v>2625</v>
      </c>
      <c r="E1011" s="1" t="s">
        <v>3030</v>
      </c>
      <c r="F1011" s="1" t="s">
        <v>3031</v>
      </c>
      <c r="G1011" s="1" t="s">
        <v>2897</v>
      </c>
      <c r="H1011" s="1" t="s">
        <v>569</v>
      </c>
      <c r="I1011" s="1" t="s">
        <v>2628</v>
      </c>
      <c r="J1011" s="1" t="s">
        <v>79</v>
      </c>
      <c r="K1011" s="1" t="s">
        <v>3032</v>
      </c>
      <c r="L1011" s="1" t="s">
        <v>3033</v>
      </c>
      <c r="M1011" s="1" t="s">
        <v>2758</v>
      </c>
      <c r="N1011" s="1" t="s">
        <v>2759</v>
      </c>
      <c r="O1011">
        <v>5000</v>
      </c>
      <c r="P1011" s="1" t="s">
        <v>1109</v>
      </c>
      <c r="Q1011" s="1" t="s">
        <v>3080</v>
      </c>
      <c r="R1011" s="2"/>
      <c r="S1011" s="1" t="s">
        <v>2901</v>
      </c>
      <c r="T1011" s="1">
        <v>20</v>
      </c>
    </row>
    <row r="1012" spans="1:20" x14ac:dyDescent="0.25">
      <c r="A1012" s="1" t="s">
        <v>3081</v>
      </c>
      <c r="B1012" s="1" t="s">
        <v>609</v>
      </c>
      <c r="C1012" s="1" t="s">
        <v>709</v>
      </c>
      <c r="D1012" s="1" t="s">
        <v>2625</v>
      </c>
      <c r="E1012" s="1" t="s">
        <v>3030</v>
      </c>
      <c r="F1012" s="1" t="s">
        <v>3031</v>
      </c>
      <c r="G1012" s="1" t="s">
        <v>2897</v>
      </c>
      <c r="H1012" s="1" t="s">
        <v>569</v>
      </c>
      <c r="I1012" s="1" t="s">
        <v>2628</v>
      </c>
      <c r="J1012" s="1" t="s">
        <v>79</v>
      </c>
      <c r="K1012" s="1" t="s">
        <v>3032</v>
      </c>
      <c r="L1012" s="1" t="s">
        <v>3033</v>
      </c>
      <c r="M1012" s="1" t="s">
        <v>2758</v>
      </c>
      <c r="N1012" s="1" t="s">
        <v>2759</v>
      </c>
      <c r="O1012">
        <v>50000</v>
      </c>
      <c r="P1012" s="1" t="s">
        <v>1109</v>
      </c>
      <c r="Q1012" s="1" t="s">
        <v>3082</v>
      </c>
      <c r="R1012" s="2"/>
      <c r="S1012" s="1" t="s">
        <v>2901</v>
      </c>
      <c r="T1012" s="1">
        <v>20</v>
      </c>
    </row>
    <row r="1013" spans="1:20" x14ac:dyDescent="0.25">
      <c r="A1013" s="1" t="s">
        <v>3083</v>
      </c>
      <c r="B1013" s="1" t="s">
        <v>609</v>
      </c>
      <c r="C1013" s="1" t="s">
        <v>709</v>
      </c>
      <c r="D1013" s="1" t="s">
        <v>2625</v>
      </c>
      <c r="E1013" s="1" t="s">
        <v>3030</v>
      </c>
      <c r="F1013" s="1" t="s">
        <v>3031</v>
      </c>
      <c r="G1013" s="1" t="s">
        <v>2897</v>
      </c>
      <c r="H1013" s="1" t="s">
        <v>569</v>
      </c>
      <c r="I1013" s="1" t="s">
        <v>2628</v>
      </c>
      <c r="J1013" s="1" t="s">
        <v>79</v>
      </c>
      <c r="K1013" s="1" t="s">
        <v>3032</v>
      </c>
      <c r="L1013" s="1" t="s">
        <v>3033</v>
      </c>
      <c r="M1013" s="1" t="s">
        <v>2758</v>
      </c>
      <c r="N1013" s="1" t="s">
        <v>2759</v>
      </c>
      <c r="O1013">
        <v>60000</v>
      </c>
      <c r="P1013" s="1" t="s">
        <v>1109</v>
      </c>
      <c r="Q1013" s="1" t="s">
        <v>3084</v>
      </c>
      <c r="R1013" s="2"/>
      <c r="S1013" s="1" t="s">
        <v>2901</v>
      </c>
      <c r="T1013" s="1">
        <v>20</v>
      </c>
    </row>
    <row r="1014" spans="1:20" x14ac:dyDescent="0.25">
      <c r="A1014" s="1" t="s">
        <v>3085</v>
      </c>
      <c r="B1014" s="1" t="s">
        <v>609</v>
      </c>
      <c r="C1014" s="1" t="s">
        <v>709</v>
      </c>
      <c r="D1014" s="1" t="s">
        <v>2625</v>
      </c>
      <c r="E1014" s="1" t="s">
        <v>3030</v>
      </c>
      <c r="F1014" s="1" t="s">
        <v>3031</v>
      </c>
      <c r="G1014" s="1" t="s">
        <v>2897</v>
      </c>
      <c r="H1014" s="1" t="s">
        <v>569</v>
      </c>
      <c r="I1014" s="1" t="s">
        <v>2628</v>
      </c>
      <c r="J1014" s="1" t="s">
        <v>79</v>
      </c>
      <c r="K1014" s="1" t="s">
        <v>3032</v>
      </c>
      <c r="L1014" s="1" t="s">
        <v>3033</v>
      </c>
      <c r="M1014" s="1" t="s">
        <v>2758</v>
      </c>
      <c r="N1014" s="1" t="s">
        <v>2759</v>
      </c>
      <c r="O1014">
        <v>70000</v>
      </c>
      <c r="P1014" s="1" t="s">
        <v>1109</v>
      </c>
      <c r="Q1014" s="1" t="s">
        <v>3086</v>
      </c>
      <c r="R1014" s="2"/>
      <c r="S1014" s="1" t="s">
        <v>2901</v>
      </c>
      <c r="T1014" s="1">
        <v>20</v>
      </c>
    </row>
    <row r="1015" spans="1:20" x14ac:dyDescent="0.25">
      <c r="A1015" s="1" t="s">
        <v>3087</v>
      </c>
      <c r="B1015" s="1" t="s">
        <v>609</v>
      </c>
      <c r="C1015" s="1" t="s">
        <v>709</v>
      </c>
      <c r="D1015" s="1" t="s">
        <v>2625</v>
      </c>
      <c r="E1015" s="1" t="s">
        <v>3030</v>
      </c>
      <c r="F1015" s="1" t="s">
        <v>3031</v>
      </c>
      <c r="G1015" s="1" t="s">
        <v>2897</v>
      </c>
      <c r="H1015" s="1" t="s">
        <v>569</v>
      </c>
      <c r="I1015" s="1" t="s">
        <v>2628</v>
      </c>
      <c r="J1015" s="1" t="s">
        <v>79</v>
      </c>
      <c r="K1015" s="1" t="s">
        <v>3032</v>
      </c>
      <c r="L1015" s="1" t="s">
        <v>3033</v>
      </c>
      <c r="M1015" s="1" t="s">
        <v>2758</v>
      </c>
      <c r="N1015" s="1" t="s">
        <v>2759</v>
      </c>
      <c r="O1015">
        <v>7500</v>
      </c>
      <c r="P1015" s="1" t="s">
        <v>1109</v>
      </c>
      <c r="Q1015" s="1" t="s">
        <v>3088</v>
      </c>
      <c r="R1015" s="2"/>
      <c r="S1015" s="1" t="s">
        <v>2901</v>
      </c>
      <c r="T1015" s="1">
        <v>20</v>
      </c>
    </row>
    <row r="1016" spans="1:20" x14ac:dyDescent="0.25">
      <c r="A1016" s="1" t="s">
        <v>3089</v>
      </c>
      <c r="B1016" s="1" t="s">
        <v>609</v>
      </c>
      <c r="C1016" s="1" t="s">
        <v>709</v>
      </c>
      <c r="D1016" s="1" t="s">
        <v>2625</v>
      </c>
      <c r="E1016" s="1" t="s">
        <v>3030</v>
      </c>
      <c r="F1016" s="1" t="s">
        <v>3031</v>
      </c>
      <c r="G1016" s="1" t="s">
        <v>2897</v>
      </c>
      <c r="H1016" s="1" t="s">
        <v>569</v>
      </c>
      <c r="I1016" s="1" t="s">
        <v>2628</v>
      </c>
      <c r="J1016" s="1" t="s">
        <v>79</v>
      </c>
      <c r="K1016" s="1" t="s">
        <v>3032</v>
      </c>
      <c r="L1016" s="1" t="s">
        <v>3033</v>
      </c>
      <c r="M1016" s="1" t="s">
        <v>2758</v>
      </c>
      <c r="N1016" s="1" t="s">
        <v>2759</v>
      </c>
      <c r="O1016">
        <v>80000</v>
      </c>
      <c r="P1016" s="1" t="s">
        <v>1109</v>
      </c>
      <c r="Q1016" s="1" t="s">
        <v>3090</v>
      </c>
      <c r="R1016" s="2"/>
      <c r="S1016" s="1" t="s">
        <v>2901</v>
      </c>
      <c r="T1016" s="1">
        <v>20</v>
      </c>
    </row>
    <row r="1017" spans="1:20" x14ac:dyDescent="0.25">
      <c r="A1017" s="1" t="s">
        <v>3091</v>
      </c>
      <c r="B1017" s="1" t="s">
        <v>609</v>
      </c>
      <c r="C1017" s="1" t="s">
        <v>709</v>
      </c>
      <c r="D1017" s="1" t="s">
        <v>2625</v>
      </c>
      <c r="E1017" s="1" t="s">
        <v>3092</v>
      </c>
      <c r="F1017" s="1" t="s">
        <v>3093</v>
      </c>
      <c r="G1017" s="1" t="s">
        <v>3093</v>
      </c>
      <c r="H1017" s="1" t="s">
        <v>569</v>
      </c>
      <c r="I1017" s="1" t="s">
        <v>2628</v>
      </c>
      <c r="J1017" s="1" t="s">
        <v>79</v>
      </c>
      <c r="K1017" s="1" t="s">
        <v>3094</v>
      </c>
      <c r="L1017" s="1" t="s">
        <v>3095</v>
      </c>
      <c r="M1017" s="1" t="s">
        <v>2167</v>
      </c>
      <c r="N1017" s="1" t="s">
        <v>2168</v>
      </c>
      <c r="O1017">
        <v>1000</v>
      </c>
      <c r="P1017" s="1" t="s">
        <v>1109</v>
      </c>
      <c r="Q1017" s="1" t="s">
        <v>3096</v>
      </c>
      <c r="R1017" s="2"/>
      <c r="S1017" s="1" t="s">
        <v>2655</v>
      </c>
      <c r="T1017" s="1">
        <v>15</v>
      </c>
    </row>
    <row r="1018" spans="1:20" x14ac:dyDescent="0.25">
      <c r="A1018" s="1" t="s">
        <v>3097</v>
      </c>
      <c r="B1018" s="1" t="s">
        <v>609</v>
      </c>
      <c r="C1018" s="1" t="s">
        <v>709</v>
      </c>
      <c r="D1018" s="1" t="s">
        <v>2625</v>
      </c>
      <c r="E1018" s="1" t="s">
        <v>3092</v>
      </c>
      <c r="F1018" s="1" t="s">
        <v>3093</v>
      </c>
      <c r="G1018" s="1" t="s">
        <v>3093</v>
      </c>
      <c r="H1018" s="1" t="s">
        <v>569</v>
      </c>
      <c r="I1018" s="1" t="s">
        <v>2628</v>
      </c>
      <c r="J1018" s="1" t="s">
        <v>79</v>
      </c>
      <c r="K1018" s="1" t="s">
        <v>3094</v>
      </c>
      <c r="L1018" s="1" t="s">
        <v>3095</v>
      </c>
      <c r="M1018" s="1" t="s">
        <v>2167</v>
      </c>
      <c r="N1018" s="1" t="s">
        <v>2168</v>
      </c>
      <c r="O1018">
        <v>10000</v>
      </c>
      <c r="P1018" s="1" t="s">
        <v>1109</v>
      </c>
      <c r="Q1018" s="1" t="s">
        <v>3098</v>
      </c>
      <c r="R1018" s="2"/>
      <c r="S1018" s="1" t="s">
        <v>2655</v>
      </c>
      <c r="T1018" s="1">
        <v>15</v>
      </c>
    </row>
    <row r="1019" spans="1:20" x14ac:dyDescent="0.25">
      <c r="A1019" s="1" t="s">
        <v>3099</v>
      </c>
      <c r="B1019" s="1" t="s">
        <v>609</v>
      </c>
      <c r="C1019" s="1" t="s">
        <v>709</v>
      </c>
      <c r="D1019" s="1" t="s">
        <v>2625</v>
      </c>
      <c r="E1019" s="1" t="s">
        <v>3092</v>
      </c>
      <c r="F1019" s="1" t="s">
        <v>3093</v>
      </c>
      <c r="G1019" s="1" t="s">
        <v>3093</v>
      </c>
      <c r="H1019" s="1" t="s">
        <v>569</v>
      </c>
      <c r="I1019" s="1" t="s">
        <v>2628</v>
      </c>
      <c r="J1019" s="1" t="s">
        <v>79</v>
      </c>
      <c r="K1019" s="1" t="s">
        <v>3094</v>
      </c>
      <c r="L1019" s="1" t="s">
        <v>3095</v>
      </c>
      <c r="M1019" s="1" t="s">
        <v>2167</v>
      </c>
      <c r="N1019" s="1" t="s">
        <v>2168</v>
      </c>
      <c r="O1019">
        <v>100000</v>
      </c>
      <c r="P1019" s="1" t="s">
        <v>1109</v>
      </c>
      <c r="Q1019" s="1" t="s">
        <v>3100</v>
      </c>
      <c r="R1019" s="2"/>
      <c r="S1019" s="1" t="s">
        <v>2655</v>
      </c>
      <c r="T1019" s="1">
        <v>15</v>
      </c>
    </row>
    <row r="1020" spans="1:20" x14ac:dyDescent="0.25">
      <c r="A1020" s="1" t="s">
        <v>3101</v>
      </c>
      <c r="B1020" s="1" t="s">
        <v>609</v>
      </c>
      <c r="C1020" s="1" t="s">
        <v>709</v>
      </c>
      <c r="D1020" s="1" t="s">
        <v>2625</v>
      </c>
      <c r="E1020" s="1" t="s">
        <v>3092</v>
      </c>
      <c r="F1020" s="1" t="s">
        <v>3093</v>
      </c>
      <c r="G1020" s="1" t="s">
        <v>3093</v>
      </c>
      <c r="H1020" s="1" t="s">
        <v>569</v>
      </c>
      <c r="I1020" s="1" t="s">
        <v>2628</v>
      </c>
      <c r="J1020" s="1" t="s">
        <v>79</v>
      </c>
      <c r="K1020" s="1" t="s">
        <v>3094</v>
      </c>
      <c r="L1020" s="1" t="s">
        <v>3095</v>
      </c>
      <c r="M1020" s="1" t="s">
        <v>2167</v>
      </c>
      <c r="N1020" s="1" t="s">
        <v>2168</v>
      </c>
      <c r="O1020">
        <v>15000</v>
      </c>
      <c r="P1020" s="1" t="s">
        <v>1109</v>
      </c>
      <c r="Q1020" s="1" t="s">
        <v>3102</v>
      </c>
      <c r="R1020" s="2"/>
      <c r="S1020" s="1" t="s">
        <v>2655</v>
      </c>
      <c r="T1020" s="1">
        <v>15</v>
      </c>
    </row>
    <row r="1021" spans="1:20" x14ac:dyDescent="0.25">
      <c r="A1021" s="1" t="s">
        <v>3103</v>
      </c>
      <c r="B1021" s="1" t="s">
        <v>609</v>
      </c>
      <c r="C1021" s="1" t="s">
        <v>709</v>
      </c>
      <c r="D1021" s="1" t="s">
        <v>2625</v>
      </c>
      <c r="E1021" s="1" t="s">
        <v>3092</v>
      </c>
      <c r="F1021" s="1" t="s">
        <v>3093</v>
      </c>
      <c r="G1021" s="1" t="s">
        <v>3093</v>
      </c>
      <c r="H1021" s="1" t="s">
        <v>569</v>
      </c>
      <c r="I1021" s="1" t="s">
        <v>2628</v>
      </c>
      <c r="J1021" s="1" t="s">
        <v>79</v>
      </c>
      <c r="K1021" s="1" t="s">
        <v>3094</v>
      </c>
      <c r="L1021" s="1" t="s">
        <v>3095</v>
      </c>
      <c r="M1021" s="1" t="s">
        <v>2167</v>
      </c>
      <c r="N1021" s="1" t="s">
        <v>2168</v>
      </c>
      <c r="O1021">
        <v>2000</v>
      </c>
      <c r="P1021" s="1" t="s">
        <v>1109</v>
      </c>
      <c r="Q1021" s="1" t="s">
        <v>3104</v>
      </c>
      <c r="R1021" s="2"/>
      <c r="S1021" s="1" t="s">
        <v>2655</v>
      </c>
      <c r="T1021" s="1">
        <v>15</v>
      </c>
    </row>
    <row r="1022" spans="1:20" x14ac:dyDescent="0.25">
      <c r="A1022" s="1" t="s">
        <v>3105</v>
      </c>
      <c r="B1022" s="1" t="s">
        <v>609</v>
      </c>
      <c r="C1022" s="1" t="s">
        <v>709</v>
      </c>
      <c r="D1022" s="1" t="s">
        <v>2625</v>
      </c>
      <c r="E1022" s="1" t="s">
        <v>3092</v>
      </c>
      <c r="F1022" s="1" t="s">
        <v>3093</v>
      </c>
      <c r="G1022" s="1" t="s">
        <v>3093</v>
      </c>
      <c r="H1022" s="1" t="s">
        <v>569</v>
      </c>
      <c r="I1022" s="1" t="s">
        <v>2628</v>
      </c>
      <c r="J1022" s="1" t="s">
        <v>79</v>
      </c>
      <c r="K1022" s="1" t="s">
        <v>3094</v>
      </c>
      <c r="L1022" s="1" t="s">
        <v>3095</v>
      </c>
      <c r="M1022" s="1" t="s">
        <v>2167</v>
      </c>
      <c r="N1022" s="1" t="s">
        <v>2168</v>
      </c>
      <c r="O1022">
        <v>20000</v>
      </c>
      <c r="P1022" s="1" t="s">
        <v>1109</v>
      </c>
      <c r="Q1022" s="1" t="s">
        <v>3106</v>
      </c>
      <c r="R1022" s="2"/>
      <c r="S1022" s="1" t="s">
        <v>2655</v>
      </c>
      <c r="T1022" s="1">
        <v>15</v>
      </c>
    </row>
    <row r="1023" spans="1:20" x14ac:dyDescent="0.25">
      <c r="A1023" s="1" t="s">
        <v>3107</v>
      </c>
      <c r="B1023" s="1" t="s">
        <v>609</v>
      </c>
      <c r="C1023" s="1" t="s">
        <v>709</v>
      </c>
      <c r="D1023" s="1" t="s">
        <v>2625</v>
      </c>
      <c r="E1023" s="1" t="s">
        <v>3092</v>
      </c>
      <c r="F1023" s="1" t="s">
        <v>3093</v>
      </c>
      <c r="G1023" s="1" t="s">
        <v>3093</v>
      </c>
      <c r="H1023" s="1" t="s">
        <v>569</v>
      </c>
      <c r="I1023" s="1" t="s">
        <v>2628</v>
      </c>
      <c r="J1023" s="1" t="s">
        <v>79</v>
      </c>
      <c r="K1023" s="1" t="s">
        <v>3094</v>
      </c>
      <c r="L1023" s="1" t="s">
        <v>3095</v>
      </c>
      <c r="M1023" s="1" t="s">
        <v>2167</v>
      </c>
      <c r="N1023" s="1" t="s">
        <v>2168</v>
      </c>
      <c r="O1023">
        <v>25000</v>
      </c>
      <c r="P1023" s="1" t="s">
        <v>1109</v>
      </c>
      <c r="Q1023" s="1" t="s">
        <v>3108</v>
      </c>
      <c r="R1023" s="2"/>
      <c r="S1023" s="1" t="s">
        <v>2655</v>
      </c>
      <c r="T1023" s="1">
        <v>15</v>
      </c>
    </row>
    <row r="1024" spans="1:20" x14ac:dyDescent="0.25">
      <c r="A1024" s="1" t="s">
        <v>3109</v>
      </c>
      <c r="B1024" s="1" t="s">
        <v>609</v>
      </c>
      <c r="C1024" s="1" t="s">
        <v>709</v>
      </c>
      <c r="D1024" s="1" t="s">
        <v>2625</v>
      </c>
      <c r="E1024" s="1" t="s">
        <v>3092</v>
      </c>
      <c r="F1024" s="1" t="s">
        <v>3093</v>
      </c>
      <c r="G1024" s="1" t="s">
        <v>3093</v>
      </c>
      <c r="H1024" s="1" t="s">
        <v>569</v>
      </c>
      <c r="I1024" s="1" t="s">
        <v>2628</v>
      </c>
      <c r="J1024" s="1" t="s">
        <v>79</v>
      </c>
      <c r="K1024" s="1" t="s">
        <v>3094</v>
      </c>
      <c r="L1024" s="1" t="s">
        <v>3095</v>
      </c>
      <c r="M1024" s="1" t="s">
        <v>2167</v>
      </c>
      <c r="N1024" s="1" t="s">
        <v>2168</v>
      </c>
      <c r="O1024">
        <v>30000</v>
      </c>
      <c r="P1024" s="1" t="s">
        <v>1109</v>
      </c>
      <c r="Q1024" s="1" t="s">
        <v>3110</v>
      </c>
      <c r="R1024" s="2"/>
      <c r="S1024" s="1" t="s">
        <v>2655</v>
      </c>
      <c r="T1024" s="1">
        <v>15</v>
      </c>
    </row>
    <row r="1025" spans="1:20" x14ac:dyDescent="0.25">
      <c r="A1025" s="1" t="s">
        <v>3111</v>
      </c>
      <c r="B1025" s="1" t="s">
        <v>609</v>
      </c>
      <c r="C1025" s="1" t="s">
        <v>709</v>
      </c>
      <c r="D1025" s="1" t="s">
        <v>2625</v>
      </c>
      <c r="E1025" s="1" t="s">
        <v>3092</v>
      </c>
      <c r="F1025" s="1" t="s">
        <v>3093</v>
      </c>
      <c r="G1025" s="1" t="s">
        <v>3093</v>
      </c>
      <c r="H1025" s="1" t="s">
        <v>569</v>
      </c>
      <c r="I1025" s="1" t="s">
        <v>2628</v>
      </c>
      <c r="J1025" s="1" t="s">
        <v>79</v>
      </c>
      <c r="K1025" s="1" t="s">
        <v>3094</v>
      </c>
      <c r="L1025" s="1" t="s">
        <v>3095</v>
      </c>
      <c r="M1025" s="1" t="s">
        <v>2167</v>
      </c>
      <c r="N1025" s="1" t="s">
        <v>2168</v>
      </c>
      <c r="O1025">
        <v>40000</v>
      </c>
      <c r="P1025" s="1" t="s">
        <v>1109</v>
      </c>
      <c r="Q1025" s="1" t="s">
        <v>3112</v>
      </c>
      <c r="R1025" s="2"/>
      <c r="S1025" s="1" t="s">
        <v>2655</v>
      </c>
      <c r="T1025" s="1">
        <v>15</v>
      </c>
    </row>
    <row r="1026" spans="1:20" x14ac:dyDescent="0.25">
      <c r="A1026" s="1" t="s">
        <v>3113</v>
      </c>
      <c r="B1026" s="1" t="s">
        <v>609</v>
      </c>
      <c r="C1026" s="1" t="s">
        <v>709</v>
      </c>
      <c r="D1026" s="1" t="s">
        <v>2625</v>
      </c>
      <c r="E1026" s="1" t="s">
        <v>3092</v>
      </c>
      <c r="F1026" s="1" t="s">
        <v>3093</v>
      </c>
      <c r="G1026" s="1" t="s">
        <v>3093</v>
      </c>
      <c r="H1026" s="1" t="s">
        <v>569</v>
      </c>
      <c r="I1026" s="1" t="s">
        <v>2628</v>
      </c>
      <c r="J1026" s="1" t="s">
        <v>79</v>
      </c>
      <c r="K1026" s="1" t="s">
        <v>3094</v>
      </c>
      <c r="L1026" s="1" t="s">
        <v>3095</v>
      </c>
      <c r="M1026" s="1" t="s">
        <v>2167</v>
      </c>
      <c r="N1026" s="1" t="s">
        <v>2168</v>
      </c>
      <c r="O1026">
        <v>5000</v>
      </c>
      <c r="P1026" s="1" t="s">
        <v>1109</v>
      </c>
      <c r="Q1026" s="1" t="s">
        <v>3114</v>
      </c>
      <c r="R1026" s="2"/>
      <c r="S1026" s="1" t="s">
        <v>2655</v>
      </c>
      <c r="T1026" s="1">
        <v>15</v>
      </c>
    </row>
    <row r="1027" spans="1:20" x14ac:dyDescent="0.25">
      <c r="A1027" s="1" t="s">
        <v>3115</v>
      </c>
      <c r="B1027" s="1" t="s">
        <v>609</v>
      </c>
      <c r="C1027" s="1" t="s">
        <v>709</v>
      </c>
      <c r="D1027" s="1" t="s">
        <v>2625</v>
      </c>
      <c r="E1027" s="1" t="s">
        <v>3092</v>
      </c>
      <c r="F1027" s="1" t="s">
        <v>3093</v>
      </c>
      <c r="G1027" s="1" t="s">
        <v>3093</v>
      </c>
      <c r="H1027" s="1" t="s">
        <v>569</v>
      </c>
      <c r="I1027" s="1" t="s">
        <v>2628</v>
      </c>
      <c r="J1027" s="1" t="s">
        <v>79</v>
      </c>
      <c r="K1027" s="1" t="s">
        <v>3094</v>
      </c>
      <c r="L1027" s="1" t="s">
        <v>3095</v>
      </c>
      <c r="M1027" s="1" t="s">
        <v>2167</v>
      </c>
      <c r="N1027" s="1" t="s">
        <v>2168</v>
      </c>
      <c r="O1027">
        <v>50000</v>
      </c>
      <c r="P1027" s="1" t="s">
        <v>1109</v>
      </c>
      <c r="Q1027" s="1" t="s">
        <v>3116</v>
      </c>
      <c r="R1027" s="2"/>
      <c r="S1027" s="1" t="s">
        <v>2655</v>
      </c>
      <c r="T1027" s="1">
        <v>15</v>
      </c>
    </row>
    <row r="1028" spans="1:20" x14ac:dyDescent="0.25">
      <c r="A1028" s="1" t="s">
        <v>3117</v>
      </c>
      <c r="B1028" s="1" t="s">
        <v>609</v>
      </c>
      <c r="C1028" s="1" t="s">
        <v>709</v>
      </c>
      <c r="D1028" s="1" t="s">
        <v>2625</v>
      </c>
      <c r="E1028" s="1" t="s">
        <v>3092</v>
      </c>
      <c r="F1028" s="1" t="s">
        <v>3093</v>
      </c>
      <c r="G1028" s="1" t="s">
        <v>3093</v>
      </c>
      <c r="H1028" s="1" t="s">
        <v>569</v>
      </c>
      <c r="I1028" s="1" t="s">
        <v>2628</v>
      </c>
      <c r="J1028" s="1" t="s">
        <v>79</v>
      </c>
      <c r="K1028" s="1" t="s">
        <v>3094</v>
      </c>
      <c r="L1028" s="1" t="s">
        <v>3095</v>
      </c>
      <c r="M1028" s="1" t="s">
        <v>2167</v>
      </c>
      <c r="N1028" s="1" t="s">
        <v>2168</v>
      </c>
      <c r="O1028">
        <v>60000</v>
      </c>
      <c r="P1028" s="1" t="s">
        <v>1109</v>
      </c>
      <c r="Q1028" s="1" t="s">
        <v>3118</v>
      </c>
      <c r="R1028" s="2"/>
      <c r="S1028" s="1" t="s">
        <v>2655</v>
      </c>
      <c r="T1028" s="1">
        <v>15</v>
      </c>
    </row>
    <row r="1029" spans="1:20" x14ac:dyDescent="0.25">
      <c r="A1029" s="1" t="s">
        <v>3119</v>
      </c>
      <c r="B1029" s="1" t="s">
        <v>609</v>
      </c>
      <c r="C1029" s="1" t="s">
        <v>709</v>
      </c>
      <c r="D1029" s="1" t="s">
        <v>2625</v>
      </c>
      <c r="E1029" s="1" t="s">
        <v>3092</v>
      </c>
      <c r="F1029" s="1" t="s">
        <v>3093</v>
      </c>
      <c r="G1029" s="1" t="s">
        <v>3093</v>
      </c>
      <c r="H1029" s="1" t="s">
        <v>569</v>
      </c>
      <c r="I1029" s="1" t="s">
        <v>2628</v>
      </c>
      <c r="J1029" s="1" t="s">
        <v>79</v>
      </c>
      <c r="K1029" s="1" t="s">
        <v>3094</v>
      </c>
      <c r="L1029" s="1" t="s">
        <v>3095</v>
      </c>
      <c r="M1029" s="1" t="s">
        <v>2167</v>
      </c>
      <c r="N1029" s="1" t="s">
        <v>2168</v>
      </c>
      <c r="O1029">
        <v>7500</v>
      </c>
      <c r="P1029" s="1" t="s">
        <v>1109</v>
      </c>
      <c r="Q1029" s="1" t="s">
        <v>3120</v>
      </c>
      <c r="R1029" s="2"/>
      <c r="S1029" s="1" t="s">
        <v>2655</v>
      </c>
      <c r="T1029" s="1">
        <v>15</v>
      </c>
    </row>
    <row r="1030" spans="1:20" x14ac:dyDescent="0.25">
      <c r="A1030" s="1" t="s">
        <v>3121</v>
      </c>
      <c r="B1030" s="1" t="s">
        <v>609</v>
      </c>
      <c r="C1030" s="1" t="s">
        <v>709</v>
      </c>
      <c r="D1030" s="1" t="s">
        <v>2625</v>
      </c>
      <c r="E1030" s="1" t="s">
        <v>3092</v>
      </c>
      <c r="F1030" s="1" t="s">
        <v>3093</v>
      </c>
      <c r="G1030" s="1" t="s">
        <v>3093</v>
      </c>
      <c r="H1030" s="1" t="s">
        <v>569</v>
      </c>
      <c r="I1030" s="1" t="s">
        <v>2628</v>
      </c>
      <c r="J1030" s="1" t="s">
        <v>79</v>
      </c>
      <c r="K1030" s="1" t="s">
        <v>3094</v>
      </c>
      <c r="L1030" s="1" t="s">
        <v>3095</v>
      </c>
      <c r="M1030" s="1" t="s">
        <v>2167</v>
      </c>
      <c r="N1030" s="1" t="s">
        <v>2168</v>
      </c>
      <c r="O1030">
        <v>80000</v>
      </c>
      <c r="P1030" s="1" t="s">
        <v>1109</v>
      </c>
      <c r="Q1030" s="1" t="s">
        <v>3122</v>
      </c>
      <c r="R1030" s="2"/>
      <c r="S1030" s="1" t="s">
        <v>2655</v>
      </c>
      <c r="T1030" s="1">
        <v>15</v>
      </c>
    </row>
    <row r="1031" spans="1:20" x14ac:dyDescent="0.25">
      <c r="A1031" s="1" t="s">
        <v>3123</v>
      </c>
      <c r="B1031" s="1" t="s">
        <v>609</v>
      </c>
      <c r="C1031" s="1" t="s">
        <v>709</v>
      </c>
      <c r="D1031" s="1" t="s">
        <v>2625</v>
      </c>
      <c r="E1031" s="1" t="s">
        <v>3092</v>
      </c>
      <c r="F1031" s="1" t="s">
        <v>3093</v>
      </c>
      <c r="G1031" s="1" t="s">
        <v>3093</v>
      </c>
      <c r="H1031" s="1" t="s">
        <v>569</v>
      </c>
      <c r="I1031" s="1" t="s">
        <v>2628</v>
      </c>
      <c r="J1031" s="1" t="s">
        <v>79</v>
      </c>
      <c r="K1031" s="1" t="s">
        <v>3094</v>
      </c>
      <c r="L1031" s="1" t="s">
        <v>3095</v>
      </c>
      <c r="M1031" s="1" t="s">
        <v>2758</v>
      </c>
      <c r="N1031" s="1" t="s">
        <v>2759</v>
      </c>
      <c r="O1031">
        <v>1000</v>
      </c>
      <c r="P1031" s="1" t="s">
        <v>1109</v>
      </c>
      <c r="Q1031" s="1" t="s">
        <v>3124</v>
      </c>
      <c r="R1031" s="2"/>
      <c r="S1031" s="1" t="s">
        <v>2655</v>
      </c>
      <c r="T1031" s="1">
        <v>20</v>
      </c>
    </row>
    <row r="1032" spans="1:20" x14ac:dyDescent="0.25">
      <c r="A1032" s="1" t="s">
        <v>3125</v>
      </c>
      <c r="B1032" s="1" t="s">
        <v>609</v>
      </c>
      <c r="C1032" s="1" t="s">
        <v>709</v>
      </c>
      <c r="D1032" s="1" t="s">
        <v>2625</v>
      </c>
      <c r="E1032" s="1" t="s">
        <v>3092</v>
      </c>
      <c r="F1032" s="1" t="s">
        <v>3093</v>
      </c>
      <c r="G1032" s="1" t="s">
        <v>3093</v>
      </c>
      <c r="H1032" s="1" t="s">
        <v>569</v>
      </c>
      <c r="I1032" s="1" t="s">
        <v>2628</v>
      </c>
      <c r="J1032" s="1" t="s">
        <v>79</v>
      </c>
      <c r="K1032" s="1" t="s">
        <v>3094</v>
      </c>
      <c r="L1032" s="1" t="s">
        <v>3095</v>
      </c>
      <c r="M1032" s="1" t="s">
        <v>2758</v>
      </c>
      <c r="N1032" s="1" t="s">
        <v>2759</v>
      </c>
      <c r="O1032">
        <v>10000</v>
      </c>
      <c r="P1032" s="1" t="s">
        <v>1109</v>
      </c>
      <c r="Q1032" s="1" t="s">
        <v>3126</v>
      </c>
      <c r="R1032" s="2"/>
      <c r="S1032" s="1" t="s">
        <v>2655</v>
      </c>
      <c r="T1032" s="1">
        <v>20</v>
      </c>
    </row>
    <row r="1033" spans="1:20" x14ac:dyDescent="0.25">
      <c r="A1033" s="1" t="s">
        <v>3127</v>
      </c>
      <c r="B1033" s="1" t="s">
        <v>609</v>
      </c>
      <c r="C1033" s="1" t="s">
        <v>709</v>
      </c>
      <c r="D1033" s="1" t="s">
        <v>2625</v>
      </c>
      <c r="E1033" s="1" t="s">
        <v>3092</v>
      </c>
      <c r="F1033" s="1" t="s">
        <v>3093</v>
      </c>
      <c r="G1033" s="1" t="s">
        <v>3093</v>
      </c>
      <c r="H1033" s="1" t="s">
        <v>569</v>
      </c>
      <c r="I1033" s="1" t="s">
        <v>2628</v>
      </c>
      <c r="J1033" s="1" t="s">
        <v>79</v>
      </c>
      <c r="K1033" s="1" t="s">
        <v>3094</v>
      </c>
      <c r="L1033" s="1" t="s">
        <v>3095</v>
      </c>
      <c r="M1033" s="1" t="s">
        <v>2758</v>
      </c>
      <c r="N1033" s="1" t="s">
        <v>2759</v>
      </c>
      <c r="O1033">
        <v>100000</v>
      </c>
      <c r="P1033" s="1" t="s">
        <v>1109</v>
      </c>
      <c r="Q1033" s="1" t="s">
        <v>3128</v>
      </c>
      <c r="R1033" s="2"/>
      <c r="S1033" s="1" t="s">
        <v>2655</v>
      </c>
      <c r="T1033" s="1">
        <v>20</v>
      </c>
    </row>
    <row r="1034" spans="1:20" x14ac:dyDescent="0.25">
      <c r="A1034" s="1" t="s">
        <v>3129</v>
      </c>
      <c r="B1034" s="1" t="s">
        <v>609</v>
      </c>
      <c r="C1034" s="1" t="s">
        <v>709</v>
      </c>
      <c r="D1034" s="1" t="s">
        <v>2625</v>
      </c>
      <c r="E1034" s="1" t="s">
        <v>3092</v>
      </c>
      <c r="F1034" s="1" t="s">
        <v>3093</v>
      </c>
      <c r="G1034" s="1" t="s">
        <v>3093</v>
      </c>
      <c r="H1034" s="1" t="s">
        <v>569</v>
      </c>
      <c r="I1034" s="1" t="s">
        <v>2628</v>
      </c>
      <c r="J1034" s="1" t="s">
        <v>79</v>
      </c>
      <c r="K1034" s="1" t="s">
        <v>3094</v>
      </c>
      <c r="L1034" s="1" t="s">
        <v>3095</v>
      </c>
      <c r="M1034" s="1" t="s">
        <v>2758</v>
      </c>
      <c r="N1034" s="1" t="s">
        <v>2759</v>
      </c>
      <c r="O1034">
        <v>15000</v>
      </c>
      <c r="P1034" s="1" t="s">
        <v>1109</v>
      </c>
      <c r="Q1034" s="1" t="s">
        <v>3130</v>
      </c>
      <c r="R1034" s="2"/>
      <c r="S1034" s="1" t="s">
        <v>2655</v>
      </c>
      <c r="T1034" s="1">
        <v>20</v>
      </c>
    </row>
    <row r="1035" spans="1:20" x14ac:dyDescent="0.25">
      <c r="A1035" s="1" t="s">
        <v>3131</v>
      </c>
      <c r="B1035" s="1" t="s">
        <v>609</v>
      </c>
      <c r="C1035" s="1" t="s">
        <v>709</v>
      </c>
      <c r="D1035" s="1" t="s">
        <v>2625</v>
      </c>
      <c r="E1035" s="1" t="s">
        <v>3092</v>
      </c>
      <c r="F1035" s="1" t="s">
        <v>3093</v>
      </c>
      <c r="G1035" s="1" t="s">
        <v>3093</v>
      </c>
      <c r="H1035" s="1" t="s">
        <v>569</v>
      </c>
      <c r="I1035" s="1" t="s">
        <v>2628</v>
      </c>
      <c r="J1035" s="1" t="s">
        <v>79</v>
      </c>
      <c r="K1035" s="1" t="s">
        <v>3094</v>
      </c>
      <c r="L1035" s="1" t="s">
        <v>3095</v>
      </c>
      <c r="M1035" s="1" t="s">
        <v>2758</v>
      </c>
      <c r="N1035" s="1" t="s">
        <v>2759</v>
      </c>
      <c r="O1035">
        <v>2000</v>
      </c>
      <c r="P1035" s="1" t="s">
        <v>1109</v>
      </c>
      <c r="Q1035" s="1" t="s">
        <v>3132</v>
      </c>
      <c r="R1035" s="2"/>
      <c r="S1035" s="1" t="s">
        <v>2655</v>
      </c>
      <c r="T1035" s="1">
        <v>20</v>
      </c>
    </row>
    <row r="1036" spans="1:20" x14ac:dyDescent="0.25">
      <c r="A1036" s="1" t="s">
        <v>3133</v>
      </c>
      <c r="B1036" s="1" t="s">
        <v>609</v>
      </c>
      <c r="C1036" s="1" t="s">
        <v>709</v>
      </c>
      <c r="D1036" s="1" t="s">
        <v>2625</v>
      </c>
      <c r="E1036" s="1" t="s">
        <v>3092</v>
      </c>
      <c r="F1036" s="1" t="s">
        <v>3093</v>
      </c>
      <c r="G1036" s="1" t="s">
        <v>3093</v>
      </c>
      <c r="H1036" s="1" t="s">
        <v>569</v>
      </c>
      <c r="I1036" s="1" t="s">
        <v>2628</v>
      </c>
      <c r="J1036" s="1" t="s">
        <v>79</v>
      </c>
      <c r="K1036" s="1" t="s">
        <v>3094</v>
      </c>
      <c r="L1036" s="1" t="s">
        <v>3095</v>
      </c>
      <c r="M1036" s="1" t="s">
        <v>2758</v>
      </c>
      <c r="N1036" s="1" t="s">
        <v>2759</v>
      </c>
      <c r="O1036">
        <v>20000</v>
      </c>
      <c r="P1036" s="1" t="s">
        <v>1109</v>
      </c>
      <c r="Q1036" s="1" t="s">
        <v>3134</v>
      </c>
      <c r="R1036" s="2"/>
      <c r="S1036" s="1" t="s">
        <v>2655</v>
      </c>
      <c r="T1036" s="1">
        <v>20</v>
      </c>
    </row>
    <row r="1037" spans="1:20" x14ac:dyDescent="0.25">
      <c r="A1037" s="1" t="s">
        <v>3135</v>
      </c>
      <c r="B1037" s="1" t="s">
        <v>609</v>
      </c>
      <c r="C1037" s="1" t="s">
        <v>709</v>
      </c>
      <c r="D1037" s="1" t="s">
        <v>2625</v>
      </c>
      <c r="E1037" s="1" t="s">
        <v>3092</v>
      </c>
      <c r="F1037" s="1" t="s">
        <v>3093</v>
      </c>
      <c r="G1037" s="1" t="s">
        <v>3093</v>
      </c>
      <c r="H1037" s="1" t="s">
        <v>569</v>
      </c>
      <c r="I1037" s="1" t="s">
        <v>2628</v>
      </c>
      <c r="J1037" s="1" t="s">
        <v>79</v>
      </c>
      <c r="K1037" s="1" t="s">
        <v>3094</v>
      </c>
      <c r="L1037" s="1" t="s">
        <v>3095</v>
      </c>
      <c r="M1037" s="1" t="s">
        <v>2758</v>
      </c>
      <c r="N1037" s="1" t="s">
        <v>2759</v>
      </c>
      <c r="O1037">
        <v>25000</v>
      </c>
      <c r="P1037" s="1" t="s">
        <v>1109</v>
      </c>
      <c r="Q1037" s="1" t="s">
        <v>3136</v>
      </c>
      <c r="R1037" s="2"/>
      <c r="S1037" s="1" t="s">
        <v>2655</v>
      </c>
      <c r="T1037" s="1">
        <v>20</v>
      </c>
    </row>
    <row r="1038" spans="1:20" x14ac:dyDescent="0.25">
      <c r="A1038" s="1" t="s">
        <v>3137</v>
      </c>
      <c r="B1038" s="1" t="s">
        <v>609</v>
      </c>
      <c r="C1038" s="1" t="s">
        <v>709</v>
      </c>
      <c r="D1038" s="1" t="s">
        <v>2625</v>
      </c>
      <c r="E1038" s="1" t="s">
        <v>3092</v>
      </c>
      <c r="F1038" s="1" t="s">
        <v>3093</v>
      </c>
      <c r="G1038" s="1" t="s">
        <v>3093</v>
      </c>
      <c r="H1038" s="1" t="s">
        <v>569</v>
      </c>
      <c r="I1038" s="1" t="s">
        <v>2628</v>
      </c>
      <c r="J1038" s="1" t="s">
        <v>79</v>
      </c>
      <c r="K1038" s="1" t="s">
        <v>3094</v>
      </c>
      <c r="L1038" s="1" t="s">
        <v>3095</v>
      </c>
      <c r="M1038" s="1" t="s">
        <v>2758</v>
      </c>
      <c r="N1038" s="1" t="s">
        <v>2759</v>
      </c>
      <c r="O1038">
        <v>30000</v>
      </c>
      <c r="P1038" s="1" t="s">
        <v>1109</v>
      </c>
      <c r="Q1038" s="1" t="s">
        <v>3138</v>
      </c>
      <c r="R1038" s="2"/>
      <c r="S1038" s="1" t="s">
        <v>2655</v>
      </c>
      <c r="T1038" s="1">
        <v>20</v>
      </c>
    </row>
    <row r="1039" spans="1:20" x14ac:dyDescent="0.25">
      <c r="A1039" s="1" t="s">
        <v>3139</v>
      </c>
      <c r="B1039" s="1" t="s">
        <v>609</v>
      </c>
      <c r="C1039" s="1" t="s">
        <v>709</v>
      </c>
      <c r="D1039" s="1" t="s">
        <v>2625</v>
      </c>
      <c r="E1039" s="1" t="s">
        <v>3092</v>
      </c>
      <c r="F1039" s="1" t="s">
        <v>3093</v>
      </c>
      <c r="G1039" s="1" t="s">
        <v>3093</v>
      </c>
      <c r="H1039" s="1" t="s">
        <v>569</v>
      </c>
      <c r="I1039" s="1" t="s">
        <v>2628</v>
      </c>
      <c r="J1039" s="1" t="s">
        <v>79</v>
      </c>
      <c r="K1039" s="1" t="s">
        <v>3094</v>
      </c>
      <c r="L1039" s="1" t="s">
        <v>3095</v>
      </c>
      <c r="M1039" s="1" t="s">
        <v>2758</v>
      </c>
      <c r="N1039" s="1" t="s">
        <v>2759</v>
      </c>
      <c r="O1039">
        <v>40000</v>
      </c>
      <c r="P1039" s="1" t="s">
        <v>1109</v>
      </c>
      <c r="Q1039" s="1" t="s">
        <v>3140</v>
      </c>
      <c r="R1039" s="2"/>
      <c r="S1039" s="1" t="s">
        <v>2655</v>
      </c>
      <c r="T1039" s="1">
        <v>20</v>
      </c>
    </row>
    <row r="1040" spans="1:20" x14ac:dyDescent="0.25">
      <c r="A1040" s="1" t="s">
        <v>3141</v>
      </c>
      <c r="B1040" s="1" t="s">
        <v>609</v>
      </c>
      <c r="C1040" s="1" t="s">
        <v>709</v>
      </c>
      <c r="D1040" s="1" t="s">
        <v>2625</v>
      </c>
      <c r="E1040" s="1" t="s">
        <v>3092</v>
      </c>
      <c r="F1040" s="1" t="s">
        <v>3093</v>
      </c>
      <c r="G1040" s="1" t="s">
        <v>3093</v>
      </c>
      <c r="H1040" s="1" t="s">
        <v>569</v>
      </c>
      <c r="I1040" s="1" t="s">
        <v>2628</v>
      </c>
      <c r="J1040" s="1" t="s">
        <v>79</v>
      </c>
      <c r="K1040" s="1" t="s">
        <v>3094</v>
      </c>
      <c r="L1040" s="1" t="s">
        <v>3095</v>
      </c>
      <c r="M1040" s="1" t="s">
        <v>2758</v>
      </c>
      <c r="N1040" s="1" t="s">
        <v>2759</v>
      </c>
      <c r="O1040">
        <v>5000</v>
      </c>
      <c r="P1040" s="1" t="s">
        <v>1109</v>
      </c>
      <c r="Q1040" s="1" t="s">
        <v>3142</v>
      </c>
      <c r="R1040" s="2"/>
      <c r="S1040" s="1" t="s">
        <v>2655</v>
      </c>
      <c r="T1040" s="1">
        <v>20</v>
      </c>
    </row>
    <row r="1041" spans="1:20" x14ac:dyDescent="0.25">
      <c r="A1041" s="1" t="s">
        <v>3143</v>
      </c>
      <c r="B1041" s="1" t="s">
        <v>609</v>
      </c>
      <c r="C1041" s="1" t="s">
        <v>709</v>
      </c>
      <c r="D1041" s="1" t="s">
        <v>2625</v>
      </c>
      <c r="E1041" s="1" t="s">
        <v>3092</v>
      </c>
      <c r="F1041" s="1" t="s">
        <v>3093</v>
      </c>
      <c r="G1041" s="1" t="s">
        <v>3093</v>
      </c>
      <c r="H1041" s="1" t="s">
        <v>569</v>
      </c>
      <c r="I1041" s="1" t="s">
        <v>2628</v>
      </c>
      <c r="J1041" s="1" t="s">
        <v>79</v>
      </c>
      <c r="K1041" s="1" t="s">
        <v>3094</v>
      </c>
      <c r="L1041" s="1" t="s">
        <v>3095</v>
      </c>
      <c r="M1041" s="1" t="s">
        <v>2758</v>
      </c>
      <c r="N1041" s="1" t="s">
        <v>2759</v>
      </c>
      <c r="O1041">
        <v>50000</v>
      </c>
      <c r="P1041" s="1" t="s">
        <v>1109</v>
      </c>
      <c r="Q1041" s="1" t="s">
        <v>3144</v>
      </c>
      <c r="R1041" s="2"/>
      <c r="S1041" s="1" t="s">
        <v>2655</v>
      </c>
      <c r="T1041" s="1">
        <v>20</v>
      </c>
    </row>
    <row r="1042" spans="1:20" x14ac:dyDescent="0.25">
      <c r="A1042" s="1" t="s">
        <v>3145</v>
      </c>
      <c r="B1042" s="1" t="s">
        <v>609</v>
      </c>
      <c r="C1042" s="1" t="s">
        <v>709</v>
      </c>
      <c r="D1042" s="1" t="s">
        <v>2625</v>
      </c>
      <c r="E1042" s="1" t="s">
        <v>3092</v>
      </c>
      <c r="F1042" s="1" t="s">
        <v>3093</v>
      </c>
      <c r="G1042" s="1" t="s">
        <v>3093</v>
      </c>
      <c r="H1042" s="1" t="s">
        <v>569</v>
      </c>
      <c r="I1042" s="1" t="s">
        <v>2628</v>
      </c>
      <c r="J1042" s="1" t="s">
        <v>79</v>
      </c>
      <c r="K1042" s="1" t="s">
        <v>3094</v>
      </c>
      <c r="L1042" s="1" t="s">
        <v>3095</v>
      </c>
      <c r="M1042" s="1" t="s">
        <v>2758</v>
      </c>
      <c r="N1042" s="1" t="s">
        <v>2759</v>
      </c>
      <c r="O1042">
        <v>60000</v>
      </c>
      <c r="P1042" s="1" t="s">
        <v>1109</v>
      </c>
      <c r="Q1042" s="1" t="s">
        <v>3146</v>
      </c>
      <c r="R1042" s="2"/>
      <c r="S1042" s="1" t="s">
        <v>2655</v>
      </c>
      <c r="T1042" s="1">
        <v>20</v>
      </c>
    </row>
    <row r="1043" spans="1:20" x14ac:dyDescent="0.25">
      <c r="A1043" s="1" t="s">
        <v>3147</v>
      </c>
      <c r="B1043" s="1" t="s">
        <v>609</v>
      </c>
      <c r="C1043" s="1" t="s">
        <v>709</v>
      </c>
      <c r="D1043" s="1" t="s">
        <v>2625</v>
      </c>
      <c r="E1043" s="1" t="s">
        <v>3092</v>
      </c>
      <c r="F1043" s="1" t="s">
        <v>3093</v>
      </c>
      <c r="G1043" s="1" t="s">
        <v>3093</v>
      </c>
      <c r="H1043" s="1" t="s">
        <v>569</v>
      </c>
      <c r="I1043" s="1" t="s">
        <v>2628</v>
      </c>
      <c r="J1043" s="1" t="s">
        <v>79</v>
      </c>
      <c r="K1043" s="1" t="s">
        <v>3094</v>
      </c>
      <c r="L1043" s="1" t="s">
        <v>3095</v>
      </c>
      <c r="M1043" s="1" t="s">
        <v>2758</v>
      </c>
      <c r="N1043" s="1" t="s">
        <v>2759</v>
      </c>
      <c r="O1043">
        <v>7500</v>
      </c>
      <c r="P1043" s="1" t="s">
        <v>1109</v>
      </c>
      <c r="Q1043" s="1" t="s">
        <v>3148</v>
      </c>
      <c r="R1043" s="2"/>
      <c r="S1043" s="1" t="s">
        <v>2655</v>
      </c>
      <c r="T1043" s="1">
        <v>20</v>
      </c>
    </row>
    <row r="1044" spans="1:20" x14ac:dyDescent="0.25">
      <c r="A1044" s="1" t="s">
        <v>3149</v>
      </c>
      <c r="B1044" s="1" t="s">
        <v>609</v>
      </c>
      <c r="C1044" s="1" t="s">
        <v>709</v>
      </c>
      <c r="D1044" s="1" t="s">
        <v>2625</v>
      </c>
      <c r="E1044" s="1" t="s">
        <v>3092</v>
      </c>
      <c r="F1044" s="1" t="s">
        <v>3093</v>
      </c>
      <c r="G1044" s="1" t="s">
        <v>3093</v>
      </c>
      <c r="H1044" s="1" t="s">
        <v>569</v>
      </c>
      <c r="I1044" s="1" t="s">
        <v>2628</v>
      </c>
      <c r="J1044" s="1" t="s">
        <v>79</v>
      </c>
      <c r="K1044" s="1" t="s">
        <v>3094</v>
      </c>
      <c r="L1044" s="1" t="s">
        <v>3095</v>
      </c>
      <c r="M1044" s="1" t="s">
        <v>2758</v>
      </c>
      <c r="N1044" s="1" t="s">
        <v>2759</v>
      </c>
      <c r="O1044">
        <v>80000</v>
      </c>
      <c r="P1044" s="1" t="s">
        <v>1109</v>
      </c>
      <c r="Q1044" s="1" t="s">
        <v>3150</v>
      </c>
      <c r="R1044" s="2"/>
      <c r="S1044" s="1" t="s">
        <v>2655</v>
      </c>
      <c r="T1044" s="1">
        <v>20</v>
      </c>
    </row>
    <row r="1045" spans="1:20" x14ac:dyDescent="0.25">
      <c r="A1045" s="1" t="s">
        <v>3151</v>
      </c>
      <c r="B1045" s="1" t="s">
        <v>609</v>
      </c>
      <c r="C1045" s="1" t="s">
        <v>709</v>
      </c>
      <c r="D1045" s="1" t="s">
        <v>2625</v>
      </c>
      <c r="E1045" s="1" t="s">
        <v>3152</v>
      </c>
      <c r="F1045" s="1" t="s">
        <v>3153</v>
      </c>
      <c r="G1045" s="1" t="s">
        <v>2643</v>
      </c>
      <c r="H1045" s="1" t="s">
        <v>569</v>
      </c>
      <c r="I1045" s="1" t="s">
        <v>2628</v>
      </c>
      <c r="J1045" s="1" t="s">
        <v>79</v>
      </c>
      <c r="K1045" s="1" t="s">
        <v>3154</v>
      </c>
      <c r="L1045" s="1" t="s">
        <v>3155</v>
      </c>
      <c r="M1045" s="1" t="s">
        <v>2167</v>
      </c>
      <c r="N1045" s="1" t="s">
        <v>2168</v>
      </c>
      <c r="O1045">
        <v>1000</v>
      </c>
      <c r="P1045" s="1" t="s">
        <v>1109</v>
      </c>
      <c r="Q1045" s="1" t="s">
        <v>3156</v>
      </c>
      <c r="R1045" s="2"/>
      <c r="S1045" s="1" t="s">
        <v>2655</v>
      </c>
      <c r="T1045" s="1">
        <v>15</v>
      </c>
    </row>
    <row r="1046" spans="1:20" x14ac:dyDescent="0.25">
      <c r="A1046" s="1" t="s">
        <v>3157</v>
      </c>
      <c r="B1046" s="1" t="s">
        <v>609</v>
      </c>
      <c r="C1046" s="1" t="s">
        <v>709</v>
      </c>
      <c r="D1046" s="1" t="s">
        <v>2625</v>
      </c>
      <c r="E1046" s="1" t="s">
        <v>3152</v>
      </c>
      <c r="F1046" s="1" t="s">
        <v>3153</v>
      </c>
      <c r="G1046" s="1" t="s">
        <v>2643</v>
      </c>
      <c r="H1046" s="1" t="s">
        <v>569</v>
      </c>
      <c r="I1046" s="1" t="s">
        <v>2628</v>
      </c>
      <c r="J1046" s="1" t="s">
        <v>79</v>
      </c>
      <c r="K1046" s="1" t="s">
        <v>3154</v>
      </c>
      <c r="L1046" s="1" t="s">
        <v>3155</v>
      </c>
      <c r="M1046" s="1" t="s">
        <v>2167</v>
      </c>
      <c r="N1046" s="1" t="s">
        <v>2168</v>
      </c>
      <c r="O1046">
        <v>10000</v>
      </c>
      <c r="P1046" s="1" t="s">
        <v>1109</v>
      </c>
      <c r="Q1046" s="1" t="s">
        <v>3158</v>
      </c>
      <c r="R1046" s="2"/>
      <c r="S1046" s="1" t="s">
        <v>2655</v>
      </c>
      <c r="T1046" s="1">
        <v>15</v>
      </c>
    </row>
    <row r="1047" spans="1:20" x14ac:dyDescent="0.25">
      <c r="A1047" s="1" t="s">
        <v>3159</v>
      </c>
      <c r="B1047" s="1" t="s">
        <v>609</v>
      </c>
      <c r="C1047" s="1" t="s">
        <v>709</v>
      </c>
      <c r="D1047" s="1" t="s">
        <v>2625</v>
      </c>
      <c r="E1047" s="1" t="s">
        <v>3152</v>
      </c>
      <c r="F1047" s="1" t="s">
        <v>3153</v>
      </c>
      <c r="G1047" s="1" t="s">
        <v>2643</v>
      </c>
      <c r="H1047" s="1" t="s">
        <v>569</v>
      </c>
      <c r="I1047" s="1" t="s">
        <v>2628</v>
      </c>
      <c r="J1047" s="1" t="s">
        <v>79</v>
      </c>
      <c r="K1047" s="1" t="s">
        <v>3154</v>
      </c>
      <c r="L1047" s="1" t="s">
        <v>3155</v>
      </c>
      <c r="M1047" s="1" t="s">
        <v>2167</v>
      </c>
      <c r="N1047" s="1" t="s">
        <v>2168</v>
      </c>
      <c r="O1047">
        <v>100000</v>
      </c>
      <c r="P1047" s="1" t="s">
        <v>1109</v>
      </c>
      <c r="Q1047" s="1" t="s">
        <v>3160</v>
      </c>
      <c r="R1047" s="2"/>
      <c r="S1047" s="1" t="s">
        <v>2655</v>
      </c>
      <c r="T1047" s="1">
        <v>15</v>
      </c>
    </row>
    <row r="1048" spans="1:20" x14ac:dyDescent="0.25">
      <c r="A1048" s="1" t="s">
        <v>3161</v>
      </c>
      <c r="B1048" s="1" t="s">
        <v>609</v>
      </c>
      <c r="C1048" s="1" t="s">
        <v>709</v>
      </c>
      <c r="D1048" s="1" t="s">
        <v>2625</v>
      </c>
      <c r="E1048" s="1" t="s">
        <v>3152</v>
      </c>
      <c r="F1048" s="1" t="s">
        <v>3153</v>
      </c>
      <c r="G1048" s="1" t="s">
        <v>2643</v>
      </c>
      <c r="H1048" s="1" t="s">
        <v>569</v>
      </c>
      <c r="I1048" s="1" t="s">
        <v>2628</v>
      </c>
      <c r="J1048" s="1" t="s">
        <v>79</v>
      </c>
      <c r="K1048" s="1" t="s">
        <v>3154</v>
      </c>
      <c r="L1048" s="1" t="s">
        <v>3155</v>
      </c>
      <c r="M1048" s="1" t="s">
        <v>2167</v>
      </c>
      <c r="N1048" s="1" t="s">
        <v>2168</v>
      </c>
      <c r="O1048">
        <v>15000</v>
      </c>
      <c r="P1048" s="1" t="s">
        <v>1109</v>
      </c>
      <c r="Q1048" s="1" t="s">
        <v>3162</v>
      </c>
      <c r="R1048" s="2"/>
      <c r="S1048" s="1" t="s">
        <v>2655</v>
      </c>
      <c r="T1048" s="1">
        <v>15</v>
      </c>
    </row>
    <row r="1049" spans="1:20" x14ac:dyDescent="0.25">
      <c r="A1049" s="1" t="s">
        <v>3163</v>
      </c>
      <c r="B1049" s="1" t="s">
        <v>609</v>
      </c>
      <c r="C1049" s="1" t="s">
        <v>709</v>
      </c>
      <c r="D1049" s="1" t="s">
        <v>2625</v>
      </c>
      <c r="E1049" s="1" t="s">
        <v>3152</v>
      </c>
      <c r="F1049" s="1" t="s">
        <v>3153</v>
      </c>
      <c r="G1049" s="1" t="s">
        <v>2643</v>
      </c>
      <c r="H1049" s="1" t="s">
        <v>569</v>
      </c>
      <c r="I1049" s="1" t="s">
        <v>2628</v>
      </c>
      <c r="J1049" s="1" t="s">
        <v>79</v>
      </c>
      <c r="K1049" s="1" t="s">
        <v>3154</v>
      </c>
      <c r="L1049" s="1" t="s">
        <v>3155</v>
      </c>
      <c r="M1049" s="1" t="s">
        <v>2167</v>
      </c>
      <c r="N1049" s="1" t="s">
        <v>2168</v>
      </c>
      <c r="O1049">
        <v>2000</v>
      </c>
      <c r="P1049" s="1" t="s">
        <v>1109</v>
      </c>
      <c r="Q1049" s="1" t="s">
        <v>3164</v>
      </c>
      <c r="R1049" s="2"/>
      <c r="S1049" s="1" t="s">
        <v>2655</v>
      </c>
      <c r="T1049" s="1">
        <v>15</v>
      </c>
    </row>
    <row r="1050" spans="1:20" x14ac:dyDescent="0.25">
      <c r="A1050" s="1" t="s">
        <v>3165</v>
      </c>
      <c r="B1050" s="1" t="s">
        <v>609</v>
      </c>
      <c r="C1050" s="1" t="s">
        <v>709</v>
      </c>
      <c r="D1050" s="1" t="s">
        <v>2625</v>
      </c>
      <c r="E1050" s="1" t="s">
        <v>3152</v>
      </c>
      <c r="F1050" s="1" t="s">
        <v>3153</v>
      </c>
      <c r="G1050" s="1" t="s">
        <v>2643</v>
      </c>
      <c r="H1050" s="1" t="s">
        <v>569</v>
      </c>
      <c r="I1050" s="1" t="s">
        <v>2628</v>
      </c>
      <c r="J1050" s="1" t="s">
        <v>79</v>
      </c>
      <c r="K1050" s="1" t="s">
        <v>3154</v>
      </c>
      <c r="L1050" s="1" t="s">
        <v>3155</v>
      </c>
      <c r="M1050" s="1" t="s">
        <v>2167</v>
      </c>
      <c r="N1050" s="1" t="s">
        <v>2168</v>
      </c>
      <c r="O1050">
        <v>20000</v>
      </c>
      <c r="P1050" s="1" t="s">
        <v>1109</v>
      </c>
      <c r="Q1050" s="1" t="s">
        <v>3166</v>
      </c>
      <c r="R1050" s="2"/>
      <c r="S1050" s="1" t="s">
        <v>2655</v>
      </c>
      <c r="T1050" s="1">
        <v>15</v>
      </c>
    </row>
    <row r="1051" spans="1:20" x14ac:dyDescent="0.25">
      <c r="A1051" s="1" t="s">
        <v>3167</v>
      </c>
      <c r="B1051" s="1" t="s">
        <v>609</v>
      </c>
      <c r="C1051" s="1" t="s">
        <v>709</v>
      </c>
      <c r="D1051" s="1" t="s">
        <v>2625</v>
      </c>
      <c r="E1051" s="1" t="s">
        <v>3152</v>
      </c>
      <c r="F1051" s="1" t="s">
        <v>3153</v>
      </c>
      <c r="G1051" s="1" t="s">
        <v>2643</v>
      </c>
      <c r="H1051" s="1" t="s">
        <v>569</v>
      </c>
      <c r="I1051" s="1" t="s">
        <v>2628</v>
      </c>
      <c r="J1051" s="1" t="s">
        <v>79</v>
      </c>
      <c r="K1051" s="1" t="s">
        <v>3154</v>
      </c>
      <c r="L1051" s="1" t="s">
        <v>3155</v>
      </c>
      <c r="M1051" s="1" t="s">
        <v>2167</v>
      </c>
      <c r="N1051" s="1" t="s">
        <v>2168</v>
      </c>
      <c r="O1051">
        <v>25000</v>
      </c>
      <c r="P1051" s="1" t="s">
        <v>1109</v>
      </c>
      <c r="Q1051" s="1" t="s">
        <v>3168</v>
      </c>
      <c r="R1051" s="2"/>
      <c r="S1051" s="1" t="s">
        <v>2655</v>
      </c>
      <c r="T1051" s="1">
        <v>15</v>
      </c>
    </row>
    <row r="1052" spans="1:20" x14ac:dyDescent="0.25">
      <c r="A1052" s="1" t="s">
        <v>3169</v>
      </c>
      <c r="B1052" s="1" t="s">
        <v>609</v>
      </c>
      <c r="C1052" s="1" t="s">
        <v>709</v>
      </c>
      <c r="D1052" s="1" t="s">
        <v>2625</v>
      </c>
      <c r="E1052" s="1" t="s">
        <v>3152</v>
      </c>
      <c r="F1052" s="1" t="s">
        <v>3153</v>
      </c>
      <c r="G1052" s="1" t="s">
        <v>2643</v>
      </c>
      <c r="H1052" s="1" t="s">
        <v>569</v>
      </c>
      <c r="I1052" s="1" t="s">
        <v>2628</v>
      </c>
      <c r="J1052" s="1" t="s">
        <v>79</v>
      </c>
      <c r="K1052" s="1" t="s">
        <v>3154</v>
      </c>
      <c r="L1052" s="1" t="s">
        <v>3155</v>
      </c>
      <c r="M1052" s="1" t="s">
        <v>2167</v>
      </c>
      <c r="N1052" s="1" t="s">
        <v>2168</v>
      </c>
      <c r="O1052">
        <v>30000</v>
      </c>
      <c r="P1052" s="1" t="s">
        <v>1109</v>
      </c>
      <c r="Q1052" s="1" t="s">
        <v>3170</v>
      </c>
      <c r="R1052" s="2"/>
      <c r="S1052" s="1" t="s">
        <v>2655</v>
      </c>
      <c r="T1052" s="1">
        <v>15</v>
      </c>
    </row>
    <row r="1053" spans="1:20" x14ac:dyDescent="0.25">
      <c r="A1053" s="1" t="s">
        <v>3171</v>
      </c>
      <c r="B1053" s="1" t="s">
        <v>609</v>
      </c>
      <c r="C1053" s="1" t="s">
        <v>709</v>
      </c>
      <c r="D1053" s="1" t="s">
        <v>2625</v>
      </c>
      <c r="E1053" s="1" t="s">
        <v>3152</v>
      </c>
      <c r="F1053" s="1" t="s">
        <v>3153</v>
      </c>
      <c r="G1053" s="1" t="s">
        <v>2643</v>
      </c>
      <c r="H1053" s="1" t="s">
        <v>569</v>
      </c>
      <c r="I1053" s="1" t="s">
        <v>2628</v>
      </c>
      <c r="J1053" s="1" t="s">
        <v>79</v>
      </c>
      <c r="K1053" s="1" t="s">
        <v>3154</v>
      </c>
      <c r="L1053" s="1" t="s">
        <v>3155</v>
      </c>
      <c r="M1053" s="1" t="s">
        <v>2167</v>
      </c>
      <c r="N1053" s="1" t="s">
        <v>2168</v>
      </c>
      <c r="O1053">
        <v>40000</v>
      </c>
      <c r="P1053" s="1" t="s">
        <v>1109</v>
      </c>
      <c r="Q1053" s="1" t="s">
        <v>3172</v>
      </c>
      <c r="R1053" s="2"/>
      <c r="S1053" s="1" t="s">
        <v>2655</v>
      </c>
      <c r="T1053" s="1">
        <v>15</v>
      </c>
    </row>
    <row r="1054" spans="1:20" x14ac:dyDescent="0.25">
      <c r="A1054" s="1" t="s">
        <v>3173</v>
      </c>
      <c r="B1054" s="1" t="s">
        <v>609</v>
      </c>
      <c r="C1054" s="1" t="s">
        <v>709</v>
      </c>
      <c r="D1054" s="1" t="s">
        <v>2625</v>
      </c>
      <c r="E1054" s="1" t="s">
        <v>3152</v>
      </c>
      <c r="F1054" s="1" t="s">
        <v>3153</v>
      </c>
      <c r="G1054" s="1" t="s">
        <v>2643</v>
      </c>
      <c r="H1054" s="1" t="s">
        <v>569</v>
      </c>
      <c r="I1054" s="1" t="s">
        <v>2628</v>
      </c>
      <c r="J1054" s="1" t="s">
        <v>79</v>
      </c>
      <c r="K1054" s="1" t="s">
        <v>3154</v>
      </c>
      <c r="L1054" s="1" t="s">
        <v>3155</v>
      </c>
      <c r="M1054" s="1" t="s">
        <v>2167</v>
      </c>
      <c r="N1054" s="1" t="s">
        <v>2168</v>
      </c>
      <c r="O1054">
        <v>5000</v>
      </c>
      <c r="P1054" s="1" t="s">
        <v>1109</v>
      </c>
      <c r="Q1054" s="1" t="s">
        <v>3174</v>
      </c>
      <c r="R1054" s="2"/>
      <c r="S1054" s="1" t="s">
        <v>2655</v>
      </c>
      <c r="T1054" s="1">
        <v>15</v>
      </c>
    </row>
    <row r="1055" spans="1:20" x14ac:dyDescent="0.25">
      <c r="A1055" s="1" t="s">
        <v>3175</v>
      </c>
      <c r="B1055" s="1" t="s">
        <v>609</v>
      </c>
      <c r="C1055" s="1" t="s">
        <v>709</v>
      </c>
      <c r="D1055" s="1" t="s">
        <v>2625</v>
      </c>
      <c r="E1055" s="1" t="s">
        <v>3152</v>
      </c>
      <c r="F1055" s="1" t="s">
        <v>3153</v>
      </c>
      <c r="G1055" s="1" t="s">
        <v>2643</v>
      </c>
      <c r="H1055" s="1" t="s">
        <v>569</v>
      </c>
      <c r="I1055" s="1" t="s">
        <v>2628</v>
      </c>
      <c r="J1055" s="1" t="s">
        <v>79</v>
      </c>
      <c r="K1055" s="1" t="s">
        <v>3154</v>
      </c>
      <c r="L1055" s="1" t="s">
        <v>3155</v>
      </c>
      <c r="M1055" s="1" t="s">
        <v>2167</v>
      </c>
      <c r="N1055" s="1" t="s">
        <v>2168</v>
      </c>
      <c r="O1055">
        <v>50000</v>
      </c>
      <c r="P1055" s="1" t="s">
        <v>1109</v>
      </c>
      <c r="Q1055" s="1" t="s">
        <v>3176</v>
      </c>
      <c r="R1055" s="2"/>
      <c r="S1055" s="1" t="s">
        <v>2655</v>
      </c>
      <c r="T1055" s="1">
        <v>15</v>
      </c>
    </row>
    <row r="1056" spans="1:20" x14ac:dyDescent="0.25">
      <c r="A1056" s="1" t="s">
        <v>3177</v>
      </c>
      <c r="B1056" s="1" t="s">
        <v>609</v>
      </c>
      <c r="C1056" s="1" t="s">
        <v>709</v>
      </c>
      <c r="D1056" s="1" t="s">
        <v>2625</v>
      </c>
      <c r="E1056" s="1" t="s">
        <v>3152</v>
      </c>
      <c r="F1056" s="1" t="s">
        <v>3153</v>
      </c>
      <c r="G1056" s="1" t="s">
        <v>2643</v>
      </c>
      <c r="H1056" s="1" t="s">
        <v>569</v>
      </c>
      <c r="I1056" s="1" t="s">
        <v>2628</v>
      </c>
      <c r="J1056" s="1" t="s">
        <v>79</v>
      </c>
      <c r="K1056" s="1" t="s">
        <v>3154</v>
      </c>
      <c r="L1056" s="1" t="s">
        <v>3155</v>
      </c>
      <c r="M1056" s="1" t="s">
        <v>2167</v>
      </c>
      <c r="N1056" s="1" t="s">
        <v>2168</v>
      </c>
      <c r="O1056">
        <v>60000</v>
      </c>
      <c r="P1056" s="1" t="s">
        <v>1109</v>
      </c>
      <c r="Q1056" s="1" t="s">
        <v>3178</v>
      </c>
      <c r="R1056" s="2"/>
      <c r="S1056" s="1" t="s">
        <v>2655</v>
      </c>
      <c r="T1056" s="1">
        <v>15</v>
      </c>
    </row>
    <row r="1057" spans="1:20" x14ac:dyDescent="0.25">
      <c r="A1057" s="1" t="s">
        <v>3179</v>
      </c>
      <c r="B1057" s="1" t="s">
        <v>609</v>
      </c>
      <c r="C1057" s="1" t="s">
        <v>709</v>
      </c>
      <c r="D1057" s="1" t="s">
        <v>2625</v>
      </c>
      <c r="E1057" s="1" t="s">
        <v>3152</v>
      </c>
      <c r="F1057" s="1" t="s">
        <v>3153</v>
      </c>
      <c r="G1057" s="1" t="s">
        <v>2643</v>
      </c>
      <c r="H1057" s="1" t="s">
        <v>569</v>
      </c>
      <c r="I1057" s="1" t="s">
        <v>2628</v>
      </c>
      <c r="J1057" s="1" t="s">
        <v>79</v>
      </c>
      <c r="K1057" s="1" t="s">
        <v>3154</v>
      </c>
      <c r="L1057" s="1" t="s">
        <v>3155</v>
      </c>
      <c r="M1057" s="1" t="s">
        <v>2167</v>
      </c>
      <c r="N1057" s="1" t="s">
        <v>2168</v>
      </c>
      <c r="O1057">
        <v>7500</v>
      </c>
      <c r="P1057" s="1" t="s">
        <v>1109</v>
      </c>
      <c r="Q1057" s="1" t="s">
        <v>3180</v>
      </c>
      <c r="R1057" s="2"/>
      <c r="S1057" s="1" t="s">
        <v>2655</v>
      </c>
      <c r="T1057" s="1">
        <v>15</v>
      </c>
    </row>
    <row r="1058" spans="1:20" x14ac:dyDescent="0.25">
      <c r="A1058" s="1" t="s">
        <v>3181</v>
      </c>
      <c r="B1058" s="1" t="s">
        <v>609</v>
      </c>
      <c r="C1058" s="1" t="s">
        <v>709</v>
      </c>
      <c r="D1058" s="1" t="s">
        <v>2625</v>
      </c>
      <c r="E1058" s="1" t="s">
        <v>3152</v>
      </c>
      <c r="F1058" s="1" t="s">
        <v>3153</v>
      </c>
      <c r="G1058" s="1" t="s">
        <v>2643</v>
      </c>
      <c r="H1058" s="1" t="s">
        <v>569</v>
      </c>
      <c r="I1058" s="1" t="s">
        <v>2628</v>
      </c>
      <c r="J1058" s="1" t="s">
        <v>79</v>
      </c>
      <c r="K1058" s="1" t="s">
        <v>3154</v>
      </c>
      <c r="L1058" s="1" t="s">
        <v>3155</v>
      </c>
      <c r="M1058" s="1" t="s">
        <v>2167</v>
      </c>
      <c r="N1058" s="1" t="s">
        <v>2168</v>
      </c>
      <c r="O1058">
        <v>80000</v>
      </c>
      <c r="P1058" s="1" t="s">
        <v>1109</v>
      </c>
      <c r="Q1058" s="1" t="s">
        <v>3182</v>
      </c>
      <c r="R1058" s="2"/>
      <c r="S1058" s="1" t="s">
        <v>2655</v>
      </c>
      <c r="T1058" s="1">
        <v>15</v>
      </c>
    </row>
    <row r="1059" spans="1:20" x14ac:dyDescent="0.25">
      <c r="A1059" s="1" t="s">
        <v>3183</v>
      </c>
      <c r="B1059" s="1" t="s">
        <v>609</v>
      </c>
      <c r="C1059" s="1" t="s">
        <v>709</v>
      </c>
      <c r="D1059" s="1" t="s">
        <v>2625</v>
      </c>
      <c r="E1059" s="1" t="s">
        <v>3152</v>
      </c>
      <c r="F1059" s="1" t="s">
        <v>3153</v>
      </c>
      <c r="G1059" s="1" t="s">
        <v>2643</v>
      </c>
      <c r="H1059" s="1" t="s">
        <v>569</v>
      </c>
      <c r="I1059" s="1" t="s">
        <v>2628</v>
      </c>
      <c r="J1059" s="1" t="s">
        <v>79</v>
      </c>
      <c r="K1059" s="1" t="s">
        <v>3154</v>
      </c>
      <c r="L1059" s="1" t="s">
        <v>3155</v>
      </c>
      <c r="M1059" s="1" t="s">
        <v>2758</v>
      </c>
      <c r="N1059" s="1" t="s">
        <v>2759</v>
      </c>
      <c r="O1059">
        <v>1000</v>
      </c>
      <c r="P1059" s="1" t="s">
        <v>1109</v>
      </c>
      <c r="Q1059" s="1" t="s">
        <v>3184</v>
      </c>
      <c r="R1059" s="2"/>
      <c r="S1059" s="1" t="s">
        <v>2655</v>
      </c>
      <c r="T1059" s="1">
        <v>20</v>
      </c>
    </row>
    <row r="1060" spans="1:20" x14ac:dyDescent="0.25">
      <c r="A1060" s="1" t="s">
        <v>3185</v>
      </c>
      <c r="B1060" s="1" t="s">
        <v>609</v>
      </c>
      <c r="C1060" s="1" t="s">
        <v>709</v>
      </c>
      <c r="D1060" s="1" t="s">
        <v>2625</v>
      </c>
      <c r="E1060" s="1" t="s">
        <v>3152</v>
      </c>
      <c r="F1060" s="1" t="s">
        <v>3153</v>
      </c>
      <c r="G1060" s="1" t="s">
        <v>2643</v>
      </c>
      <c r="H1060" s="1" t="s">
        <v>569</v>
      </c>
      <c r="I1060" s="1" t="s">
        <v>2628</v>
      </c>
      <c r="J1060" s="1" t="s">
        <v>79</v>
      </c>
      <c r="K1060" s="1" t="s">
        <v>3154</v>
      </c>
      <c r="L1060" s="1" t="s">
        <v>3155</v>
      </c>
      <c r="M1060" s="1" t="s">
        <v>2758</v>
      </c>
      <c r="N1060" s="1" t="s">
        <v>2759</v>
      </c>
      <c r="O1060">
        <v>10000</v>
      </c>
      <c r="P1060" s="1" t="s">
        <v>1109</v>
      </c>
      <c r="Q1060" s="1" t="s">
        <v>3186</v>
      </c>
      <c r="R1060" s="2"/>
      <c r="S1060" s="1" t="s">
        <v>2655</v>
      </c>
      <c r="T1060" s="1">
        <v>20</v>
      </c>
    </row>
    <row r="1061" spans="1:20" x14ac:dyDescent="0.25">
      <c r="A1061" s="1" t="s">
        <v>3187</v>
      </c>
      <c r="B1061" s="1" t="s">
        <v>609</v>
      </c>
      <c r="C1061" s="1" t="s">
        <v>709</v>
      </c>
      <c r="D1061" s="1" t="s">
        <v>2625</v>
      </c>
      <c r="E1061" s="1" t="s">
        <v>3152</v>
      </c>
      <c r="F1061" s="1" t="s">
        <v>3153</v>
      </c>
      <c r="G1061" s="1" t="s">
        <v>2643</v>
      </c>
      <c r="H1061" s="1" t="s">
        <v>569</v>
      </c>
      <c r="I1061" s="1" t="s">
        <v>2628</v>
      </c>
      <c r="J1061" s="1" t="s">
        <v>79</v>
      </c>
      <c r="K1061" s="1" t="s">
        <v>3154</v>
      </c>
      <c r="L1061" s="1" t="s">
        <v>3155</v>
      </c>
      <c r="M1061" s="1" t="s">
        <v>2758</v>
      </c>
      <c r="N1061" s="1" t="s">
        <v>2759</v>
      </c>
      <c r="O1061">
        <v>15000</v>
      </c>
      <c r="P1061" s="1" t="s">
        <v>1109</v>
      </c>
      <c r="Q1061" s="1" t="s">
        <v>3188</v>
      </c>
      <c r="R1061" s="2"/>
      <c r="S1061" s="1" t="s">
        <v>2655</v>
      </c>
      <c r="T1061" s="1">
        <v>20</v>
      </c>
    </row>
    <row r="1062" spans="1:20" x14ac:dyDescent="0.25">
      <c r="A1062" s="1" t="s">
        <v>3189</v>
      </c>
      <c r="B1062" s="1" t="s">
        <v>609</v>
      </c>
      <c r="C1062" s="1" t="s">
        <v>709</v>
      </c>
      <c r="D1062" s="1" t="s">
        <v>2625</v>
      </c>
      <c r="E1062" s="1" t="s">
        <v>3152</v>
      </c>
      <c r="F1062" s="1" t="s">
        <v>3153</v>
      </c>
      <c r="G1062" s="1" t="s">
        <v>2643</v>
      </c>
      <c r="H1062" s="1" t="s">
        <v>569</v>
      </c>
      <c r="I1062" s="1" t="s">
        <v>2628</v>
      </c>
      <c r="J1062" s="1" t="s">
        <v>79</v>
      </c>
      <c r="K1062" s="1" t="s">
        <v>3154</v>
      </c>
      <c r="L1062" s="1" t="s">
        <v>3155</v>
      </c>
      <c r="M1062" s="1" t="s">
        <v>2758</v>
      </c>
      <c r="N1062" s="1" t="s">
        <v>2759</v>
      </c>
      <c r="O1062">
        <v>2000</v>
      </c>
      <c r="P1062" s="1" t="s">
        <v>1109</v>
      </c>
      <c r="Q1062" s="1" t="s">
        <v>3190</v>
      </c>
      <c r="R1062" s="2"/>
      <c r="S1062" s="1" t="s">
        <v>2655</v>
      </c>
      <c r="T1062" s="1">
        <v>20</v>
      </c>
    </row>
    <row r="1063" spans="1:20" x14ac:dyDescent="0.25">
      <c r="A1063" s="1" t="s">
        <v>3191</v>
      </c>
      <c r="B1063" s="1" t="s">
        <v>609</v>
      </c>
      <c r="C1063" s="1" t="s">
        <v>709</v>
      </c>
      <c r="D1063" s="1" t="s">
        <v>2625</v>
      </c>
      <c r="E1063" s="1" t="s">
        <v>3152</v>
      </c>
      <c r="F1063" s="1" t="s">
        <v>3153</v>
      </c>
      <c r="G1063" s="1" t="s">
        <v>2643</v>
      </c>
      <c r="H1063" s="1" t="s">
        <v>569</v>
      </c>
      <c r="I1063" s="1" t="s">
        <v>2628</v>
      </c>
      <c r="J1063" s="1" t="s">
        <v>79</v>
      </c>
      <c r="K1063" s="1" t="s">
        <v>3154</v>
      </c>
      <c r="L1063" s="1" t="s">
        <v>3155</v>
      </c>
      <c r="M1063" s="1" t="s">
        <v>2758</v>
      </c>
      <c r="N1063" s="1" t="s">
        <v>2759</v>
      </c>
      <c r="O1063">
        <v>20000</v>
      </c>
      <c r="P1063" s="1" t="s">
        <v>1109</v>
      </c>
      <c r="Q1063" s="1" t="s">
        <v>3192</v>
      </c>
      <c r="R1063" s="2"/>
      <c r="S1063" s="1" t="s">
        <v>2655</v>
      </c>
      <c r="T1063" s="1">
        <v>20</v>
      </c>
    </row>
    <row r="1064" spans="1:20" x14ac:dyDescent="0.25">
      <c r="A1064" s="1" t="s">
        <v>3193</v>
      </c>
      <c r="B1064" s="1" t="s">
        <v>609</v>
      </c>
      <c r="C1064" s="1" t="s">
        <v>709</v>
      </c>
      <c r="D1064" s="1" t="s">
        <v>2625</v>
      </c>
      <c r="E1064" s="1" t="s">
        <v>3152</v>
      </c>
      <c r="F1064" s="1" t="s">
        <v>3153</v>
      </c>
      <c r="G1064" s="1" t="s">
        <v>2643</v>
      </c>
      <c r="H1064" s="1" t="s">
        <v>569</v>
      </c>
      <c r="I1064" s="1" t="s">
        <v>2628</v>
      </c>
      <c r="J1064" s="1" t="s">
        <v>79</v>
      </c>
      <c r="K1064" s="1" t="s">
        <v>3154</v>
      </c>
      <c r="L1064" s="1" t="s">
        <v>3155</v>
      </c>
      <c r="M1064" s="1" t="s">
        <v>2758</v>
      </c>
      <c r="N1064" s="1" t="s">
        <v>2759</v>
      </c>
      <c r="O1064">
        <v>25000</v>
      </c>
      <c r="P1064" s="1" t="s">
        <v>1109</v>
      </c>
      <c r="Q1064" s="1" t="s">
        <v>3194</v>
      </c>
      <c r="R1064" s="2"/>
      <c r="S1064" s="1" t="s">
        <v>2655</v>
      </c>
      <c r="T1064" s="1">
        <v>20</v>
      </c>
    </row>
    <row r="1065" spans="1:20" x14ac:dyDescent="0.25">
      <c r="A1065" s="1" t="s">
        <v>3195</v>
      </c>
      <c r="B1065" s="1" t="s">
        <v>609</v>
      </c>
      <c r="C1065" s="1" t="s">
        <v>709</v>
      </c>
      <c r="D1065" s="1" t="s">
        <v>2625</v>
      </c>
      <c r="E1065" s="1" t="s">
        <v>3152</v>
      </c>
      <c r="F1065" s="1" t="s">
        <v>3153</v>
      </c>
      <c r="G1065" s="1" t="s">
        <v>2643</v>
      </c>
      <c r="H1065" s="1" t="s">
        <v>569</v>
      </c>
      <c r="I1065" s="1" t="s">
        <v>2628</v>
      </c>
      <c r="J1065" s="1" t="s">
        <v>79</v>
      </c>
      <c r="K1065" s="1" t="s">
        <v>3154</v>
      </c>
      <c r="L1065" s="1" t="s">
        <v>3155</v>
      </c>
      <c r="M1065" s="1" t="s">
        <v>2758</v>
      </c>
      <c r="N1065" s="1" t="s">
        <v>2759</v>
      </c>
      <c r="O1065">
        <v>30000</v>
      </c>
      <c r="P1065" s="1" t="s">
        <v>1109</v>
      </c>
      <c r="Q1065" s="1" t="s">
        <v>3196</v>
      </c>
      <c r="R1065" s="2"/>
      <c r="S1065" s="1" t="s">
        <v>2655</v>
      </c>
      <c r="T1065" s="1">
        <v>20</v>
      </c>
    </row>
    <row r="1066" spans="1:20" x14ac:dyDescent="0.25">
      <c r="A1066" s="1" t="s">
        <v>3197</v>
      </c>
      <c r="B1066" s="1" t="s">
        <v>609</v>
      </c>
      <c r="C1066" s="1" t="s">
        <v>709</v>
      </c>
      <c r="D1066" s="1" t="s">
        <v>2625</v>
      </c>
      <c r="E1066" s="1" t="s">
        <v>3152</v>
      </c>
      <c r="F1066" s="1" t="s">
        <v>3153</v>
      </c>
      <c r="G1066" s="1" t="s">
        <v>2643</v>
      </c>
      <c r="H1066" s="1" t="s">
        <v>569</v>
      </c>
      <c r="I1066" s="1" t="s">
        <v>2628</v>
      </c>
      <c r="J1066" s="1" t="s">
        <v>79</v>
      </c>
      <c r="K1066" s="1" t="s">
        <v>3154</v>
      </c>
      <c r="L1066" s="1" t="s">
        <v>3155</v>
      </c>
      <c r="M1066" s="1" t="s">
        <v>2758</v>
      </c>
      <c r="N1066" s="1" t="s">
        <v>2759</v>
      </c>
      <c r="O1066">
        <v>40000</v>
      </c>
      <c r="P1066" s="1" t="s">
        <v>1109</v>
      </c>
      <c r="Q1066" s="1" t="s">
        <v>3198</v>
      </c>
      <c r="R1066" s="2"/>
      <c r="S1066" s="1" t="s">
        <v>2655</v>
      </c>
      <c r="T1066" s="1">
        <v>20</v>
      </c>
    </row>
    <row r="1067" spans="1:20" x14ac:dyDescent="0.25">
      <c r="A1067" s="1" t="s">
        <v>3199</v>
      </c>
      <c r="B1067" s="1" t="s">
        <v>609</v>
      </c>
      <c r="C1067" s="1" t="s">
        <v>709</v>
      </c>
      <c r="D1067" s="1" t="s">
        <v>2625</v>
      </c>
      <c r="E1067" s="1" t="s">
        <v>3152</v>
      </c>
      <c r="F1067" s="1" t="s">
        <v>3153</v>
      </c>
      <c r="G1067" s="1" t="s">
        <v>2643</v>
      </c>
      <c r="H1067" s="1" t="s">
        <v>569</v>
      </c>
      <c r="I1067" s="1" t="s">
        <v>2628</v>
      </c>
      <c r="J1067" s="1" t="s">
        <v>79</v>
      </c>
      <c r="K1067" s="1" t="s">
        <v>3154</v>
      </c>
      <c r="L1067" s="1" t="s">
        <v>3155</v>
      </c>
      <c r="M1067" s="1" t="s">
        <v>2758</v>
      </c>
      <c r="N1067" s="1" t="s">
        <v>2759</v>
      </c>
      <c r="O1067">
        <v>5000</v>
      </c>
      <c r="P1067" s="1" t="s">
        <v>1109</v>
      </c>
      <c r="Q1067" s="1" t="s">
        <v>3200</v>
      </c>
      <c r="R1067" s="2"/>
      <c r="S1067" s="1" t="s">
        <v>2655</v>
      </c>
      <c r="T1067" s="1">
        <v>20</v>
      </c>
    </row>
    <row r="1068" spans="1:20" x14ac:dyDescent="0.25">
      <c r="A1068" s="1" t="s">
        <v>3201</v>
      </c>
      <c r="B1068" s="1" t="s">
        <v>609</v>
      </c>
      <c r="C1068" s="1" t="s">
        <v>709</v>
      </c>
      <c r="D1068" s="1" t="s">
        <v>2625</v>
      </c>
      <c r="E1068" s="1" t="s">
        <v>3152</v>
      </c>
      <c r="F1068" s="1" t="s">
        <v>3153</v>
      </c>
      <c r="G1068" s="1" t="s">
        <v>2643</v>
      </c>
      <c r="H1068" s="1" t="s">
        <v>569</v>
      </c>
      <c r="I1068" s="1" t="s">
        <v>2628</v>
      </c>
      <c r="J1068" s="1" t="s">
        <v>79</v>
      </c>
      <c r="K1068" s="1" t="s">
        <v>3154</v>
      </c>
      <c r="L1068" s="1" t="s">
        <v>3155</v>
      </c>
      <c r="M1068" s="1" t="s">
        <v>2758</v>
      </c>
      <c r="N1068" s="1" t="s">
        <v>2759</v>
      </c>
      <c r="O1068">
        <v>50000</v>
      </c>
      <c r="P1068" s="1" t="s">
        <v>1109</v>
      </c>
      <c r="Q1068" s="1" t="s">
        <v>3202</v>
      </c>
      <c r="R1068" s="2"/>
      <c r="S1068" s="1" t="s">
        <v>2655</v>
      </c>
      <c r="T1068" s="1">
        <v>20</v>
      </c>
    </row>
    <row r="1069" spans="1:20" x14ac:dyDescent="0.25">
      <c r="A1069" s="1" t="s">
        <v>3203</v>
      </c>
      <c r="B1069" s="1" t="s">
        <v>609</v>
      </c>
      <c r="C1069" s="1" t="s">
        <v>709</v>
      </c>
      <c r="D1069" s="1" t="s">
        <v>2625</v>
      </c>
      <c r="E1069" s="1" t="s">
        <v>3152</v>
      </c>
      <c r="F1069" s="1" t="s">
        <v>3153</v>
      </c>
      <c r="G1069" s="1" t="s">
        <v>2643</v>
      </c>
      <c r="H1069" s="1" t="s">
        <v>569</v>
      </c>
      <c r="I1069" s="1" t="s">
        <v>2628</v>
      </c>
      <c r="J1069" s="1" t="s">
        <v>79</v>
      </c>
      <c r="K1069" s="1" t="s">
        <v>3154</v>
      </c>
      <c r="L1069" s="1" t="s">
        <v>3155</v>
      </c>
      <c r="M1069" s="1" t="s">
        <v>2758</v>
      </c>
      <c r="N1069" s="1" t="s">
        <v>2759</v>
      </c>
      <c r="O1069">
        <v>60000</v>
      </c>
      <c r="P1069" s="1" t="s">
        <v>1109</v>
      </c>
      <c r="Q1069" s="1" t="s">
        <v>3204</v>
      </c>
      <c r="R1069" s="2"/>
      <c r="S1069" s="1" t="s">
        <v>2655</v>
      </c>
      <c r="T1069" s="1">
        <v>20</v>
      </c>
    </row>
    <row r="1070" spans="1:20" x14ac:dyDescent="0.25">
      <c r="A1070" s="1" t="s">
        <v>3205</v>
      </c>
      <c r="B1070" s="1" t="s">
        <v>609</v>
      </c>
      <c r="C1070" s="1" t="s">
        <v>709</v>
      </c>
      <c r="D1070" s="1" t="s">
        <v>2625</v>
      </c>
      <c r="E1070" s="1" t="s">
        <v>3152</v>
      </c>
      <c r="F1070" s="1" t="s">
        <v>3153</v>
      </c>
      <c r="G1070" s="1" t="s">
        <v>2643</v>
      </c>
      <c r="H1070" s="1" t="s">
        <v>569</v>
      </c>
      <c r="I1070" s="1" t="s">
        <v>2628</v>
      </c>
      <c r="J1070" s="1" t="s">
        <v>79</v>
      </c>
      <c r="K1070" s="1" t="s">
        <v>3154</v>
      </c>
      <c r="L1070" s="1" t="s">
        <v>3155</v>
      </c>
      <c r="M1070" s="1" t="s">
        <v>2758</v>
      </c>
      <c r="N1070" s="1" t="s">
        <v>2759</v>
      </c>
      <c r="O1070">
        <v>7500</v>
      </c>
      <c r="P1070" s="1" t="s">
        <v>1109</v>
      </c>
      <c r="Q1070" s="1" t="s">
        <v>3206</v>
      </c>
      <c r="R1070" s="2"/>
      <c r="S1070" s="1" t="s">
        <v>2655</v>
      </c>
      <c r="T1070" s="1">
        <v>20</v>
      </c>
    </row>
    <row r="1071" spans="1:20" x14ac:dyDescent="0.25">
      <c r="A1071" s="1" t="s">
        <v>3207</v>
      </c>
      <c r="B1071" s="1" t="s">
        <v>609</v>
      </c>
      <c r="C1071" s="1" t="s">
        <v>709</v>
      </c>
      <c r="D1071" s="1" t="s">
        <v>2625</v>
      </c>
      <c r="E1071" s="1" t="s">
        <v>3208</v>
      </c>
      <c r="F1071" s="1" t="s">
        <v>3209</v>
      </c>
      <c r="G1071" s="1" t="s">
        <v>2643</v>
      </c>
      <c r="H1071" s="1" t="s">
        <v>569</v>
      </c>
      <c r="I1071" s="1" t="s">
        <v>2628</v>
      </c>
      <c r="J1071" s="1" t="s">
        <v>79</v>
      </c>
      <c r="K1071" s="1" t="s">
        <v>3210</v>
      </c>
      <c r="L1071" s="1" t="s">
        <v>3211</v>
      </c>
      <c r="M1071" s="1" t="s">
        <v>2167</v>
      </c>
      <c r="N1071" s="1" t="s">
        <v>2168</v>
      </c>
      <c r="O1071">
        <v>1000</v>
      </c>
      <c r="P1071" s="1" t="s">
        <v>1109</v>
      </c>
      <c r="Q1071" s="1" t="s">
        <v>3212</v>
      </c>
      <c r="R1071" s="2"/>
      <c r="S1071" s="1" t="s">
        <v>2655</v>
      </c>
      <c r="T1071" s="1">
        <v>15</v>
      </c>
    </row>
    <row r="1072" spans="1:20" x14ac:dyDescent="0.25">
      <c r="A1072" s="1" t="s">
        <v>3213</v>
      </c>
      <c r="B1072" s="1" t="s">
        <v>609</v>
      </c>
      <c r="C1072" s="1" t="s">
        <v>709</v>
      </c>
      <c r="D1072" s="1" t="s">
        <v>2625</v>
      </c>
      <c r="E1072" s="1" t="s">
        <v>3208</v>
      </c>
      <c r="F1072" s="1" t="s">
        <v>3209</v>
      </c>
      <c r="G1072" s="1" t="s">
        <v>2643</v>
      </c>
      <c r="H1072" s="1" t="s">
        <v>569</v>
      </c>
      <c r="I1072" s="1" t="s">
        <v>2628</v>
      </c>
      <c r="J1072" s="1" t="s">
        <v>79</v>
      </c>
      <c r="K1072" s="1" t="s">
        <v>3210</v>
      </c>
      <c r="L1072" s="1" t="s">
        <v>3211</v>
      </c>
      <c r="M1072" s="1" t="s">
        <v>2167</v>
      </c>
      <c r="N1072" s="1" t="s">
        <v>2168</v>
      </c>
      <c r="O1072">
        <v>10000</v>
      </c>
      <c r="P1072" s="1" t="s">
        <v>1109</v>
      </c>
      <c r="Q1072" s="1" t="s">
        <v>3214</v>
      </c>
      <c r="R1072" s="2"/>
      <c r="S1072" s="1" t="s">
        <v>2655</v>
      </c>
      <c r="T1072" s="1">
        <v>15</v>
      </c>
    </row>
    <row r="1073" spans="1:20" x14ac:dyDescent="0.25">
      <c r="A1073" s="1" t="s">
        <v>3215</v>
      </c>
      <c r="B1073" s="1" t="s">
        <v>609</v>
      </c>
      <c r="C1073" s="1" t="s">
        <v>709</v>
      </c>
      <c r="D1073" s="1" t="s">
        <v>2625</v>
      </c>
      <c r="E1073" s="1" t="s">
        <v>3208</v>
      </c>
      <c r="F1073" s="1" t="s">
        <v>3209</v>
      </c>
      <c r="G1073" s="1" t="s">
        <v>2643</v>
      </c>
      <c r="H1073" s="1" t="s">
        <v>569</v>
      </c>
      <c r="I1073" s="1" t="s">
        <v>2628</v>
      </c>
      <c r="J1073" s="1" t="s">
        <v>79</v>
      </c>
      <c r="K1073" s="1" t="s">
        <v>3210</v>
      </c>
      <c r="L1073" s="1" t="s">
        <v>3211</v>
      </c>
      <c r="M1073" s="1" t="s">
        <v>2167</v>
      </c>
      <c r="N1073" s="1" t="s">
        <v>2168</v>
      </c>
      <c r="O1073">
        <v>1500</v>
      </c>
      <c r="P1073" s="1" t="s">
        <v>1109</v>
      </c>
      <c r="Q1073" s="1" t="s">
        <v>3216</v>
      </c>
      <c r="R1073" s="2"/>
      <c r="S1073" s="1" t="s">
        <v>2655</v>
      </c>
      <c r="T1073" s="1">
        <v>15</v>
      </c>
    </row>
    <row r="1074" spans="1:20" x14ac:dyDescent="0.25">
      <c r="A1074" s="1" t="s">
        <v>3217</v>
      </c>
      <c r="B1074" s="1" t="s">
        <v>609</v>
      </c>
      <c r="C1074" s="1" t="s">
        <v>709</v>
      </c>
      <c r="D1074" s="1" t="s">
        <v>2625</v>
      </c>
      <c r="E1074" s="1" t="s">
        <v>3208</v>
      </c>
      <c r="F1074" s="1" t="s">
        <v>3209</v>
      </c>
      <c r="G1074" s="1" t="s">
        <v>2643</v>
      </c>
      <c r="H1074" s="1" t="s">
        <v>569</v>
      </c>
      <c r="I1074" s="1" t="s">
        <v>2628</v>
      </c>
      <c r="J1074" s="1" t="s">
        <v>79</v>
      </c>
      <c r="K1074" s="1" t="s">
        <v>3210</v>
      </c>
      <c r="L1074" s="1" t="s">
        <v>3211</v>
      </c>
      <c r="M1074" s="1" t="s">
        <v>2167</v>
      </c>
      <c r="N1074" s="1" t="s">
        <v>2168</v>
      </c>
      <c r="O1074">
        <v>15000</v>
      </c>
      <c r="P1074" s="1" t="s">
        <v>1109</v>
      </c>
      <c r="Q1074" s="1" t="s">
        <v>3218</v>
      </c>
      <c r="R1074" s="2"/>
      <c r="S1074" s="1" t="s">
        <v>2655</v>
      </c>
      <c r="T1074" s="1">
        <v>15</v>
      </c>
    </row>
    <row r="1075" spans="1:20" x14ac:dyDescent="0.25">
      <c r="A1075" s="1" t="s">
        <v>3219</v>
      </c>
      <c r="B1075" s="1" t="s">
        <v>609</v>
      </c>
      <c r="C1075" s="1" t="s">
        <v>709</v>
      </c>
      <c r="D1075" s="1" t="s">
        <v>2625</v>
      </c>
      <c r="E1075" s="1" t="s">
        <v>3208</v>
      </c>
      <c r="F1075" s="1" t="s">
        <v>3209</v>
      </c>
      <c r="G1075" s="1" t="s">
        <v>2643</v>
      </c>
      <c r="H1075" s="1" t="s">
        <v>569</v>
      </c>
      <c r="I1075" s="1" t="s">
        <v>2628</v>
      </c>
      <c r="J1075" s="1" t="s">
        <v>79</v>
      </c>
      <c r="K1075" s="1" t="s">
        <v>3210</v>
      </c>
      <c r="L1075" s="1" t="s">
        <v>3211</v>
      </c>
      <c r="M1075" s="1" t="s">
        <v>2167</v>
      </c>
      <c r="N1075" s="1" t="s">
        <v>2168</v>
      </c>
      <c r="O1075">
        <v>2000</v>
      </c>
      <c r="P1075" s="1" t="s">
        <v>1109</v>
      </c>
      <c r="Q1075" s="1" t="s">
        <v>3220</v>
      </c>
      <c r="R1075" s="2"/>
      <c r="S1075" s="1" t="s">
        <v>2655</v>
      </c>
      <c r="T1075" s="1">
        <v>15</v>
      </c>
    </row>
    <row r="1076" spans="1:20" x14ac:dyDescent="0.25">
      <c r="A1076" s="1" t="s">
        <v>3221</v>
      </c>
      <c r="B1076" s="1" t="s">
        <v>609</v>
      </c>
      <c r="C1076" s="1" t="s">
        <v>709</v>
      </c>
      <c r="D1076" s="1" t="s">
        <v>2625</v>
      </c>
      <c r="E1076" s="1" t="s">
        <v>3208</v>
      </c>
      <c r="F1076" s="1" t="s">
        <v>3209</v>
      </c>
      <c r="G1076" s="1" t="s">
        <v>2643</v>
      </c>
      <c r="H1076" s="1" t="s">
        <v>569</v>
      </c>
      <c r="I1076" s="1" t="s">
        <v>2628</v>
      </c>
      <c r="J1076" s="1" t="s">
        <v>79</v>
      </c>
      <c r="K1076" s="1" t="s">
        <v>3210</v>
      </c>
      <c r="L1076" s="1" t="s">
        <v>3211</v>
      </c>
      <c r="M1076" s="1" t="s">
        <v>2167</v>
      </c>
      <c r="N1076" s="1" t="s">
        <v>2168</v>
      </c>
      <c r="O1076">
        <v>20000</v>
      </c>
      <c r="P1076" s="1" t="s">
        <v>1109</v>
      </c>
      <c r="Q1076" s="1" t="s">
        <v>3222</v>
      </c>
      <c r="R1076" s="2"/>
      <c r="S1076" s="1" t="s">
        <v>2655</v>
      </c>
      <c r="T1076" s="1">
        <v>15</v>
      </c>
    </row>
    <row r="1077" spans="1:20" x14ac:dyDescent="0.25">
      <c r="A1077" s="1" t="s">
        <v>3223</v>
      </c>
      <c r="B1077" s="1" t="s">
        <v>609</v>
      </c>
      <c r="C1077" s="1" t="s">
        <v>709</v>
      </c>
      <c r="D1077" s="1" t="s">
        <v>2625</v>
      </c>
      <c r="E1077" s="1" t="s">
        <v>3208</v>
      </c>
      <c r="F1077" s="1" t="s">
        <v>3209</v>
      </c>
      <c r="G1077" s="1" t="s">
        <v>2643</v>
      </c>
      <c r="H1077" s="1" t="s">
        <v>569</v>
      </c>
      <c r="I1077" s="1" t="s">
        <v>2628</v>
      </c>
      <c r="J1077" s="1" t="s">
        <v>79</v>
      </c>
      <c r="K1077" s="1" t="s">
        <v>3210</v>
      </c>
      <c r="L1077" s="1" t="s">
        <v>3211</v>
      </c>
      <c r="M1077" s="1" t="s">
        <v>2167</v>
      </c>
      <c r="N1077" s="1" t="s">
        <v>2168</v>
      </c>
      <c r="O1077">
        <v>2500</v>
      </c>
      <c r="P1077" s="1" t="s">
        <v>1109</v>
      </c>
      <c r="Q1077" s="1" t="s">
        <v>3224</v>
      </c>
      <c r="R1077" s="2"/>
      <c r="S1077" s="1" t="s">
        <v>2655</v>
      </c>
      <c r="T1077" s="1">
        <v>15</v>
      </c>
    </row>
    <row r="1078" spans="1:20" x14ac:dyDescent="0.25">
      <c r="A1078" s="1" t="s">
        <v>3225</v>
      </c>
      <c r="B1078" s="1" t="s">
        <v>609</v>
      </c>
      <c r="C1078" s="1" t="s">
        <v>709</v>
      </c>
      <c r="D1078" s="1" t="s">
        <v>2625</v>
      </c>
      <c r="E1078" s="1" t="s">
        <v>3208</v>
      </c>
      <c r="F1078" s="1" t="s">
        <v>3209</v>
      </c>
      <c r="G1078" s="1" t="s">
        <v>2643</v>
      </c>
      <c r="H1078" s="1" t="s">
        <v>569</v>
      </c>
      <c r="I1078" s="1" t="s">
        <v>2628</v>
      </c>
      <c r="J1078" s="1" t="s">
        <v>79</v>
      </c>
      <c r="K1078" s="1" t="s">
        <v>3210</v>
      </c>
      <c r="L1078" s="1" t="s">
        <v>3211</v>
      </c>
      <c r="M1078" s="1" t="s">
        <v>2167</v>
      </c>
      <c r="N1078" s="1" t="s">
        <v>2168</v>
      </c>
      <c r="O1078">
        <v>25000</v>
      </c>
      <c r="P1078" s="1" t="s">
        <v>1109</v>
      </c>
      <c r="Q1078" s="1" t="s">
        <v>3226</v>
      </c>
      <c r="R1078" s="2"/>
      <c r="S1078" s="1" t="s">
        <v>2655</v>
      </c>
      <c r="T1078" s="1">
        <v>15</v>
      </c>
    </row>
    <row r="1079" spans="1:20" x14ac:dyDescent="0.25">
      <c r="A1079" s="1" t="s">
        <v>3227</v>
      </c>
      <c r="B1079" s="1" t="s">
        <v>609</v>
      </c>
      <c r="C1079" s="1" t="s">
        <v>709</v>
      </c>
      <c r="D1079" s="1" t="s">
        <v>2625</v>
      </c>
      <c r="E1079" s="1" t="s">
        <v>3208</v>
      </c>
      <c r="F1079" s="1" t="s">
        <v>3209</v>
      </c>
      <c r="G1079" s="1" t="s">
        <v>2643</v>
      </c>
      <c r="H1079" s="1" t="s">
        <v>569</v>
      </c>
      <c r="I1079" s="1" t="s">
        <v>2628</v>
      </c>
      <c r="J1079" s="1" t="s">
        <v>79</v>
      </c>
      <c r="K1079" s="1" t="s">
        <v>3210</v>
      </c>
      <c r="L1079" s="1" t="s">
        <v>3211</v>
      </c>
      <c r="M1079" s="1" t="s">
        <v>2167</v>
      </c>
      <c r="N1079" s="1" t="s">
        <v>2168</v>
      </c>
      <c r="O1079">
        <v>3000</v>
      </c>
      <c r="P1079" s="1" t="s">
        <v>1109</v>
      </c>
      <c r="Q1079" s="1" t="s">
        <v>3228</v>
      </c>
      <c r="R1079" s="2"/>
      <c r="S1079" s="1" t="s">
        <v>2655</v>
      </c>
      <c r="T1079" s="1">
        <v>15</v>
      </c>
    </row>
    <row r="1080" spans="1:20" x14ac:dyDescent="0.25">
      <c r="A1080" s="1" t="s">
        <v>3229</v>
      </c>
      <c r="B1080" s="1" t="s">
        <v>609</v>
      </c>
      <c r="C1080" s="1" t="s">
        <v>709</v>
      </c>
      <c r="D1080" s="1" t="s">
        <v>2625</v>
      </c>
      <c r="E1080" s="1" t="s">
        <v>3208</v>
      </c>
      <c r="F1080" s="1" t="s">
        <v>3209</v>
      </c>
      <c r="G1080" s="1" t="s">
        <v>2643</v>
      </c>
      <c r="H1080" s="1" t="s">
        <v>569</v>
      </c>
      <c r="I1080" s="1" t="s">
        <v>2628</v>
      </c>
      <c r="J1080" s="1" t="s">
        <v>79</v>
      </c>
      <c r="K1080" s="1" t="s">
        <v>3210</v>
      </c>
      <c r="L1080" s="1" t="s">
        <v>3211</v>
      </c>
      <c r="M1080" s="1" t="s">
        <v>2167</v>
      </c>
      <c r="N1080" s="1" t="s">
        <v>2168</v>
      </c>
      <c r="O1080">
        <v>30000</v>
      </c>
      <c r="P1080" s="1" t="s">
        <v>1109</v>
      </c>
      <c r="Q1080" s="1" t="s">
        <v>3230</v>
      </c>
      <c r="R1080" s="2"/>
      <c r="S1080" s="1" t="s">
        <v>2655</v>
      </c>
      <c r="T1080" s="1">
        <v>15</v>
      </c>
    </row>
    <row r="1081" spans="1:20" x14ac:dyDescent="0.25">
      <c r="A1081" s="1" t="s">
        <v>3231</v>
      </c>
      <c r="B1081" s="1" t="s">
        <v>609</v>
      </c>
      <c r="C1081" s="1" t="s">
        <v>709</v>
      </c>
      <c r="D1081" s="1" t="s">
        <v>2625</v>
      </c>
      <c r="E1081" s="1" t="s">
        <v>3208</v>
      </c>
      <c r="F1081" s="1" t="s">
        <v>3209</v>
      </c>
      <c r="G1081" s="1" t="s">
        <v>2643</v>
      </c>
      <c r="H1081" s="1" t="s">
        <v>569</v>
      </c>
      <c r="I1081" s="1" t="s">
        <v>2628</v>
      </c>
      <c r="J1081" s="1" t="s">
        <v>79</v>
      </c>
      <c r="K1081" s="1" t="s">
        <v>3210</v>
      </c>
      <c r="L1081" s="1" t="s">
        <v>3211</v>
      </c>
      <c r="M1081" s="1" t="s">
        <v>2167</v>
      </c>
      <c r="N1081" s="1" t="s">
        <v>2168</v>
      </c>
      <c r="O1081">
        <v>4000</v>
      </c>
      <c r="P1081" s="1" t="s">
        <v>1109</v>
      </c>
      <c r="Q1081" s="1" t="s">
        <v>3232</v>
      </c>
      <c r="R1081" s="2"/>
      <c r="S1081" s="1" t="s">
        <v>2655</v>
      </c>
      <c r="T1081" s="1">
        <v>15</v>
      </c>
    </row>
    <row r="1082" spans="1:20" x14ac:dyDescent="0.25">
      <c r="A1082" s="1" t="s">
        <v>3233</v>
      </c>
      <c r="B1082" s="1" t="s">
        <v>609</v>
      </c>
      <c r="C1082" s="1" t="s">
        <v>709</v>
      </c>
      <c r="D1082" s="1" t="s">
        <v>2625</v>
      </c>
      <c r="E1082" s="1" t="s">
        <v>3208</v>
      </c>
      <c r="F1082" s="1" t="s">
        <v>3209</v>
      </c>
      <c r="G1082" s="1" t="s">
        <v>2643</v>
      </c>
      <c r="H1082" s="1" t="s">
        <v>569</v>
      </c>
      <c r="I1082" s="1" t="s">
        <v>2628</v>
      </c>
      <c r="J1082" s="1" t="s">
        <v>79</v>
      </c>
      <c r="K1082" s="1" t="s">
        <v>3210</v>
      </c>
      <c r="L1082" s="1" t="s">
        <v>3211</v>
      </c>
      <c r="M1082" s="1" t="s">
        <v>2167</v>
      </c>
      <c r="N1082" s="1" t="s">
        <v>2168</v>
      </c>
      <c r="O1082">
        <v>500</v>
      </c>
      <c r="P1082" s="1" t="s">
        <v>1109</v>
      </c>
      <c r="Q1082" s="1" t="s">
        <v>3234</v>
      </c>
      <c r="R1082" s="2"/>
      <c r="S1082" s="1" t="s">
        <v>2655</v>
      </c>
      <c r="T1082" s="1">
        <v>15</v>
      </c>
    </row>
    <row r="1083" spans="1:20" x14ac:dyDescent="0.25">
      <c r="A1083" s="1" t="s">
        <v>3235</v>
      </c>
      <c r="B1083" s="1" t="s">
        <v>609</v>
      </c>
      <c r="C1083" s="1" t="s">
        <v>709</v>
      </c>
      <c r="D1083" s="1" t="s">
        <v>2625</v>
      </c>
      <c r="E1083" s="1" t="s">
        <v>3208</v>
      </c>
      <c r="F1083" s="1" t="s">
        <v>3209</v>
      </c>
      <c r="G1083" s="1" t="s">
        <v>2643</v>
      </c>
      <c r="H1083" s="1" t="s">
        <v>569</v>
      </c>
      <c r="I1083" s="1" t="s">
        <v>2628</v>
      </c>
      <c r="J1083" s="1" t="s">
        <v>79</v>
      </c>
      <c r="K1083" s="1" t="s">
        <v>3210</v>
      </c>
      <c r="L1083" s="1" t="s">
        <v>3211</v>
      </c>
      <c r="M1083" s="1" t="s">
        <v>2167</v>
      </c>
      <c r="N1083" s="1" t="s">
        <v>2168</v>
      </c>
      <c r="O1083">
        <v>5000</v>
      </c>
      <c r="P1083" s="1" t="s">
        <v>1109</v>
      </c>
      <c r="Q1083" s="1" t="s">
        <v>3236</v>
      </c>
      <c r="R1083" s="2"/>
      <c r="S1083" s="1" t="s">
        <v>2655</v>
      </c>
      <c r="T1083" s="1">
        <v>15</v>
      </c>
    </row>
    <row r="1084" spans="1:20" x14ac:dyDescent="0.25">
      <c r="A1084" s="1" t="s">
        <v>3237</v>
      </c>
      <c r="B1084" s="1" t="s">
        <v>609</v>
      </c>
      <c r="C1084" s="1" t="s">
        <v>709</v>
      </c>
      <c r="D1084" s="1" t="s">
        <v>2625</v>
      </c>
      <c r="E1084" s="1" t="s">
        <v>3208</v>
      </c>
      <c r="F1084" s="1" t="s">
        <v>3209</v>
      </c>
      <c r="G1084" s="1" t="s">
        <v>2643</v>
      </c>
      <c r="H1084" s="1" t="s">
        <v>569</v>
      </c>
      <c r="I1084" s="1" t="s">
        <v>2628</v>
      </c>
      <c r="J1084" s="1" t="s">
        <v>79</v>
      </c>
      <c r="K1084" s="1" t="s">
        <v>3210</v>
      </c>
      <c r="L1084" s="1" t="s">
        <v>3211</v>
      </c>
      <c r="M1084" s="1" t="s">
        <v>2167</v>
      </c>
      <c r="N1084" s="1" t="s">
        <v>2168</v>
      </c>
      <c r="O1084">
        <v>6000</v>
      </c>
      <c r="P1084" s="1" t="s">
        <v>1109</v>
      </c>
      <c r="Q1084" s="1" t="s">
        <v>3238</v>
      </c>
      <c r="R1084" s="2"/>
      <c r="S1084" s="1" t="s">
        <v>2655</v>
      </c>
      <c r="T1084" s="1">
        <v>15</v>
      </c>
    </row>
    <row r="1085" spans="1:20" x14ac:dyDescent="0.25">
      <c r="A1085" s="1" t="s">
        <v>3239</v>
      </c>
      <c r="B1085" s="1" t="s">
        <v>609</v>
      </c>
      <c r="C1085" s="1" t="s">
        <v>709</v>
      </c>
      <c r="D1085" s="1" t="s">
        <v>2625</v>
      </c>
      <c r="E1085" s="1" t="s">
        <v>3208</v>
      </c>
      <c r="F1085" s="1" t="s">
        <v>3209</v>
      </c>
      <c r="G1085" s="1" t="s">
        <v>2643</v>
      </c>
      <c r="H1085" s="1" t="s">
        <v>569</v>
      </c>
      <c r="I1085" s="1" t="s">
        <v>2628</v>
      </c>
      <c r="J1085" s="1" t="s">
        <v>79</v>
      </c>
      <c r="K1085" s="1" t="s">
        <v>3210</v>
      </c>
      <c r="L1085" s="1" t="s">
        <v>3211</v>
      </c>
      <c r="M1085" s="1" t="s">
        <v>2167</v>
      </c>
      <c r="N1085" s="1" t="s">
        <v>2168</v>
      </c>
      <c r="O1085">
        <v>750</v>
      </c>
      <c r="P1085" s="1" t="s">
        <v>1109</v>
      </c>
      <c r="Q1085" s="1" t="s">
        <v>3240</v>
      </c>
      <c r="R1085" s="2"/>
      <c r="S1085" s="1" t="s">
        <v>2655</v>
      </c>
      <c r="T1085" s="1">
        <v>15</v>
      </c>
    </row>
    <row r="1086" spans="1:20" x14ac:dyDescent="0.25">
      <c r="A1086" s="1" t="s">
        <v>3241</v>
      </c>
      <c r="B1086" s="1" t="s">
        <v>609</v>
      </c>
      <c r="C1086" s="1" t="s">
        <v>709</v>
      </c>
      <c r="D1086" s="1" t="s">
        <v>2625</v>
      </c>
      <c r="E1086" s="1" t="s">
        <v>3208</v>
      </c>
      <c r="F1086" s="1" t="s">
        <v>3209</v>
      </c>
      <c r="G1086" s="1" t="s">
        <v>2643</v>
      </c>
      <c r="H1086" s="1" t="s">
        <v>569</v>
      </c>
      <c r="I1086" s="1" t="s">
        <v>2628</v>
      </c>
      <c r="J1086" s="1" t="s">
        <v>79</v>
      </c>
      <c r="K1086" s="1" t="s">
        <v>3210</v>
      </c>
      <c r="L1086" s="1" t="s">
        <v>3211</v>
      </c>
      <c r="M1086" s="1" t="s">
        <v>2167</v>
      </c>
      <c r="N1086" s="1" t="s">
        <v>2168</v>
      </c>
      <c r="O1086">
        <v>7500</v>
      </c>
      <c r="P1086" s="1" t="s">
        <v>1109</v>
      </c>
      <c r="Q1086" s="1" t="s">
        <v>3242</v>
      </c>
      <c r="R1086" s="2"/>
      <c r="S1086" s="1" t="s">
        <v>2655</v>
      </c>
      <c r="T1086" s="1">
        <v>15</v>
      </c>
    </row>
    <row r="1087" spans="1:20" x14ac:dyDescent="0.25">
      <c r="A1087" s="1" t="s">
        <v>3243</v>
      </c>
      <c r="B1087" s="1" t="s">
        <v>552</v>
      </c>
      <c r="C1087" s="1" t="s">
        <v>3244</v>
      </c>
      <c r="D1087" s="1" t="s">
        <v>3244</v>
      </c>
      <c r="E1087" s="1" t="s">
        <v>3245</v>
      </c>
      <c r="F1087" s="1" t="s">
        <v>3246</v>
      </c>
      <c r="G1087" s="1" t="s">
        <v>3247</v>
      </c>
      <c r="H1087" s="1" t="s">
        <v>557</v>
      </c>
      <c r="I1087" s="1" t="s">
        <v>3248</v>
      </c>
      <c r="J1087" s="1" t="s">
        <v>3249</v>
      </c>
      <c r="K1087" s="1" t="s">
        <v>673</v>
      </c>
      <c r="L1087" s="1" t="s">
        <v>3250</v>
      </c>
      <c r="M1087" s="1" t="s">
        <v>3245</v>
      </c>
      <c r="N1087" s="1" t="s">
        <v>3246</v>
      </c>
      <c r="P1087" s="1" t="s">
        <v>3251</v>
      </c>
      <c r="Q1087" s="1" t="s">
        <v>3252</v>
      </c>
      <c r="R1087" s="2"/>
      <c r="S1087" s="1"/>
      <c r="T1087" s="1">
        <v>20</v>
      </c>
    </row>
    <row r="1088" spans="1:20" x14ac:dyDescent="0.25">
      <c r="A1088" s="1" t="s">
        <v>3253</v>
      </c>
      <c r="B1088" s="1" t="s">
        <v>552</v>
      </c>
      <c r="C1088" s="1" t="s">
        <v>3244</v>
      </c>
      <c r="D1088" s="1" t="s">
        <v>3244</v>
      </c>
      <c r="E1088" s="1" t="s">
        <v>3254</v>
      </c>
      <c r="F1088" s="1" t="s">
        <v>3255</v>
      </c>
      <c r="G1088" s="1" t="s">
        <v>3247</v>
      </c>
      <c r="H1088" s="1" t="s">
        <v>557</v>
      </c>
      <c r="I1088" s="1" t="s">
        <v>3248</v>
      </c>
      <c r="J1088" s="1" t="s">
        <v>3249</v>
      </c>
      <c r="K1088" s="1" t="s">
        <v>673</v>
      </c>
      <c r="L1088" s="1" t="s">
        <v>3250</v>
      </c>
      <c r="M1088" s="1" t="s">
        <v>3254</v>
      </c>
      <c r="N1088" s="1" t="s">
        <v>3255</v>
      </c>
      <c r="P1088" s="1" t="s">
        <v>3251</v>
      </c>
      <c r="Q1088" s="1" t="s">
        <v>3256</v>
      </c>
      <c r="R1088" s="2"/>
      <c r="S1088" s="1"/>
      <c r="T1088" s="1">
        <v>25</v>
      </c>
    </row>
    <row r="1089" spans="1:20" x14ac:dyDescent="0.25">
      <c r="A1089" s="1" t="s">
        <v>3257</v>
      </c>
      <c r="B1089" s="1" t="s">
        <v>552</v>
      </c>
      <c r="C1089" s="1" t="s">
        <v>3244</v>
      </c>
      <c r="D1089" s="1" t="s">
        <v>3244</v>
      </c>
      <c r="E1089" s="1" t="s">
        <v>3258</v>
      </c>
      <c r="F1089" s="1" t="s">
        <v>3259</v>
      </c>
      <c r="G1089" s="1" t="s">
        <v>3247</v>
      </c>
      <c r="H1089" s="1" t="s">
        <v>557</v>
      </c>
      <c r="I1089" s="1" t="s">
        <v>3248</v>
      </c>
      <c r="J1089" s="1" t="s">
        <v>3249</v>
      </c>
      <c r="K1089" s="1" t="s">
        <v>673</v>
      </c>
      <c r="L1089" s="1" t="s">
        <v>3250</v>
      </c>
      <c r="M1089" s="1" t="s">
        <v>3258</v>
      </c>
      <c r="N1089" s="1" t="s">
        <v>3259</v>
      </c>
      <c r="P1089" s="1" t="s">
        <v>3251</v>
      </c>
      <c r="Q1089" s="1" t="s">
        <v>3260</v>
      </c>
      <c r="R1089" s="2"/>
      <c r="S1089" s="1"/>
      <c r="T1089" s="1">
        <v>20</v>
      </c>
    </row>
    <row r="1090" spans="1:20" x14ac:dyDescent="0.25">
      <c r="A1090" s="1" t="s">
        <v>3261</v>
      </c>
      <c r="B1090" s="1" t="s">
        <v>552</v>
      </c>
      <c r="C1090" s="1" t="s">
        <v>3244</v>
      </c>
      <c r="D1090" s="1" t="s">
        <v>3244</v>
      </c>
      <c r="E1090" s="1" t="s">
        <v>3262</v>
      </c>
      <c r="F1090" s="1" t="s">
        <v>3263</v>
      </c>
      <c r="G1090" s="1" t="s">
        <v>3247</v>
      </c>
      <c r="H1090" s="1" t="s">
        <v>557</v>
      </c>
      <c r="I1090" s="1" t="s">
        <v>3248</v>
      </c>
      <c r="J1090" s="1" t="s">
        <v>3249</v>
      </c>
      <c r="K1090" s="1" t="s">
        <v>673</v>
      </c>
      <c r="L1090" s="1" t="s">
        <v>3250</v>
      </c>
      <c r="M1090" s="1" t="s">
        <v>3262</v>
      </c>
      <c r="N1090" s="1" t="s">
        <v>3263</v>
      </c>
      <c r="P1090" s="1" t="s">
        <v>3251</v>
      </c>
      <c r="Q1090" s="1" t="s">
        <v>3264</v>
      </c>
      <c r="R1090" s="2"/>
      <c r="S1090" s="1"/>
      <c r="T1090" s="1">
        <v>20</v>
      </c>
    </row>
    <row r="1091" spans="1:20" x14ac:dyDescent="0.25">
      <c r="A1091" s="1" t="s">
        <v>3265</v>
      </c>
      <c r="B1091" s="1" t="s">
        <v>552</v>
      </c>
      <c r="C1091" s="1" t="s">
        <v>3244</v>
      </c>
      <c r="D1091" s="1" t="s">
        <v>3244</v>
      </c>
      <c r="E1091" s="1" t="s">
        <v>3266</v>
      </c>
      <c r="F1091" s="1" t="s">
        <v>3267</v>
      </c>
      <c r="G1091" s="1" t="s">
        <v>3247</v>
      </c>
      <c r="H1091" s="1" t="s">
        <v>557</v>
      </c>
      <c r="I1091" s="1" t="s">
        <v>3248</v>
      </c>
      <c r="J1091" s="1" t="s">
        <v>3249</v>
      </c>
      <c r="K1091" s="1" t="s">
        <v>673</v>
      </c>
      <c r="L1091" s="1" t="s">
        <v>3250</v>
      </c>
      <c r="M1091" s="1" t="s">
        <v>3266</v>
      </c>
      <c r="N1091" s="1" t="s">
        <v>3267</v>
      </c>
      <c r="P1091" s="1" t="s">
        <v>3251</v>
      </c>
      <c r="Q1091" s="1" t="s">
        <v>3268</v>
      </c>
      <c r="R1091" s="2"/>
      <c r="S1091" s="1"/>
      <c r="T1091" s="1">
        <v>20</v>
      </c>
    </row>
    <row r="1092" spans="1:20" x14ac:dyDescent="0.25">
      <c r="A1092" s="1" t="s">
        <v>3269</v>
      </c>
      <c r="B1092" s="1" t="s">
        <v>552</v>
      </c>
      <c r="C1092" s="1" t="s">
        <v>3244</v>
      </c>
      <c r="D1092" s="1" t="s">
        <v>3244</v>
      </c>
      <c r="E1092" s="1" t="s">
        <v>3270</v>
      </c>
      <c r="F1092" s="1" t="s">
        <v>3271</v>
      </c>
      <c r="G1092" s="1" t="s">
        <v>3247</v>
      </c>
      <c r="H1092" s="1" t="s">
        <v>557</v>
      </c>
      <c r="I1092" s="1" t="s">
        <v>3248</v>
      </c>
      <c r="J1092" s="1" t="s">
        <v>3249</v>
      </c>
      <c r="K1092" s="1" t="s">
        <v>673</v>
      </c>
      <c r="L1092" s="1" t="s">
        <v>3250</v>
      </c>
      <c r="M1092" s="1" t="s">
        <v>3270</v>
      </c>
      <c r="N1092" s="1" t="s">
        <v>3271</v>
      </c>
      <c r="P1092" s="1" t="s">
        <v>3251</v>
      </c>
      <c r="Q1092" s="1" t="s">
        <v>3272</v>
      </c>
      <c r="R1092" s="2"/>
      <c r="S1092" s="1"/>
      <c r="T1092" s="1">
        <v>20</v>
      </c>
    </row>
    <row r="1093" spans="1:20" x14ac:dyDescent="0.25">
      <c r="A1093" s="1" t="s">
        <v>3273</v>
      </c>
      <c r="B1093" s="1" t="s">
        <v>552</v>
      </c>
      <c r="C1093" s="1" t="s">
        <v>3244</v>
      </c>
      <c r="D1093" s="1" t="s">
        <v>3244</v>
      </c>
      <c r="E1093" s="1" t="s">
        <v>3274</v>
      </c>
      <c r="F1093" s="1" t="s">
        <v>3275</v>
      </c>
      <c r="G1093" s="1" t="s">
        <v>3247</v>
      </c>
      <c r="H1093" s="1" t="s">
        <v>557</v>
      </c>
      <c r="I1093" s="1" t="s">
        <v>3248</v>
      </c>
      <c r="J1093" s="1" t="s">
        <v>3249</v>
      </c>
      <c r="K1093" s="1" t="s">
        <v>673</v>
      </c>
      <c r="L1093" s="1" t="s">
        <v>3250</v>
      </c>
      <c r="M1093" s="1" t="s">
        <v>3274</v>
      </c>
      <c r="N1093" s="1" t="s">
        <v>3275</v>
      </c>
      <c r="P1093" s="1" t="s">
        <v>3251</v>
      </c>
      <c r="Q1093" s="1" t="s">
        <v>3276</v>
      </c>
      <c r="R1093" s="2"/>
      <c r="S1093" s="1"/>
      <c r="T1093" s="1">
        <v>20</v>
      </c>
    </row>
    <row r="1094" spans="1:20" x14ac:dyDescent="0.25">
      <c r="A1094" s="1" t="s">
        <v>3277</v>
      </c>
      <c r="B1094" s="1" t="s">
        <v>552</v>
      </c>
      <c r="C1094" s="1" t="s">
        <v>3244</v>
      </c>
      <c r="D1094" s="1" t="s">
        <v>3244</v>
      </c>
      <c r="E1094" s="1" t="s">
        <v>3278</v>
      </c>
      <c r="F1094" s="1" t="s">
        <v>3279</v>
      </c>
      <c r="G1094" s="1" t="s">
        <v>3250</v>
      </c>
      <c r="H1094" s="1" t="s">
        <v>557</v>
      </c>
      <c r="I1094" s="1" t="s">
        <v>3248</v>
      </c>
      <c r="J1094" s="1" t="s">
        <v>3249</v>
      </c>
      <c r="K1094" s="1" t="s">
        <v>673</v>
      </c>
      <c r="L1094" s="1" t="s">
        <v>3250</v>
      </c>
      <c r="M1094" s="1" t="s">
        <v>3278</v>
      </c>
      <c r="N1094" s="1" t="s">
        <v>3279</v>
      </c>
      <c r="P1094" s="1" t="s">
        <v>3251</v>
      </c>
      <c r="Q1094" s="1" t="s">
        <v>3280</v>
      </c>
      <c r="R1094" s="2"/>
      <c r="S1094" s="1"/>
      <c r="T1094" s="1">
        <v>20</v>
      </c>
    </row>
    <row r="1095" spans="1:20" x14ac:dyDescent="0.25">
      <c r="A1095" s="1" t="s">
        <v>3281</v>
      </c>
      <c r="B1095" s="1" t="s">
        <v>552</v>
      </c>
      <c r="C1095" s="1" t="s">
        <v>3244</v>
      </c>
      <c r="D1095" s="1" t="s">
        <v>3244</v>
      </c>
      <c r="E1095" s="1" t="s">
        <v>3282</v>
      </c>
      <c r="F1095" s="1" t="s">
        <v>3283</v>
      </c>
      <c r="G1095" s="1" t="s">
        <v>3250</v>
      </c>
      <c r="H1095" s="1" t="s">
        <v>557</v>
      </c>
      <c r="I1095" s="1" t="s">
        <v>3248</v>
      </c>
      <c r="J1095" s="1" t="s">
        <v>3249</v>
      </c>
      <c r="K1095" s="1" t="s">
        <v>673</v>
      </c>
      <c r="L1095" s="1" t="s">
        <v>3250</v>
      </c>
      <c r="M1095" s="1" t="s">
        <v>3282</v>
      </c>
      <c r="N1095" s="1" t="s">
        <v>3283</v>
      </c>
      <c r="P1095" s="1" t="s">
        <v>3251</v>
      </c>
      <c r="Q1095" s="1" t="s">
        <v>3284</v>
      </c>
      <c r="R1095" s="2"/>
      <c r="S1095" s="1"/>
      <c r="T1095" s="1">
        <v>25</v>
      </c>
    </row>
    <row r="1096" spans="1:20" x14ac:dyDescent="0.25">
      <c r="A1096" s="1" t="s">
        <v>3285</v>
      </c>
      <c r="B1096" s="1" t="s">
        <v>552</v>
      </c>
      <c r="C1096" s="1" t="s">
        <v>3244</v>
      </c>
      <c r="D1096" s="1" t="s">
        <v>3244</v>
      </c>
      <c r="E1096" s="1" t="s">
        <v>3286</v>
      </c>
      <c r="F1096" s="1" t="s">
        <v>3287</v>
      </c>
      <c r="G1096" s="1" t="s">
        <v>3247</v>
      </c>
      <c r="H1096" s="1" t="s">
        <v>557</v>
      </c>
      <c r="I1096" s="1" t="s">
        <v>3248</v>
      </c>
      <c r="J1096" s="1" t="s">
        <v>3249</v>
      </c>
      <c r="K1096" s="1" t="s">
        <v>673</v>
      </c>
      <c r="L1096" s="1" t="s">
        <v>3250</v>
      </c>
      <c r="M1096" s="1" t="s">
        <v>3286</v>
      </c>
      <c r="N1096" s="1" t="s">
        <v>3287</v>
      </c>
      <c r="P1096" s="1" t="s">
        <v>3251</v>
      </c>
      <c r="Q1096" s="1" t="s">
        <v>3288</v>
      </c>
      <c r="R1096" s="2"/>
      <c r="S1096" s="1"/>
      <c r="T1096" s="1">
        <v>25</v>
      </c>
    </row>
    <row r="1097" spans="1:20" x14ac:dyDescent="0.25">
      <c r="A1097" s="1" t="s">
        <v>3289</v>
      </c>
      <c r="B1097" s="1" t="s">
        <v>552</v>
      </c>
      <c r="C1097" s="1" t="s">
        <v>3244</v>
      </c>
      <c r="D1097" s="1" t="s">
        <v>3244</v>
      </c>
      <c r="E1097" s="1" t="s">
        <v>3290</v>
      </c>
      <c r="F1097" s="1" t="s">
        <v>3291</v>
      </c>
      <c r="G1097" s="1" t="s">
        <v>3247</v>
      </c>
      <c r="H1097" s="1" t="s">
        <v>557</v>
      </c>
      <c r="I1097" s="1" t="s">
        <v>3248</v>
      </c>
      <c r="J1097" s="1" t="s">
        <v>3249</v>
      </c>
      <c r="K1097" s="1" t="s">
        <v>673</v>
      </c>
      <c r="L1097" s="1" t="s">
        <v>3250</v>
      </c>
      <c r="M1097" s="1" t="s">
        <v>3290</v>
      </c>
      <c r="N1097" s="1" t="s">
        <v>3291</v>
      </c>
      <c r="P1097" s="1" t="s">
        <v>3251</v>
      </c>
      <c r="Q1097" s="1" t="s">
        <v>3292</v>
      </c>
      <c r="R1097" s="2"/>
      <c r="S1097" s="1"/>
      <c r="T1097" s="1">
        <v>25</v>
      </c>
    </row>
    <row r="1098" spans="1:20" x14ac:dyDescent="0.25">
      <c r="A1098" s="1" t="s">
        <v>3293</v>
      </c>
      <c r="B1098" s="1" t="s">
        <v>552</v>
      </c>
      <c r="C1098" s="1" t="s">
        <v>3244</v>
      </c>
      <c r="D1098" s="1" t="s">
        <v>3244</v>
      </c>
      <c r="E1098" s="1" t="s">
        <v>3294</v>
      </c>
      <c r="F1098" s="1" t="s">
        <v>3295</v>
      </c>
      <c r="G1098" s="1" t="s">
        <v>578</v>
      </c>
      <c r="H1098" s="1" t="s">
        <v>557</v>
      </c>
      <c r="I1098" s="1" t="s">
        <v>3248</v>
      </c>
      <c r="J1098" s="1" t="s">
        <v>3249</v>
      </c>
      <c r="K1098" s="1" t="s">
        <v>673</v>
      </c>
      <c r="L1098" s="1" t="s">
        <v>3250</v>
      </c>
      <c r="M1098" s="1" t="s">
        <v>3294</v>
      </c>
      <c r="N1098" s="1" t="s">
        <v>3295</v>
      </c>
      <c r="P1098" s="1" t="s">
        <v>3251</v>
      </c>
      <c r="Q1098" s="1" t="s">
        <v>3296</v>
      </c>
      <c r="R1098" s="2"/>
      <c r="S1098" s="1"/>
      <c r="T1098" s="1">
        <v>25</v>
      </c>
    </row>
    <row r="1099" spans="1:20" x14ac:dyDescent="0.25">
      <c r="A1099" s="1" t="s">
        <v>3297</v>
      </c>
      <c r="B1099" s="1" t="s">
        <v>552</v>
      </c>
      <c r="C1099" s="1" t="s">
        <v>3244</v>
      </c>
      <c r="D1099" s="1" t="s">
        <v>3244</v>
      </c>
      <c r="E1099" s="1" t="s">
        <v>3298</v>
      </c>
      <c r="F1099" s="1" t="s">
        <v>3299</v>
      </c>
      <c r="G1099" s="1" t="s">
        <v>3247</v>
      </c>
      <c r="H1099" s="1" t="s">
        <v>557</v>
      </c>
      <c r="I1099" s="1" t="s">
        <v>3248</v>
      </c>
      <c r="J1099" s="1" t="s">
        <v>3249</v>
      </c>
      <c r="K1099" s="1" t="s">
        <v>673</v>
      </c>
      <c r="L1099" s="1" t="s">
        <v>3250</v>
      </c>
      <c r="M1099" s="1" t="s">
        <v>3298</v>
      </c>
      <c r="N1099" s="1" t="s">
        <v>3299</v>
      </c>
      <c r="P1099" s="1" t="s">
        <v>3251</v>
      </c>
      <c r="Q1099" s="1" t="s">
        <v>3300</v>
      </c>
      <c r="R1099" s="2"/>
      <c r="S1099" s="1"/>
      <c r="T1099" s="1">
        <v>25</v>
      </c>
    </row>
    <row r="1100" spans="1:20" x14ac:dyDescent="0.25">
      <c r="A1100" s="1" t="s">
        <v>3301</v>
      </c>
      <c r="B1100" s="1" t="s">
        <v>552</v>
      </c>
      <c r="C1100" s="1" t="s">
        <v>3244</v>
      </c>
      <c r="D1100" s="1" t="s">
        <v>3244</v>
      </c>
      <c r="E1100" s="1" t="s">
        <v>3302</v>
      </c>
      <c r="F1100" s="1" t="s">
        <v>941</v>
      </c>
      <c r="G1100" s="1" t="s">
        <v>3250</v>
      </c>
      <c r="H1100" s="1" t="s">
        <v>557</v>
      </c>
      <c r="I1100" s="1" t="s">
        <v>3248</v>
      </c>
      <c r="J1100" s="1" t="s">
        <v>3249</v>
      </c>
      <c r="K1100" s="1" t="s">
        <v>673</v>
      </c>
      <c r="L1100" s="1" t="s">
        <v>3250</v>
      </c>
      <c r="M1100" s="1" t="s">
        <v>3302</v>
      </c>
      <c r="N1100" s="1" t="s">
        <v>941</v>
      </c>
      <c r="P1100" s="1" t="s">
        <v>3251</v>
      </c>
      <c r="Q1100" s="1" t="s">
        <v>3303</v>
      </c>
      <c r="R1100" s="2"/>
      <c r="S1100" s="1"/>
      <c r="T1100" s="1">
        <v>25</v>
      </c>
    </row>
    <row r="1101" spans="1:20" x14ac:dyDescent="0.25">
      <c r="A1101" s="1" t="s">
        <v>3304</v>
      </c>
      <c r="B1101" s="1" t="s">
        <v>552</v>
      </c>
      <c r="C1101" s="1" t="s">
        <v>3244</v>
      </c>
      <c r="D1101" s="1" t="s">
        <v>3244</v>
      </c>
      <c r="E1101" s="1" t="s">
        <v>3305</v>
      </c>
      <c r="F1101" s="1" t="s">
        <v>2429</v>
      </c>
      <c r="G1101" s="1" t="s">
        <v>3247</v>
      </c>
      <c r="H1101" s="1" t="s">
        <v>557</v>
      </c>
      <c r="I1101" s="1" t="s">
        <v>3248</v>
      </c>
      <c r="J1101" s="1" t="s">
        <v>3249</v>
      </c>
      <c r="K1101" s="1" t="s">
        <v>673</v>
      </c>
      <c r="L1101" s="1" t="s">
        <v>3250</v>
      </c>
      <c r="M1101" s="1" t="s">
        <v>3305</v>
      </c>
      <c r="N1101" s="1" t="s">
        <v>2429</v>
      </c>
      <c r="P1101" s="1" t="s">
        <v>3251</v>
      </c>
      <c r="Q1101" s="1" t="s">
        <v>3306</v>
      </c>
      <c r="R1101" s="2"/>
      <c r="S1101" s="1"/>
      <c r="T1101" s="1">
        <v>25</v>
      </c>
    </row>
    <row r="1102" spans="1:20" x14ac:dyDescent="0.25">
      <c r="A1102" s="1" t="s">
        <v>3307</v>
      </c>
      <c r="B1102" s="1" t="s">
        <v>552</v>
      </c>
      <c r="C1102" s="1" t="s">
        <v>3244</v>
      </c>
      <c r="D1102" s="1" t="s">
        <v>3244</v>
      </c>
      <c r="E1102" s="1" t="s">
        <v>3308</v>
      </c>
      <c r="F1102" s="1" t="s">
        <v>3309</v>
      </c>
      <c r="G1102" s="1" t="s">
        <v>3247</v>
      </c>
      <c r="H1102" s="1" t="s">
        <v>557</v>
      </c>
      <c r="I1102" s="1" t="s">
        <v>3248</v>
      </c>
      <c r="J1102" s="1" t="s">
        <v>3249</v>
      </c>
      <c r="K1102" s="1" t="s">
        <v>673</v>
      </c>
      <c r="L1102" s="1" t="s">
        <v>3250</v>
      </c>
      <c r="M1102" s="1" t="s">
        <v>3308</v>
      </c>
      <c r="N1102" s="1" t="s">
        <v>3309</v>
      </c>
      <c r="P1102" s="1" t="s">
        <v>3251</v>
      </c>
      <c r="Q1102" s="1" t="s">
        <v>3310</v>
      </c>
      <c r="R1102" s="2"/>
      <c r="S1102" s="1"/>
      <c r="T1102" s="1">
        <v>20</v>
      </c>
    </row>
    <row r="1103" spans="1:20" x14ac:dyDescent="0.25">
      <c r="A1103" s="1" t="s">
        <v>3311</v>
      </c>
      <c r="B1103" s="1" t="s">
        <v>552</v>
      </c>
      <c r="C1103" s="1" t="s">
        <v>3244</v>
      </c>
      <c r="D1103" s="1" t="s">
        <v>3244</v>
      </c>
      <c r="E1103" s="1" t="s">
        <v>3312</v>
      </c>
      <c r="F1103" s="1" t="s">
        <v>3313</v>
      </c>
      <c r="G1103" s="1" t="s">
        <v>3247</v>
      </c>
      <c r="H1103" s="1" t="s">
        <v>557</v>
      </c>
      <c r="I1103" s="1" t="s">
        <v>3248</v>
      </c>
      <c r="J1103" s="1" t="s">
        <v>3249</v>
      </c>
      <c r="K1103" s="1" t="s">
        <v>673</v>
      </c>
      <c r="L1103" s="1" t="s">
        <v>3250</v>
      </c>
      <c r="M1103" s="1" t="s">
        <v>3312</v>
      </c>
      <c r="N1103" s="1" t="s">
        <v>3313</v>
      </c>
      <c r="P1103" s="1" t="s">
        <v>3251</v>
      </c>
      <c r="Q1103" s="1" t="s">
        <v>3314</v>
      </c>
      <c r="R1103" s="2"/>
      <c r="S1103" s="1"/>
      <c r="T1103" s="1">
        <v>25</v>
      </c>
    </row>
    <row r="1104" spans="1:20" x14ac:dyDescent="0.25">
      <c r="A1104" s="1" t="s">
        <v>3315</v>
      </c>
      <c r="B1104" s="1" t="s">
        <v>552</v>
      </c>
      <c r="C1104" s="1" t="s">
        <v>3244</v>
      </c>
      <c r="D1104" s="1" t="s">
        <v>3244</v>
      </c>
      <c r="E1104" s="1" t="s">
        <v>3316</v>
      </c>
      <c r="F1104" s="1" t="s">
        <v>3317</v>
      </c>
      <c r="G1104" s="1" t="s">
        <v>3247</v>
      </c>
      <c r="H1104" s="1" t="s">
        <v>557</v>
      </c>
      <c r="I1104" s="1" t="s">
        <v>3248</v>
      </c>
      <c r="J1104" s="1" t="s">
        <v>3249</v>
      </c>
      <c r="K1104" s="1" t="s">
        <v>673</v>
      </c>
      <c r="L1104" s="1" t="s">
        <v>3250</v>
      </c>
      <c r="M1104" s="1" t="s">
        <v>3316</v>
      </c>
      <c r="N1104" s="1" t="s">
        <v>3317</v>
      </c>
      <c r="P1104" s="1" t="s">
        <v>3251</v>
      </c>
      <c r="Q1104" s="1" t="s">
        <v>3318</v>
      </c>
      <c r="R1104" s="2"/>
      <c r="S1104" s="1"/>
      <c r="T1104" s="1">
        <v>25</v>
      </c>
    </row>
    <row r="1105" spans="1:20" x14ac:dyDescent="0.25">
      <c r="A1105" s="1" t="s">
        <v>3319</v>
      </c>
      <c r="B1105" s="1" t="s">
        <v>552</v>
      </c>
      <c r="C1105" s="1" t="s">
        <v>3244</v>
      </c>
      <c r="D1105" s="1" t="s">
        <v>3244</v>
      </c>
      <c r="E1105" s="1" t="s">
        <v>3320</v>
      </c>
      <c r="F1105" s="1" t="s">
        <v>3321</v>
      </c>
      <c r="G1105" s="1" t="s">
        <v>3247</v>
      </c>
      <c r="H1105" s="1" t="s">
        <v>557</v>
      </c>
      <c r="I1105" s="1" t="s">
        <v>3248</v>
      </c>
      <c r="J1105" s="1" t="s">
        <v>3249</v>
      </c>
      <c r="K1105" s="1" t="s">
        <v>673</v>
      </c>
      <c r="L1105" s="1" t="s">
        <v>3250</v>
      </c>
      <c r="M1105" s="1" t="s">
        <v>3320</v>
      </c>
      <c r="N1105" s="1" t="s">
        <v>3321</v>
      </c>
      <c r="P1105" s="1" t="s">
        <v>3251</v>
      </c>
      <c r="Q1105" s="1" t="s">
        <v>3322</v>
      </c>
      <c r="R1105" s="2"/>
      <c r="S1105" s="1"/>
      <c r="T1105" s="1">
        <v>25</v>
      </c>
    </row>
    <row r="1106" spans="1:20" x14ac:dyDescent="0.25">
      <c r="A1106" s="1" t="s">
        <v>3323</v>
      </c>
      <c r="B1106" s="1" t="s">
        <v>552</v>
      </c>
      <c r="C1106" s="1" t="s">
        <v>3244</v>
      </c>
      <c r="D1106" s="1" t="s">
        <v>3244</v>
      </c>
      <c r="E1106" s="1" t="s">
        <v>3324</v>
      </c>
      <c r="F1106" s="1" t="s">
        <v>3325</v>
      </c>
      <c r="G1106" s="1" t="s">
        <v>3250</v>
      </c>
      <c r="H1106" s="1" t="s">
        <v>557</v>
      </c>
      <c r="I1106" s="1" t="s">
        <v>3248</v>
      </c>
      <c r="J1106" s="1" t="s">
        <v>3249</v>
      </c>
      <c r="K1106" s="1" t="s">
        <v>673</v>
      </c>
      <c r="L1106" s="1" t="s">
        <v>3250</v>
      </c>
      <c r="M1106" s="1" t="s">
        <v>3324</v>
      </c>
      <c r="N1106" s="1" t="s">
        <v>3325</v>
      </c>
      <c r="P1106" s="1" t="s">
        <v>3251</v>
      </c>
      <c r="Q1106" s="1" t="s">
        <v>3326</v>
      </c>
      <c r="R1106" s="2"/>
      <c r="S1106" s="1"/>
      <c r="T1106" s="1">
        <v>25</v>
      </c>
    </row>
    <row r="1107" spans="1:20" x14ac:dyDescent="0.25">
      <c r="A1107" s="1" t="s">
        <v>3327</v>
      </c>
      <c r="B1107" s="1" t="s">
        <v>552</v>
      </c>
      <c r="C1107" s="1" t="s">
        <v>3244</v>
      </c>
      <c r="D1107" s="1" t="s">
        <v>3244</v>
      </c>
      <c r="E1107" s="1" t="s">
        <v>3328</v>
      </c>
      <c r="F1107" s="1" t="s">
        <v>3329</v>
      </c>
      <c r="G1107" s="1" t="s">
        <v>3250</v>
      </c>
      <c r="H1107" s="1" t="s">
        <v>557</v>
      </c>
      <c r="I1107" s="1" t="s">
        <v>3248</v>
      </c>
      <c r="J1107" s="1" t="s">
        <v>3249</v>
      </c>
      <c r="K1107" s="1" t="s">
        <v>673</v>
      </c>
      <c r="L1107" s="1" t="s">
        <v>3250</v>
      </c>
      <c r="M1107" s="1" t="s">
        <v>3328</v>
      </c>
      <c r="N1107" s="1" t="s">
        <v>3329</v>
      </c>
      <c r="P1107" s="1" t="s">
        <v>3251</v>
      </c>
      <c r="Q1107" s="1" t="s">
        <v>3330</v>
      </c>
      <c r="R1107" s="2"/>
      <c r="S1107" s="1"/>
      <c r="T1107" s="1">
        <v>25</v>
      </c>
    </row>
    <row r="1108" spans="1:20" x14ac:dyDescent="0.25">
      <c r="A1108" s="1" t="s">
        <v>3331</v>
      </c>
      <c r="B1108" s="1" t="s">
        <v>552</v>
      </c>
      <c r="C1108" s="1" t="s">
        <v>3244</v>
      </c>
      <c r="D1108" s="1" t="s">
        <v>3244</v>
      </c>
      <c r="E1108" s="1" t="s">
        <v>3332</v>
      </c>
      <c r="F1108" s="1" t="s">
        <v>3333</v>
      </c>
      <c r="G1108" s="1" t="s">
        <v>3247</v>
      </c>
      <c r="H1108" s="1" t="s">
        <v>557</v>
      </c>
      <c r="I1108" s="1" t="s">
        <v>3248</v>
      </c>
      <c r="J1108" s="1" t="s">
        <v>3249</v>
      </c>
      <c r="K1108" s="1" t="s">
        <v>673</v>
      </c>
      <c r="L1108" s="1" t="s">
        <v>3250</v>
      </c>
      <c r="M1108" s="1" t="s">
        <v>3332</v>
      </c>
      <c r="N1108" s="1" t="s">
        <v>3333</v>
      </c>
      <c r="P1108" s="1" t="s">
        <v>3251</v>
      </c>
      <c r="Q1108" s="1" t="s">
        <v>3334</v>
      </c>
      <c r="R1108" s="2"/>
      <c r="S1108" s="1"/>
      <c r="T1108" s="1">
        <v>25</v>
      </c>
    </row>
    <row r="1109" spans="1:20" x14ac:dyDescent="0.25">
      <c r="A1109" s="1" t="s">
        <v>3335</v>
      </c>
      <c r="B1109" s="1" t="s">
        <v>552</v>
      </c>
      <c r="C1109" s="1" t="s">
        <v>3244</v>
      </c>
      <c r="D1109" s="1" t="s">
        <v>3244</v>
      </c>
      <c r="E1109" s="1" t="s">
        <v>3336</v>
      </c>
      <c r="F1109" s="1" t="s">
        <v>3337</v>
      </c>
      <c r="G1109" s="1" t="s">
        <v>3250</v>
      </c>
      <c r="H1109" s="1" t="s">
        <v>557</v>
      </c>
      <c r="I1109" s="1" t="s">
        <v>3248</v>
      </c>
      <c r="J1109" s="1" t="s">
        <v>3249</v>
      </c>
      <c r="K1109" s="1" t="s">
        <v>673</v>
      </c>
      <c r="L1109" s="1" t="s">
        <v>3250</v>
      </c>
      <c r="M1109" s="1" t="s">
        <v>3336</v>
      </c>
      <c r="N1109" s="1" t="s">
        <v>3337</v>
      </c>
      <c r="P1109" s="1" t="s">
        <v>3251</v>
      </c>
      <c r="Q1109" s="1" t="s">
        <v>3338</v>
      </c>
      <c r="R1109" s="2"/>
      <c r="S1109" s="1"/>
      <c r="T1109" s="1">
        <v>25</v>
      </c>
    </row>
    <row r="1110" spans="1:20" x14ac:dyDescent="0.25">
      <c r="A1110" s="1" t="s">
        <v>3339</v>
      </c>
      <c r="B1110" s="1" t="s">
        <v>552</v>
      </c>
      <c r="C1110" s="1" t="s">
        <v>3244</v>
      </c>
      <c r="D1110" s="1" t="s">
        <v>3244</v>
      </c>
      <c r="E1110" s="1" t="s">
        <v>3340</v>
      </c>
      <c r="F1110" s="1" t="s">
        <v>3341</v>
      </c>
      <c r="G1110" s="1" t="s">
        <v>3247</v>
      </c>
      <c r="H1110" s="1" t="s">
        <v>557</v>
      </c>
      <c r="I1110" s="1" t="s">
        <v>3248</v>
      </c>
      <c r="J1110" s="1" t="s">
        <v>3249</v>
      </c>
      <c r="K1110" s="1" t="s">
        <v>673</v>
      </c>
      <c r="L1110" s="1" t="s">
        <v>3250</v>
      </c>
      <c r="M1110" s="1" t="s">
        <v>3340</v>
      </c>
      <c r="N1110" s="1" t="s">
        <v>3341</v>
      </c>
      <c r="P1110" s="1" t="s">
        <v>3251</v>
      </c>
      <c r="Q1110" s="1" t="s">
        <v>3342</v>
      </c>
      <c r="R1110" s="2"/>
      <c r="S1110" s="1"/>
      <c r="T1110" s="1">
        <v>25</v>
      </c>
    </row>
    <row r="1111" spans="1:20" x14ac:dyDescent="0.25">
      <c r="A1111" s="1" t="s">
        <v>3343</v>
      </c>
      <c r="B1111" s="1" t="s">
        <v>552</v>
      </c>
      <c r="C1111" s="1" t="s">
        <v>3244</v>
      </c>
      <c r="D1111" s="1" t="s">
        <v>3244</v>
      </c>
      <c r="E1111" s="1" t="s">
        <v>3344</v>
      </c>
      <c r="F1111" s="1" t="s">
        <v>3345</v>
      </c>
      <c r="G1111" s="1" t="s">
        <v>578</v>
      </c>
      <c r="H1111" s="1" t="s">
        <v>557</v>
      </c>
      <c r="I1111" s="1" t="s">
        <v>3248</v>
      </c>
      <c r="J1111" s="1" t="s">
        <v>3249</v>
      </c>
      <c r="K1111" s="1" t="s">
        <v>673</v>
      </c>
      <c r="L1111" s="1" t="s">
        <v>3250</v>
      </c>
      <c r="M1111" s="1" t="s">
        <v>3344</v>
      </c>
      <c r="N1111" s="1" t="s">
        <v>3345</v>
      </c>
      <c r="P1111" s="1" t="s">
        <v>3251</v>
      </c>
      <c r="Q1111" s="1" t="s">
        <v>3346</v>
      </c>
      <c r="R1111" s="2"/>
      <c r="S1111" s="1"/>
      <c r="T1111" s="1">
        <v>20</v>
      </c>
    </row>
    <row r="1112" spans="1:20" x14ac:dyDescent="0.25">
      <c r="A1112" s="1" t="s">
        <v>3347</v>
      </c>
      <c r="B1112" s="1" t="s">
        <v>552</v>
      </c>
      <c r="C1112" s="1" t="s">
        <v>3244</v>
      </c>
      <c r="D1112" s="1" t="s">
        <v>3244</v>
      </c>
      <c r="E1112" s="1" t="s">
        <v>3348</v>
      </c>
      <c r="F1112" s="1" t="s">
        <v>556</v>
      </c>
      <c r="G1112" s="1" t="s">
        <v>578</v>
      </c>
      <c r="H1112" s="1" t="s">
        <v>557</v>
      </c>
      <c r="I1112" s="1" t="s">
        <v>3248</v>
      </c>
      <c r="J1112" s="1" t="s">
        <v>3249</v>
      </c>
      <c r="K1112" s="1" t="s">
        <v>578</v>
      </c>
      <c r="L1112" s="1" t="s">
        <v>1257</v>
      </c>
      <c r="M1112" s="1" t="s">
        <v>3348</v>
      </c>
      <c r="N1112" s="1" t="s">
        <v>556</v>
      </c>
      <c r="P1112" s="1" t="s">
        <v>3251</v>
      </c>
      <c r="Q1112" s="1" t="s">
        <v>3349</v>
      </c>
      <c r="R1112" s="2"/>
      <c r="S1112" s="1"/>
      <c r="T1112" s="1">
        <v>25</v>
      </c>
    </row>
    <row r="1113" spans="1:20" x14ac:dyDescent="0.25">
      <c r="A1113" s="1" t="s">
        <v>3350</v>
      </c>
      <c r="B1113" s="1" t="s">
        <v>552</v>
      </c>
      <c r="C1113" s="1" t="s">
        <v>3244</v>
      </c>
      <c r="D1113" s="1" t="s">
        <v>3244</v>
      </c>
      <c r="E1113" s="1" t="s">
        <v>3351</v>
      </c>
      <c r="F1113" s="1" t="s">
        <v>1132</v>
      </c>
      <c r="G1113" s="1" t="s">
        <v>3352</v>
      </c>
      <c r="H1113" s="1" t="s">
        <v>557</v>
      </c>
      <c r="I1113" s="1" t="s">
        <v>3248</v>
      </c>
      <c r="J1113" s="1" t="s">
        <v>3249</v>
      </c>
      <c r="K1113" s="1" t="s">
        <v>3353</v>
      </c>
      <c r="L1113" s="1" t="s">
        <v>3354</v>
      </c>
      <c r="M1113" s="1" t="s">
        <v>3351</v>
      </c>
      <c r="N1113" s="1" t="s">
        <v>1132</v>
      </c>
      <c r="P1113" s="1" t="s">
        <v>3251</v>
      </c>
      <c r="Q1113" s="1" t="s">
        <v>3355</v>
      </c>
      <c r="R1113" s="2"/>
      <c r="S1113" s="1"/>
      <c r="T1113" s="1">
        <v>25</v>
      </c>
    </row>
    <row r="1114" spans="1:20" x14ac:dyDescent="0.25">
      <c r="A1114" s="1" t="s">
        <v>3356</v>
      </c>
      <c r="B1114" s="1" t="s">
        <v>552</v>
      </c>
      <c r="C1114" s="1" t="s">
        <v>3244</v>
      </c>
      <c r="D1114" s="1" t="s">
        <v>3244</v>
      </c>
      <c r="E1114" s="1" t="s">
        <v>3357</v>
      </c>
      <c r="F1114" s="1" t="s">
        <v>3358</v>
      </c>
      <c r="G1114" s="1" t="s">
        <v>3352</v>
      </c>
      <c r="H1114" s="1" t="s">
        <v>557</v>
      </c>
      <c r="I1114" s="1" t="s">
        <v>3248</v>
      </c>
      <c r="J1114" s="1" t="s">
        <v>3249</v>
      </c>
      <c r="K1114" s="1" t="s">
        <v>3353</v>
      </c>
      <c r="L1114" s="1" t="s">
        <v>3354</v>
      </c>
      <c r="M1114" s="1" t="s">
        <v>3357</v>
      </c>
      <c r="N1114" s="1" t="s">
        <v>3358</v>
      </c>
      <c r="P1114" s="1" t="s">
        <v>3251</v>
      </c>
      <c r="Q1114" s="1" t="s">
        <v>3359</v>
      </c>
      <c r="R1114" s="2"/>
      <c r="S1114" s="1"/>
      <c r="T1114" s="1">
        <v>25</v>
      </c>
    </row>
    <row r="1115" spans="1:20" x14ac:dyDescent="0.25">
      <c r="A1115" s="1" t="s">
        <v>3360</v>
      </c>
      <c r="B1115" s="1" t="s">
        <v>552</v>
      </c>
      <c r="C1115" s="1" t="s">
        <v>3244</v>
      </c>
      <c r="D1115" s="1" t="s">
        <v>3244</v>
      </c>
      <c r="E1115" s="1" t="s">
        <v>3361</v>
      </c>
      <c r="F1115" s="1" t="s">
        <v>3362</v>
      </c>
      <c r="G1115" s="1" t="s">
        <v>3362</v>
      </c>
      <c r="H1115" s="1" t="s">
        <v>557</v>
      </c>
      <c r="I1115" s="1" t="s">
        <v>3248</v>
      </c>
      <c r="J1115" s="1" t="s">
        <v>3249</v>
      </c>
      <c r="K1115" s="1" t="s">
        <v>3353</v>
      </c>
      <c r="L1115" s="1" t="s">
        <v>3354</v>
      </c>
      <c r="M1115" s="1" t="s">
        <v>3361</v>
      </c>
      <c r="N1115" s="1" t="s">
        <v>3362</v>
      </c>
      <c r="P1115" s="1" t="s">
        <v>3251</v>
      </c>
      <c r="Q1115" s="1" t="s">
        <v>3363</v>
      </c>
      <c r="R1115" s="2"/>
      <c r="S1115" s="1"/>
      <c r="T1115" s="1">
        <v>25</v>
      </c>
    </row>
    <row r="1116" spans="1:20" x14ac:dyDescent="0.25">
      <c r="A1116" s="1" t="s">
        <v>3364</v>
      </c>
      <c r="B1116" s="1" t="s">
        <v>552</v>
      </c>
      <c r="C1116" s="1" t="s">
        <v>3244</v>
      </c>
      <c r="D1116" s="1" t="s">
        <v>3244</v>
      </c>
      <c r="E1116" s="1" t="s">
        <v>3365</v>
      </c>
      <c r="F1116" s="1" t="s">
        <v>3366</v>
      </c>
      <c r="G1116" s="1" t="s">
        <v>3362</v>
      </c>
      <c r="H1116" s="1" t="s">
        <v>557</v>
      </c>
      <c r="I1116" s="1" t="s">
        <v>3248</v>
      </c>
      <c r="J1116" s="1" t="s">
        <v>3249</v>
      </c>
      <c r="K1116" s="1" t="s">
        <v>3353</v>
      </c>
      <c r="L1116" s="1" t="s">
        <v>3354</v>
      </c>
      <c r="M1116" s="1" t="s">
        <v>3365</v>
      </c>
      <c r="N1116" s="1" t="s">
        <v>3366</v>
      </c>
      <c r="P1116" s="1" t="s">
        <v>3251</v>
      </c>
      <c r="Q1116" s="1" t="s">
        <v>3367</v>
      </c>
      <c r="R1116" s="2"/>
      <c r="S1116" s="1"/>
      <c r="T1116" s="1">
        <v>25</v>
      </c>
    </row>
    <row r="1117" spans="1:20" x14ac:dyDescent="0.25">
      <c r="A1117" s="1" t="s">
        <v>3368</v>
      </c>
      <c r="B1117" s="1" t="s">
        <v>552</v>
      </c>
      <c r="C1117" s="1" t="s">
        <v>3244</v>
      </c>
      <c r="D1117" s="1" t="s">
        <v>3244</v>
      </c>
      <c r="E1117" s="1" t="s">
        <v>3369</v>
      </c>
      <c r="F1117" s="1" t="s">
        <v>3370</v>
      </c>
      <c r="G1117" s="1" t="s">
        <v>3352</v>
      </c>
      <c r="H1117" s="1" t="s">
        <v>557</v>
      </c>
      <c r="I1117" s="1" t="s">
        <v>3248</v>
      </c>
      <c r="J1117" s="1" t="s">
        <v>3249</v>
      </c>
      <c r="K1117" s="1" t="s">
        <v>3353</v>
      </c>
      <c r="L1117" s="1" t="s">
        <v>3354</v>
      </c>
      <c r="M1117" s="1" t="s">
        <v>3369</v>
      </c>
      <c r="N1117" s="1" t="s">
        <v>3370</v>
      </c>
      <c r="P1117" s="1" t="s">
        <v>3251</v>
      </c>
      <c r="Q1117" s="1" t="s">
        <v>3371</v>
      </c>
      <c r="R1117" s="2"/>
      <c r="S1117" s="1"/>
      <c r="T1117" s="1">
        <v>20</v>
      </c>
    </row>
    <row r="1118" spans="1:20" x14ac:dyDescent="0.25">
      <c r="A1118" s="1" t="s">
        <v>3372</v>
      </c>
      <c r="B1118" s="1" t="s">
        <v>552</v>
      </c>
      <c r="C1118" s="1" t="s">
        <v>3244</v>
      </c>
      <c r="D1118" s="1" t="s">
        <v>3244</v>
      </c>
      <c r="E1118" s="1" t="s">
        <v>3373</v>
      </c>
      <c r="F1118" s="1" t="s">
        <v>3374</v>
      </c>
      <c r="G1118" s="1" t="s">
        <v>3352</v>
      </c>
      <c r="H1118" s="1" t="s">
        <v>557</v>
      </c>
      <c r="I1118" s="1" t="s">
        <v>3248</v>
      </c>
      <c r="J1118" s="1" t="s">
        <v>3249</v>
      </c>
      <c r="K1118" s="1" t="s">
        <v>3353</v>
      </c>
      <c r="L1118" s="1" t="s">
        <v>3354</v>
      </c>
      <c r="M1118" s="1" t="s">
        <v>3373</v>
      </c>
      <c r="N1118" s="1" t="s">
        <v>3374</v>
      </c>
      <c r="P1118" s="1" t="s">
        <v>3251</v>
      </c>
      <c r="Q1118" s="1" t="s">
        <v>3375</v>
      </c>
      <c r="R1118" s="2"/>
      <c r="S1118" s="1"/>
      <c r="T1118" s="1">
        <v>20</v>
      </c>
    </row>
    <row r="1119" spans="1:20" x14ac:dyDescent="0.25">
      <c r="A1119" s="1" t="s">
        <v>3376</v>
      </c>
      <c r="B1119" s="1" t="s">
        <v>552</v>
      </c>
      <c r="C1119" s="1" t="s">
        <v>3244</v>
      </c>
      <c r="D1119" s="1" t="s">
        <v>3244</v>
      </c>
      <c r="E1119" s="1" t="s">
        <v>3377</v>
      </c>
      <c r="F1119" s="1" t="s">
        <v>3354</v>
      </c>
      <c r="G1119" s="1" t="s">
        <v>3352</v>
      </c>
      <c r="H1119" s="1" t="s">
        <v>557</v>
      </c>
      <c r="I1119" s="1" t="s">
        <v>3248</v>
      </c>
      <c r="J1119" s="1" t="s">
        <v>3249</v>
      </c>
      <c r="K1119" s="1" t="s">
        <v>3353</v>
      </c>
      <c r="L1119" s="1" t="s">
        <v>3354</v>
      </c>
      <c r="M1119" s="1" t="s">
        <v>3377</v>
      </c>
      <c r="N1119" s="1" t="s">
        <v>3354</v>
      </c>
      <c r="P1119" s="1" t="s">
        <v>3251</v>
      </c>
      <c r="Q1119" s="1" t="s">
        <v>3378</v>
      </c>
      <c r="R1119" s="2"/>
      <c r="S1119" s="1"/>
      <c r="T1119" s="1">
        <v>20</v>
      </c>
    </row>
    <row r="1120" spans="1:20" x14ac:dyDescent="0.25">
      <c r="A1120" s="1" t="s">
        <v>3379</v>
      </c>
      <c r="B1120" s="1" t="s">
        <v>552</v>
      </c>
      <c r="C1120" s="1" t="s">
        <v>3244</v>
      </c>
      <c r="D1120" s="1" t="s">
        <v>3244</v>
      </c>
      <c r="E1120" s="1" t="s">
        <v>3380</v>
      </c>
      <c r="F1120" s="1" t="s">
        <v>3366</v>
      </c>
      <c r="G1120" s="1" t="s">
        <v>3362</v>
      </c>
      <c r="H1120" s="1" t="s">
        <v>557</v>
      </c>
      <c r="I1120" s="1" t="s">
        <v>3248</v>
      </c>
      <c r="J1120" s="1" t="s">
        <v>3249</v>
      </c>
      <c r="K1120" s="1" t="s">
        <v>3353</v>
      </c>
      <c r="L1120" s="1" t="s">
        <v>3354</v>
      </c>
      <c r="M1120" s="1" t="s">
        <v>3380</v>
      </c>
      <c r="N1120" s="1" t="s">
        <v>3366</v>
      </c>
      <c r="P1120" s="1" t="s">
        <v>3251</v>
      </c>
      <c r="Q1120" s="1" t="s">
        <v>3367</v>
      </c>
      <c r="R1120" s="2"/>
      <c r="S1120" s="1"/>
      <c r="T1120" s="1">
        <v>20</v>
      </c>
    </row>
    <row r="1121" spans="1:20" x14ac:dyDescent="0.25">
      <c r="A1121" s="1" t="s">
        <v>3381</v>
      </c>
      <c r="B1121" s="1" t="s">
        <v>552</v>
      </c>
      <c r="C1121" s="1" t="s">
        <v>3244</v>
      </c>
      <c r="D1121" s="1" t="s">
        <v>3244</v>
      </c>
      <c r="E1121" s="1" t="s">
        <v>3382</v>
      </c>
      <c r="F1121" s="1" t="s">
        <v>3383</v>
      </c>
      <c r="G1121" s="1" t="s">
        <v>3384</v>
      </c>
      <c r="H1121" s="1" t="s">
        <v>557</v>
      </c>
      <c r="I1121" s="1" t="s">
        <v>3248</v>
      </c>
      <c r="J1121" s="1" t="s">
        <v>3249</v>
      </c>
      <c r="K1121" s="1" t="s">
        <v>3385</v>
      </c>
      <c r="L1121" s="1" t="s">
        <v>3384</v>
      </c>
      <c r="M1121" s="1" t="s">
        <v>3382</v>
      </c>
      <c r="N1121" s="1" t="s">
        <v>3383</v>
      </c>
      <c r="P1121" s="1" t="s">
        <v>3251</v>
      </c>
      <c r="Q1121" s="1" t="s">
        <v>3386</v>
      </c>
      <c r="R1121" s="2"/>
      <c r="S1121" s="1"/>
      <c r="T1121" s="1">
        <v>15</v>
      </c>
    </row>
    <row r="1122" spans="1:20" x14ac:dyDescent="0.25">
      <c r="A1122" s="1" t="s">
        <v>3387</v>
      </c>
      <c r="B1122" s="1" t="s">
        <v>552</v>
      </c>
      <c r="C1122" s="1" t="s">
        <v>3244</v>
      </c>
      <c r="D1122" s="1" t="s">
        <v>3244</v>
      </c>
      <c r="E1122" s="1" t="s">
        <v>3388</v>
      </c>
      <c r="F1122" s="1" t="s">
        <v>3389</v>
      </c>
      <c r="G1122" s="1" t="s">
        <v>3384</v>
      </c>
      <c r="H1122" s="1" t="s">
        <v>557</v>
      </c>
      <c r="I1122" s="1" t="s">
        <v>3248</v>
      </c>
      <c r="J1122" s="1" t="s">
        <v>3249</v>
      </c>
      <c r="K1122" s="1" t="s">
        <v>3385</v>
      </c>
      <c r="L1122" s="1" t="s">
        <v>3384</v>
      </c>
      <c r="M1122" s="1" t="s">
        <v>3388</v>
      </c>
      <c r="N1122" s="1" t="s">
        <v>3389</v>
      </c>
      <c r="P1122" s="1" t="s">
        <v>3251</v>
      </c>
      <c r="Q1122" s="1" t="s">
        <v>3390</v>
      </c>
      <c r="R1122" s="2"/>
      <c r="S1122" s="1"/>
      <c r="T1122" s="1">
        <v>25</v>
      </c>
    </row>
    <row r="1123" spans="1:20" x14ac:dyDescent="0.25">
      <c r="A1123" s="1" t="s">
        <v>3391</v>
      </c>
      <c r="B1123" s="1" t="s">
        <v>552</v>
      </c>
      <c r="C1123" s="1" t="s">
        <v>3244</v>
      </c>
      <c r="D1123" s="1" t="s">
        <v>3244</v>
      </c>
      <c r="E1123" s="1" t="s">
        <v>3392</v>
      </c>
      <c r="F1123" s="1" t="s">
        <v>3393</v>
      </c>
      <c r="G1123" s="1" t="s">
        <v>3384</v>
      </c>
      <c r="H1123" s="1" t="s">
        <v>557</v>
      </c>
      <c r="I1123" s="1" t="s">
        <v>3248</v>
      </c>
      <c r="J1123" s="1" t="s">
        <v>3249</v>
      </c>
      <c r="K1123" s="1" t="s">
        <v>3385</v>
      </c>
      <c r="L1123" s="1" t="s">
        <v>3384</v>
      </c>
      <c r="M1123" s="1" t="s">
        <v>3392</v>
      </c>
      <c r="N1123" s="1" t="s">
        <v>3393</v>
      </c>
      <c r="P1123" s="1" t="s">
        <v>3251</v>
      </c>
      <c r="Q1123" s="1" t="s">
        <v>3394</v>
      </c>
      <c r="R1123" s="2"/>
      <c r="S1123" s="1"/>
      <c r="T1123" s="1">
        <v>25</v>
      </c>
    </row>
    <row r="1124" spans="1:20" x14ac:dyDescent="0.25">
      <c r="A1124" s="1" t="s">
        <v>3395</v>
      </c>
      <c r="B1124" s="1" t="s">
        <v>552</v>
      </c>
      <c r="C1124" s="1" t="s">
        <v>3244</v>
      </c>
      <c r="D1124" s="1" t="s">
        <v>3244</v>
      </c>
      <c r="E1124" s="1" t="s">
        <v>3396</v>
      </c>
      <c r="F1124" s="1" t="s">
        <v>3397</v>
      </c>
      <c r="G1124" s="1" t="s">
        <v>3384</v>
      </c>
      <c r="H1124" s="1" t="s">
        <v>557</v>
      </c>
      <c r="I1124" s="1" t="s">
        <v>3248</v>
      </c>
      <c r="J1124" s="1" t="s">
        <v>3249</v>
      </c>
      <c r="K1124" s="1" t="s">
        <v>3385</v>
      </c>
      <c r="L1124" s="1" t="s">
        <v>3384</v>
      </c>
      <c r="M1124" s="1" t="s">
        <v>3396</v>
      </c>
      <c r="N1124" s="1" t="s">
        <v>3397</v>
      </c>
      <c r="P1124" s="1" t="s">
        <v>3251</v>
      </c>
      <c r="Q1124" s="1" t="s">
        <v>3398</v>
      </c>
      <c r="R1124" s="2"/>
      <c r="S1124" s="1"/>
      <c r="T1124" s="1">
        <v>25</v>
      </c>
    </row>
    <row r="1125" spans="1:20" x14ac:dyDescent="0.25">
      <c r="A1125" s="1" t="s">
        <v>3399</v>
      </c>
      <c r="B1125" s="1" t="s">
        <v>552</v>
      </c>
      <c r="C1125" s="1" t="s">
        <v>3244</v>
      </c>
      <c r="D1125" s="1" t="s">
        <v>3244</v>
      </c>
      <c r="E1125" s="1" t="s">
        <v>3400</v>
      </c>
      <c r="F1125" s="1" t="s">
        <v>3401</v>
      </c>
      <c r="G1125" s="1" t="s">
        <v>3384</v>
      </c>
      <c r="H1125" s="1" t="s">
        <v>557</v>
      </c>
      <c r="I1125" s="1" t="s">
        <v>3248</v>
      </c>
      <c r="J1125" s="1" t="s">
        <v>3249</v>
      </c>
      <c r="K1125" s="1" t="s">
        <v>3385</v>
      </c>
      <c r="L1125" s="1" t="s">
        <v>3384</v>
      </c>
      <c r="M1125" s="1" t="s">
        <v>3400</v>
      </c>
      <c r="N1125" s="1" t="s">
        <v>3401</v>
      </c>
      <c r="P1125" s="1" t="s">
        <v>3251</v>
      </c>
      <c r="Q1125" s="1" t="s">
        <v>3402</v>
      </c>
      <c r="R1125" s="2"/>
      <c r="S1125" s="1"/>
      <c r="T1125" s="1">
        <v>15</v>
      </c>
    </row>
    <row r="1126" spans="1:20" x14ac:dyDescent="0.25">
      <c r="A1126" s="1" t="s">
        <v>3403</v>
      </c>
      <c r="B1126" s="1" t="s">
        <v>552</v>
      </c>
      <c r="C1126" s="1" t="s">
        <v>3244</v>
      </c>
      <c r="D1126" s="1" t="s">
        <v>3244</v>
      </c>
      <c r="E1126" s="1" t="s">
        <v>3404</v>
      </c>
      <c r="F1126" s="1" t="s">
        <v>3405</v>
      </c>
      <c r="G1126" s="1" t="s">
        <v>3384</v>
      </c>
      <c r="H1126" s="1" t="s">
        <v>557</v>
      </c>
      <c r="I1126" s="1" t="s">
        <v>3248</v>
      </c>
      <c r="J1126" s="1" t="s">
        <v>3249</v>
      </c>
      <c r="K1126" s="1" t="s">
        <v>3385</v>
      </c>
      <c r="L1126" s="1" t="s">
        <v>3384</v>
      </c>
      <c r="M1126" s="1" t="s">
        <v>3404</v>
      </c>
      <c r="N1126" s="1" t="s">
        <v>3405</v>
      </c>
      <c r="P1126" s="1" t="s">
        <v>3251</v>
      </c>
      <c r="Q1126" s="1" t="s">
        <v>3406</v>
      </c>
      <c r="R1126" s="2"/>
      <c r="S1126" s="1"/>
      <c r="T1126" s="1">
        <v>25</v>
      </c>
    </row>
    <row r="1127" spans="1:20" x14ac:dyDescent="0.25">
      <c r="A1127" s="1" t="s">
        <v>3407</v>
      </c>
      <c r="B1127" s="1" t="s">
        <v>552</v>
      </c>
      <c r="C1127" s="1" t="s">
        <v>3244</v>
      </c>
      <c r="D1127" s="1" t="s">
        <v>3244</v>
      </c>
      <c r="E1127" s="1" t="s">
        <v>3408</v>
      </c>
      <c r="F1127" s="1" t="s">
        <v>3409</v>
      </c>
      <c r="G1127" s="1" t="s">
        <v>3384</v>
      </c>
      <c r="H1127" s="1" t="s">
        <v>557</v>
      </c>
      <c r="I1127" s="1" t="s">
        <v>3248</v>
      </c>
      <c r="J1127" s="1" t="s">
        <v>3249</v>
      </c>
      <c r="K1127" s="1" t="s">
        <v>3385</v>
      </c>
      <c r="L1127" s="1" t="s">
        <v>3384</v>
      </c>
      <c r="M1127" s="1" t="s">
        <v>3408</v>
      </c>
      <c r="N1127" s="1" t="s">
        <v>3409</v>
      </c>
      <c r="P1127" s="1" t="s">
        <v>3251</v>
      </c>
      <c r="Q1127" s="1" t="s">
        <v>3410</v>
      </c>
      <c r="R1127" s="2"/>
      <c r="S1127" s="1"/>
      <c r="T1127" s="1">
        <v>25</v>
      </c>
    </row>
    <row r="1128" spans="1:20" x14ac:dyDescent="0.25">
      <c r="A1128" s="1" t="s">
        <v>3411</v>
      </c>
      <c r="B1128" s="1" t="s">
        <v>552</v>
      </c>
      <c r="C1128" s="1" t="s">
        <v>3244</v>
      </c>
      <c r="D1128" s="1" t="s">
        <v>3244</v>
      </c>
      <c r="E1128" s="1" t="s">
        <v>3412</v>
      </c>
      <c r="F1128" s="1" t="s">
        <v>3413</v>
      </c>
      <c r="G1128" s="1" t="s">
        <v>3384</v>
      </c>
      <c r="H1128" s="1" t="s">
        <v>557</v>
      </c>
      <c r="I1128" s="1" t="s">
        <v>3248</v>
      </c>
      <c r="J1128" s="1" t="s">
        <v>3249</v>
      </c>
      <c r="K1128" s="1" t="s">
        <v>3385</v>
      </c>
      <c r="L1128" s="1" t="s">
        <v>3384</v>
      </c>
      <c r="M1128" s="1" t="s">
        <v>3412</v>
      </c>
      <c r="N1128" s="1" t="s">
        <v>3413</v>
      </c>
      <c r="P1128" s="1" t="s">
        <v>3251</v>
      </c>
      <c r="Q1128" s="1" t="s">
        <v>3414</v>
      </c>
      <c r="R1128" s="2"/>
      <c r="S1128" s="1"/>
      <c r="T1128" s="1">
        <v>25</v>
      </c>
    </row>
    <row r="1129" spans="1:20" x14ac:dyDescent="0.25">
      <c r="A1129" s="1" t="s">
        <v>3415</v>
      </c>
      <c r="B1129" s="1" t="s">
        <v>552</v>
      </c>
      <c r="C1129" s="1" t="s">
        <v>3244</v>
      </c>
      <c r="D1129" s="1" t="s">
        <v>3244</v>
      </c>
      <c r="E1129" s="1" t="s">
        <v>3416</v>
      </c>
      <c r="F1129" s="1" t="s">
        <v>3417</v>
      </c>
      <c r="G1129" s="1" t="s">
        <v>3384</v>
      </c>
      <c r="H1129" s="1" t="s">
        <v>557</v>
      </c>
      <c r="I1129" s="1" t="s">
        <v>3248</v>
      </c>
      <c r="J1129" s="1" t="s">
        <v>3249</v>
      </c>
      <c r="K1129" s="1" t="s">
        <v>3385</v>
      </c>
      <c r="L1129" s="1" t="s">
        <v>3384</v>
      </c>
      <c r="M1129" s="1" t="s">
        <v>3416</v>
      </c>
      <c r="N1129" s="1" t="s">
        <v>3417</v>
      </c>
      <c r="P1129" s="1" t="s">
        <v>3251</v>
      </c>
      <c r="Q1129" s="1" t="s">
        <v>3418</v>
      </c>
      <c r="R1129" s="2"/>
      <c r="S1129" s="1"/>
      <c r="T1129" s="1">
        <v>25</v>
      </c>
    </row>
    <row r="1130" spans="1:20" x14ac:dyDescent="0.25">
      <c r="A1130" s="1" t="s">
        <v>3419</v>
      </c>
      <c r="B1130" s="1" t="s">
        <v>552</v>
      </c>
      <c r="C1130" s="1" t="s">
        <v>3244</v>
      </c>
      <c r="D1130" s="1" t="s">
        <v>3244</v>
      </c>
      <c r="E1130" s="1" t="s">
        <v>3420</v>
      </c>
      <c r="F1130" s="1" t="s">
        <v>3421</v>
      </c>
      <c r="G1130" s="1" t="s">
        <v>3384</v>
      </c>
      <c r="H1130" s="1" t="s">
        <v>557</v>
      </c>
      <c r="I1130" s="1" t="s">
        <v>3248</v>
      </c>
      <c r="J1130" s="1" t="s">
        <v>3249</v>
      </c>
      <c r="K1130" s="1" t="s">
        <v>3385</v>
      </c>
      <c r="L1130" s="1" t="s">
        <v>3384</v>
      </c>
      <c r="M1130" s="1" t="s">
        <v>3420</v>
      </c>
      <c r="N1130" s="1" t="s">
        <v>3421</v>
      </c>
      <c r="P1130" s="1" t="s">
        <v>3251</v>
      </c>
      <c r="Q1130" s="1" t="s">
        <v>3422</v>
      </c>
      <c r="R1130" s="2"/>
      <c r="S1130" s="1"/>
      <c r="T1130" s="1">
        <v>25</v>
      </c>
    </row>
    <row r="1131" spans="1:20" x14ac:dyDescent="0.25">
      <c r="A1131" s="1" t="s">
        <v>3423</v>
      </c>
      <c r="B1131" s="1" t="s">
        <v>609</v>
      </c>
      <c r="C1131" s="1" t="s">
        <v>1103</v>
      </c>
      <c r="D1131" s="1" t="s">
        <v>1104</v>
      </c>
      <c r="E1131" s="1" t="s">
        <v>3424</v>
      </c>
      <c r="F1131" s="1" t="s">
        <v>3425</v>
      </c>
      <c r="G1131" s="1" t="s">
        <v>578</v>
      </c>
      <c r="H1131" s="1" t="s">
        <v>569</v>
      </c>
      <c r="I1131" s="1" t="s">
        <v>3424</v>
      </c>
      <c r="J1131" s="1" t="s">
        <v>3425</v>
      </c>
      <c r="K1131" s="1" t="s">
        <v>1107</v>
      </c>
      <c r="L1131" s="1" t="s">
        <v>1108</v>
      </c>
      <c r="M1131" s="1" t="s">
        <v>560</v>
      </c>
      <c r="N1131" s="1"/>
      <c r="O1131">
        <v>120</v>
      </c>
      <c r="P1131" s="1" t="s">
        <v>1393</v>
      </c>
      <c r="Q1131" s="1" t="s">
        <v>3426</v>
      </c>
      <c r="R1131" s="2"/>
      <c r="S1131" s="1" t="s">
        <v>3427</v>
      </c>
      <c r="T1131" s="1">
        <v>15</v>
      </c>
    </row>
    <row r="1132" spans="1:20" x14ac:dyDescent="0.25">
      <c r="A1132" s="1" t="s">
        <v>3428</v>
      </c>
      <c r="B1132" s="1" t="s">
        <v>609</v>
      </c>
      <c r="C1132" s="1" t="s">
        <v>1103</v>
      </c>
      <c r="D1132" s="1" t="s">
        <v>1104</v>
      </c>
      <c r="E1132" s="1" t="s">
        <v>3424</v>
      </c>
      <c r="F1132" s="1" t="s">
        <v>3425</v>
      </c>
      <c r="G1132" s="1" t="s">
        <v>578</v>
      </c>
      <c r="H1132" s="1" t="s">
        <v>569</v>
      </c>
      <c r="I1132" s="1" t="s">
        <v>3424</v>
      </c>
      <c r="J1132" s="1" t="s">
        <v>3425</v>
      </c>
      <c r="K1132" s="1" t="s">
        <v>1107</v>
      </c>
      <c r="L1132" s="1" t="s">
        <v>1108</v>
      </c>
      <c r="M1132" s="1" t="s">
        <v>560</v>
      </c>
      <c r="N1132" s="1"/>
      <c r="O1132">
        <v>250</v>
      </c>
      <c r="P1132" s="1" t="s">
        <v>1393</v>
      </c>
      <c r="Q1132" s="1" t="s">
        <v>3429</v>
      </c>
      <c r="R1132" s="2"/>
      <c r="S1132" s="1" t="s">
        <v>3427</v>
      </c>
      <c r="T1132" s="1">
        <v>15</v>
      </c>
    </row>
    <row r="1133" spans="1:20" x14ac:dyDescent="0.25">
      <c r="A1133" s="1" t="s">
        <v>3430</v>
      </c>
      <c r="B1133" s="1" t="s">
        <v>609</v>
      </c>
      <c r="C1133" s="1" t="s">
        <v>1103</v>
      </c>
      <c r="D1133" s="1" t="s">
        <v>1104</v>
      </c>
      <c r="E1133" s="1" t="s">
        <v>3424</v>
      </c>
      <c r="F1133" s="1" t="s">
        <v>3425</v>
      </c>
      <c r="G1133" s="1" t="s">
        <v>578</v>
      </c>
      <c r="H1133" s="1" t="s">
        <v>569</v>
      </c>
      <c r="I1133" s="1" t="s">
        <v>3424</v>
      </c>
      <c r="J1133" s="1" t="s">
        <v>3425</v>
      </c>
      <c r="K1133" s="1" t="s">
        <v>1107</v>
      </c>
      <c r="L1133" s="1" t="s">
        <v>1108</v>
      </c>
      <c r="M1133" s="1" t="s">
        <v>560</v>
      </c>
      <c r="N1133" s="1"/>
      <c r="O1133">
        <v>60</v>
      </c>
      <c r="P1133" s="1" t="s">
        <v>1393</v>
      </c>
      <c r="Q1133" s="1" t="s">
        <v>3431</v>
      </c>
      <c r="R1133" s="2"/>
      <c r="S1133" s="1" t="s">
        <v>3427</v>
      </c>
      <c r="T1133" s="1">
        <v>15</v>
      </c>
    </row>
    <row r="1134" spans="1:20" x14ac:dyDescent="0.25">
      <c r="A1134" s="1" t="s">
        <v>3432</v>
      </c>
      <c r="B1134" s="1" t="s">
        <v>609</v>
      </c>
      <c r="C1134" s="1" t="s">
        <v>1103</v>
      </c>
      <c r="D1134" s="1" t="s">
        <v>1104</v>
      </c>
      <c r="E1134" s="1" t="s">
        <v>3424</v>
      </c>
      <c r="F1134" s="1" t="s">
        <v>3425</v>
      </c>
      <c r="G1134" s="1" t="s">
        <v>578</v>
      </c>
      <c r="H1134" s="1" t="s">
        <v>569</v>
      </c>
      <c r="I1134" s="1" t="s">
        <v>3424</v>
      </c>
      <c r="J1134" s="1" t="s">
        <v>3425</v>
      </c>
      <c r="K1134" s="1" t="s">
        <v>2354</v>
      </c>
      <c r="L1134" s="1" t="s">
        <v>897</v>
      </c>
      <c r="M1134" s="1" t="s">
        <v>560</v>
      </c>
      <c r="N1134" s="1"/>
      <c r="O1134">
        <v>120</v>
      </c>
      <c r="P1134" s="1" t="s">
        <v>1393</v>
      </c>
      <c r="Q1134" s="1" t="s">
        <v>3433</v>
      </c>
      <c r="R1134" s="2"/>
      <c r="S1134" s="1" t="s">
        <v>3434</v>
      </c>
      <c r="T1134" s="1">
        <v>18</v>
      </c>
    </row>
    <row r="1135" spans="1:20" x14ac:dyDescent="0.25">
      <c r="A1135" s="1" t="s">
        <v>3435</v>
      </c>
      <c r="B1135" s="1" t="s">
        <v>609</v>
      </c>
      <c r="C1135" s="1" t="s">
        <v>1103</v>
      </c>
      <c r="D1135" s="1" t="s">
        <v>1104</v>
      </c>
      <c r="E1135" s="1" t="s">
        <v>3424</v>
      </c>
      <c r="F1135" s="1" t="s">
        <v>3425</v>
      </c>
      <c r="G1135" s="1" t="s">
        <v>578</v>
      </c>
      <c r="H1135" s="1" t="s">
        <v>569</v>
      </c>
      <c r="I1135" s="1" t="s">
        <v>3424</v>
      </c>
      <c r="J1135" s="1" t="s">
        <v>3425</v>
      </c>
      <c r="K1135" s="1" t="s">
        <v>2354</v>
      </c>
      <c r="L1135" s="1" t="s">
        <v>897</v>
      </c>
      <c r="M1135" s="1" t="s">
        <v>560</v>
      </c>
      <c r="N1135" s="1"/>
      <c r="O1135">
        <v>250</v>
      </c>
      <c r="P1135" s="1" t="s">
        <v>1393</v>
      </c>
      <c r="Q1135" s="1" t="s">
        <v>3436</v>
      </c>
      <c r="R1135" s="2"/>
      <c r="S1135" s="1" t="s">
        <v>3434</v>
      </c>
      <c r="T1135" s="1">
        <v>18</v>
      </c>
    </row>
    <row r="1136" spans="1:20" x14ac:dyDescent="0.25">
      <c r="A1136" s="1" t="s">
        <v>3437</v>
      </c>
      <c r="B1136" s="1" t="s">
        <v>609</v>
      </c>
      <c r="C1136" s="1" t="s">
        <v>1103</v>
      </c>
      <c r="D1136" s="1" t="s">
        <v>1104</v>
      </c>
      <c r="E1136" s="1" t="s">
        <v>3424</v>
      </c>
      <c r="F1136" s="1" t="s">
        <v>3425</v>
      </c>
      <c r="G1136" s="1" t="s">
        <v>578</v>
      </c>
      <c r="H1136" s="1" t="s">
        <v>569</v>
      </c>
      <c r="I1136" s="1" t="s">
        <v>3424</v>
      </c>
      <c r="J1136" s="1" t="s">
        <v>3425</v>
      </c>
      <c r="K1136" s="1" t="s">
        <v>2354</v>
      </c>
      <c r="L1136" s="1" t="s">
        <v>897</v>
      </c>
      <c r="M1136" s="1" t="s">
        <v>560</v>
      </c>
      <c r="N1136" s="1"/>
      <c r="O1136">
        <v>60</v>
      </c>
      <c r="P1136" s="1" t="s">
        <v>1393</v>
      </c>
      <c r="Q1136" s="1" t="s">
        <v>3438</v>
      </c>
      <c r="R1136" s="2"/>
      <c r="S1136" s="1" t="s">
        <v>3434</v>
      </c>
      <c r="T1136" s="1">
        <v>18</v>
      </c>
    </row>
    <row r="1137" spans="1:20" x14ac:dyDescent="0.25">
      <c r="A1137" s="1" t="s">
        <v>3439</v>
      </c>
      <c r="B1137" s="1" t="s">
        <v>564</v>
      </c>
      <c r="C1137" s="1" t="s">
        <v>1349</v>
      </c>
      <c r="D1137" s="1" t="s">
        <v>873</v>
      </c>
      <c r="E1137" s="1" t="s">
        <v>3440</v>
      </c>
      <c r="F1137" s="1" t="s">
        <v>3441</v>
      </c>
      <c r="G1137" s="1" t="s">
        <v>3441</v>
      </c>
      <c r="H1137" s="1" t="s">
        <v>569</v>
      </c>
      <c r="I1137" s="1" t="s">
        <v>3440</v>
      </c>
      <c r="J1137" s="1" t="s">
        <v>3441</v>
      </c>
      <c r="K1137" s="1" t="s">
        <v>560</v>
      </c>
      <c r="L1137" s="1"/>
      <c r="M1137" s="1" t="s">
        <v>560</v>
      </c>
      <c r="N1137" s="1"/>
      <c r="O1137">
        <v>120</v>
      </c>
      <c r="P1137" s="1" t="s">
        <v>583</v>
      </c>
      <c r="Q1137" s="1" t="s">
        <v>3442</v>
      </c>
      <c r="R1137" s="2"/>
      <c r="S1137" s="1" t="s">
        <v>3443</v>
      </c>
      <c r="T1137" s="1">
        <v>20</v>
      </c>
    </row>
    <row r="1138" spans="1:20" x14ac:dyDescent="0.25">
      <c r="A1138" s="1" t="s">
        <v>3444</v>
      </c>
      <c r="B1138" s="1" t="s">
        <v>564</v>
      </c>
      <c r="C1138" s="1" t="s">
        <v>1349</v>
      </c>
      <c r="D1138" s="1" t="s">
        <v>873</v>
      </c>
      <c r="E1138" s="1" t="s">
        <v>3440</v>
      </c>
      <c r="F1138" s="1" t="s">
        <v>3441</v>
      </c>
      <c r="G1138" s="1" t="s">
        <v>3441</v>
      </c>
      <c r="H1138" s="1" t="s">
        <v>569</v>
      </c>
      <c r="I1138" s="1" t="s">
        <v>3440</v>
      </c>
      <c r="J1138" s="1" t="s">
        <v>3441</v>
      </c>
      <c r="K1138" s="1" t="s">
        <v>560</v>
      </c>
      <c r="L1138" s="1"/>
      <c r="M1138" s="1" t="s">
        <v>560</v>
      </c>
      <c r="N1138" s="1"/>
      <c r="O1138">
        <v>30</v>
      </c>
      <c r="P1138" s="1" t="s">
        <v>583</v>
      </c>
      <c r="Q1138" s="1" t="s">
        <v>3445</v>
      </c>
      <c r="R1138" s="2"/>
      <c r="S1138" s="1" t="s">
        <v>3443</v>
      </c>
      <c r="T1138" s="1">
        <v>20</v>
      </c>
    </row>
    <row r="1139" spans="1:20" x14ac:dyDescent="0.25">
      <c r="A1139" s="1" t="s">
        <v>3446</v>
      </c>
      <c r="B1139" s="1" t="s">
        <v>564</v>
      </c>
      <c r="C1139" s="1" t="s">
        <v>1349</v>
      </c>
      <c r="D1139" s="1" t="s">
        <v>873</v>
      </c>
      <c r="E1139" s="1" t="s">
        <v>3440</v>
      </c>
      <c r="F1139" s="1" t="s">
        <v>3441</v>
      </c>
      <c r="G1139" s="1" t="s">
        <v>3441</v>
      </c>
      <c r="H1139" s="1" t="s">
        <v>569</v>
      </c>
      <c r="I1139" s="1" t="s">
        <v>3440</v>
      </c>
      <c r="J1139" s="1" t="s">
        <v>3441</v>
      </c>
      <c r="K1139" s="1" t="s">
        <v>560</v>
      </c>
      <c r="L1139" s="1"/>
      <c r="M1139" s="1" t="s">
        <v>560</v>
      </c>
      <c r="N1139" s="1"/>
      <c r="O1139">
        <v>60</v>
      </c>
      <c r="P1139" s="1" t="s">
        <v>583</v>
      </c>
      <c r="Q1139" s="1" t="s">
        <v>3447</v>
      </c>
      <c r="R1139" s="2"/>
      <c r="S1139" s="1" t="s">
        <v>3443</v>
      </c>
      <c r="T1139" s="1">
        <v>20</v>
      </c>
    </row>
    <row r="1140" spans="1:20" x14ac:dyDescent="0.25">
      <c r="A1140" s="1" t="s">
        <v>3448</v>
      </c>
      <c r="B1140" s="1" t="s">
        <v>552</v>
      </c>
      <c r="C1140" s="1" t="s">
        <v>681</v>
      </c>
      <c r="D1140" s="1" t="s">
        <v>682</v>
      </c>
      <c r="E1140" s="1" t="s">
        <v>3449</v>
      </c>
      <c r="F1140" s="1" t="s">
        <v>3450</v>
      </c>
      <c r="G1140" s="1" t="s">
        <v>3450</v>
      </c>
      <c r="H1140" s="1" t="s">
        <v>557</v>
      </c>
      <c r="I1140" s="1" t="s">
        <v>3449</v>
      </c>
      <c r="J1140" s="1" t="s">
        <v>2191</v>
      </c>
      <c r="K1140" s="1" t="s">
        <v>3449</v>
      </c>
      <c r="L1140" s="1" t="s">
        <v>3450</v>
      </c>
      <c r="M1140" s="1" t="s">
        <v>560</v>
      </c>
      <c r="N1140" s="1"/>
      <c r="O1140">
        <v>2</v>
      </c>
      <c r="P1140" s="1" t="s">
        <v>570</v>
      </c>
      <c r="Q1140" s="1" t="s">
        <v>3451</v>
      </c>
      <c r="R1140" s="2"/>
      <c r="S1140" s="1" t="s">
        <v>3452</v>
      </c>
      <c r="T1140" s="1">
        <v>20</v>
      </c>
    </row>
    <row r="1141" spans="1:20" x14ac:dyDescent="0.25">
      <c r="A1141" s="1" t="s">
        <v>3453</v>
      </c>
      <c r="B1141" s="1" t="s">
        <v>552</v>
      </c>
      <c r="C1141" s="1" t="s">
        <v>681</v>
      </c>
      <c r="D1141" s="1" t="s">
        <v>682</v>
      </c>
      <c r="E1141" s="1" t="s">
        <v>3449</v>
      </c>
      <c r="F1141" s="1" t="s">
        <v>3450</v>
      </c>
      <c r="G1141" s="1" t="s">
        <v>3450</v>
      </c>
      <c r="H1141" s="1" t="s">
        <v>557</v>
      </c>
      <c r="I1141" s="1" t="s">
        <v>3449</v>
      </c>
      <c r="J1141" s="1" t="s">
        <v>2191</v>
      </c>
      <c r="K1141" s="1" t="s">
        <v>3449</v>
      </c>
      <c r="L1141" s="1" t="s">
        <v>3450</v>
      </c>
      <c r="M1141" s="1" t="s">
        <v>560</v>
      </c>
      <c r="N1141" s="1"/>
      <c r="O1141">
        <v>3</v>
      </c>
      <c r="P1141" s="1" t="s">
        <v>570</v>
      </c>
      <c r="Q1141" s="1" t="s">
        <v>3454</v>
      </c>
      <c r="R1141" s="2"/>
      <c r="S1141" s="1" t="s">
        <v>3452</v>
      </c>
      <c r="T1141" s="1">
        <v>20</v>
      </c>
    </row>
    <row r="1142" spans="1:20" x14ac:dyDescent="0.25">
      <c r="A1142" s="1" t="s">
        <v>3455</v>
      </c>
      <c r="B1142" s="1" t="s">
        <v>552</v>
      </c>
      <c r="C1142" s="1" t="s">
        <v>681</v>
      </c>
      <c r="D1142" s="1" t="s">
        <v>682</v>
      </c>
      <c r="E1142" s="1" t="s">
        <v>3449</v>
      </c>
      <c r="F1142" s="1" t="s">
        <v>3450</v>
      </c>
      <c r="G1142" s="1" t="s">
        <v>3450</v>
      </c>
      <c r="H1142" s="1" t="s">
        <v>557</v>
      </c>
      <c r="I1142" s="1" t="s">
        <v>3449</v>
      </c>
      <c r="J1142" s="1" t="s">
        <v>2191</v>
      </c>
      <c r="K1142" s="1" t="s">
        <v>3449</v>
      </c>
      <c r="L1142" s="1" t="s">
        <v>3450</v>
      </c>
      <c r="M1142" s="1" t="s">
        <v>560</v>
      </c>
      <c r="N1142" s="1"/>
      <c r="O1142">
        <v>4</v>
      </c>
      <c r="P1142" s="1" t="s">
        <v>570</v>
      </c>
      <c r="Q1142" s="1" t="s">
        <v>3456</v>
      </c>
      <c r="R1142" s="2"/>
      <c r="S1142" s="1" t="s">
        <v>3452</v>
      </c>
      <c r="T1142" s="1">
        <v>20</v>
      </c>
    </row>
    <row r="1143" spans="1:20" x14ac:dyDescent="0.25">
      <c r="A1143" s="1" t="s">
        <v>3457</v>
      </c>
      <c r="B1143" s="1" t="s">
        <v>552</v>
      </c>
      <c r="C1143" s="1" t="s">
        <v>681</v>
      </c>
      <c r="D1143" s="1" t="s">
        <v>682</v>
      </c>
      <c r="E1143" s="1" t="s">
        <v>3449</v>
      </c>
      <c r="F1143" s="1" t="s">
        <v>3450</v>
      </c>
      <c r="G1143" s="1" t="s">
        <v>3450</v>
      </c>
      <c r="H1143" s="1" t="s">
        <v>557</v>
      </c>
      <c r="I1143" s="1" t="s">
        <v>3449</v>
      </c>
      <c r="J1143" s="1" t="s">
        <v>2191</v>
      </c>
      <c r="K1143" s="1" t="s">
        <v>3449</v>
      </c>
      <c r="L1143" s="1" t="s">
        <v>3450</v>
      </c>
      <c r="M1143" s="1" t="s">
        <v>560</v>
      </c>
      <c r="N1143" s="1"/>
      <c r="O1143">
        <v>6</v>
      </c>
      <c r="P1143" s="1" t="s">
        <v>570</v>
      </c>
      <c r="Q1143" s="1" t="s">
        <v>3458</v>
      </c>
      <c r="R1143" s="2"/>
      <c r="S1143" s="1" t="s">
        <v>3452</v>
      </c>
      <c r="T1143" s="1">
        <v>20</v>
      </c>
    </row>
    <row r="1144" spans="1:20" x14ac:dyDescent="0.25">
      <c r="A1144" s="1" t="s">
        <v>3459</v>
      </c>
      <c r="B1144" s="1" t="s">
        <v>552</v>
      </c>
      <c r="C1144" s="1" t="s">
        <v>681</v>
      </c>
      <c r="D1144" s="1" t="s">
        <v>682</v>
      </c>
      <c r="E1144" s="1" t="s">
        <v>3460</v>
      </c>
      <c r="F1144" s="1" t="s">
        <v>3275</v>
      </c>
      <c r="G1144" s="1" t="s">
        <v>3450</v>
      </c>
      <c r="H1144" s="1" t="s">
        <v>557</v>
      </c>
      <c r="I1144" s="1" t="s">
        <v>3460</v>
      </c>
      <c r="J1144" s="1" t="s">
        <v>2191</v>
      </c>
      <c r="K1144" s="1" t="s">
        <v>3460</v>
      </c>
      <c r="L1144" s="1" t="s">
        <v>3275</v>
      </c>
      <c r="M1144" s="1" t="s">
        <v>3461</v>
      </c>
      <c r="N1144" s="1" t="s">
        <v>3462</v>
      </c>
      <c r="O1144">
        <v>2</v>
      </c>
      <c r="P1144" s="1" t="s">
        <v>583</v>
      </c>
      <c r="Q1144" s="1" t="s">
        <v>3463</v>
      </c>
      <c r="R1144" s="2"/>
      <c r="S1144" s="1" t="s">
        <v>3464</v>
      </c>
      <c r="T1144" s="1">
        <v>20</v>
      </c>
    </row>
    <row r="1145" spans="1:20" x14ac:dyDescent="0.25">
      <c r="A1145" s="1" t="s">
        <v>3465</v>
      </c>
      <c r="B1145" s="1" t="s">
        <v>552</v>
      </c>
      <c r="C1145" s="1" t="s">
        <v>681</v>
      </c>
      <c r="D1145" s="1" t="s">
        <v>682</v>
      </c>
      <c r="E1145" s="1" t="s">
        <v>3460</v>
      </c>
      <c r="F1145" s="1" t="s">
        <v>3275</v>
      </c>
      <c r="G1145" s="1" t="s">
        <v>3450</v>
      </c>
      <c r="H1145" s="1" t="s">
        <v>557</v>
      </c>
      <c r="I1145" s="1" t="s">
        <v>3460</v>
      </c>
      <c r="J1145" s="1" t="s">
        <v>2191</v>
      </c>
      <c r="K1145" s="1" t="s">
        <v>3460</v>
      </c>
      <c r="L1145" s="1" t="s">
        <v>3275</v>
      </c>
      <c r="M1145" s="1" t="s">
        <v>3461</v>
      </c>
      <c r="N1145" s="1" t="s">
        <v>3462</v>
      </c>
      <c r="O1145">
        <v>3</v>
      </c>
      <c r="P1145" s="1" t="s">
        <v>583</v>
      </c>
      <c r="Q1145" s="1" t="s">
        <v>3466</v>
      </c>
      <c r="R1145" s="2"/>
      <c r="S1145" s="1" t="s">
        <v>3464</v>
      </c>
      <c r="T1145" s="1">
        <v>20</v>
      </c>
    </row>
    <row r="1146" spans="1:20" x14ac:dyDescent="0.25">
      <c r="A1146" s="1" t="s">
        <v>3467</v>
      </c>
      <c r="B1146" s="1" t="s">
        <v>552</v>
      </c>
      <c r="C1146" s="1" t="s">
        <v>681</v>
      </c>
      <c r="D1146" s="1" t="s">
        <v>682</v>
      </c>
      <c r="E1146" s="1" t="s">
        <v>3460</v>
      </c>
      <c r="F1146" s="1" t="s">
        <v>3275</v>
      </c>
      <c r="G1146" s="1" t="s">
        <v>3450</v>
      </c>
      <c r="H1146" s="1" t="s">
        <v>557</v>
      </c>
      <c r="I1146" s="1" t="s">
        <v>3460</v>
      </c>
      <c r="J1146" s="1" t="s">
        <v>2191</v>
      </c>
      <c r="K1146" s="1" t="s">
        <v>3460</v>
      </c>
      <c r="L1146" s="1" t="s">
        <v>3275</v>
      </c>
      <c r="M1146" s="1" t="s">
        <v>3461</v>
      </c>
      <c r="N1146" s="1" t="s">
        <v>3462</v>
      </c>
      <c r="O1146">
        <v>4</v>
      </c>
      <c r="P1146" s="1" t="s">
        <v>583</v>
      </c>
      <c r="Q1146" s="1" t="s">
        <v>3468</v>
      </c>
      <c r="R1146" s="2"/>
      <c r="S1146" s="1" t="s">
        <v>3464</v>
      </c>
      <c r="T1146" s="1">
        <v>20</v>
      </c>
    </row>
    <row r="1147" spans="1:20" x14ac:dyDescent="0.25">
      <c r="A1147" s="1" t="s">
        <v>3469</v>
      </c>
      <c r="B1147" s="1" t="s">
        <v>552</v>
      </c>
      <c r="C1147" s="1" t="s">
        <v>681</v>
      </c>
      <c r="D1147" s="1" t="s">
        <v>682</v>
      </c>
      <c r="E1147" s="1" t="s">
        <v>3460</v>
      </c>
      <c r="F1147" s="1" t="s">
        <v>3275</v>
      </c>
      <c r="G1147" s="1" t="s">
        <v>3450</v>
      </c>
      <c r="H1147" s="1" t="s">
        <v>557</v>
      </c>
      <c r="I1147" s="1" t="s">
        <v>3460</v>
      </c>
      <c r="J1147" s="1" t="s">
        <v>2191</v>
      </c>
      <c r="K1147" s="1" t="s">
        <v>3460</v>
      </c>
      <c r="L1147" s="1" t="s">
        <v>3275</v>
      </c>
      <c r="M1147" s="1" t="s">
        <v>3470</v>
      </c>
      <c r="N1147" s="1" t="s">
        <v>3471</v>
      </c>
      <c r="O1147">
        <v>2</v>
      </c>
      <c r="P1147" s="1" t="s">
        <v>583</v>
      </c>
      <c r="Q1147" s="1" t="s">
        <v>3472</v>
      </c>
      <c r="R1147" s="2"/>
      <c r="S1147" s="1" t="s">
        <v>3464</v>
      </c>
      <c r="T1147" s="1">
        <v>20</v>
      </c>
    </row>
    <row r="1148" spans="1:20" x14ac:dyDescent="0.25">
      <c r="A1148" s="1" t="s">
        <v>3473</v>
      </c>
      <c r="B1148" s="1" t="s">
        <v>552</v>
      </c>
      <c r="C1148" s="1" t="s">
        <v>681</v>
      </c>
      <c r="D1148" s="1" t="s">
        <v>682</v>
      </c>
      <c r="E1148" s="1" t="s">
        <v>3460</v>
      </c>
      <c r="F1148" s="1" t="s">
        <v>3275</v>
      </c>
      <c r="G1148" s="1" t="s">
        <v>3450</v>
      </c>
      <c r="H1148" s="1" t="s">
        <v>557</v>
      </c>
      <c r="I1148" s="1" t="s">
        <v>3460</v>
      </c>
      <c r="J1148" s="1" t="s">
        <v>2191</v>
      </c>
      <c r="K1148" s="1" t="s">
        <v>3460</v>
      </c>
      <c r="L1148" s="1" t="s">
        <v>3275</v>
      </c>
      <c r="M1148" s="1" t="s">
        <v>3470</v>
      </c>
      <c r="N1148" s="1" t="s">
        <v>3471</v>
      </c>
      <c r="O1148">
        <v>3</v>
      </c>
      <c r="P1148" s="1" t="s">
        <v>583</v>
      </c>
      <c r="Q1148" s="1" t="s">
        <v>3474</v>
      </c>
      <c r="R1148" s="2"/>
      <c r="S1148" s="1" t="s">
        <v>3464</v>
      </c>
      <c r="T1148" s="1">
        <v>20</v>
      </c>
    </row>
    <row r="1149" spans="1:20" x14ac:dyDescent="0.25">
      <c r="A1149" s="1" t="s">
        <v>3475</v>
      </c>
      <c r="B1149" s="1" t="s">
        <v>552</v>
      </c>
      <c r="C1149" s="1" t="s">
        <v>681</v>
      </c>
      <c r="D1149" s="1" t="s">
        <v>682</v>
      </c>
      <c r="E1149" s="1" t="s">
        <v>3460</v>
      </c>
      <c r="F1149" s="1" t="s">
        <v>3275</v>
      </c>
      <c r="G1149" s="1" t="s">
        <v>3450</v>
      </c>
      <c r="H1149" s="1" t="s">
        <v>557</v>
      </c>
      <c r="I1149" s="1" t="s">
        <v>3460</v>
      </c>
      <c r="J1149" s="1" t="s">
        <v>2191</v>
      </c>
      <c r="K1149" s="1" t="s">
        <v>3460</v>
      </c>
      <c r="L1149" s="1" t="s">
        <v>3275</v>
      </c>
      <c r="M1149" s="1" t="s">
        <v>3470</v>
      </c>
      <c r="N1149" s="1" t="s">
        <v>3471</v>
      </c>
      <c r="O1149">
        <v>4</v>
      </c>
      <c r="P1149" s="1" t="s">
        <v>583</v>
      </c>
      <c r="Q1149" s="1" t="s">
        <v>3476</v>
      </c>
      <c r="R1149" s="2"/>
      <c r="S1149" s="1" t="s">
        <v>3464</v>
      </c>
      <c r="T1149" s="1">
        <v>20</v>
      </c>
    </row>
    <row r="1150" spans="1:20" x14ac:dyDescent="0.25">
      <c r="A1150" s="1" t="s">
        <v>3477</v>
      </c>
      <c r="B1150" s="1" t="s">
        <v>1145</v>
      </c>
      <c r="C1150" s="1" t="s">
        <v>1823</v>
      </c>
      <c r="D1150" s="1" t="s">
        <v>1824</v>
      </c>
      <c r="E1150" s="1" t="s">
        <v>3478</v>
      </c>
      <c r="F1150" s="1"/>
      <c r="G1150" s="1"/>
      <c r="H1150" s="1" t="s">
        <v>1826</v>
      </c>
      <c r="I1150" s="1" t="s">
        <v>3479</v>
      </c>
      <c r="J1150" s="1" t="s">
        <v>3480</v>
      </c>
      <c r="K1150" s="1" t="s">
        <v>560</v>
      </c>
      <c r="L1150" s="1"/>
      <c r="M1150" s="1" t="s">
        <v>3481</v>
      </c>
      <c r="N1150" s="1" t="s">
        <v>999</v>
      </c>
      <c r="O1150">
        <v>100</v>
      </c>
      <c r="P1150" s="1" t="s">
        <v>1649</v>
      </c>
      <c r="Q1150" s="1" t="s">
        <v>3482</v>
      </c>
      <c r="R1150" s="2"/>
      <c r="S1150" s="1" t="s">
        <v>3483</v>
      </c>
      <c r="T1150" s="1">
        <v>25</v>
      </c>
    </row>
    <row r="1151" spans="1:20" x14ac:dyDescent="0.25">
      <c r="A1151" s="1" t="s">
        <v>3484</v>
      </c>
      <c r="B1151" s="1" t="s">
        <v>1145</v>
      </c>
      <c r="C1151" s="1" t="s">
        <v>1823</v>
      </c>
      <c r="D1151" s="1" t="s">
        <v>1824</v>
      </c>
      <c r="E1151" s="1" t="s">
        <v>3478</v>
      </c>
      <c r="F1151" s="1"/>
      <c r="G1151" s="1"/>
      <c r="H1151" s="1" t="s">
        <v>1826</v>
      </c>
      <c r="I1151" s="1" t="s">
        <v>3479</v>
      </c>
      <c r="J1151" s="1" t="s">
        <v>3480</v>
      </c>
      <c r="K1151" s="1" t="s">
        <v>560</v>
      </c>
      <c r="L1151" s="1"/>
      <c r="M1151" s="1" t="s">
        <v>3481</v>
      </c>
      <c r="N1151" s="1" t="s">
        <v>999</v>
      </c>
      <c r="O1151">
        <v>200</v>
      </c>
      <c r="P1151" s="1" t="s">
        <v>1649</v>
      </c>
      <c r="Q1151" s="1" t="s">
        <v>3485</v>
      </c>
      <c r="R1151" s="2"/>
      <c r="S1151" s="1" t="s">
        <v>3483</v>
      </c>
      <c r="T1151" s="1">
        <v>25</v>
      </c>
    </row>
    <row r="1152" spans="1:20" x14ac:dyDescent="0.25">
      <c r="A1152" s="1" t="s">
        <v>3486</v>
      </c>
      <c r="B1152" s="1" t="s">
        <v>1145</v>
      </c>
      <c r="C1152" s="1" t="s">
        <v>1823</v>
      </c>
      <c r="D1152" s="1" t="s">
        <v>1824</v>
      </c>
      <c r="E1152" s="1" t="s">
        <v>3478</v>
      </c>
      <c r="F1152" s="1"/>
      <c r="G1152" s="1"/>
      <c r="H1152" s="1" t="s">
        <v>1826</v>
      </c>
      <c r="I1152" s="1" t="s">
        <v>3479</v>
      </c>
      <c r="J1152" s="1" t="s">
        <v>3480</v>
      </c>
      <c r="K1152" s="1" t="s">
        <v>560</v>
      </c>
      <c r="L1152" s="1"/>
      <c r="M1152" s="1" t="s">
        <v>3481</v>
      </c>
      <c r="N1152" s="1" t="s">
        <v>999</v>
      </c>
      <c r="O1152">
        <v>300</v>
      </c>
      <c r="P1152" s="1" t="s">
        <v>1649</v>
      </c>
      <c r="Q1152" s="1" t="s">
        <v>3487</v>
      </c>
      <c r="R1152" s="2"/>
      <c r="S1152" s="1" t="s">
        <v>3483</v>
      </c>
      <c r="T1152" s="1">
        <v>25</v>
      </c>
    </row>
    <row r="1153" spans="1:20" x14ac:dyDescent="0.25">
      <c r="A1153" s="1" t="s">
        <v>3488</v>
      </c>
      <c r="B1153" s="1" t="s">
        <v>1145</v>
      </c>
      <c r="C1153" s="1" t="s">
        <v>1823</v>
      </c>
      <c r="D1153" s="1" t="s">
        <v>1824</v>
      </c>
      <c r="E1153" s="1" t="s">
        <v>3478</v>
      </c>
      <c r="F1153" s="1"/>
      <c r="G1153" s="1"/>
      <c r="H1153" s="1" t="s">
        <v>1826</v>
      </c>
      <c r="I1153" s="1" t="s">
        <v>3479</v>
      </c>
      <c r="J1153" s="1" t="s">
        <v>3480</v>
      </c>
      <c r="K1153" s="1" t="s">
        <v>560</v>
      </c>
      <c r="L1153" s="1"/>
      <c r="M1153" s="1" t="s">
        <v>3481</v>
      </c>
      <c r="N1153" s="1" t="s">
        <v>999</v>
      </c>
      <c r="O1153">
        <v>400</v>
      </c>
      <c r="P1153" s="1" t="s">
        <v>1649</v>
      </c>
      <c r="Q1153" s="1" t="s">
        <v>3489</v>
      </c>
      <c r="R1153" s="2"/>
      <c r="S1153" s="1" t="s">
        <v>3483</v>
      </c>
      <c r="T1153" s="1">
        <v>25</v>
      </c>
    </row>
    <row r="1154" spans="1:20" x14ac:dyDescent="0.25">
      <c r="A1154" s="1" t="s">
        <v>3490</v>
      </c>
      <c r="B1154" s="1" t="s">
        <v>1145</v>
      </c>
      <c r="C1154" s="1" t="s">
        <v>1823</v>
      </c>
      <c r="D1154" s="1" t="s">
        <v>1824</v>
      </c>
      <c r="E1154" s="1" t="s">
        <v>3478</v>
      </c>
      <c r="F1154" s="1"/>
      <c r="G1154" s="1"/>
      <c r="H1154" s="1" t="s">
        <v>1826</v>
      </c>
      <c r="I1154" s="1" t="s">
        <v>3479</v>
      </c>
      <c r="J1154" s="1" t="s">
        <v>3480</v>
      </c>
      <c r="K1154" s="1" t="s">
        <v>560</v>
      </c>
      <c r="L1154" s="1"/>
      <c r="M1154" s="1" t="s">
        <v>3481</v>
      </c>
      <c r="N1154" s="1" t="s">
        <v>999</v>
      </c>
      <c r="O1154">
        <v>50</v>
      </c>
      <c r="P1154" s="1" t="s">
        <v>1649</v>
      </c>
      <c r="Q1154" s="1" t="s">
        <v>3491</v>
      </c>
      <c r="R1154" s="2"/>
      <c r="S1154" s="1" t="s">
        <v>3483</v>
      </c>
      <c r="T1154" s="1">
        <v>25</v>
      </c>
    </row>
    <row r="1155" spans="1:20" x14ac:dyDescent="0.25">
      <c r="A1155" s="1" t="s">
        <v>3492</v>
      </c>
      <c r="B1155" s="1" t="s">
        <v>1145</v>
      </c>
      <c r="C1155" s="1" t="s">
        <v>1823</v>
      </c>
      <c r="D1155" s="1" t="s">
        <v>1824</v>
      </c>
      <c r="E1155" s="1" t="s">
        <v>3478</v>
      </c>
      <c r="F1155" s="1"/>
      <c r="G1155" s="1"/>
      <c r="H1155" s="1" t="s">
        <v>1826</v>
      </c>
      <c r="I1155" s="1" t="s">
        <v>3479</v>
      </c>
      <c r="J1155" s="1" t="s">
        <v>3480</v>
      </c>
      <c r="K1155" s="1" t="s">
        <v>560</v>
      </c>
      <c r="L1155" s="1"/>
      <c r="M1155" s="1" t="s">
        <v>3481</v>
      </c>
      <c r="N1155" s="1" t="s">
        <v>999</v>
      </c>
      <c r="O1155">
        <v>500</v>
      </c>
      <c r="P1155" s="1" t="s">
        <v>1649</v>
      </c>
      <c r="Q1155" s="1" t="s">
        <v>3493</v>
      </c>
      <c r="R1155" s="2"/>
      <c r="S1155" s="1" t="s">
        <v>3483</v>
      </c>
      <c r="T1155" s="1">
        <v>25</v>
      </c>
    </row>
    <row r="1156" spans="1:20" x14ac:dyDescent="0.25">
      <c r="A1156" s="1" t="s">
        <v>3494</v>
      </c>
      <c r="B1156" s="1" t="s">
        <v>564</v>
      </c>
      <c r="C1156" s="1" t="s">
        <v>1349</v>
      </c>
      <c r="D1156" s="1" t="s">
        <v>873</v>
      </c>
      <c r="E1156" s="1" t="s">
        <v>3478</v>
      </c>
      <c r="F1156" s="1" t="s">
        <v>3495</v>
      </c>
      <c r="G1156" s="1" t="s">
        <v>3495</v>
      </c>
      <c r="H1156" s="1" t="s">
        <v>569</v>
      </c>
      <c r="I1156" s="1" t="s">
        <v>3478</v>
      </c>
      <c r="J1156" s="1" t="s">
        <v>3480</v>
      </c>
      <c r="K1156" s="1" t="s">
        <v>874</v>
      </c>
      <c r="L1156" s="1" t="s">
        <v>875</v>
      </c>
      <c r="M1156" s="1" t="s">
        <v>3496</v>
      </c>
      <c r="N1156" s="1" t="s">
        <v>564</v>
      </c>
      <c r="O1156">
        <v>1000</v>
      </c>
      <c r="P1156" s="1" t="s">
        <v>1046</v>
      </c>
      <c r="Q1156" s="1" t="s">
        <v>3497</v>
      </c>
      <c r="R1156" s="2"/>
      <c r="S1156" s="1" t="s">
        <v>3498</v>
      </c>
      <c r="T1156" s="1">
        <v>20</v>
      </c>
    </row>
    <row r="1157" spans="1:20" x14ac:dyDescent="0.25">
      <c r="A1157" s="1" t="s">
        <v>3499</v>
      </c>
      <c r="B1157" s="1" t="s">
        <v>564</v>
      </c>
      <c r="C1157" s="1" t="s">
        <v>1349</v>
      </c>
      <c r="D1157" s="1" t="s">
        <v>873</v>
      </c>
      <c r="E1157" s="1" t="s">
        <v>3478</v>
      </c>
      <c r="F1157" s="1" t="s">
        <v>3495</v>
      </c>
      <c r="G1157" s="1" t="s">
        <v>3495</v>
      </c>
      <c r="H1157" s="1" t="s">
        <v>569</v>
      </c>
      <c r="I1157" s="1" t="s">
        <v>3478</v>
      </c>
      <c r="J1157" s="1" t="s">
        <v>3480</v>
      </c>
      <c r="K1157" s="1" t="s">
        <v>874</v>
      </c>
      <c r="L1157" s="1" t="s">
        <v>875</v>
      </c>
      <c r="M1157" s="1" t="s">
        <v>3496</v>
      </c>
      <c r="N1157" s="1" t="s">
        <v>564</v>
      </c>
      <c r="O1157">
        <v>2500</v>
      </c>
      <c r="P1157" s="1" t="s">
        <v>1046</v>
      </c>
      <c r="Q1157" s="1" t="s">
        <v>3500</v>
      </c>
      <c r="R1157" s="2"/>
      <c r="S1157" s="1" t="s">
        <v>3498</v>
      </c>
      <c r="T1157" s="1">
        <v>20</v>
      </c>
    </row>
    <row r="1158" spans="1:20" x14ac:dyDescent="0.25">
      <c r="A1158" s="1" t="s">
        <v>3501</v>
      </c>
      <c r="B1158" s="1" t="s">
        <v>564</v>
      </c>
      <c r="C1158" s="1" t="s">
        <v>1349</v>
      </c>
      <c r="D1158" s="1" t="s">
        <v>873</v>
      </c>
      <c r="E1158" s="1" t="s">
        <v>3478</v>
      </c>
      <c r="F1158" s="1" t="s">
        <v>3495</v>
      </c>
      <c r="G1158" s="1" t="s">
        <v>3495</v>
      </c>
      <c r="H1158" s="1" t="s">
        <v>569</v>
      </c>
      <c r="I1158" s="1" t="s">
        <v>3478</v>
      </c>
      <c r="J1158" s="1" t="s">
        <v>3480</v>
      </c>
      <c r="K1158" s="1" t="s">
        <v>874</v>
      </c>
      <c r="L1158" s="1" t="s">
        <v>875</v>
      </c>
      <c r="M1158" s="1" t="s">
        <v>3496</v>
      </c>
      <c r="N1158" s="1" t="s">
        <v>564</v>
      </c>
      <c r="O1158">
        <v>300</v>
      </c>
      <c r="P1158" s="1" t="s">
        <v>1046</v>
      </c>
      <c r="Q1158" s="1" t="s">
        <v>3502</v>
      </c>
      <c r="R1158" s="2"/>
      <c r="S1158" s="1" t="s">
        <v>3498</v>
      </c>
      <c r="T1158" s="1">
        <v>20</v>
      </c>
    </row>
    <row r="1159" spans="1:20" x14ac:dyDescent="0.25">
      <c r="A1159" s="1" t="s">
        <v>3503</v>
      </c>
      <c r="B1159" s="1" t="s">
        <v>564</v>
      </c>
      <c r="C1159" s="1" t="s">
        <v>1349</v>
      </c>
      <c r="D1159" s="1" t="s">
        <v>873</v>
      </c>
      <c r="E1159" s="1" t="s">
        <v>3478</v>
      </c>
      <c r="F1159" s="1" t="s">
        <v>3495</v>
      </c>
      <c r="G1159" s="1" t="s">
        <v>3495</v>
      </c>
      <c r="H1159" s="1" t="s">
        <v>569</v>
      </c>
      <c r="I1159" s="1" t="s">
        <v>3478</v>
      </c>
      <c r="J1159" s="1" t="s">
        <v>3480</v>
      </c>
      <c r="K1159" s="1" t="s">
        <v>874</v>
      </c>
      <c r="L1159" s="1" t="s">
        <v>875</v>
      </c>
      <c r="M1159" s="1" t="s">
        <v>3496</v>
      </c>
      <c r="N1159" s="1" t="s">
        <v>564</v>
      </c>
      <c r="O1159">
        <v>50</v>
      </c>
      <c r="P1159" s="1" t="s">
        <v>1046</v>
      </c>
      <c r="Q1159" s="1" t="s">
        <v>3504</v>
      </c>
      <c r="R1159" s="2"/>
      <c r="S1159" s="1" t="s">
        <v>3498</v>
      </c>
      <c r="T1159" s="1">
        <v>20</v>
      </c>
    </row>
    <row r="1160" spans="1:20" x14ac:dyDescent="0.25">
      <c r="A1160" s="1" t="s">
        <v>3505</v>
      </c>
      <c r="B1160" s="1" t="s">
        <v>564</v>
      </c>
      <c r="C1160" s="1" t="s">
        <v>1349</v>
      </c>
      <c r="D1160" s="1" t="s">
        <v>873</v>
      </c>
      <c r="E1160" s="1" t="s">
        <v>3478</v>
      </c>
      <c r="F1160" s="1" t="s">
        <v>3495</v>
      </c>
      <c r="G1160" s="1" t="s">
        <v>3495</v>
      </c>
      <c r="H1160" s="1" t="s">
        <v>569</v>
      </c>
      <c r="I1160" s="1" t="s">
        <v>3478</v>
      </c>
      <c r="J1160" s="1" t="s">
        <v>3480</v>
      </c>
      <c r="K1160" s="1" t="s">
        <v>874</v>
      </c>
      <c r="L1160" s="1" t="s">
        <v>875</v>
      </c>
      <c r="M1160" s="1" t="s">
        <v>3496</v>
      </c>
      <c r="N1160" s="1" t="s">
        <v>564</v>
      </c>
      <c r="O1160">
        <v>5000</v>
      </c>
      <c r="P1160" s="1" t="s">
        <v>1046</v>
      </c>
      <c r="Q1160" s="1" t="s">
        <v>3506</v>
      </c>
      <c r="R1160" s="2"/>
      <c r="S1160" s="1" t="s">
        <v>3498</v>
      </c>
      <c r="T1160" s="1">
        <v>20</v>
      </c>
    </row>
    <row r="1161" spans="1:20" x14ac:dyDescent="0.25">
      <c r="A1161" s="1" t="s">
        <v>3507</v>
      </c>
      <c r="B1161" s="1" t="s">
        <v>564</v>
      </c>
      <c r="C1161" s="1" t="s">
        <v>1349</v>
      </c>
      <c r="D1161" s="1" t="s">
        <v>873</v>
      </c>
      <c r="E1161" s="1" t="s">
        <v>3478</v>
      </c>
      <c r="F1161" s="1" t="s">
        <v>3495</v>
      </c>
      <c r="G1161" s="1" t="s">
        <v>3495</v>
      </c>
      <c r="H1161" s="1" t="s">
        <v>569</v>
      </c>
      <c r="I1161" s="1" t="s">
        <v>3478</v>
      </c>
      <c r="J1161" s="1" t="s">
        <v>3480</v>
      </c>
      <c r="K1161" s="1" t="s">
        <v>874</v>
      </c>
      <c r="L1161" s="1" t="s">
        <v>875</v>
      </c>
      <c r="M1161" s="1" t="s">
        <v>3496</v>
      </c>
      <c r="N1161" s="1" t="s">
        <v>564</v>
      </c>
      <c r="O1161">
        <v>8000</v>
      </c>
      <c r="P1161" s="1" t="s">
        <v>1046</v>
      </c>
      <c r="Q1161" s="1" t="s">
        <v>3508</v>
      </c>
      <c r="R1161" s="2"/>
      <c r="S1161" s="1" t="s">
        <v>3498</v>
      </c>
      <c r="T1161" s="1">
        <v>20</v>
      </c>
    </row>
    <row r="1162" spans="1:20" x14ac:dyDescent="0.25">
      <c r="A1162" s="1" t="s">
        <v>3509</v>
      </c>
      <c r="B1162" s="1" t="s">
        <v>564</v>
      </c>
      <c r="C1162" s="1" t="s">
        <v>1349</v>
      </c>
      <c r="D1162" s="1" t="s">
        <v>873</v>
      </c>
      <c r="E1162" s="1" t="s">
        <v>3478</v>
      </c>
      <c r="F1162" s="1" t="s">
        <v>3495</v>
      </c>
      <c r="G1162" s="1" t="s">
        <v>3495</v>
      </c>
      <c r="H1162" s="1" t="s">
        <v>569</v>
      </c>
      <c r="I1162" s="1" t="s">
        <v>3478</v>
      </c>
      <c r="J1162" s="1" t="s">
        <v>3480</v>
      </c>
      <c r="K1162" s="1" t="s">
        <v>874</v>
      </c>
      <c r="L1162" s="1" t="s">
        <v>875</v>
      </c>
      <c r="M1162" s="1" t="s">
        <v>3510</v>
      </c>
      <c r="N1162" s="1" t="s">
        <v>3511</v>
      </c>
      <c r="O1162">
        <v>3000</v>
      </c>
      <c r="P1162" s="1" t="s">
        <v>1046</v>
      </c>
      <c r="Q1162" s="1" t="s">
        <v>3512</v>
      </c>
      <c r="R1162" s="2"/>
      <c r="S1162" s="1" t="s">
        <v>3513</v>
      </c>
      <c r="T1162" s="1">
        <v>20</v>
      </c>
    </row>
    <row r="1163" spans="1:20" x14ac:dyDescent="0.25">
      <c r="A1163" s="1" t="s">
        <v>3514</v>
      </c>
      <c r="B1163" s="1" t="s">
        <v>564</v>
      </c>
      <c r="C1163" s="1" t="s">
        <v>1349</v>
      </c>
      <c r="D1163" s="1" t="s">
        <v>873</v>
      </c>
      <c r="E1163" s="1" t="s">
        <v>3478</v>
      </c>
      <c r="F1163" s="1" t="s">
        <v>3495</v>
      </c>
      <c r="G1163" s="1" t="s">
        <v>3495</v>
      </c>
      <c r="H1163" s="1" t="s">
        <v>569</v>
      </c>
      <c r="I1163" s="1" t="s">
        <v>3478</v>
      </c>
      <c r="J1163" s="1" t="s">
        <v>3480</v>
      </c>
      <c r="K1163" s="1" t="s">
        <v>874</v>
      </c>
      <c r="L1163" s="1" t="s">
        <v>875</v>
      </c>
      <c r="M1163" s="1" t="s">
        <v>3510</v>
      </c>
      <c r="N1163" s="1" t="s">
        <v>3511</v>
      </c>
      <c r="O1163">
        <v>5000</v>
      </c>
      <c r="P1163" s="1" t="s">
        <v>1046</v>
      </c>
      <c r="Q1163" s="1" t="s">
        <v>3515</v>
      </c>
      <c r="R1163" s="2"/>
      <c r="S1163" s="1" t="s">
        <v>3513</v>
      </c>
      <c r="T1163" s="1">
        <v>20</v>
      </c>
    </row>
    <row r="1164" spans="1:20" x14ac:dyDescent="0.25">
      <c r="A1164" s="1" t="s">
        <v>3516</v>
      </c>
      <c r="B1164" s="1" t="s">
        <v>564</v>
      </c>
      <c r="C1164" s="1" t="s">
        <v>1349</v>
      </c>
      <c r="D1164" s="1" t="s">
        <v>873</v>
      </c>
      <c r="E1164" s="1" t="s">
        <v>3478</v>
      </c>
      <c r="F1164" s="1" t="s">
        <v>3495</v>
      </c>
      <c r="G1164" s="1" t="s">
        <v>3495</v>
      </c>
      <c r="H1164" s="1" t="s">
        <v>569</v>
      </c>
      <c r="I1164" s="1" t="s">
        <v>3478</v>
      </c>
      <c r="J1164" s="1" t="s">
        <v>3480</v>
      </c>
      <c r="K1164" s="1" t="s">
        <v>874</v>
      </c>
      <c r="L1164" s="1" t="s">
        <v>875</v>
      </c>
      <c r="M1164" s="1" t="s">
        <v>3481</v>
      </c>
      <c r="N1164" s="1" t="s">
        <v>999</v>
      </c>
      <c r="O1164">
        <v>1000</v>
      </c>
      <c r="P1164" s="1" t="s">
        <v>1046</v>
      </c>
      <c r="Q1164" s="1" t="s">
        <v>3517</v>
      </c>
      <c r="R1164" s="2"/>
      <c r="S1164" s="1" t="s">
        <v>3518</v>
      </c>
      <c r="T1164" s="1">
        <v>24</v>
      </c>
    </row>
    <row r="1165" spans="1:20" x14ac:dyDescent="0.25">
      <c r="A1165" s="1" t="s">
        <v>3519</v>
      </c>
      <c r="B1165" s="1" t="s">
        <v>564</v>
      </c>
      <c r="C1165" s="1" t="s">
        <v>1349</v>
      </c>
      <c r="D1165" s="1" t="s">
        <v>873</v>
      </c>
      <c r="E1165" s="1" t="s">
        <v>3478</v>
      </c>
      <c r="F1165" s="1" t="s">
        <v>3495</v>
      </c>
      <c r="G1165" s="1" t="s">
        <v>3495</v>
      </c>
      <c r="H1165" s="1" t="s">
        <v>569</v>
      </c>
      <c r="I1165" s="1" t="s">
        <v>3478</v>
      </c>
      <c r="J1165" s="1" t="s">
        <v>3480</v>
      </c>
      <c r="K1165" s="1" t="s">
        <v>874</v>
      </c>
      <c r="L1165" s="1" t="s">
        <v>875</v>
      </c>
      <c r="M1165" s="1" t="s">
        <v>3481</v>
      </c>
      <c r="N1165" s="1" t="s">
        <v>999</v>
      </c>
      <c r="O1165">
        <v>2500</v>
      </c>
      <c r="P1165" s="1" t="s">
        <v>1046</v>
      </c>
      <c r="Q1165" s="1" t="s">
        <v>3520</v>
      </c>
      <c r="R1165" s="2"/>
      <c r="S1165" s="1" t="s">
        <v>3518</v>
      </c>
      <c r="T1165" s="1">
        <v>24</v>
      </c>
    </row>
    <row r="1166" spans="1:20" x14ac:dyDescent="0.25">
      <c r="A1166" s="1" t="s">
        <v>3521</v>
      </c>
      <c r="B1166" s="1" t="s">
        <v>564</v>
      </c>
      <c r="C1166" s="1" t="s">
        <v>1349</v>
      </c>
      <c r="D1166" s="1" t="s">
        <v>873</v>
      </c>
      <c r="E1166" s="1" t="s">
        <v>3478</v>
      </c>
      <c r="F1166" s="1" t="s">
        <v>3495</v>
      </c>
      <c r="G1166" s="1" t="s">
        <v>3495</v>
      </c>
      <c r="H1166" s="1" t="s">
        <v>569</v>
      </c>
      <c r="I1166" s="1" t="s">
        <v>3478</v>
      </c>
      <c r="J1166" s="1" t="s">
        <v>3480</v>
      </c>
      <c r="K1166" s="1" t="s">
        <v>874</v>
      </c>
      <c r="L1166" s="1" t="s">
        <v>875</v>
      </c>
      <c r="M1166" s="1" t="s">
        <v>3481</v>
      </c>
      <c r="N1166" s="1" t="s">
        <v>999</v>
      </c>
      <c r="O1166">
        <v>300</v>
      </c>
      <c r="P1166" s="1" t="s">
        <v>1046</v>
      </c>
      <c r="Q1166" s="1" t="s">
        <v>3522</v>
      </c>
      <c r="R1166" s="2"/>
      <c r="S1166" s="1" t="s">
        <v>3518</v>
      </c>
      <c r="T1166" s="1">
        <v>24</v>
      </c>
    </row>
    <row r="1167" spans="1:20" x14ac:dyDescent="0.25">
      <c r="A1167" s="1" t="s">
        <v>3523</v>
      </c>
      <c r="B1167" s="1" t="s">
        <v>564</v>
      </c>
      <c r="C1167" s="1" t="s">
        <v>1349</v>
      </c>
      <c r="D1167" s="1" t="s">
        <v>873</v>
      </c>
      <c r="E1167" s="1" t="s">
        <v>3478</v>
      </c>
      <c r="F1167" s="1" t="s">
        <v>3495</v>
      </c>
      <c r="G1167" s="1" t="s">
        <v>3495</v>
      </c>
      <c r="H1167" s="1" t="s">
        <v>569</v>
      </c>
      <c r="I1167" s="1" t="s">
        <v>3478</v>
      </c>
      <c r="J1167" s="1" t="s">
        <v>3480</v>
      </c>
      <c r="K1167" s="1" t="s">
        <v>874</v>
      </c>
      <c r="L1167" s="1" t="s">
        <v>875</v>
      </c>
      <c r="M1167" s="1" t="s">
        <v>3481</v>
      </c>
      <c r="N1167" s="1" t="s">
        <v>999</v>
      </c>
      <c r="O1167">
        <v>50</v>
      </c>
      <c r="P1167" s="1" t="s">
        <v>1046</v>
      </c>
      <c r="Q1167" s="1" t="s">
        <v>3524</v>
      </c>
      <c r="R1167" s="2"/>
      <c r="S1167" s="1" t="s">
        <v>3518</v>
      </c>
      <c r="T1167" s="1">
        <v>24</v>
      </c>
    </row>
    <row r="1168" spans="1:20" x14ac:dyDescent="0.25">
      <c r="A1168" s="1" t="s">
        <v>3525</v>
      </c>
      <c r="B1168" s="1" t="s">
        <v>564</v>
      </c>
      <c r="C1168" s="1" t="s">
        <v>1349</v>
      </c>
      <c r="D1168" s="1" t="s">
        <v>873</v>
      </c>
      <c r="E1168" s="1" t="s">
        <v>3478</v>
      </c>
      <c r="F1168" s="1" t="s">
        <v>3495</v>
      </c>
      <c r="G1168" s="1" t="s">
        <v>3495</v>
      </c>
      <c r="H1168" s="1" t="s">
        <v>569</v>
      </c>
      <c r="I1168" s="1" t="s">
        <v>3478</v>
      </c>
      <c r="J1168" s="1" t="s">
        <v>3480</v>
      </c>
      <c r="K1168" s="1" t="s">
        <v>874</v>
      </c>
      <c r="L1168" s="1" t="s">
        <v>875</v>
      </c>
      <c r="M1168" s="1" t="s">
        <v>3481</v>
      </c>
      <c r="N1168" s="1" t="s">
        <v>999</v>
      </c>
      <c r="O1168">
        <v>5000</v>
      </c>
      <c r="P1168" s="1" t="s">
        <v>1046</v>
      </c>
      <c r="Q1168" s="1" t="s">
        <v>3526</v>
      </c>
      <c r="R1168" s="2"/>
      <c r="S1168" s="1" t="s">
        <v>3518</v>
      </c>
      <c r="T1168" s="1">
        <v>24</v>
      </c>
    </row>
    <row r="1169" spans="1:20" x14ac:dyDescent="0.25">
      <c r="A1169" s="1" t="s">
        <v>3527</v>
      </c>
      <c r="B1169" s="1" t="s">
        <v>564</v>
      </c>
      <c r="C1169" s="1" t="s">
        <v>1349</v>
      </c>
      <c r="D1169" s="1" t="s">
        <v>873</v>
      </c>
      <c r="E1169" s="1" t="s">
        <v>3478</v>
      </c>
      <c r="F1169" s="1" t="s">
        <v>3495</v>
      </c>
      <c r="G1169" s="1" t="s">
        <v>3495</v>
      </c>
      <c r="H1169" s="1" t="s">
        <v>569</v>
      </c>
      <c r="I1169" s="1" t="s">
        <v>3478</v>
      </c>
      <c r="J1169" s="1" t="s">
        <v>3480</v>
      </c>
      <c r="K1169" s="1" t="s">
        <v>874</v>
      </c>
      <c r="L1169" s="1" t="s">
        <v>875</v>
      </c>
      <c r="M1169" s="1" t="s">
        <v>3481</v>
      </c>
      <c r="N1169" s="1" t="s">
        <v>999</v>
      </c>
      <c r="O1169">
        <v>8000</v>
      </c>
      <c r="P1169" s="1" t="s">
        <v>1046</v>
      </c>
      <c r="Q1169" s="1" t="s">
        <v>3528</v>
      </c>
      <c r="R1169" s="2"/>
      <c r="S1169" s="1" t="s">
        <v>3518</v>
      </c>
      <c r="T1169" s="1">
        <v>24</v>
      </c>
    </row>
    <row r="1170" spans="1:20" x14ac:dyDescent="0.25">
      <c r="A1170" s="1" t="s">
        <v>3529</v>
      </c>
      <c r="B1170" s="1" t="s">
        <v>564</v>
      </c>
      <c r="C1170" s="1" t="s">
        <v>575</v>
      </c>
      <c r="D1170" s="1" t="s">
        <v>576</v>
      </c>
      <c r="E1170" s="1" t="s">
        <v>3478</v>
      </c>
      <c r="F1170" s="1" t="s">
        <v>3530</v>
      </c>
      <c r="G1170" s="1" t="s">
        <v>3530</v>
      </c>
      <c r="H1170" s="1" t="s">
        <v>569</v>
      </c>
      <c r="I1170" s="1" t="s">
        <v>3478</v>
      </c>
      <c r="J1170" s="1" t="s">
        <v>3480</v>
      </c>
      <c r="K1170" s="1" t="s">
        <v>576</v>
      </c>
      <c r="L1170" s="1" t="s">
        <v>907</v>
      </c>
      <c r="M1170" s="1" t="s">
        <v>3481</v>
      </c>
      <c r="N1170" s="1" t="s">
        <v>999</v>
      </c>
      <c r="O1170">
        <v>1000</v>
      </c>
      <c r="P1170" s="1" t="s">
        <v>1046</v>
      </c>
      <c r="Q1170" s="1" t="s">
        <v>3531</v>
      </c>
      <c r="R1170" s="2"/>
      <c r="S1170" s="1" t="s">
        <v>3532</v>
      </c>
      <c r="T1170" s="1">
        <v>24</v>
      </c>
    </row>
    <row r="1171" spans="1:20" x14ac:dyDescent="0.25">
      <c r="A1171" s="1" t="s">
        <v>3533</v>
      </c>
      <c r="B1171" s="1" t="s">
        <v>564</v>
      </c>
      <c r="C1171" s="1" t="s">
        <v>575</v>
      </c>
      <c r="D1171" s="1" t="s">
        <v>576</v>
      </c>
      <c r="E1171" s="1" t="s">
        <v>3478</v>
      </c>
      <c r="F1171" s="1" t="s">
        <v>3530</v>
      </c>
      <c r="G1171" s="1" t="s">
        <v>3530</v>
      </c>
      <c r="H1171" s="1" t="s">
        <v>569</v>
      </c>
      <c r="I1171" s="1" t="s">
        <v>3478</v>
      </c>
      <c r="J1171" s="1" t="s">
        <v>3480</v>
      </c>
      <c r="K1171" s="1" t="s">
        <v>576</v>
      </c>
      <c r="L1171" s="1" t="s">
        <v>907</v>
      </c>
      <c r="M1171" s="1" t="s">
        <v>3481</v>
      </c>
      <c r="N1171" s="1" t="s">
        <v>999</v>
      </c>
      <c r="O1171">
        <v>2500</v>
      </c>
      <c r="P1171" s="1" t="s">
        <v>1046</v>
      </c>
      <c r="Q1171" s="1" t="s">
        <v>3534</v>
      </c>
      <c r="R1171" s="2"/>
      <c r="S1171" s="1" t="s">
        <v>3532</v>
      </c>
      <c r="T1171" s="1">
        <v>24</v>
      </c>
    </row>
    <row r="1172" spans="1:20" x14ac:dyDescent="0.25">
      <c r="A1172" s="1" t="s">
        <v>3535</v>
      </c>
      <c r="B1172" s="1" t="s">
        <v>564</v>
      </c>
      <c r="C1172" s="1" t="s">
        <v>575</v>
      </c>
      <c r="D1172" s="1" t="s">
        <v>576</v>
      </c>
      <c r="E1172" s="1" t="s">
        <v>3478</v>
      </c>
      <c r="F1172" s="1" t="s">
        <v>3530</v>
      </c>
      <c r="G1172" s="1" t="s">
        <v>3530</v>
      </c>
      <c r="H1172" s="1" t="s">
        <v>569</v>
      </c>
      <c r="I1172" s="1" t="s">
        <v>3478</v>
      </c>
      <c r="J1172" s="1" t="s">
        <v>3480</v>
      </c>
      <c r="K1172" s="1" t="s">
        <v>576</v>
      </c>
      <c r="L1172" s="1" t="s">
        <v>907</v>
      </c>
      <c r="M1172" s="1" t="s">
        <v>3481</v>
      </c>
      <c r="N1172" s="1" t="s">
        <v>999</v>
      </c>
      <c r="O1172">
        <v>300</v>
      </c>
      <c r="P1172" s="1" t="s">
        <v>1046</v>
      </c>
      <c r="Q1172" s="1" t="s">
        <v>3536</v>
      </c>
      <c r="R1172" s="2"/>
      <c r="S1172" s="1" t="s">
        <v>3532</v>
      </c>
      <c r="T1172" s="1">
        <v>24</v>
      </c>
    </row>
    <row r="1173" spans="1:20" x14ac:dyDescent="0.25">
      <c r="A1173" s="1" t="s">
        <v>3537</v>
      </c>
      <c r="B1173" s="1" t="s">
        <v>564</v>
      </c>
      <c r="C1173" s="1" t="s">
        <v>575</v>
      </c>
      <c r="D1173" s="1" t="s">
        <v>576</v>
      </c>
      <c r="E1173" s="1" t="s">
        <v>3478</v>
      </c>
      <c r="F1173" s="1" t="s">
        <v>3530</v>
      </c>
      <c r="G1173" s="1" t="s">
        <v>3530</v>
      </c>
      <c r="H1173" s="1" t="s">
        <v>569</v>
      </c>
      <c r="I1173" s="1" t="s">
        <v>3478</v>
      </c>
      <c r="J1173" s="1" t="s">
        <v>3480</v>
      </c>
      <c r="K1173" s="1" t="s">
        <v>576</v>
      </c>
      <c r="L1173" s="1" t="s">
        <v>907</v>
      </c>
      <c r="M1173" s="1" t="s">
        <v>3481</v>
      </c>
      <c r="N1173" s="1" t="s">
        <v>999</v>
      </c>
      <c r="O1173">
        <v>50</v>
      </c>
      <c r="P1173" s="1" t="s">
        <v>1046</v>
      </c>
      <c r="Q1173" s="1" t="s">
        <v>3538</v>
      </c>
      <c r="R1173" s="2"/>
      <c r="S1173" s="1" t="s">
        <v>3532</v>
      </c>
      <c r="T1173" s="1">
        <v>24</v>
      </c>
    </row>
    <row r="1174" spans="1:20" x14ac:dyDescent="0.25">
      <c r="A1174" s="1" t="s">
        <v>3539</v>
      </c>
      <c r="B1174" s="1" t="s">
        <v>564</v>
      </c>
      <c r="C1174" s="1" t="s">
        <v>575</v>
      </c>
      <c r="D1174" s="1" t="s">
        <v>576</v>
      </c>
      <c r="E1174" s="1" t="s">
        <v>3478</v>
      </c>
      <c r="F1174" s="1" t="s">
        <v>3530</v>
      </c>
      <c r="G1174" s="1" t="s">
        <v>3530</v>
      </c>
      <c r="H1174" s="1" t="s">
        <v>569</v>
      </c>
      <c r="I1174" s="1" t="s">
        <v>3478</v>
      </c>
      <c r="J1174" s="1" t="s">
        <v>3480</v>
      </c>
      <c r="K1174" s="1" t="s">
        <v>576</v>
      </c>
      <c r="L1174" s="1" t="s">
        <v>907</v>
      </c>
      <c r="M1174" s="1" t="s">
        <v>3481</v>
      </c>
      <c r="N1174" s="1" t="s">
        <v>999</v>
      </c>
      <c r="O1174">
        <v>5000</v>
      </c>
      <c r="P1174" s="1" t="s">
        <v>1046</v>
      </c>
      <c r="Q1174" s="1" t="s">
        <v>3540</v>
      </c>
      <c r="R1174" s="2"/>
      <c r="S1174" s="1" t="s">
        <v>3532</v>
      </c>
      <c r="T1174" s="1">
        <v>24</v>
      </c>
    </row>
    <row r="1175" spans="1:20" x14ac:dyDescent="0.25">
      <c r="A1175" s="1" t="s">
        <v>3541</v>
      </c>
      <c r="B1175" s="1" t="s">
        <v>609</v>
      </c>
      <c r="C1175" s="1" t="s">
        <v>1103</v>
      </c>
      <c r="D1175" s="1" t="s">
        <v>1104</v>
      </c>
      <c r="E1175" s="1" t="s">
        <v>2261</v>
      </c>
      <c r="F1175" s="1" t="s">
        <v>646</v>
      </c>
      <c r="G1175" s="1" t="s">
        <v>646</v>
      </c>
      <c r="H1175" s="1" t="s">
        <v>569</v>
      </c>
      <c r="I1175" s="1" t="s">
        <v>2261</v>
      </c>
      <c r="J1175" s="1" t="s">
        <v>646</v>
      </c>
      <c r="K1175" s="1" t="s">
        <v>1055</v>
      </c>
      <c r="L1175" s="1" t="s">
        <v>1056</v>
      </c>
      <c r="M1175" s="1" t="s">
        <v>2575</v>
      </c>
      <c r="N1175" s="1" t="s">
        <v>2278</v>
      </c>
      <c r="O1175">
        <v>10</v>
      </c>
      <c r="P1175" s="1" t="s">
        <v>1649</v>
      </c>
      <c r="Q1175" s="1" t="s">
        <v>3542</v>
      </c>
      <c r="R1175" s="2"/>
      <c r="S1175" s="1" t="s">
        <v>3543</v>
      </c>
      <c r="T1175" s="1">
        <v>15</v>
      </c>
    </row>
    <row r="1176" spans="1:20" x14ac:dyDescent="0.25">
      <c r="A1176" s="1" t="s">
        <v>3544</v>
      </c>
      <c r="B1176" s="1" t="s">
        <v>609</v>
      </c>
      <c r="C1176" s="1" t="s">
        <v>1103</v>
      </c>
      <c r="D1176" s="1" t="s">
        <v>1104</v>
      </c>
      <c r="E1176" s="1" t="s">
        <v>2261</v>
      </c>
      <c r="F1176" s="1" t="s">
        <v>646</v>
      </c>
      <c r="G1176" s="1" t="s">
        <v>646</v>
      </c>
      <c r="H1176" s="1" t="s">
        <v>569</v>
      </c>
      <c r="I1176" s="1" t="s">
        <v>2261</v>
      </c>
      <c r="J1176" s="1" t="s">
        <v>646</v>
      </c>
      <c r="K1176" s="1" t="s">
        <v>1055</v>
      </c>
      <c r="L1176" s="1" t="s">
        <v>1056</v>
      </c>
      <c r="M1176" s="1" t="s">
        <v>2575</v>
      </c>
      <c r="N1176" s="1" t="s">
        <v>2278</v>
      </c>
      <c r="O1176">
        <v>20</v>
      </c>
      <c r="P1176" s="1" t="s">
        <v>1649</v>
      </c>
      <c r="Q1176" s="1" t="s">
        <v>3545</v>
      </c>
      <c r="R1176" s="2"/>
      <c r="S1176" s="1" t="s">
        <v>3543</v>
      </c>
      <c r="T1176" s="1">
        <v>15</v>
      </c>
    </row>
    <row r="1177" spans="1:20" x14ac:dyDescent="0.25">
      <c r="A1177" s="1" t="s">
        <v>3546</v>
      </c>
      <c r="B1177" s="1" t="s">
        <v>609</v>
      </c>
      <c r="C1177" s="1" t="s">
        <v>1103</v>
      </c>
      <c r="D1177" s="1" t="s">
        <v>1104</v>
      </c>
      <c r="E1177" s="1" t="s">
        <v>2261</v>
      </c>
      <c r="F1177" s="1" t="s">
        <v>646</v>
      </c>
      <c r="G1177" s="1" t="s">
        <v>646</v>
      </c>
      <c r="H1177" s="1" t="s">
        <v>569</v>
      </c>
      <c r="I1177" s="1" t="s">
        <v>2261</v>
      </c>
      <c r="J1177" s="1" t="s">
        <v>646</v>
      </c>
      <c r="K1177" s="1" t="s">
        <v>1055</v>
      </c>
      <c r="L1177" s="1" t="s">
        <v>1056</v>
      </c>
      <c r="M1177" s="1" t="s">
        <v>2575</v>
      </c>
      <c r="N1177" s="1" t="s">
        <v>2278</v>
      </c>
      <c r="O1177">
        <v>40</v>
      </c>
      <c r="P1177" s="1" t="s">
        <v>1649</v>
      </c>
      <c r="Q1177" s="1" t="s">
        <v>3547</v>
      </c>
      <c r="R1177" s="2"/>
      <c r="S1177" s="1" t="s">
        <v>3543</v>
      </c>
      <c r="T1177" s="1">
        <v>15</v>
      </c>
    </row>
    <row r="1178" spans="1:20" x14ac:dyDescent="0.25">
      <c r="A1178" s="1" t="s">
        <v>3548</v>
      </c>
      <c r="B1178" s="1" t="s">
        <v>609</v>
      </c>
      <c r="C1178" s="1" t="s">
        <v>1103</v>
      </c>
      <c r="D1178" s="1" t="s">
        <v>1104</v>
      </c>
      <c r="E1178" s="1" t="s">
        <v>2261</v>
      </c>
      <c r="F1178" s="1" t="s">
        <v>646</v>
      </c>
      <c r="G1178" s="1" t="s">
        <v>646</v>
      </c>
      <c r="H1178" s="1" t="s">
        <v>569</v>
      </c>
      <c r="I1178" s="1" t="s">
        <v>2261</v>
      </c>
      <c r="J1178" s="1" t="s">
        <v>646</v>
      </c>
      <c r="K1178" s="1" t="s">
        <v>1055</v>
      </c>
      <c r="L1178" s="1" t="s">
        <v>1056</v>
      </c>
      <c r="M1178" s="1" t="s">
        <v>2575</v>
      </c>
      <c r="N1178" s="1" t="s">
        <v>2278</v>
      </c>
      <c r="O1178">
        <v>5</v>
      </c>
      <c r="P1178" s="1" t="s">
        <v>1649</v>
      </c>
      <c r="Q1178" s="1" t="s">
        <v>3549</v>
      </c>
      <c r="R1178" s="2"/>
      <c r="S1178" s="1" t="s">
        <v>3543</v>
      </c>
      <c r="T1178" s="1">
        <v>15</v>
      </c>
    </row>
    <row r="1179" spans="1:20" x14ac:dyDescent="0.25">
      <c r="A1179" s="1" t="s">
        <v>3550</v>
      </c>
      <c r="B1179" s="1" t="s">
        <v>609</v>
      </c>
      <c r="C1179" s="1" t="s">
        <v>1103</v>
      </c>
      <c r="D1179" s="1" t="s">
        <v>1104</v>
      </c>
      <c r="E1179" s="1" t="s">
        <v>2261</v>
      </c>
      <c r="F1179" s="1" t="s">
        <v>646</v>
      </c>
      <c r="G1179" s="1" t="s">
        <v>646</v>
      </c>
      <c r="H1179" s="1" t="s">
        <v>569</v>
      </c>
      <c r="I1179" s="1" t="s">
        <v>2261</v>
      </c>
      <c r="J1179" s="1" t="s">
        <v>646</v>
      </c>
      <c r="K1179" s="1" t="s">
        <v>1055</v>
      </c>
      <c r="L1179" s="1" t="s">
        <v>1056</v>
      </c>
      <c r="M1179" s="1" t="s">
        <v>2581</v>
      </c>
      <c r="N1179" s="1" t="s">
        <v>2326</v>
      </c>
      <c r="O1179">
        <v>10</v>
      </c>
      <c r="P1179" s="1" t="s">
        <v>1649</v>
      </c>
      <c r="Q1179" s="1" t="s">
        <v>3551</v>
      </c>
      <c r="R1179" s="2"/>
      <c r="S1179" s="1" t="s">
        <v>3552</v>
      </c>
      <c r="T1179" s="1">
        <v>15</v>
      </c>
    </row>
    <row r="1180" spans="1:20" x14ac:dyDescent="0.25">
      <c r="A1180" s="1" t="s">
        <v>3553</v>
      </c>
      <c r="B1180" s="1" t="s">
        <v>609</v>
      </c>
      <c r="C1180" s="1" t="s">
        <v>1103</v>
      </c>
      <c r="D1180" s="1" t="s">
        <v>1104</v>
      </c>
      <c r="E1180" s="1" t="s">
        <v>2261</v>
      </c>
      <c r="F1180" s="1" t="s">
        <v>646</v>
      </c>
      <c r="G1180" s="1" t="s">
        <v>646</v>
      </c>
      <c r="H1180" s="1" t="s">
        <v>569</v>
      </c>
      <c r="I1180" s="1" t="s">
        <v>2261</v>
      </c>
      <c r="J1180" s="1" t="s">
        <v>646</v>
      </c>
      <c r="K1180" s="1" t="s">
        <v>1055</v>
      </c>
      <c r="L1180" s="1" t="s">
        <v>1056</v>
      </c>
      <c r="M1180" s="1" t="s">
        <v>2581</v>
      </c>
      <c r="N1180" s="1" t="s">
        <v>2326</v>
      </c>
      <c r="O1180">
        <v>20</v>
      </c>
      <c r="P1180" s="1" t="s">
        <v>1649</v>
      </c>
      <c r="Q1180" s="1" t="s">
        <v>3554</v>
      </c>
      <c r="R1180" s="2"/>
      <c r="S1180" s="1" t="s">
        <v>3552</v>
      </c>
      <c r="T1180" s="1">
        <v>15</v>
      </c>
    </row>
    <row r="1181" spans="1:20" x14ac:dyDescent="0.25">
      <c r="A1181" s="1" t="s">
        <v>3555</v>
      </c>
      <c r="B1181" s="1" t="s">
        <v>609</v>
      </c>
      <c r="C1181" s="1" t="s">
        <v>1103</v>
      </c>
      <c r="D1181" s="1" t="s">
        <v>1104</v>
      </c>
      <c r="E1181" s="1" t="s">
        <v>2261</v>
      </c>
      <c r="F1181" s="1" t="s">
        <v>646</v>
      </c>
      <c r="G1181" s="1" t="s">
        <v>646</v>
      </c>
      <c r="H1181" s="1" t="s">
        <v>569</v>
      </c>
      <c r="I1181" s="1" t="s">
        <v>2261</v>
      </c>
      <c r="J1181" s="1" t="s">
        <v>646</v>
      </c>
      <c r="K1181" s="1" t="s">
        <v>1055</v>
      </c>
      <c r="L1181" s="1" t="s">
        <v>1056</v>
      </c>
      <c r="M1181" s="1" t="s">
        <v>2581</v>
      </c>
      <c r="N1181" s="1" t="s">
        <v>2326</v>
      </c>
      <c r="O1181">
        <v>40</v>
      </c>
      <c r="P1181" s="1" t="s">
        <v>1649</v>
      </c>
      <c r="Q1181" s="1" t="s">
        <v>3556</v>
      </c>
      <c r="R1181" s="2"/>
      <c r="S1181" s="1" t="s">
        <v>3552</v>
      </c>
      <c r="T1181" s="1">
        <v>15</v>
      </c>
    </row>
    <row r="1182" spans="1:20" x14ac:dyDescent="0.25">
      <c r="A1182" s="1" t="s">
        <v>3557</v>
      </c>
      <c r="B1182" s="1" t="s">
        <v>609</v>
      </c>
      <c r="C1182" s="1" t="s">
        <v>1103</v>
      </c>
      <c r="D1182" s="1" t="s">
        <v>1104</v>
      </c>
      <c r="E1182" s="1" t="s">
        <v>2261</v>
      </c>
      <c r="F1182" s="1" t="s">
        <v>646</v>
      </c>
      <c r="G1182" s="1" t="s">
        <v>646</v>
      </c>
      <c r="H1182" s="1" t="s">
        <v>569</v>
      </c>
      <c r="I1182" s="1" t="s">
        <v>2261</v>
      </c>
      <c r="J1182" s="1" t="s">
        <v>646</v>
      </c>
      <c r="K1182" s="1" t="s">
        <v>1055</v>
      </c>
      <c r="L1182" s="1" t="s">
        <v>1056</v>
      </c>
      <c r="M1182" s="1" t="s">
        <v>2581</v>
      </c>
      <c r="N1182" s="1" t="s">
        <v>2326</v>
      </c>
      <c r="O1182">
        <v>5</v>
      </c>
      <c r="P1182" s="1" t="s">
        <v>1649</v>
      </c>
      <c r="Q1182" s="1" t="s">
        <v>3558</v>
      </c>
      <c r="R1182" s="2"/>
      <c r="S1182" s="1" t="s">
        <v>3552</v>
      </c>
      <c r="T1182" s="1">
        <v>15</v>
      </c>
    </row>
    <row r="1183" spans="1:20" x14ac:dyDescent="0.25">
      <c r="A1183" s="1" t="s">
        <v>3559</v>
      </c>
      <c r="B1183" s="1" t="s">
        <v>609</v>
      </c>
      <c r="C1183" s="1" t="s">
        <v>1103</v>
      </c>
      <c r="D1183" s="1" t="s">
        <v>1104</v>
      </c>
      <c r="E1183" s="1" t="s">
        <v>3560</v>
      </c>
      <c r="F1183" s="1" t="s">
        <v>3561</v>
      </c>
      <c r="G1183" s="1" t="s">
        <v>3561</v>
      </c>
      <c r="H1183" s="1" t="s">
        <v>569</v>
      </c>
      <c r="I1183" s="1" t="s">
        <v>2261</v>
      </c>
      <c r="J1183" s="1" t="s">
        <v>646</v>
      </c>
      <c r="K1183" s="1" t="s">
        <v>1081</v>
      </c>
      <c r="L1183" s="1" t="s">
        <v>1082</v>
      </c>
      <c r="M1183" s="1" t="s">
        <v>2575</v>
      </c>
      <c r="N1183" s="1" t="s">
        <v>2278</v>
      </c>
      <c r="O1183">
        <v>10</v>
      </c>
      <c r="P1183" s="1" t="s">
        <v>1649</v>
      </c>
      <c r="Q1183" s="1" t="s">
        <v>3562</v>
      </c>
      <c r="R1183" s="2"/>
      <c r="S1183" s="1" t="s">
        <v>3563</v>
      </c>
      <c r="T1183" s="1">
        <v>19</v>
      </c>
    </row>
    <row r="1184" spans="1:20" x14ac:dyDescent="0.25">
      <c r="A1184" s="1" t="s">
        <v>3564</v>
      </c>
      <c r="B1184" s="1" t="s">
        <v>609</v>
      </c>
      <c r="C1184" s="1" t="s">
        <v>1103</v>
      </c>
      <c r="D1184" s="1" t="s">
        <v>1104</v>
      </c>
      <c r="E1184" s="1" t="s">
        <v>3560</v>
      </c>
      <c r="F1184" s="1" t="s">
        <v>3561</v>
      </c>
      <c r="G1184" s="1" t="s">
        <v>3561</v>
      </c>
      <c r="H1184" s="1" t="s">
        <v>569</v>
      </c>
      <c r="I1184" s="1" t="s">
        <v>2261</v>
      </c>
      <c r="J1184" s="1" t="s">
        <v>646</v>
      </c>
      <c r="K1184" s="1" t="s">
        <v>1081</v>
      </c>
      <c r="L1184" s="1" t="s">
        <v>1082</v>
      </c>
      <c r="M1184" s="1" t="s">
        <v>2575</v>
      </c>
      <c r="N1184" s="1" t="s">
        <v>2278</v>
      </c>
      <c r="O1184">
        <v>20</v>
      </c>
      <c r="P1184" s="1" t="s">
        <v>1649</v>
      </c>
      <c r="Q1184" s="1" t="s">
        <v>3565</v>
      </c>
      <c r="R1184" s="2"/>
      <c r="S1184" s="1" t="s">
        <v>3563</v>
      </c>
      <c r="T1184" s="1">
        <v>19</v>
      </c>
    </row>
    <row r="1185" spans="1:20" x14ac:dyDescent="0.25">
      <c r="A1185" s="1" t="s">
        <v>3566</v>
      </c>
      <c r="B1185" s="1" t="s">
        <v>609</v>
      </c>
      <c r="C1185" s="1" t="s">
        <v>1103</v>
      </c>
      <c r="D1185" s="1" t="s">
        <v>1104</v>
      </c>
      <c r="E1185" s="1" t="s">
        <v>3560</v>
      </c>
      <c r="F1185" s="1" t="s">
        <v>3561</v>
      </c>
      <c r="G1185" s="1" t="s">
        <v>3561</v>
      </c>
      <c r="H1185" s="1" t="s">
        <v>569</v>
      </c>
      <c r="I1185" s="1" t="s">
        <v>2261</v>
      </c>
      <c r="J1185" s="1" t="s">
        <v>646</v>
      </c>
      <c r="K1185" s="1" t="s">
        <v>1081</v>
      </c>
      <c r="L1185" s="1" t="s">
        <v>1082</v>
      </c>
      <c r="M1185" s="1" t="s">
        <v>2575</v>
      </c>
      <c r="N1185" s="1" t="s">
        <v>2278</v>
      </c>
      <c r="O1185">
        <v>40</v>
      </c>
      <c r="P1185" s="1" t="s">
        <v>1649</v>
      </c>
      <c r="Q1185" s="1" t="s">
        <v>3567</v>
      </c>
      <c r="R1185" s="2"/>
      <c r="S1185" s="1" t="s">
        <v>3563</v>
      </c>
      <c r="T1185" s="1">
        <v>19</v>
      </c>
    </row>
    <row r="1186" spans="1:20" x14ac:dyDescent="0.25">
      <c r="A1186" s="1" t="s">
        <v>3568</v>
      </c>
      <c r="B1186" s="1" t="s">
        <v>609</v>
      </c>
      <c r="C1186" s="1" t="s">
        <v>1103</v>
      </c>
      <c r="D1186" s="1" t="s">
        <v>1104</v>
      </c>
      <c r="E1186" s="1" t="s">
        <v>3560</v>
      </c>
      <c r="F1186" s="1" t="s">
        <v>3561</v>
      </c>
      <c r="G1186" s="1" t="s">
        <v>3561</v>
      </c>
      <c r="H1186" s="1" t="s">
        <v>569</v>
      </c>
      <c r="I1186" s="1" t="s">
        <v>2261</v>
      </c>
      <c r="J1186" s="1" t="s">
        <v>646</v>
      </c>
      <c r="K1186" s="1" t="s">
        <v>1081</v>
      </c>
      <c r="L1186" s="1" t="s">
        <v>1082</v>
      </c>
      <c r="M1186" s="1" t="s">
        <v>2575</v>
      </c>
      <c r="N1186" s="1" t="s">
        <v>2278</v>
      </c>
      <c r="O1186">
        <v>5</v>
      </c>
      <c r="P1186" s="1" t="s">
        <v>1649</v>
      </c>
      <c r="Q1186" s="1" t="s">
        <v>3569</v>
      </c>
      <c r="R1186" s="2"/>
      <c r="S1186" s="1" t="s">
        <v>3563</v>
      </c>
      <c r="T1186" s="1">
        <v>19</v>
      </c>
    </row>
    <row r="1187" spans="1:20" x14ac:dyDescent="0.25">
      <c r="A1187" s="1" t="s">
        <v>3570</v>
      </c>
      <c r="B1187" s="1" t="s">
        <v>609</v>
      </c>
      <c r="C1187" s="1" t="s">
        <v>1103</v>
      </c>
      <c r="D1187" s="1" t="s">
        <v>1104</v>
      </c>
      <c r="E1187" s="1" t="s">
        <v>3560</v>
      </c>
      <c r="F1187" s="1" t="s">
        <v>3561</v>
      </c>
      <c r="G1187" s="1" t="s">
        <v>3561</v>
      </c>
      <c r="H1187" s="1" t="s">
        <v>569</v>
      </c>
      <c r="I1187" s="1" t="s">
        <v>2261</v>
      </c>
      <c r="J1187" s="1" t="s">
        <v>646</v>
      </c>
      <c r="K1187" s="1" t="s">
        <v>1081</v>
      </c>
      <c r="L1187" s="1" t="s">
        <v>1082</v>
      </c>
      <c r="M1187" s="1" t="s">
        <v>2581</v>
      </c>
      <c r="N1187" s="1" t="s">
        <v>2326</v>
      </c>
      <c r="O1187">
        <v>10</v>
      </c>
      <c r="P1187" s="1" t="s">
        <v>1649</v>
      </c>
      <c r="Q1187" s="1" t="s">
        <v>3571</v>
      </c>
      <c r="R1187" s="2"/>
      <c r="S1187" s="1" t="s">
        <v>3572</v>
      </c>
      <c r="T1187" s="1">
        <v>19</v>
      </c>
    </row>
    <row r="1188" spans="1:20" x14ac:dyDescent="0.25">
      <c r="A1188" s="1" t="s">
        <v>3573</v>
      </c>
      <c r="B1188" s="1" t="s">
        <v>609</v>
      </c>
      <c r="C1188" s="1" t="s">
        <v>1103</v>
      </c>
      <c r="D1188" s="1" t="s">
        <v>1104</v>
      </c>
      <c r="E1188" s="1" t="s">
        <v>3560</v>
      </c>
      <c r="F1188" s="1" t="s">
        <v>3561</v>
      </c>
      <c r="G1188" s="1" t="s">
        <v>3561</v>
      </c>
      <c r="H1188" s="1" t="s">
        <v>569</v>
      </c>
      <c r="I1188" s="1" t="s">
        <v>2261</v>
      </c>
      <c r="J1188" s="1" t="s">
        <v>646</v>
      </c>
      <c r="K1188" s="1" t="s">
        <v>1081</v>
      </c>
      <c r="L1188" s="1" t="s">
        <v>1082</v>
      </c>
      <c r="M1188" s="1" t="s">
        <v>2581</v>
      </c>
      <c r="N1188" s="1" t="s">
        <v>2326</v>
      </c>
      <c r="O1188">
        <v>20</v>
      </c>
      <c r="P1188" s="1" t="s">
        <v>1649</v>
      </c>
      <c r="Q1188" s="1" t="s">
        <v>3574</v>
      </c>
      <c r="R1188" s="2"/>
      <c r="S1188" s="1" t="s">
        <v>3572</v>
      </c>
      <c r="T1188" s="1">
        <v>19</v>
      </c>
    </row>
    <row r="1189" spans="1:20" x14ac:dyDescent="0.25">
      <c r="A1189" s="1" t="s">
        <v>3575</v>
      </c>
      <c r="B1189" s="1" t="s">
        <v>609</v>
      </c>
      <c r="C1189" s="1" t="s">
        <v>1103</v>
      </c>
      <c r="D1189" s="1" t="s">
        <v>1104</v>
      </c>
      <c r="E1189" s="1" t="s">
        <v>3560</v>
      </c>
      <c r="F1189" s="1" t="s">
        <v>3561</v>
      </c>
      <c r="G1189" s="1" t="s">
        <v>3561</v>
      </c>
      <c r="H1189" s="1" t="s">
        <v>569</v>
      </c>
      <c r="I1189" s="1" t="s">
        <v>2261</v>
      </c>
      <c r="J1189" s="1" t="s">
        <v>646</v>
      </c>
      <c r="K1189" s="1" t="s">
        <v>1081</v>
      </c>
      <c r="L1189" s="1" t="s">
        <v>1082</v>
      </c>
      <c r="M1189" s="1" t="s">
        <v>2581</v>
      </c>
      <c r="N1189" s="1" t="s">
        <v>2326</v>
      </c>
      <c r="O1189">
        <v>40</v>
      </c>
      <c r="P1189" s="1" t="s">
        <v>1649</v>
      </c>
      <c r="Q1189" s="1" t="s">
        <v>3576</v>
      </c>
      <c r="R1189" s="2"/>
      <c r="S1189" s="1" t="s">
        <v>3572</v>
      </c>
      <c r="T1189" s="1">
        <v>19</v>
      </c>
    </row>
    <row r="1190" spans="1:20" x14ac:dyDescent="0.25">
      <c r="A1190" s="1" t="s">
        <v>3577</v>
      </c>
      <c r="B1190" s="1" t="s">
        <v>609</v>
      </c>
      <c r="C1190" s="1" t="s">
        <v>1103</v>
      </c>
      <c r="D1190" s="1" t="s">
        <v>1104</v>
      </c>
      <c r="E1190" s="1" t="s">
        <v>3560</v>
      </c>
      <c r="F1190" s="1" t="s">
        <v>3561</v>
      </c>
      <c r="G1190" s="1" t="s">
        <v>3561</v>
      </c>
      <c r="H1190" s="1" t="s">
        <v>569</v>
      </c>
      <c r="I1190" s="1" t="s">
        <v>2261</v>
      </c>
      <c r="J1190" s="1" t="s">
        <v>646</v>
      </c>
      <c r="K1190" s="1" t="s">
        <v>1081</v>
      </c>
      <c r="L1190" s="1" t="s">
        <v>1082</v>
      </c>
      <c r="M1190" s="1" t="s">
        <v>2581</v>
      </c>
      <c r="N1190" s="1" t="s">
        <v>2326</v>
      </c>
      <c r="O1190">
        <v>5</v>
      </c>
      <c r="P1190" s="1" t="s">
        <v>1649</v>
      </c>
      <c r="Q1190" s="1" t="s">
        <v>3578</v>
      </c>
      <c r="R1190" s="2"/>
      <c r="S1190" s="1" t="s">
        <v>3572</v>
      </c>
      <c r="T1190" s="1">
        <v>19</v>
      </c>
    </row>
    <row r="1191" spans="1:20" x14ac:dyDescent="0.25">
      <c r="A1191" s="1" t="s">
        <v>3579</v>
      </c>
      <c r="B1191" s="1" t="s">
        <v>564</v>
      </c>
      <c r="C1191" s="1" t="s">
        <v>565</v>
      </c>
      <c r="D1191" s="1" t="s">
        <v>673</v>
      </c>
      <c r="E1191" s="1" t="s">
        <v>3580</v>
      </c>
      <c r="F1191" s="1" t="s">
        <v>646</v>
      </c>
      <c r="G1191" s="1" t="s">
        <v>646</v>
      </c>
      <c r="H1191" s="1" t="s">
        <v>569</v>
      </c>
      <c r="I1191" s="1" t="s">
        <v>2261</v>
      </c>
      <c r="J1191" s="1" t="s">
        <v>646</v>
      </c>
      <c r="K1191" s="1" t="s">
        <v>3581</v>
      </c>
      <c r="L1191" s="1" t="s">
        <v>3582</v>
      </c>
      <c r="M1191" s="1" t="s">
        <v>560</v>
      </c>
      <c r="N1191" s="1"/>
      <c r="O1191">
        <v>10</v>
      </c>
      <c r="P1191" s="1" t="s">
        <v>1649</v>
      </c>
      <c r="Q1191" s="1" t="s">
        <v>3583</v>
      </c>
      <c r="R1191" s="2"/>
      <c r="S1191" s="1" t="s">
        <v>3584</v>
      </c>
      <c r="T1191" s="1">
        <v>19</v>
      </c>
    </row>
    <row r="1192" spans="1:20" x14ac:dyDescent="0.25">
      <c r="A1192" s="1" t="s">
        <v>3585</v>
      </c>
      <c r="B1192" s="1" t="s">
        <v>564</v>
      </c>
      <c r="C1192" s="1" t="s">
        <v>565</v>
      </c>
      <c r="D1192" s="1" t="s">
        <v>673</v>
      </c>
      <c r="E1192" s="1" t="s">
        <v>3580</v>
      </c>
      <c r="F1192" s="1" t="s">
        <v>646</v>
      </c>
      <c r="G1192" s="1" t="s">
        <v>646</v>
      </c>
      <c r="H1192" s="1" t="s">
        <v>569</v>
      </c>
      <c r="I1192" s="1" t="s">
        <v>2261</v>
      </c>
      <c r="J1192" s="1" t="s">
        <v>646</v>
      </c>
      <c r="K1192" s="1" t="s">
        <v>3581</v>
      </c>
      <c r="L1192" s="1" t="s">
        <v>3582</v>
      </c>
      <c r="M1192" s="1" t="s">
        <v>560</v>
      </c>
      <c r="N1192" s="1"/>
      <c r="O1192">
        <v>25</v>
      </c>
      <c r="P1192" s="1" t="s">
        <v>1649</v>
      </c>
      <c r="Q1192" s="1" t="s">
        <v>3586</v>
      </c>
      <c r="R1192" s="2"/>
      <c r="S1192" s="1" t="s">
        <v>3584</v>
      </c>
      <c r="T1192" s="1">
        <v>19</v>
      </c>
    </row>
    <row r="1193" spans="1:20" x14ac:dyDescent="0.25">
      <c r="A1193" s="1" t="s">
        <v>3587</v>
      </c>
      <c r="B1193" s="1" t="s">
        <v>564</v>
      </c>
      <c r="C1193" s="1" t="s">
        <v>565</v>
      </c>
      <c r="D1193" s="1" t="s">
        <v>673</v>
      </c>
      <c r="E1193" s="1" t="s">
        <v>3580</v>
      </c>
      <c r="F1193" s="1" t="s">
        <v>646</v>
      </c>
      <c r="G1193" s="1" t="s">
        <v>646</v>
      </c>
      <c r="H1193" s="1" t="s">
        <v>569</v>
      </c>
      <c r="I1193" s="1" t="s">
        <v>2261</v>
      </c>
      <c r="J1193" s="1" t="s">
        <v>646</v>
      </c>
      <c r="K1193" s="1" t="s">
        <v>3581</v>
      </c>
      <c r="L1193" s="1" t="s">
        <v>3582</v>
      </c>
      <c r="M1193" s="1" t="s">
        <v>560</v>
      </c>
      <c r="N1193" s="1"/>
      <c r="O1193">
        <v>5</v>
      </c>
      <c r="P1193" s="1" t="s">
        <v>1649</v>
      </c>
      <c r="Q1193" s="1" t="s">
        <v>3588</v>
      </c>
      <c r="R1193" s="2"/>
      <c r="S1193" s="1" t="s">
        <v>3584</v>
      </c>
      <c r="T1193" s="1">
        <v>19</v>
      </c>
    </row>
    <row r="1194" spans="1:20" x14ac:dyDescent="0.25">
      <c r="A1194" s="1" t="s">
        <v>3589</v>
      </c>
      <c r="B1194" s="1" t="s">
        <v>564</v>
      </c>
      <c r="C1194" s="1" t="s">
        <v>565</v>
      </c>
      <c r="D1194" s="1" t="s">
        <v>673</v>
      </c>
      <c r="E1194" s="1" t="s">
        <v>3580</v>
      </c>
      <c r="F1194" s="1" t="s">
        <v>646</v>
      </c>
      <c r="G1194" s="1" t="s">
        <v>646</v>
      </c>
      <c r="H1194" s="1" t="s">
        <v>569</v>
      </c>
      <c r="I1194" s="1" t="s">
        <v>2261</v>
      </c>
      <c r="J1194" s="1" t="s">
        <v>646</v>
      </c>
      <c r="K1194" s="1" t="s">
        <v>3581</v>
      </c>
      <c r="L1194" s="1" t="s">
        <v>3582</v>
      </c>
      <c r="M1194" s="1" t="s">
        <v>560</v>
      </c>
      <c r="N1194" s="1"/>
      <c r="O1194">
        <v>50</v>
      </c>
      <c r="P1194" s="1" t="s">
        <v>1649</v>
      </c>
      <c r="Q1194" s="1" t="s">
        <v>3590</v>
      </c>
      <c r="R1194" s="2"/>
      <c r="S1194" s="1" t="s">
        <v>3584</v>
      </c>
      <c r="T1194" s="1">
        <v>19</v>
      </c>
    </row>
    <row r="1195" spans="1:20" x14ac:dyDescent="0.25">
      <c r="A1195" s="1" t="s">
        <v>3591</v>
      </c>
      <c r="B1195" s="1" t="s">
        <v>564</v>
      </c>
      <c r="C1195" s="1" t="s">
        <v>1349</v>
      </c>
      <c r="D1195" s="1" t="s">
        <v>873</v>
      </c>
      <c r="E1195" s="1" t="s">
        <v>3592</v>
      </c>
      <c r="F1195" s="1" t="s">
        <v>3593</v>
      </c>
      <c r="G1195" s="1" t="s">
        <v>3593</v>
      </c>
      <c r="H1195" s="1" t="s">
        <v>569</v>
      </c>
      <c r="I1195" s="1" t="s">
        <v>3592</v>
      </c>
      <c r="J1195" s="1" t="s">
        <v>3593</v>
      </c>
      <c r="K1195" s="1" t="s">
        <v>1107</v>
      </c>
      <c r="L1195" s="1" t="s">
        <v>1108</v>
      </c>
      <c r="M1195" s="1" t="s">
        <v>560</v>
      </c>
      <c r="N1195" s="1"/>
      <c r="O1195">
        <v>10</v>
      </c>
      <c r="P1195" s="1" t="s">
        <v>3594</v>
      </c>
      <c r="Q1195" s="1" t="s">
        <v>3595</v>
      </c>
      <c r="R1195" s="2"/>
      <c r="S1195" s="1"/>
      <c r="T1195" s="1">
        <v>20</v>
      </c>
    </row>
    <row r="1196" spans="1:20" x14ac:dyDescent="0.25">
      <c r="A1196" s="1" t="s">
        <v>3596</v>
      </c>
      <c r="B1196" s="1" t="s">
        <v>552</v>
      </c>
      <c r="C1196" s="1" t="s">
        <v>3597</v>
      </c>
      <c r="D1196" s="1" t="s">
        <v>3598</v>
      </c>
      <c r="E1196" s="1" t="s">
        <v>3592</v>
      </c>
      <c r="F1196" s="1" t="s">
        <v>3593</v>
      </c>
      <c r="G1196" s="1" t="s">
        <v>3593</v>
      </c>
      <c r="H1196" s="1" t="s">
        <v>557</v>
      </c>
      <c r="I1196" s="1" t="s">
        <v>3592</v>
      </c>
      <c r="J1196" s="1" t="s">
        <v>3593</v>
      </c>
      <c r="K1196" s="1" t="s">
        <v>1107</v>
      </c>
      <c r="L1196" s="1" t="s">
        <v>1108</v>
      </c>
      <c r="M1196" s="1" t="s">
        <v>560</v>
      </c>
      <c r="N1196" s="1"/>
      <c r="O1196">
        <v>2</v>
      </c>
      <c r="P1196" s="1" t="s">
        <v>3594</v>
      </c>
      <c r="Q1196" s="1" t="s">
        <v>3599</v>
      </c>
      <c r="R1196" s="2"/>
      <c r="S1196" s="1"/>
      <c r="T1196" s="1">
        <v>20</v>
      </c>
    </row>
    <row r="1197" spans="1:20" x14ac:dyDescent="0.25">
      <c r="A1197" s="1" t="s">
        <v>3600</v>
      </c>
      <c r="B1197" s="1" t="s">
        <v>564</v>
      </c>
      <c r="C1197" s="1" t="s">
        <v>1349</v>
      </c>
      <c r="D1197" s="1" t="s">
        <v>873</v>
      </c>
      <c r="E1197" s="1" t="s">
        <v>3592</v>
      </c>
      <c r="F1197" s="1" t="s">
        <v>3593</v>
      </c>
      <c r="G1197" s="1" t="s">
        <v>3593</v>
      </c>
      <c r="H1197" s="1" t="s">
        <v>569</v>
      </c>
      <c r="I1197" s="1" t="s">
        <v>3592</v>
      </c>
      <c r="J1197" s="1" t="s">
        <v>3593</v>
      </c>
      <c r="K1197" s="1" t="s">
        <v>1107</v>
      </c>
      <c r="L1197" s="1" t="s">
        <v>1108</v>
      </c>
      <c r="M1197" s="1" t="s">
        <v>560</v>
      </c>
      <c r="N1197" s="1"/>
      <c r="O1197">
        <v>5</v>
      </c>
      <c r="P1197" s="1" t="s">
        <v>3594</v>
      </c>
      <c r="Q1197" s="1" t="s">
        <v>3601</v>
      </c>
      <c r="R1197" s="2"/>
      <c r="S1197" s="1"/>
      <c r="T1197" s="1">
        <v>20</v>
      </c>
    </row>
    <row r="1198" spans="1:20" x14ac:dyDescent="0.25">
      <c r="A1198" s="1" t="s">
        <v>3600</v>
      </c>
      <c r="B1198" s="1" t="s">
        <v>552</v>
      </c>
      <c r="C1198" s="1" t="s">
        <v>3597</v>
      </c>
      <c r="D1198" s="1" t="s">
        <v>3598</v>
      </c>
      <c r="E1198" s="1" t="s">
        <v>3592</v>
      </c>
      <c r="F1198" s="1" t="s">
        <v>3593</v>
      </c>
      <c r="G1198" s="1" t="s">
        <v>3593</v>
      </c>
      <c r="H1198" s="1" t="s">
        <v>557</v>
      </c>
      <c r="I1198" s="1" t="s">
        <v>3592</v>
      </c>
      <c r="J1198" s="1" t="s">
        <v>3593</v>
      </c>
      <c r="K1198" s="1" t="s">
        <v>1107</v>
      </c>
      <c r="L1198" s="1" t="s">
        <v>1108</v>
      </c>
      <c r="M1198" s="1" t="s">
        <v>560</v>
      </c>
      <c r="N1198" s="1"/>
      <c r="O1198">
        <v>5</v>
      </c>
      <c r="P1198" s="1" t="s">
        <v>3594</v>
      </c>
      <c r="Q1198" s="1" t="s">
        <v>3602</v>
      </c>
      <c r="R1198" s="2"/>
      <c r="S1198" s="1"/>
      <c r="T1198" s="1">
        <v>20</v>
      </c>
    </row>
    <row r="1199" spans="1:20" x14ac:dyDescent="0.25">
      <c r="A1199" s="1" t="s">
        <v>3603</v>
      </c>
      <c r="B1199" s="1" t="s">
        <v>564</v>
      </c>
      <c r="C1199" s="1" t="s">
        <v>1103</v>
      </c>
      <c r="D1199" s="1" t="s">
        <v>1104</v>
      </c>
      <c r="E1199" s="1" t="s">
        <v>3604</v>
      </c>
      <c r="F1199" s="1" t="s">
        <v>3605</v>
      </c>
      <c r="G1199" s="1" t="s">
        <v>3606</v>
      </c>
      <c r="H1199" s="1" t="s">
        <v>569</v>
      </c>
      <c r="I1199" s="1" t="s">
        <v>3604</v>
      </c>
      <c r="J1199" s="1" t="s">
        <v>3606</v>
      </c>
      <c r="K1199" s="1" t="s">
        <v>1107</v>
      </c>
      <c r="L1199" s="1" t="s">
        <v>1108</v>
      </c>
      <c r="M1199" s="1" t="s">
        <v>560</v>
      </c>
      <c r="N1199" s="1"/>
      <c r="O1199">
        <v>10</v>
      </c>
      <c r="P1199" s="1" t="s">
        <v>3607</v>
      </c>
      <c r="Q1199" s="1" t="s">
        <v>3608</v>
      </c>
      <c r="R1199" s="2"/>
      <c r="S1199" s="1" t="s">
        <v>3609</v>
      </c>
      <c r="T1199" s="1">
        <v>15</v>
      </c>
    </row>
    <row r="1200" spans="1:20" x14ac:dyDescent="0.25">
      <c r="A1200" s="1" t="s">
        <v>3610</v>
      </c>
      <c r="B1200" s="1" t="s">
        <v>564</v>
      </c>
      <c r="C1200" s="1" t="s">
        <v>1103</v>
      </c>
      <c r="D1200" s="1" t="s">
        <v>1104</v>
      </c>
      <c r="E1200" s="1" t="s">
        <v>3604</v>
      </c>
      <c r="F1200" s="1" t="s">
        <v>3605</v>
      </c>
      <c r="G1200" s="1" t="s">
        <v>3606</v>
      </c>
      <c r="H1200" s="1" t="s">
        <v>569</v>
      </c>
      <c r="I1200" s="1" t="s">
        <v>3604</v>
      </c>
      <c r="J1200" s="1" t="s">
        <v>3606</v>
      </c>
      <c r="K1200" s="1" t="s">
        <v>1107</v>
      </c>
      <c r="L1200" s="1" t="s">
        <v>1108</v>
      </c>
      <c r="M1200" s="1" t="s">
        <v>560</v>
      </c>
      <c r="N1200" s="1"/>
      <c r="O1200">
        <v>100</v>
      </c>
      <c r="P1200" s="1" t="s">
        <v>3607</v>
      </c>
      <c r="Q1200" s="1" t="s">
        <v>3611</v>
      </c>
      <c r="R1200" s="2"/>
      <c r="S1200" s="1" t="s">
        <v>3609</v>
      </c>
      <c r="T1200" s="1">
        <v>15</v>
      </c>
    </row>
    <row r="1201" spans="1:20" x14ac:dyDescent="0.25">
      <c r="A1201" s="1" t="s">
        <v>3612</v>
      </c>
      <c r="B1201" s="1" t="s">
        <v>564</v>
      </c>
      <c r="C1201" s="1" t="s">
        <v>1103</v>
      </c>
      <c r="D1201" s="1" t="s">
        <v>1104</v>
      </c>
      <c r="E1201" s="1" t="s">
        <v>3604</v>
      </c>
      <c r="F1201" s="1" t="s">
        <v>3605</v>
      </c>
      <c r="G1201" s="1" t="s">
        <v>3606</v>
      </c>
      <c r="H1201" s="1" t="s">
        <v>569</v>
      </c>
      <c r="I1201" s="1" t="s">
        <v>3604</v>
      </c>
      <c r="J1201" s="1" t="s">
        <v>3606</v>
      </c>
      <c r="K1201" s="1" t="s">
        <v>1107</v>
      </c>
      <c r="L1201" s="1" t="s">
        <v>1108</v>
      </c>
      <c r="M1201" s="1" t="s">
        <v>560</v>
      </c>
      <c r="N1201" s="1"/>
      <c r="O1201">
        <v>500</v>
      </c>
      <c r="P1201" s="1" t="s">
        <v>3607</v>
      </c>
      <c r="Q1201" s="1" t="s">
        <v>3613</v>
      </c>
      <c r="R1201" s="2"/>
      <c r="S1201" s="1" t="s">
        <v>3609</v>
      </c>
      <c r="T1201" s="1">
        <v>15</v>
      </c>
    </row>
    <row r="1202" spans="1:20" x14ac:dyDescent="0.25">
      <c r="A1202" s="1" t="s">
        <v>3614</v>
      </c>
      <c r="B1202" s="1" t="s">
        <v>564</v>
      </c>
      <c r="C1202" s="1" t="s">
        <v>1103</v>
      </c>
      <c r="D1202" s="1" t="s">
        <v>1104</v>
      </c>
      <c r="E1202" s="1" t="s">
        <v>3604</v>
      </c>
      <c r="F1202" s="1" t="s">
        <v>3615</v>
      </c>
      <c r="G1202" s="1" t="s">
        <v>3606</v>
      </c>
      <c r="H1202" s="1" t="s">
        <v>569</v>
      </c>
      <c r="I1202" s="1" t="s">
        <v>3604</v>
      </c>
      <c r="J1202" s="1" t="s">
        <v>3606</v>
      </c>
      <c r="K1202" s="1" t="s">
        <v>576</v>
      </c>
      <c r="L1202" s="1" t="s">
        <v>907</v>
      </c>
      <c r="M1202" s="1" t="s">
        <v>560</v>
      </c>
      <c r="N1202" s="1"/>
      <c r="O1202">
        <v>100</v>
      </c>
      <c r="P1202" s="1" t="s">
        <v>3607</v>
      </c>
      <c r="Q1202" s="1" t="s">
        <v>3616</v>
      </c>
      <c r="R1202" s="2"/>
      <c r="S1202" s="1" t="s">
        <v>3617</v>
      </c>
      <c r="T1202" s="1">
        <v>15</v>
      </c>
    </row>
    <row r="1203" spans="1:20" x14ac:dyDescent="0.25">
      <c r="A1203" s="1" t="s">
        <v>3618</v>
      </c>
      <c r="B1203" s="1" t="s">
        <v>564</v>
      </c>
      <c r="C1203" s="1" t="s">
        <v>1103</v>
      </c>
      <c r="D1203" s="1" t="s">
        <v>1104</v>
      </c>
      <c r="E1203" s="1" t="s">
        <v>3604</v>
      </c>
      <c r="F1203" s="1" t="s">
        <v>3615</v>
      </c>
      <c r="G1203" s="1" t="s">
        <v>3606</v>
      </c>
      <c r="H1203" s="1" t="s">
        <v>569</v>
      </c>
      <c r="I1203" s="1" t="s">
        <v>3604</v>
      </c>
      <c r="J1203" s="1" t="s">
        <v>3606</v>
      </c>
      <c r="K1203" s="1" t="s">
        <v>576</v>
      </c>
      <c r="L1203" s="1" t="s">
        <v>907</v>
      </c>
      <c r="M1203" s="1" t="s">
        <v>560</v>
      </c>
      <c r="N1203" s="1"/>
      <c r="O1203">
        <v>1000</v>
      </c>
      <c r="P1203" s="1" t="s">
        <v>3607</v>
      </c>
      <c r="Q1203" s="1" t="s">
        <v>3619</v>
      </c>
      <c r="R1203" s="2"/>
      <c r="S1203" s="1" t="s">
        <v>3617</v>
      </c>
      <c r="T1203" s="1">
        <v>15</v>
      </c>
    </row>
    <row r="1204" spans="1:20" x14ac:dyDescent="0.25">
      <c r="A1204" s="1" t="s">
        <v>3620</v>
      </c>
      <c r="B1204" s="1" t="s">
        <v>564</v>
      </c>
      <c r="C1204" s="1" t="s">
        <v>1103</v>
      </c>
      <c r="D1204" s="1" t="s">
        <v>1104</v>
      </c>
      <c r="E1204" s="1" t="s">
        <v>3621</v>
      </c>
      <c r="F1204" s="1" t="s">
        <v>3622</v>
      </c>
      <c r="G1204" s="1" t="s">
        <v>3622</v>
      </c>
      <c r="H1204" s="1" t="s">
        <v>569</v>
      </c>
      <c r="I1204" s="1" t="s">
        <v>3621</v>
      </c>
      <c r="J1204" s="1" t="s">
        <v>3622</v>
      </c>
      <c r="K1204" s="1" t="s">
        <v>1107</v>
      </c>
      <c r="L1204" s="1" t="s">
        <v>1108</v>
      </c>
      <c r="M1204" s="1" t="s">
        <v>560</v>
      </c>
      <c r="N1204" s="1"/>
      <c r="O1204">
        <v>100</v>
      </c>
      <c r="P1204" s="1" t="s">
        <v>1393</v>
      </c>
      <c r="Q1204" s="1" t="s">
        <v>3623</v>
      </c>
      <c r="R1204" s="2"/>
      <c r="S1204" s="1" t="s">
        <v>3624</v>
      </c>
      <c r="T1204" s="1">
        <v>15</v>
      </c>
    </row>
    <row r="1205" spans="1:20" x14ac:dyDescent="0.25">
      <c r="A1205" s="1" t="s">
        <v>3625</v>
      </c>
      <c r="B1205" s="1" t="s">
        <v>564</v>
      </c>
      <c r="C1205" s="1" t="s">
        <v>1103</v>
      </c>
      <c r="D1205" s="1" t="s">
        <v>1104</v>
      </c>
      <c r="E1205" s="1" t="s">
        <v>3621</v>
      </c>
      <c r="F1205" s="1" t="s">
        <v>3622</v>
      </c>
      <c r="G1205" s="1" t="s">
        <v>3622</v>
      </c>
      <c r="H1205" s="1" t="s">
        <v>569</v>
      </c>
      <c r="I1205" s="1" t="s">
        <v>3621</v>
      </c>
      <c r="J1205" s="1" t="s">
        <v>3622</v>
      </c>
      <c r="K1205" s="1" t="s">
        <v>1107</v>
      </c>
      <c r="L1205" s="1" t="s">
        <v>1108</v>
      </c>
      <c r="M1205" s="1" t="s">
        <v>560</v>
      </c>
      <c r="N1205" s="1"/>
      <c r="O1205">
        <v>250</v>
      </c>
      <c r="P1205" s="1" t="s">
        <v>1393</v>
      </c>
      <c r="Q1205" s="1" t="s">
        <v>3626</v>
      </c>
      <c r="R1205" s="2"/>
      <c r="S1205" s="1" t="s">
        <v>3624</v>
      </c>
      <c r="T1205" s="1">
        <v>15</v>
      </c>
    </row>
    <row r="1206" spans="1:20" x14ac:dyDescent="0.25">
      <c r="A1206" s="1" t="s">
        <v>3627</v>
      </c>
      <c r="B1206" s="1" t="s">
        <v>564</v>
      </c>
      <c r="C1206" s="1" t="s">
        <v>1103</v>
      </c>
      <c r="D1206" s="1" t="s">
        <v>1104</v>
      </c>
      <c r="E1206" s="1" t="s">
        <v>3621</v>
      </c>
      <c r="F1206" s="1" t="s">
        <v>3622</v>
      </c>
      <c r="G1206" s="1" t="s">
        <v>3622</v>
      </c>
      <c r="H1206" s="1" t="s">
        <v>569</v>
      </c>
      <c r="I1206" s="1" t="s">
        <v>3621</v>
      </c>
      <c r="J1206" s="1" t="s">
        <v>3622</v>
      </c>
      <c r="K1206" s="1" t="s">
        <v>2354</v>
      </c>
      <c r="L1206" s="1" t="s">
        <v>897</v>
      </c>
      <c r="M1206" s="1" t="s">
        <v>560</v>
      </c>
      <c r="N1206" s="1"/>
      <c r="O1206">
        <v>100</v>
      </c>
      <c r="P1206" s="1" t="s">
        <v>1393</v>
      </c>
      <c r="Q1206" s="1" t="s">
        <v>3628</v>
      </c>
      <c r="R1206" s="2"/>
      <c r="S1206" s="1" t="s">
        <v>3629</v>
      </c>
      <c r="T1206" s="1">
        <v>15</v>
      </c>
    </row>
    <row r="1207" spans="1:20" x14ac:dyDescent="0.25">
      <c r="A1207" s="1" t="s">
        <v>3630</v>
      </c>
      <c r="B1207" s="1" t="s">
        <v>564</v>
      </c>
      <c r="C1207" s="1" t="s">
        <v>1103</v>
      </c>
      <c r="D1207" s="1" t="s">
        <v>1104</v>
      </c>
      <c r="E1207" s="1" t="s">
        <v>3621</v>
      </c>
      <c r="F1207" s="1" t="s">
        <v>3622</v>
      </c>
      <c r="G1207" s="1" t="s">
        <v>3622</v>
      </c>
      <c r="H1207" s="1" t="s">
        <v>569</v>
      </c>
      <c r="I1207" s="1" t="s">
        <v>3621</v>
      </c>
      <c r="J1207" s="1" t="s">
        <v>3622</v>
      </c>
      <c r="K1207" s="1" t="s">
        <v>2354</v>
      </c>
      <c r="L1207" s="1" t="s">
        <v>897</v>
      </c>
      <c r="M1207" s="1" t="s">
        <v>560</v>
      </c>
      <c r="N1207" s="1"/>
      <c r="O1207">
        <v>250</v>
      </c>
      <c r="P1207" s="1" t="s">
        <v>1393</v>
      </c>
      <c r="Q1207" s="1" t="s">
        <v>3631</v>
      </c>
      <c r="R1207" s="2"/>
      <c r="S1207" s="1" t="s">
        <v>3629</v>
      </c>
      <c r="T1207" s="1">
        <v>15</v>
      </c>
    </row>
    <row r="1208" spans="1:20" x14ac:dyDescent="0.25">
      <c r="A1208" s="1" t="s">
        <v>3632</v>
      </c>
      <c r="B1208" s="1" t="s">
        <v>609</v>
      </c>
      <c r="C1208" s="1" t="s">
        <v>1154</v>
      </c>
      <c r="D1208" s="1" t="s">
        <v>1154</v>
      </c>
      <c r="E1208" s="1" t="s">
        <v>3633</v>
      </c>
      <c r="F1208" s="1" t="s">
        <v>3634</v>
      </c>
      <c r="G1208" s="1" t="s">
        <v>3634</v>
      </c>
      <c r="H1208" s="1" t="s">
        <v>569</v>
      </c>
      <c r="I1208" s="1" t="s">
        <v>3633</v>
      </c>
      <c r="J1208" s="1" t="s">
        <v>3634</v>
      </c>
      <c r="K1208" s="1" t="s">
        <v>2354</v>
      </c>
      <c r="L1208" s="1" t="s">
        <v>897</v>
      </c>
      <c r="M1208" s="1" t="s">
        <v>3635</v>
      </c>
      <c r="N1208" s="1" t="s">
        <v>3636</v>
      </c>
      <c r="O1208">
        <v>10000</v>
      </c>
      <c r="P1208" s="1" t="s">
        <v>1109</v>
      </c>
      <c r="Q1208" s="1" t="s">
        <v>3637</v>
      </c>
      <c r="R1208" s="2"/>
      <c r="S1208" s="1" t="s">
        <v>3638</v>
      </c>
      <c r="T1208" s="1">
        <v>15</v>
      </c>
    </row>
    <row r="1209" spans="1:20" x14ac:dyDescent="0.25">
      <c r="A1209" s="1" t="s">
        <v>3639</v>
      </c>
      <c r="B1209" s="1" t="s">
        <v>609</v>
      </c>
      <c r="C1209" s="1" t="s">
        <v>1154</v>
      </c>
      <c r="D1209" s="1" t="s">
        <v>1154</v>
      </c>
      <c r="E1209" s="1" t="s">
        <v>3633</v>
      </c>
      <c r="F1209" s="1" t="s">
        <v>3634</v>
      </c>
      <c r="G1209" s="1" t="s">
        <v>3634</v>
      </c>
      <c r="H1209" s="1" t="s">
        <v>569</v>
      </c>
      <c r="I1209" s="1" t="s">
        <v>3633</v>
      </c>
      <c r="J1209" s="1" t="s">
        <v>3634</v>
      </c>
      <c r="K1209" s="1" t="s">
        <v>2354</v>
      </c>
      <c r="L1209" s="1" t="s">
        <v>897</v>
      </c>
      <c r="M1209" s="1" t="s">
        <v>3635</v>
      </c>
      <c r="N1209" s="1" t="s">
        <v>3636</v>
      </c>
      <c r="O1209">
        <v>20000</v>
      </c>
      <c r="P1209" s="1" t="s">
        <v>1109</v>
      </c>
      <c r="Q1209" s="1" t="s">
        <v>3640</v>
      </c>
      <c r="R1209" s="2"/>
      <c r="S1209" s="1" t="s">
        <v>3638</v>
      </c>
      <c r="T1209" s="1">
        <v>15</v>
      </c>
    </row>
    <row r="1210" spans="1:20" x14ac:dyDescent="0.25">
      <c r="A1210" s="1" t="s">
        <v>3641</v>
      </c>
      <c r="B1210" s="1" t="s">
        <v>609</v>
      </c>
      <c r="C1210" s="1" t="s">
        <v>1154</v>
      </c>
      <c r="D1210" s="1" t="s">
        <v>1154</v>
      </c>
      <c r="E1210" s="1" t="s">
        <v>3633</v>
      </c>
      <c r="F1210" s="1" t="s">
        <v>3634</v>
      </c>
      <c r="G1210" s="1" t="s">
        <v>3634</v>
      </c>
      <c r="H1210" s="1" t="s">
        <v>569</v>
      </c>
      <c r="I1210" s="1" t="s">
        <v>3633</v>
      </c>
      <c r="J1210" s="1" t="s">
        <v>3634</v>
      </c>
      <c r="K1210" s="1" t="s">
        <v>2354</v>
      </c>
      <c r="L1210" s="1" t="s">
        <v>897</v>
      </c>
      <c r="M1210" s="1" t="s">
        <v>3635</v>
      </c>
      <c r="N1210" s="1" t="s">
        <v>3636</v>
      </c>
      <c r="O1210">
        <v>40000</v>
      </c>
      <c r="P1210" s="1" t="s">
        <v>1109</v>
      </c>
      <c r="Q1210" s="1" t="s">
        <v>3642</v>
      </c>
      <c r="R1210" s="2"/>
      <c r="S1210" s="1" t="s">
        <v>3638</v>
      </c>
      <c r="T1210" s="1">
        <v>15</v>
      </c>
    </row>
    <row r="1211" spans="1:20" x14ac:dyDescent="0.25">
      <c r="A1211" s="1" t="s">
        <v>3643</v>
      </c>
      <c r="B1211" s="1" t="s">
        <v>609</v>
      </c>
      <c r="C1211" s="1" t="s">
        <v>1154</v>
      </c>
      <c r="D1211" s="1" t="s">
        <v>1154</v>
      </c>
      <c r="E1211" s="1" t="s">
        <v>3633</v>
      </c>
      <c r="F1211" s="1" t="s">
        <v>3634</v>
      </c>
      <c r="G1211" s="1" t="s">
        <v>3634</v>
      </c>
      <c r="H1211" s="1" t="s">
        <v>569</v>
      </c>
      <c r="I1211" s="1" t="s">
        <v>3633</v>
      </c>
      <c r="J1211" s="1" t="s">
        <v>3634</v>
      </c>
      <c r="K1211" s="1" t="s">
        <v>2354</v>
      </c>
      <c r="L1211" s="1" t="s">
        <v>897</v>
      </c>
      <c r="M1211" s="1" t="s">
        <v>3635</v>
      </c>
      <c r="N1211" s="1" t="s">
        <v>3636</v>
      </c>
      <c r="O1211">
        <v>5000</v>
      </c>
      <c r="P1211" s="1" t="s">
        <v>1109</v>
      </c>
      <c r="Q1211" s="1" t="s">
        <v>3644</v>
      </c>
      <c r="R1211" s="2"/>
      <c r="S1211" s="1" t="s">
        <v>3638</v>
      </c>
      <c r="T1211" s="1">
        <v>15</v>
      </c>
    </row>
    <row r="1212" spans="1:20" x14ac:dyDescent="0.25">
      <c r="A1212" s="1" t="s">
        <v>3645</v>
      </c>
      <c r="B1212" s="1" t="s">
        <v>609</v>
      </c>
      <c r="C1212" s="1" t="s">
        <v>1154</v>
      </c>
      <c r="D1212" s="1" t="s">
        <v>1154</v>
      </c>
      <c r="E1212" s="1" t="s">
        <v>3633</v>
      </c>
      <c r="F1212" s="1" t="s">
        <v>3634</v>
      </c>
      <c r="G1212" s="1" t="s">
        <v>3634</v>
      </c>
      <c r="H1212" s="1" t="s">
        <v>569</v>
      </c>
      <c r="I1212" s="1" t="s">
        <v>3633</v>
      </c>
      <c r="J1212" s="1" t="s">
        <v>3634</v>
      </c>
      <c r="K1212" s="1" t="s">
        <v>2354</v>
      </c>
      <c r="L1212" s="1" t="s">
        <v>897</v>
      </c>
      <c r="M1212" s="1" t="s">
        <v>3646</v>
      </c>
      <c r="N1212" s="1" t="s">
        <v>3647</v>
      </c>
      <c r="O1212">
        <v>10000</v>
      </c>
      <c r="P1212" s="1" t="s">
        <v>1109</v>
      </c>
      <c r="Q1212" s="1" t="s">
        <v>3648</v>
      </c>
      <c r="R1212" s="2"/>
      <c r="S1212" s="1" t="s">
        <v>3649</v>
      </c>
      <c r="T1212" s="1">
        <v>15</v>
      </c>
    </row>
    <row r="1213" spans="1:20" x14ac:dyDescent="0.25">
      <c r="A1213" s="1" t="s">
        <v>3650</v>
      </c>
      <c r="B1213" s="1" t="s">
        <v>609</v>
      </c>
      <c r="C1213" s="1" t="s">
        <v>1154</v>
      </c>
      <c r="D1213" s="1" t="s">
        <v>1154</v>
      </c>
      <c r="E1213" s="1" t="s">
        <v>3633</v>
      </c>
      <c r="F1213" s="1" t="s">
        <v>3634</v>
      </c>
      <c r="G1213" s="1" t="s">
        <v>3634</v>
      </c>
      <c r="H1213" s="1" t="s">
        <v>569</v>
      </c>
      <c r="I1213" s="1" t="s">
        <v>3633</v>
      </c>
      <c r="J1213" s="1" t="s">
        <v>3634</v>
      </c>
      <c r="K1213" s="1" t="s">
        <v>2354</v>
      </c>
      <c r="L1213" s="1" t="s">
        <v>897</v>
      </c>
      <c r="M1213" s="1" t="s">
        <v>3646</v>
      </c>
      <c r="N1213" s="1" t="s">
        <v>3647</v>
      </c>
      <c r="O1213">
        <v>20000</v>
      </c>
      <c r="P1213" s="1" t="s">
        <v>1109</v>
      </c>
      <c r="Q1213" s="1" t="s">
        <v>3651</v>
      </c>
      <c r="R1213" s="2"/>
      <c r="S1213" s="1" t="s">
        <v>3649</v>
      </c>
      <c r="T1213" s="1">
        <v>15</v>
      </c>
    </row>
    <row r="1214" spans="1:20" x14ac:dyDescent="0.25">
      <c r="A1214" s="1" t="s">
        <v>3652</v>
      </c>
      <c r="B1214" s="1" t="s">
        <v>609</v>
      </c>
      <c r="C1214" s="1" t="s">
        <v>1154</v>
      </c>
      <c r="D1214" s="1" t="s">
        <v>1154</v>
      </c>
      <c r="E1214" s="1" t="s">
        <v>3633</v>
      </c>
      <c r="F1214" s="1" t="s">
        <v>3634</v>
      </c>
      <c r="G1214" s="1" t="s">
        <v>3634</v>
      </c>
      <c r="H1214" s="1" t="s">
        <v>569</v>
      </c>
      <c r="I1214" s="1" t="s">
        <v>3633</v>
      </c>
      <c r="J1214" s="1" t="s">
        <v>3634</v>
      </c>
      <c r="K1214" s="1" t="s">
        <v>2354</v>
      </c>
      <c r="L1214" s="1" t="s">
        <v>897</v>
      </c>
      <c r="M1214" s="1" t="s">
        <v>3646</v>
      </c>
      <c r="N1214" s="1" t="s">
        <v>3647</v>
      </c>
      <c r="O1214">
        <v>40000</v>
      </c>
      <c r="P1214" s="1" t="s">
        <v>1109</v>
      </c>
      <c r="Q1214" s="1" t="s">
        <v>3653</v>
      </c>
      <c r="R1214" s="2"/>
      <c r="S1214" s="1" t="s">
        <v>3649</v>
      </c>
      <c r="T1214" s="1">
        <v>15</v>
      </c>
    </row>
    <row r="1215" spans="1:20" x14ac:dyDescent="0.25">
      <c r="A1215" s="1" t="s">
        <v>3654</v>
      </c>
      <c r="B1215" s="1" t="s">
        <v>609</v>
      </c>
      <c r="C1215" s="1" t="s">
        <v>1154</v>
      </c>
      <c r="D1215" s="1" t="s">
        <v>1154</v>
      </c>
      <c r="E1215" s="1" t="s">
        <v>3633</v>
      </c>
      <c r="F1215" s="1" t="s">
        <v>3634</v>
      </c>
      <c r="G1215" s="1" t="s">
        <v>3634</v>
      </c>
      <c r="H1215" s="1" t="s">
        <v>569</v>
      </c>
      <c r="I1215" s="1" t="s">
        <v>3633</v>
      </c>
      <c r="J1215" s="1" t="s">
        <v>3634</v>
      </c>
      <c r="K1215" s="1" t="s">
        <v>2354</v>
      </c>
      <c r="L1215" s="1" t="s">
        <v>897</v>
      </c>
      <c r="M1215" s="1" t="s">
        <v>3646</v>
      </c>
      <c r="N1215" s="1" t="s">
        <v>3647</v>
      </c>
      <c r="O1215">
        <v>5000</v>
      </c>
      <c r="P1215" s="1" t="s">
        <v>1109</v>
      </c>
      <c r="Q1215" s="1" t="s">
        <v>3655</v>
      </c>
      <c r="R1215" s="2"/>
      <c r="S1215" s="1" t="s">
        <v>3649</v>
      </c>
      <c r="T1215" s="1">
        <v>15</v>
      </c>
    </row>
    <row r="1216" spans="1:20" x14ac:dyDescent="0.25">
      <c r="A1216" s="1" t="s">
        <v>3656</v>
      </c>
      <c r="B1216" s="1" t="s">
        <v>564</v>
      </c>
      <c r="C1216" s="1" t="s">
        <v>1349</v>
      </c>
      <c r="D1216" s="1" t="s">
        <v>873</v>
      </c>
      <c r="E1216" s="1" t="s">
        <v>3657</v>
      </c>
      <c r="F1216" s="1" t="s">
        <v>564</v>
      </c>
      <c r="G1216" s="1" t="s">
        <v>564</v>
      </c>
      <c r="H1216" s="1" t="s">
        <v>569</v>
      </c>
      <c r="I1216" s="1" t="s">
        <v>3657</v>
      </c>
      <c r="J1216" s="1" t="s">
        <v>3658</v>
      </c>
      <c r="K1216" s="1" t="s">
        <v>2485</v>
      </c>
      <c r="L1216" s="1" t="s">
        <v>2486</v>
      </c>
      <c r="M1216" s="1" t="s">
        <v>581</v>
      </c>
      <c r="N1216" s="1" t="s">
        <v>582</v>
      </c>
      <c r="O1216">
        <v>20</v>
      </c>
      <c r="P1216" s="1" t="s">
        <v>583</v>
      </c>
      <c r="Q1216" s="1" t="s">
        <v>3659</v>
      </c>
      <c r="R1216" s="2"/>
      <c r="S1216" s="1" t="s">
        <v>3660</v>
      </c>
      <c r="T1216" s="1">
        <v>20</v>
      </c>
    </row>
    <row r="1217" spans="1:20" x14ac:dyDescent="0.25">
      <c r="A1217" s="1" t="s">
        <v>3661</v>
      </c>
      <c r="B1217" s="1" t="s">
        <v>564</v>
      </c>
      <c r="C1217" s="1" t="s">
        <v>1349</v>
      </c>
      <c r="D1217" s="1" t="s">
        <v>873</v>
      </c>
      <c r="E1217" s="1" t="s">
        <v>3657</v>
      </c>
      <c r="F1217" s="1" t="s">
        <v>564</v>
      </c>
      <c r="G1217" s="1" t="s">
        <v>564</v>
      </c>
      <c r="H1217" s="1" t="s">
        <v>569</v>
      </c>
      <c r="I1217" s="1" t="s">
        <v>3657</v>
      </c>
      <c r="J1217" s="1" t="s">
        <v>3658</v>
      </c>
      <c r="K1217" s="1" t="s">
        <v>2485</v>
      </c>
      <c r="L1217" s="1" t="s">
        <v>2486</v>
      </c>
      <c r="M1217" s="1" t="s">
        <v>581</v>
      </c>
      <c r="N1217" s="1" t="s">
        <v>582</v>
      </c>
      <c r="O1217">
        <v>50</v>
      </c>
      <c r="P1217" s="1" t="s">
        <v>583</v>
      </c>
      <c r="Q1217" s="1" t="s">
        <v>3662</v>
      </c>
      <c r="R1217" s="2"/>
      <c r="S1217" s="1" t="s">
        <v>3660</v>
      </c>
      <c r="T1217" s="1">
        <v>20</v>
      </c>
    </row>
    <row r="1218" spans="1:20" x14ac:dyDescent="0.25">
      <c r="A1218" s="1" t="s">
        <v>3663</v>
      </c>
      <c r="B1218" s="1" t="s">
        <v>564</v>
      </c>
      <c r="C1218" s="1" t="s">
        <v>1349</v>
      </c>
      <c r="D1218" s="1" t="s">
        <v>873</v>
      </c>
      <c r="E1218" s="1" t="s">
        <v>3657</v>
      </c>
      <c r="F1218" s="1" t="s">
        <v>564</v>
      </c>
      <c r="G1218" s="1" t="s">
        <v>564</v>
      </c>
      <c r="H1218" s="1" t="s">
        <v>569</v>
      </c>
      <c r="I1218" s="1" t="s">
        <v>3657</v>
      </c>
      <c r="J1218" s="1" t="s">
        <v>3658</v>
      </c>
      <c r="K1218" s="1" t="s">
        <v>2485</v>
      </c>
      <c r="L1218" s="1" t="s">
        <v>2486</v>
      </c>
      <c r="M1218" s="1" t="s">
        <v>2506</v>
      </c>
      <c r="N1218" s="1" t="s">
        <v>2168</v>
      </c>
      <c r="O1218">
        <v>10</v>
      </c>
      <c r="P1218" s="1" t="s">
        <v>583</v>
      </c>
      <c r="Q1218" s="1" t="s">
        <v>3664</v>
      </c>
      <c r="R1218" s="2"/>
      <c r="S1218" s="1" t="s">
        <v>3660</v>
      </c>
      <c r="T1218" s="1">
        <v>20</v>
      </c>
    </row>
    <row r="1219" spans="1:20" x14ac:dyDescent="0.25">
      <c r="A1219" s="1" t="s">
        <v>3665</v>
      </c>
      <c r="B1219" s="1" t="s">
        <v>564</v>
      </c>
      <c r="C1219" s="1" t="s">
        <v>1349</v>
      </c>
      <c r="D1219" s="1" t="s">
        <v>873</v>
      </c>
      <c r="E1219" s="1" t="s">
        <v>3657</v>
      </c>
      <c r="F1219" s="1" t="s">
        <v>564</v>
      </c>
      <c r="G1219" s="1" t="s">
        <v>564</v>
      </c>
      <c r="H1219" s="1" t="s">
        <v>569</v>
      </c>
      <c r="I1219" s="1" t="s">
        <v>3657</v>
      </c>
      <c r="J1219" s="1" t="s">
        <v>3658</v>
      </c>
      <c r="K1219" s="1" t="s">
        <v>2485</v>
      </c>
      <c r="L1219" s="1" t="s">
        <v>2486</v>
      </c>
      <c r="M1219" s="1" t="s">
        <v>2506</v>
      </c>
      <c r="N1219" s="1" t="s">
        <v>2168</v>
      </c>
      <c r="O1219">
        <v>2</v>
      </c>
      <c r="P1219" s="1" t="s">
        <v>583</v>
      </c>
      <c r="Q1219" s="1" t="s">
        <v>3666</v>
      </c>
      <c r="R1219" s="2"/>
      <c r="S1219" s="1" t="s">
        <v>3660</v>
      </c>
      <c r="T1219" s="1">
        <v>20</v>
      </c>
    </row>
    <row r="1220" spans="1:20" x14ac:dyDescent="0.25">
      <c r="A1220" s="1" t="s">
        <v>3667</v>
      </c>
      <c r="B1220" s="1" t="s">
        <v>564</v>
      </c>
      <c r="C1220" s="1" t="s">
        <v>1349</v>
      </c>
      <c r="D1220" s="1" t="s">
        <v>873</v>
      </c>
      <c r="E1220" s="1" t="s">
        <v>3657</v>
      </c>
      <c r="F1220" s="1" t="s">
        <v>564</v>
      </c>
      <c r="G1220" s="1" t="s">
        <v>564</v>
      </c>
      <c r="H1220" s="1" t="s">
        <v>569</v>
      </c>
      <c r="I1220" s="1" t="s">
        <v>3657</v>
      </c>
      <c r="J1220" s="1" t="s">
        <v>3658</v>
      </c>
      <c r="K1220" s="1" t="s">
        <v>2514</v>
      </c>
      <c r="L1220" s="1" t="s">
        <v>2515</v>
      </c>
      <c r="M1220" s="1" t="s">
        <v>581</v>
      </c>
      <c r="N1220" s="1" t="s">
        <v>582</v>
      </c>
      <c r="O1220">
        <v>10</v>
      </c>
      <c r="P1220" s="1" t="s">
        <v>583</v>
      </c>
      <c r="Q1220" s="1" t="s">
        <v>3668</v>
      </c>
      <c r="R1220" s="2"/>
      <c r="S1220" s="1" t="s">
        <v>3660</v>
      </c>
      <c r="T1220" s="1">
        <v>20</v>
      </c>
    </row>
    <row r="1221" spans="1:20" x14ac:dyDescent="0.25">
      <c r="A1221" s="1" t="s">
        <v>3669</v>
      </c>
      <c r="B1221" s="1" t="s">
        <v>564</v>
      </c>
      <c r="C1221" s="1" t="s">
        <v>1349</v>
      </c>
      <c r="D1221" s="1" t="s">
        <v>873</v>
      </c>
      <c r="E1221" s="1" t="s">
        <v>3657</v>
      </c>
      <c r="F1221" s="1" t="s">
        <v>564</v>
      </c>
      <c r="G1221" s="1" t="s">
        <v>564</v>
      </c>
      <c r="H1221" s="1" t="s">
        <v>569</v>
      </c>
      <c r="I1221" s="1" t="s">
        <v>3657</v>
      </c>
      <c r="J1221" s="1" t="s">
        <v>3658</v>
      </c>
      <c r="K1221" s="1" t="s">
        <v>2514</v>
      </c>
      <c r="L1221" s="1" t="s">
        <v>2515</v>
      </c>
      <c r="M1221" s="1" t="s">
        <v>581</v>
      </c>
      <c r="N1221" s="1" t="s">
        <v>582</v>
      </c>
      <c r="O1221">
        <v>20</v>
      </c>
      <c r="P1221" s="1" t="s">
        <v>583</v>
      </c>
      <c r="Q1221" s="1" t="s">
        <v>3670</v>
      </c>
      <c r="R1221" s="2"/>
      <c r="S1221" s="1" t="s">
        <v>3660</v>
      </c>
      <c r="T1221" s="1">
        <v>20</v>
      </c>
    </row>
    <row r="1222" spans="1:20" x14ac:dyDescent="0.25">
      <c r="A1222" s="1" t="s">
        <v>3671</v>
      </c>
      <c r="B1222" s="1" t="s">
        <v>564</v>
      </c>
      <c r="C1222" s="1" t="s">
        <v>1349</v>
      </c>
      <c r="D1222" s="1" t="s">
        <v>873</v>
      </c>
      <c r="E1222" s="1" t="s">
        <v>3657</v>
      </c>
      <c r="F1222" s="1" t="s">
        <v>564</v>
      </c>
      <c r="G1222" s="1" t="s">
        <v>564</v>
      </c>
      <c r="H1222" s="1" t="s">
        <v>569</v>
      </c>
      <c r="I1222" s="1" t="s">
        <v>3657</v>
      </c>
      <c r="J1222" s="1" t="s">
        <v>3658</v>
      </c>
      <c r="K1222" s="1" t="s">
        <v>2514</v>
      </c>
      <c r="L1222" s="1" t="s">
        <v>2515</v>
      </c>
      <c r="M1222" s="1" t="s">
        <v>581</v>
      </c>
      <c r="N1222" s="1" t="s">
        <v>582</v>
      </c>
      <c r="O1222">
        <v>50</v>
      </c>
      <c r="P1222" s="1" t="s">
        <v>583</v>
      </c>
      <c r="Q1222" s="1" t="s">
        <v>3672</v>
      </c>
      <c r="R1222" s="2"/>
      <c r="S1222" s="1" t="s">
        <v>3660</v>
      </c>
      <c r="T1222" s="1">
        <v>20</v>
      </c>
    </row>
    <row r="1223" spans="1:20" x14ac:dyDescent="0.25">
      <c r="A1223" s="1" t="s">
        <v>3673</v>
      </c>
      <c r="B1223" s="1" t="s">
        <v>564</v>
      </c>
      <c r="C1223" s="1" t="s">
        <v>1349</v>
      </c>
      <c r="D1223" s="1" t="s">
        <v>873</v>
      </c>
      <c r="E1223" s="1" t="s">
        <v>3657</v>
      </c>
      <c r="F1223" s="1" t="s">
        <v>564</v>
      </c>
      <c r="G1223" s="1" t="s">
        <v>564</v>
      </c>
      <c r="H1223" s="1" t="s">
        <v>569</v>
      </c>
      <c r="I1223" s="1" t="s">
        <v>3657</v>
      </c>
      <c r="J1223" s="1" t="s">
        <v>3658</v>
      </c>
      <c r="K1223" s="1" t="s">
        <v>2514</v>
      </c>
      <c r="L1223" s="1" t="s">
        <v>2515</v>
      </c>
      <c r="M1223" s="1" t="s">
        <v>2506</v>
      </c>
      <c r="N1223" s="1" t="s">
        <v>2168</v>
      </c>
      <c r="O1223">
        <v>10</v>
      </c>
      <c r="P1223" s="1" t="s">
        <v>583</v>
      </c>
      <c r="Q1223" s="1" t="s">
        <v>3674</v>
      </c>
      <c r="R1223" s="2"/>
      <c r="S1223" s="1" t="s">
        <v>3660</v>
      </c>
      <c r="T1223" s="1">
        <v>20</v>
      </c>
    </row>
    <row r="1224" spans="1:20" x14ac:dyDescent="0.25">
      <c r="A1224" s="1" t="s">
        <v>3675</v>
      </c>
      <c r="B1224" s="1" t="s">
        <v>564</v>
      </c>
      <c r="C1224" s="1" t="s">
        <v>1349</v>
      </c>
      <c r="D1224" s="1" t="s">
        <v>873</v>
      </c>
      <c r="E1224" s="1" t="s">
        <v>3657</v>
      </c>
      <c r="F1224" s="1" t="s">
        <v>564</v>
      </c>
      <c r="G1224" s="1" t="s">
        <v>564</v>
      </c>
      <c r="H1224" s="1" t="s">
        <v>569</v>
      </c>
      <c r="I1224" s="1" t="s">
        <v>3657</v>
      </c>
      <c r="J1224" s="1" t="s">
        <v>3658</v>
      </c>
      <c r="K1224" s="1" t="s">
        <v>2514</v>
      </c>
      <c r="L1224" s="1" t="s">
        <v>2515</v>
      </c>
      <c r="M1224" s="1" t="s">
        <v>2506</v>
      </c>
      <c r="N1224" s="1" t="s">
        <v>2168</v>
      </c>
      <c r="O1224">
        <v>2</v>
      </c>
      <c r="P1224" s="1" t="s">
        <v>583</v>
      </c>
      <c r="Q1224" s="1" t="s">
        <v>3676</v>
      </c>
      <c r="R1224" s="2"/>
      <c r="S1224" s="1" t="s">
        <v>3660</v>
      </c>
      <c r="T1224" s="1">
        <v>20</v>
      </c>
    </row>
    <row r="1225" spans="1:20" x14ac:dyDescent="0.25">
      <c r="A1225" s="1" t="s">
        <v>3677</v>
      </c>
      <c r="B1225" s="1" t="s">
        <v>609</v>
      </c>
      <c r="C1225" s="1" t="s">
        <v>1103</v>
      </c>
      <c r="D1225" s="1" t="s">
        <v>1104</v>
      </c>
      <c r="E1225" s="1" t="s">
        <v>3678</v>
      </c>
      <c r="F1225" s="1" t="s">
        <v>3678</v>
      </c>
      <c r="G1225" s="1" t="s">
        <v>578</v>
      </c>
      <c r="H1225" s="1" t="s">
        <v>569</v>
      </c>
      <c r="I1225" s="1" t="s">
        <v>3678</v>
      </c>
      <c r="J1225" s="1" t="s">
        <v>3678</v>
      </c>
      <c r="K1225" s="1" t="s">
        <v>1115</v>
      </c>
      <c r="L1225" s="1" t="s">
        <v>1116</v>
      </c>
      <c r="M1225" s="1" t="s">
        <v>560</v>
      </c>
      <c r="N1225" s="1"/>
      <c r="O1225">
        <v>1500</v>
      </c>
      <c r="P1225" s="1" t="s">
        <v>1109</v>
      </c>
      <c r="Q1225" s="1" t="s">
        <v>3679</v>
      </c>
      <c r="R1225" s="2"/>
      <c r="S1225" s="1" t="s">
        <v>3680</v>
      </c>
      <c r="T1225" s="1">
        <v>15</v>
      </c>
    </row>
    <row r="1226" spans="1:20" x14ac:dyDescent="0.25">
      <c r="A1226" s="1" t="s">
        <v>3681</v>
      </c>
      <c r="B1226" s="1" t="s">
        <v>609</v>
      </c>
      <c r="C1226" s="1" t="s">
        <v>1103</v>
      </c>
      <c r="D1226" s="1" t="s">
        <v>1104</v>
      </c>
      <c r="E1226" s="1" t="s">
        <v>3678</v>
      </c>
      <c r="F1226" s="1" t="s">
        <v>3678</v>
      </c>
      <c r="G1226" s="1" t="s">
        <v>578</v>
      </c>
      <c r="H1226" s="1" t="s">
        <v>569</v>
      </c>
      <c r="I1226" s="1" t="s">
        <v>3678</v>
      </c>
      <c r="J1226" s="1" t="s">
        <v>3678</v>
      </c>
      <c r="K1226" s="1" t="s">
        <v>1115</v>
      </c>
      <c r="L1226" s="1" t="s">
        <v>1116</v>
      </c>
      <c r="M1226" s="1" t="s">
        <v>560</v>
      </c>
      <c r="N1226" s="1"/>
      <c r="O1226">
        <v>3000</v>
      </c>
      <c r="P1226" s="1" t="s">
        <v>1109</v>
      </c>
      <c r="Q1226" s="1" t="s">
        <v>3682</v>
      </c>
      <c r="R1226" s="2"/>
      <c r="S1226" s="1" t="s">
        <v>3680</v>
      </c>
      <c r="T1226" s="1">
        <v>15</v>
      </c>
    </row>
    <row r="1227" spans="1:20" x14ac:dyDescent="0.25">
      <c r="A1227" s="1" t="s">
        <v>3683</v>
      </c>
      <c r="B1227" s="1" t="s">
        <v>609</v>
      </c>
      <c r="C1227" s="1" t="s">
        <v>1103</v>
      </c>
      <c r="D1227" s="1" t="s">
        <v>1104</v>
      </c>
      <c r="E1227" s="1" t="s">
        <v>3678</v>
      </c>
      <c r="F1227" s="1" t="s">
        <v>3678</v>
      </c>
      <c r="G1227" s="1" t="s">
        <v>578</v>
      </c>
      <c r="H1227" s="1" t="s">
        <v>569</v>
      </c>
      <c r="I1227" s="1" t="s">
        <v>3678</v>
      </c>
      <c r="J1227" s="1" t="s">
        <v>3678</v>
      </c>
      <c r="K1227" s="1" t="s">
        <v>1115</v>
      </c>
      <c r="L1227" s="1" t="s">
        <v>1116</v>
      </c>
      <c r="M1227" s="1" t="s">
        <v>560</v>
      </c>
      <c r="N1227" s="1"/>
      <c r="O1227">
        <v>500</v>
      </c>
      <c r="P1227" s="1" t="s">
        <v>1109</v>
      </c>
      <c r="Q1227" s="1" t="s">
        <v>3684</v>
      </c>
      <c r="R1227" s="2"/>
      <c r="S1227" s="1" t="s">
        <v>3680</v>
      </c>
      <c r="T1227" s="1">
        <v>15</v>
      </c>
    </row>
    <row r="1228" spans="1:20" x14ac:dyDescent="0.25">
      <c r="A1228" s="1" t="s">
        <v>3685</v>
      </c>
      <c r="B1228" s="1" t="s">
        <v>564</v>
      </c>
      <c r="C1228" s="1" t="s">
        <v>575</v>
      </c>
      <c r="D1228" s="1" t="s">
        <v>576</v>
      </c>
      <c r="E1228" s="1" t="s">
        <v>3686</v>
      </c>
      <c r="F1228" s="1" t="s">
        <v>3687</v>
      </c>
      <c r="G1228" s="1" t="s">
        <v>3687</v>
      </c>
      <c r="H1228" s="1" t="s">
        <v>569</v>
      </c>
      <c r="I1228" s="1" t="s">
        <v>203</v>
      </c>
      <c r="J1228" s="1" t="s">
        <v>645</v>
      </c>
      <c r="K1228" s="1" t="s">
        <v>629</v>
      </c>
      <c r="L1228" s="1" t="s">
        <v>630</v>
      </c>
      <c r="M1228" s="1" t="s">
        <v>2237</v>
      </c>
      <c r="N1228" s="1" t="s">
        <v>2238</v>
      </c>
      <c r="O1228">
        <v>200</v>
      </c>
      <c r="P1228" s="1" t="s">
        <v>583</v>
      </c>
      <c r="Q1228" s="1" t="s">
        <v>3688</v>
      </c>
      <c r="R1228" s="2"/>
      <c r="S1228" s="1" t="s">
        <v>3689</v>
      </c>
      <c r="T1228" s="1">
        <v>15</v>
      </c>
    </row>
    <row r="1229" spans="1:20" x14ac:dyDescent="0.25">
      <c r="A1229" s="1" t="s">
        <v>3690</v>
      </c>
      <c r="B1229" s="1" t="s">
        <v>564</v>
      </c>
      <c r="C1229" s="1" t="s">
        <v>575</v>
      </c>
      <c r="D1229" s="1" t="s">
        <v>576</v>
      </c>
      <c r="E1229" s="1" t="s">
        <v>3686</v>
      </c>
      <c r="F1229" s="1" t="s">
        <v>3687</v>
      </c>
      <c r="G1229" s="1" t="s">
        <v>3687</v>
      </c>
      <c r="H1229" s="1" t="s">
        <v>569</v>
      </c>
      <c r="I1229" s="1" t="s">
        <v>203</v>
      </c>
      <c r="J1229" s="1" t="s">
        <v>645</v>
      </c>
      <c r="K1229" s="1" t="s">
        <v>629</v>
      </c>
      <c r="L1229" s="1" t="s">
        <v>630</v>
      </c>
      <c r="M1229" s="1" t="s">
        <v>2237</v>
      </c>
      <c r="N1229" s="1" t="s">
        <v>2238</v>
      </c>
      <c r="O1229">
        <v>350</v>
      </c>
      <c r="P1229" s="1" t="s">
        <v>583</v>
      </c>
      <c r="Q1229" s="1" t="s">
        <v>3691</v>
      </c>
      <c r="R1229" s="2"/>
      <c r="S1229" s="1" t="s">
        <v>3689</v>
      </c>
      <c r="T1229" s="1">
        <v>15</v>
      </c>
    </row>
    <row r="1230" spans="1:20" x14ac:dyDescent="0.25">
      <c r="A1230" s="1" t="s">
        <v>3692</v>
      </c>
      <c r="B1230" s="1" t="s">
        <v>564</v>
      </c>
      <c r="C1230" s="1" t="s">
        <v>575</v>
      </c>
      <c r="D1230" s="1" t="s">
        <v>576</v>
      </c>
      <c r="E1230" s="1" t="s">
        <v>3686</v>
      </c>
      <c r="F1230" s="1" t="s">
        <v>3687</v>
      </c>
      <c r="G1230" s="1" t="s">
        <v>3687</v>
      </c>
      <c r="H1230" s="1" t="s">
        <v>569</v>
      </c>
      <c r="I1230" s="1" t="s">
        <v>203</v>
      </c>
      <c r="J1230" s="1" t="s">
        <v>645</v>
      </c>
      <c r="K1230" s="1" t="s">
        <v>629</v>
      </c>
      <c r="L1230" s="1" t="s">
        <v>630</v>
      </c>
      <c r="M1230" s="1" t="s">
        <v>2237</v>
      </c>
      <c r="N1230" s="1" t="s">
        <v>2238</v>
      </c>
      <c r="O1230">
        <v>500</v>
      </c>
      <c r="P1230" s="1" t="s">
        <v>583</v>
      </c>
      <c r="Q1230" s="1" t="s">
        <v>3693</v>
      </c>
      <c r="R1230" s="2"/>
      <c r="S1230" s="1" t="s">
        <v>3689</v>
      </c>
      <c r="T1230" s="1">
        <v>15</v>
      </c>
    </row>
    <row r="1231" spans="1:20" x14ac:dyDescent="0.25">
      <c r="A1231" s="1" t="s">
        <v>3694</v>
      </c>
      <c r="B1231" s="1" t="s">
        <v>564</v>
      </c>
      <c r="C1231" s="1" t="s">
        <v>575</v>
      </c>
      <c r="D1231" s="1" t="s">
        <v>576</v>
      </c>
      <c r="E1231" s="1" t="s">
        <v>3686</v>
      </c>
      <c r="F1231" s="1" t="s">
        <v>3687</v>
      </c>
      <c r="G1231" s="1" t="s">
        <v>3687</v>
      </c>
      <c r="H1231" s="1" t="s">
        <v>569</v>
      </c>
      <c r="I1231" s="1" t="s">
        <v>203</v>
      </c>
      <c r="J1231" s="1" t="s">
        <v>645</v>
      </c>
      <c r="K1231" s="1" t="s">
        <v>629</v>
      </c>
      <c r="L1231" s="1" t="s">
        <v>630</v>
      </c>
      <c r="M1231" s="1" t="s">
        <v>3695</v>
      </c>
      <c r="N1231" s="1" t="s">
        <v>3696</v>
      </c>
      <c r="O1231">
        <v>100</v>
      </c>
      <c r="P1231" s="1" t="s">
        <v>583</v>
      </c>
      <c r="Q1231" s="1" t="s">
        <v>3697</v>
      </c>
      <c r="R1231" s="2"/>
      <c r="S1231" s="1" t="s">
        <v>3698</v>
      </c>
      <c r="T1231" s="1">
        <v>15</v>
      </c>
    </row>
    <row r="1232" spans="1:20" x14ac:dyDescent="0.25">
      <c r="A1232" s="1" t="s">
        <v>3699</v>
      </c>
      <c r="B1232" s="1" t="s">
        <v>564</v>
      </c>
      <c r="C1232" s="1" t="s">
        <v>575</v>
      </c>
      <c r="D1232" s="1" t="s">
        <v>576</v>
      </c>
      <c r="E1232" s="1" t="s">
        <v>3686</v>
      </c>
      <c r="F1232" s="1" t="s">
        <v>3687</v>
      </c>
      <c r="G1232" s="1" t="s">
        <v>3687</v>
      </c>
      <c r="H1232" s="1" t="s">
        <v>569</v>
      </c>
      <c r="I1232" s="1" t="s">
        <v>203</v>
      </c>
      <c r="J1232" s="1" t="s">
        <v>645</v>
      </c>
      <c r="K1232" s="1" t="s">
        <v>629</v>
      </c>
      <c r="L1232" s="1" t="s">
        <v>630</v>
      </c>
      <c r="M1232" s="1" t="s">
        <v>3695</v>
      </c>
      <c r="N1232" s="1" t="s">
        <v>3696</v>
      </c>
      <c r="O1232">
        <v>50</v>
      </c>
      <c r="P1232" s="1" t="s">
        <v>583</v>
      </c>
      <c r="Q1232" s="1" t="s">
        <v>3700</v>
      </c>
      <c r="R1232" s="2"/>
      <c r="S1232" s="1" t="s">
        <v>3698</v>
      </c>
      <c r="T1232" s="1">
        <v>15</v>
      </c>
    </row>
    <row r="1233" spans="1:20" x14ac:dyDescent="0.25">
      <c r="A1233" s="1" t="s">
        <v>3701</v>
      </c>
      <c r="B1233" s="1" t="s">
        <v>564</v>
      </c>
      <c r="C1233" s="1" t="s">
        <v>1349</v>
      </c>
      <c r="D1233" s="1" t="s">
        <v>873</v>
      </c>
      <c r="E1233" s="1" t="s">
        <v>3702</v>
      </c>
      <c r="F1233" s="1" t="s">
        <v>3703</v>
      </c>
      <c r="G1233" s="1" t="s">
        <v>3703</v>
      </c>
      <c r="H1233" s="1" t="s">
        <v>569</v>
      </c>
      <c r="I1233" s="1" t="s">
        <v>203</v>
      </c>
      <c r="J1233" s="1" t="s">
        <v>645</v>
      </c>
      <c r="K1233" s="1" t="s">
        <v>3704</v>
      </c>
      <c r="L1233" s="1" t="s">
        <v>3705</v>
      </c>
      <c r="M1233" s="1" t="s">
        <v>560</v>
      </c>
      <c r="N1233" s="1"/>
      <c r="O1233">
        <v>0.2</v>
      </c>
      <c r="P1233" s="1" t="s">
        <v>3706</v>
      </c>
      <c r="Q1233" s="1" t="s">
        <v>3707</v>
      </c>
      <c r="R1233" s="2"/>
      <c r="S1233" s="1"/>
      <c r="T1233" s="1">
        <v>10</v>
      </c>
    </row>
    <row r="1234" spans="1:20" x14ac:dyDescent="0.25">
      <c r="A1234" s="1" t="s">
        <v>3708</v>
      </c>
      <c r="B1234" s="1" t="s">
        <v>564</v>
      </c>
      <c r="C1234" s="1" t="s">
        <v>1349</v>
      </c>
      <c r="D1234" s="1" t="s">
        <v>873</v>
      </c>
      <c r="E1234" s="1" t="s">
        <v>3702</v>
      </c>
      <c r="F1234" s="1" t="s">
        <v>3703</v>
      </c>
      <c r="G1234" s="1" t="s">
        <v>3703</v>
      </c>
      <c r="H1234" s="1" t="s">
        <v>569</v>
      </c>
      <c r="I1234" s="1" t="s">
        <v>203</v>
      </c>
      <c r="J1234" s="1" t="s">
        <v>645</v>
      </c>
      <c r="K1234" s="1" t="s">
        <v>3709</v>
      </c>
      <c r="L1234" s="1" t="s">
        <v>3710</v>
      </c>
      <c r="M1234" s="1" t="s">
        <v>560</v>
      </c>
      <c r="N1234" s="1"/>
      <c r="O1234">
        <v>10</v>
      </c>
      <c r="P1234" s="1" t="s">
        <v>646</v>
      </c>
      <c r="Q1234" s="1" t="s">
        <v>3711</v>
      </c>
      <c r="R1234" s="2"/>
      <c r="S1234" s="1" t="s">
        <v>3712</v>
      </c>
      <c r="T1234" s="1">
        <v>20</v>
      </c>
    </row>
    <row r="1235" spans="1:20" x14ac:dyDescent="0.25">
      <c r="A1235" s="1" t="s">
        <v>3713</v>
      </c>
      <c r="B1235" s="1" t="s">
        <v>564</v>
      </c>
      <c r="C1235" s="1" t="s">
        <v>1349</v>
      </c>
      <c r="D1235" s="1" t="s">
        <v>873</v>
      </c>
      <c r="E1235" s="1" t="s">
        <v>3702</v>
      </c>
      <c r="F1235" s="1" t="s">
        <v>3703</v>
      </c>
      <c r="G1235" s="1" t="s">
        <v>3703</v>
      </c>
      <c r="H1235" s="1" t="s">
        <v>569</v>
      </c>
      <c r="I1235" s="1" t="s">
        <v>203</v>
      </c>
      <c r="J1235" s="1" t="s">
        <v>645</v>
      </c>
      <c r="K1235" s="1" t="s">
        <v>3709</v>
      </c>
      <c r="L1235" s="1" t="s">
        <v>3710</v>
      </c>
      <c r="M1235" s="1" t="s">
        <v>560</v>
      </c>
      <c r="N1235" s="1"/>
      <c r="O1235">
        <v>100</v>
      </c>
      <c r="P1235" s="1" t="s">
        <v>646</v>
      </c>
      <c r="Q1235" s="1" t="s">
        <v>3714</v>
      </c>
      <c r="R1235" s="2"/>
      <c r="S1235" s="1" t="s">
        <v>3712</v>
      </c>
      <c r="T1235" s="1">
        <v>20</v>
      </c>
    </row>
    <row r="1236" spans="1:20" x14ac:dyDescent="0.25">
      <c r="A1236" s="1" t="s">
        <v>3715</v>
      </c>
      <c r="B1236" s="1" t="s">
        <v>564</v>
      </c>
      <c r="C1236" s="1" t="s">
        <v>1349</v>
      </c>
      <c r="D1236" s="1" t="s">
        <v>873</v>
      </c>
      <c r="E1236" s="1" t="s">
        <v>3702</v>
      </c>
      <c r="F1236" s="1" t="s">
        <v>3703</v>
      </c>
      <c r="G1236" s="1" t="s">
        <v>3703</v>
      </c>
      <c r="H1236" s="1" t="s">
        <v>569</v>
      </c>
      <c r="I1236" s="1" t="s">
        <v>203</v>
      </c>
      <c r="J1236" s="1" t="s">
        <v>645</v>
      </c>
      <c r="K1236" s="1" t="s">
        <v>3709</v>
      </c>
      <c r="L1236" s="1" t="s">
        <v>3710</v>
      </c>
      <c r="M1236" s="1" t="s">
        <v>560</v>
      </c>
      <c r="N1236" s="1"/>
      <c r="O1236">
        <v>25</v>
      </c>
      <c r="P1236" s="1" t="s">
        <v>646</v>
      </c>
      <c r="Q1236" s="1" t="s">
        <v>3716</v>
      </c>
      <c r="R1236" s="2"/>
      <c r="S1236" s="1" t="s">
        <v>3712</v>
      </c>
      <c r="T1236" s="1">
        <v>20</v>
      </c>
    </row>
    <row r="1237" spans="1:20" x14ac:dyDescent="0.25">
      <c r="A1237" s="1" t="s">
        <v>3717</v>
      </c>
      <c r="B1237" s="1" t="s">
        <v>564</v>
      </c>
      <c r="C1237" s="1" t="s">
        <v>1349</v>
      </c>
      <c r="D1237" s="1" t="s">
        <v>873</v>
      </c>
      <c r="E1237" s="1" t="s">
        <v>3702</v>
      </c>
      <c r="F1237" s="1" t="s">
        <v>3703</v>
      </c>
      <c r="G1237" s="1" t="s">
        <v>3703</v>
      </c>
      <c r="H1237" s="1" t="s">
        <v>569</v>
      </c>
      <c r="I1237" s="1" t="s">
        <v>203</v>
      </c>
      <c r="J1237" s="1" t="s">
        <v>645</v>
      </c>
      <c r="K1237" s="1" t="s">
        <v>3709</v>
      </c>
      <c r="L1237" s="1" t="s">
        <v>3710</v>
      </c>
      <c r="M1237" s="1" t="s">
        <v>560</v>
      </c>
      <c r="N1237" s="1"/>
      <c r="O1237">
        <v>40</v>
      </c>
      <c r="P1237" s="1" t="s">
        <v>646</v>
      </c>
      <c r="Q1237" s="1" t="s">
        <v>3718</v>
      </c>
      <c r="R1237" s="2"/>
      <c r="S1237" s="1" t="s">
        <v>3712</v>
      </c>
      <c r="T1237" s="1">
        <v>20</v>
      </c>
    </row>
    <row r="1238" spans="1:20" x14ac:dyDescent="0.25">
      <c r="A1238" s="1" t="s">
        <v>3719</v>
      </c>
      <c r="B1238" s="1" t="s">
        <v>564</v>
      </c>
      <c r="C1238" s="1" t="s">
        <v>1349</v>
      </c>
      <c r="D1238" s="1" t="s">
        <v>873</v>
      </c>
      <c r="E1238" s="1" t="s">
        <v>3702</v>
      </c>
      <c r="F1238" s="1" t="s">
        <v>3703</v>
      </c>
      <c r="G1238" s="1" t="s">
        <v>3703</v>
      </c>
      <c r="H1238" s="1" t="s">
        <v>569</v>
      </c>
      <c r="I1238" s="1" t="s">
        <v>203</v>
      </c>
      <c r="J1238" s="1" t="s">
        <v>645</v>
      </c>
      <c r="K1238" s="1" t="s">
        <v>3709</v>
      </c>
      <c r="L1238" s="1" t="s">
        <v>3710</v>
      </c>
      <c r="M1238" s="1" t="s">
        <v>560</v>
      </c>
      <c r="N1238" s="1"/>
      <c r="O1238">
        <v>5</v>
      </c>
      <c r="P1238" s="1" t="s">
        <v>646</v>
      </c>
      <c r="Q1238" s="1" t="s">
        <v>3720</v>
      </c>
      <c r="R1238" s="2"/>
      <c r="S1238" s="1" t="s">
        <v>3712</v>
      </c>
      <c r="T1238" s="1">
        <v>20</v>
      </c>
    </row>
    <row r="1239" spans="1:20" x14ac:dyDescent="0.25">
      <c r="A1239" s="1" t="s">
        <v>3721</v>
      </c>
      <c r="B1239" s="1" t="s">
        <v>564</v>
      </c>
      <c r="C1239" s="1" t="s">
        <v>1349</v>
      </c>
      <c r="D1239" s="1" t="s">
        <v>873</v>
      </c>
      <c r="E1239" s="1" t="s">
        <v>3702</v>
      </c>
      <c r="F1239" s="1" t="s">
        <v>3703</v>
      </c>
      <c r="G1239" s="1" t="s">
        <v>3703</v>
      </c>
      <c r="H1239" s="1" t="s">
        <v>569</v>
      </c>
      <c r="I1239" s="1" t="s">
        <v>203</v>
      </c>
      <c r="J1239" s="1" t="s">
        <v>645</v>
      </c>
      <c r="K1239" s="1" t="s">
        <v>3709</v>
      </c>
      <c r="L1239" s="1" t="s">
        <v>3710</v>
      </c>
      <c r="M1239" s="1" t="s">
        <v>560</v>
      </c>
      <c r="N1239" s="1"/>
      <c r="O1239">
        <v>50</v>
      </c>
      <c r="P1239" s="1" t="s">
        <v>646</v>
      </c>
      <c r="Q1239" s="1" t="s">
        <v>3722</v>
      </c>
      <c r="R1239" s="2"/>
      <c r="S1239" s="1" t="s">
        <v>3712</v>
      </c>
      <c r="T1239" s="1">
        <v>20</v>
      </c>
    </row>
    <row r="1240" spans="1:20" x14ac:dyDescent="0.25">
      <c r="A1240" s="1" t="s">
        <v>3723</v>
      </c>
      <c r="B1240" s="1" t="s">
        <v>564</v>
      </c>
      <c r="C1240" s="1" t="s">
        <v>1349</v>
      </c>
      <c r="D1240" s="1" t="s">
        <v>873</v>
      </c>
      <c r="E1240" s="1" t="s">
        <v>3702</v>
      </c>
      <c r="F1240" s="1" t="s">
        <v>3703</v>
      </c>
      <c r="G1240" s="1" t="s">
        <v>3703</v>
      </c>
      <c r="H1240" s="1" t="s">
        <v>569</v>
      </c>
      <c r="I1240" s="1" t="s">
        <v>203</v>
      </c>
      <c r="J1240" s="1" t="s">
        <v>645</v>
      </c>
      <c r="K1240" s="1" t="s">
        <v>3709</v>
      </c>
      <c r="L1240" s="1" t="s">
        <v>3710</v>
      </c>
      <c r="M1240" s="1" t="s">
        <v>560</v>
      </c>
      <c r="N1240" s="1"/>
      <c r="O1240">
        <v>60</v>
      </c>
      <c r="P1240" s="1" t="s">
        <v>646</v>
      </c>
      <c r="Q1240" s="1" t="s">
        <v>3724</v>
      </c>
      <c r="R1240" s="2"/>
      <c r="S1240" s="1" t="s">
        <v>3712</v>
      </c>
      <c r="T1240" s="1">
        <v>20</v>
      </c>
    </row>
    <row r="1241" spans="1:20" x14ac:dyDescent="0.25">
      <c r="A1241" s="1" t="s">
        <v>3725</v>
      </c>
      <c r="B1241" s="1" t="s">
        <v>564</v>
      </c>
      <c r="C1241" s="1" t="s">
        <v>1349</v>
      </c>
      <c r="D1241" s="1" t="s">
        <v>873</v>
      </c>
      <c r="E1241" s="1" t="s">
        <v>3702</v>
      </c>
      <c r="F1241" s="1" t="s">
        <v>3703</v>
      </c>
      <c r="G1241" s="1" t="s">
        <v>3703</v>
      </c>
      <c r="H1241" s="1" t="s">
        <v>569</v>
      </c>
      <c r="I1241" s="1" t="s">
        <v>203</v>
      </c>
      <c r="J1241" s="1" t="s">
        <v>645</v>
      </c>
      <c r="K1241" s="1" t="s">
        <v>3709</v>
      </c>
      <c r="L1241" s="1" t="s">
        <v>3710</v>
      </c>
      <c r="M1241" s="1" t="s">
        <v>560</v>
      </c>
      <c r="N1241" s="1"/>
      <c r="O1241">
        <v>75</v>
      </c>
      <c r="P1241" s="1" t="s">
        <v>646</v>
      </c>
      <c r="Q1241" s="1" t="s">
        <v>3726</v>
      </c>
      <c r="R1241" s="2"/>
      <c r="S1241" s="1" t="s">
        <v>3712</v>
      </c>
      <c r="T1241" s="1">
        <v>20</v>
      </c>
    </row>
    <row r="1242" spans="1:20" x14ac:dyDescent="0.25">
      <c r="A1242" s="1" t="s">
        <v>3727</v>
      </c>
      <c r="B1242" s="1" t="s">
        <v>564</v>
      </c>
      <c r="C1242" s="1" t="s">
        <v>850</v>
      </c>
      <c r="D1242" s="1" t="s">
        <v>851</v>
      </c>
      <c r="E1242" s="1" t="s">
        <v>3728</v>
      </c>
      <c r="F1242" s="1"/>
      <c r="G1242" s="1"/>
      <c r="H1242" s="1" t="s">
        <v>569</v>
      </c>
      <c r="I1242" s="1" t="s">
        <v>203</v>
      </c>
      <c r="J1242" s="1" t="s">
        <v>645</v>
      </c>
      <c r="K1242" s="1" t="s">
        <v>851</v>
      </c>
      <c r="L1242" s="1" t="s">
        <v>919</v>
      </c>
      <c r="M1242" s="1" t="s">
        <v>560</v>
      </c>
      <c r="N1242" s="1"/>
      <c r="O1242">
        <v>10</v>
      </c>
      <c r="P1242" s="1" t="s">
        <v>1046</v>
      </c>
      <c r="Q1242" s="1" t="s">
        <v>3729</v>
      </c>
      <c r="R1242" s="2"/>
      <c r="S1242" s="1" t="s">
        <v>3730</v>
      </c>
      <c r="T1242" s="1">
        <v>15</v>
      </c>
    </row>
    <row r="1243" spans="1:20" x14ac:dyDescent="0.25">
      <c r="A1243" s="1" t="s">
        <v>3731</v>
      </c>
      <c r="B1243" s="1" t="s">
        <v>564</v>
      </c>
      <c r="C1243" s="1" t="s">
        <v>850</v>
      </c>
      <c r="D1243" s="1" t="s">
        <v>851</v>
      </c>
      <c r="E1243" s="1" t="s">
        <v>3728</v>
      </c>
      <c r="F1243" s="1"/>
      <c r="G1243" s="1"/>
      <c r="H1243" s="1" t="s">
        <v>569</v>
      </c>
      <c r="I1243" s="1" t="s">
        <v>203</v>
      </c>
      <c r="J1243" s="1" t="s">
        <v>645</v>
      </c>
      <c r="K1243" s="1" t="s">
        <v>851</v>
      </c>
      <c r="L1243" s="1" t="s">
        <v>919</v>
      </c>
      <c r="M1243" s="1" t="s">
        <v>560</v>
      </c>
      <c r="N1243" s="1"/>
      <c r="O1243">
        <v>2</v>
      </c>
      <c r="P1243" s="1" t="s">
        <v>1046</v>
      </c>
      <c r="Q1243" s="1" t="s">
        <v>3732</v>
      </c>
      <c r="R1243" s="2"/>
      <c r="S1243" s="1" t="s">
        <v>3730</v>
      </c>
      <c r="T1243" s="1">
        <v>15</v>
      </c>
    </row>
    <row r="1244" spans="1:20" x14ac:dyDescent="0.25">
      <c r="A1244" s="1" t="s">
        <v>3733</v>
      </c>
      <c r="B1244" s="1" t="s">
        <v>564</v>
      </c>
      <c r="C1244" s="1" t="s">
        <v>1349</v>
      </c>
      <c r="D1244" s="1" t="s">
        <v>873</v>
      </c>
      <c r="E1244" s="1" t="s">
        <v>3702</v>
      </c>
      <c r="F1244" s="1" t="s">
        <v>3703</v>
      </c>
      <c r="G1244" s="1" t="s">
        <v>3703</v>
      </c>
      <c r="H1244" s="1" t="s">
        <v>569</v>
      </c>
      <c r="I1244" s="1" t="s">
        <v>203</v>
      </c>
      <c r="J1244" s="1" t="s">
        <v>645</v>
      </c>
      <c r="K1244" s="1" t="s">
        <v>2167</v>
      </c>
      <c r="L1244" s="1" t="s">
        <v>2168</v>
      </c>
      <c r="M1244" s="1" t="s">
        <v>560</v>
      </c>
      <c r="N1244" s="1"/>
      <c r="O1244">
        <v>1</v>
      </c>
      <c r="P1244" s="1" t="s">
        <v>646</v>
      </c>
      <c r="Q1244" s="1" t="s">
        <v>3734</v>
      </c>
      <c r="R1244" s="2"/>
      <c r="S1244" s="1" t="s">
        <v>2172</v>
      </c>
      <c r="T1244" s="1">
        <v>10</v>
      </c>
    </row>
    <row r="1245" spans="1:20" x14ac:dyDescent="0.25">
      <c r="A1245" s="1" t="s">
        <v>3735</v>
      </c>
      <c r="B1245" s="1" t="s">
        <v>564</v>
      </c>
      <c r="C1245" s="1" t="s">
        <v>1349</v>
      </c>
      <c r="D1245" s="1" t="s">
        <v>873</v>
      </c>
      <c r="E1245" s="1" t="s">
        <v>3702</v>
      </c>
      <c r="F1245" s="1" t="s">
        <v>3703</v>
      </c>
      <c r="G1245" s="1" t="s">
        <v>3703</v>
      </c>
      <c r="H1245" s="1" t="s">
        <v>569</v>
      </c>
      <c r="I1245" s="1" t="s">
        <v>203</v>
      </c>
      <c r="J1245" s="1" t="s">
        <v>645</v>
      </c>
      <c r="K1245" s="1" t="s">
        <v>2167</v>
      </c>
      <c r="L1245" s="1" t="s">
        <v>2168</v>
      </c>
      <c r="M1245" s="1" t="s">
        <v>560</v>
      </c>
      <c r="N1245" s="1"/>
      <c r="O1245">
        <v>10</v>
      </c>
      <c r="P1245" s="1" t="s">
        <v>646</v>
      </c>
      <c r="Q1245" s="1" t="s">
        <v>3736</v>
      </c>
      <c r="R1245" s="2"/>
      <c r="S1245" s="1" t="s">
        <v>2172</v>
      </c>
      <c r="T1245" s="1">
        <v>10</v>
      </c>
    </row>
    <row r="1246" spans="1:20" x14ac:dyDescent="0.25">
      <c r="A1246" s="1" t="s">
        <v>3737</v>
      </c>
      <c r="B1246" s="1" t="s">
        <v>564</v>
      </c>
      <c r="C1246" s="1" t="s">
        <v>1349</v>
      </c>
      <c r="D1246" s="1" t="s">
        <v>873</v>
      </c>
      <c r="E1246" s="1" t="s">
        <v>3702</v>
      </c>
      <c r="F1246" s="1" t="s">
        <v>3703</v>
      </c>
      <c r="G1246" s="1" t="s">
        <v>3703</v>
      </c>
      <c r="H1246" s="1" t="s">
        <v>569</v>
      </c>
      <c r="I1246" s="1" t="s">
        <v>203</v>
      </c>
      <c r="J1246" s="1" t="s">
        <v>645</v>
      </c>
      <c r="K1246" s="1" t="s">
        <v>2167</v>
      </c>
      <c r="L1246" s="1" t="s">
        <v>2168</v>
      </c>
      <c r="M1246" s="1" t="s">
        <v>560</v>
      </c>
      <c r="N1246" s="1"/>
      <c r="O1246">
        <v>100</v>
      </c>
      <c r="P1246" s="1" t="s">
        <v>646</v>
      </c>
      <c r="Q1246" s="1" t="s">
        <v>3738</v>
      </c>
      <c r="R1246" s="2"/>
      <c r="S1246" s="1" t="s">
        <v>2172</v>
      </c>
      <c r="T1246" s="1">
        <v>10</v>
      </c>
    </row>
    <row r="1247" spans="1:20" x14ac:dyDescent="0.25">
      <c r="A1247" s="1" t="s">
        <v>3739</v>
      </c>
      <c r="B1247" s="1" t="s">
        <v>564</v>
      </c>
      <c r="C1247" s="1" t="s">
        <v>1349</v>
      </c>
      <c r="D1247" s="1" t="s">
        <v>873</v>
      </c>
      <c r="E1247" s="1" t="s">
        <v>3702</v>
      </c>
      <c r="F1247" s="1" t="s">
        <v>3703</v>
      </c>
      <c r="G1247" s="1" t="s">
        <v>3703</v>
      </c>
      <c r="H1247" s="1" t="s">
        <v>569</v>
      </c>
      <c r="I1247" s="1" t="s">
        <v>203</v>
      </c>
      <c r="J1247" s="1" t="s">
        <v>645</v>
      </c>
      <c r="K1247" s="1" t="s">
        <v>2167</v>
      </c>
      <c r="L1247" s="1" t="s">
        <v>2168</v>
      </c>
      <c r="M1247" s="1" t="s">
        <v>560</v>
      </c>
      <c r="N1247" s="1"/>
      <c r="O1247">
        <v>2</v>
      </c>
      <c r="P1247" s="1" t="s">
        <v>646</v>
      </c>
      <c r="Q1247" s="1" t="s">
        <v>3740</v>
      </c>
      <c r="R1247" s="2"/>
      <c r="S1247" s="1" t="s">
        <v>2172</v>
      </c>
      <c r="T1247" s="1">
        <v>10</v>
      </c>
    </row>
    <row r="1248" spans="1:20" x14ac:dyDescent="0.25">
      <c r="A1248" s="1" t="s">
        <v>3741</v>
      </c>
      <c r="B1248" s="1" t="s">
        <v>564</v>
      </c>
      <c r="C1248" s="1" t="s">
        <v>1349</v>
      </c>
      <c r="D1248" s="1" t="s">
        <v>873</v>
      </c>
      <c r="E1248" s="1" t="s">
        <v>3702</v>
      </c>
      <c r="F1248" s="1" t="s">
        <v>3703</v>
      </c>
      <c r="G1248" s="1" t="s">
        <v>3703</v>
      </c>
      <c r="H1248" s="1" t="s">
        <v>569</v>
      </c>
      <c r="I1248" s="1" t="s">
        <v>203</v>
      </c>
      <c r="J1248" s="1" t="s">
        <v>645</v>
      </c>
      <c r="K1248" s="1" t="s">
        <v>2167</v>
      </c>
      <c r="L1248" s="1" t="s">
        <v>2168</v>
      </c>
      <c r="M1248" s="1" t="s">
        <v>560</v>
      </c>
      <c r="N1248" s="1"/>
      <c r="O1248">
        <v>20</v>
      </c>
      <c r="P1248" s="1" t="s">
        <v>646</v>
      </c>
      <c r="Q1248" s="1" t="s">
        <v>3742</v>
      </c>
      <c r="R1248" s="2"/>
      <c r="S1248" s="1" t="s">
        <v>2172</v>
      </c>
      <c r="T1248" s="1">
        <v>10</v>
      </c>
    </row>
    <row r="1249" spans="1:20" x14ac:dyDescent="0.25">
      <c r="A1249" s="1" t="s">
        <v>3743</v>
      </c>
      <c r="B1249" s="1" t="s">
        <v>564</v>
      </c>
      <c r="C1249" s="1" t="s">
        <v>1349</v>
      </c>
      <c r="D1249" s="1" t="s">
        <v>873</v>
      </c>
      <c r="E1249" s="1" t="s">
        <v>3702</v>
      </c>
      <c r="F1249" s="1" t="s">
        <v>3703</v>
      </c>
      <c r="G1249" s="1" t="s">
        <v>3703</v>
      </c>
      <c r="H1249" s="1" t="s">
        <v>569</v>
      </c>
      <c r="I1249" s="1" t="s">
        <v>203</v>
      </c>
      <c r="J1249" s="1" t="s">
        <v>645</v>
      </c>
      <c r="K1249" s="1" t="s">
        <v>2167</v>
      </c>
      <c r="L1249" s="1" t="s">
        <v>2168</v>
      </c>
      <c r="M1249" s="1" t="s">
        <v>560</v>
      </c>
      <c r="N1249" s="1"/>
      <c r="O1249">
        <v>40</v>
      </c>
      <c r="P1249" s="1" t="s">
        <v>646</v>
      </c>
      <c r="Q1249" s="1" t="s">
        <v>3744</v>
      </c>
      <c r="R1249" s="2"/>
      <c r="S1249" s="1" t="s">
        <v>2172</v>
      </c>
      <c r="T1249" s="1">
        <v>10</v>
      </c>
    </row>
    <row r="1250" spans="1:20" x14ac:dyDescent="0.25">
      <c r="A1250" s="1" t="s">
        <v>3745</v>
      </c>
      <c r="B1250" s="1" t="s">
        <v>564</v>
      </c>
      <c r="C1250" s="1" t="s">
        <v>1349</v>
      </c>
      <c r="D1250" s="1" t="s">
        <v>873</v>
      </c>
      <c r="E1250" s="1" t="s">
        <v>3702</v>
      </c>
      <c r="F1250" s="1" t="s">
        <v>3703</v>
      </c>
      <c r="G1250" s="1" t="s">
        <v>3703</v>
      </c>
      <c r="H1250" s="1" t="s">
        <v>569</v>
      </c>
      <c r="I1250" s="1" t="s">
        <v>203</v>
      </c>
      <c r="J1250" s="1" t="s">
        <v>645</v>
      </c>
      <c r="K1250" s="1" t="s">
        <v>2167</v>
      </c>
      <c r="L1250" s="1" t="s">
        <v>2168</v>
      </c>
      <c r="M1250" s="1" t="s">
        <v>560</v>
      </c>
      <c r="N1250" s="1"/>
      <c r="O1250">
        <v>5</v>
      </c>
      <c r="P1250" s="1" t="s">
        <v>646</v>
      </c>
      <c r="Q1250" s="1" t="s">
        <v>3746</v>
      </c>
      <c r="R1250" s="2"/>
      <c r="S1250" s="1" t="s">
        <v>2172</v>
      </c>
      <c r="T1250" s="1">
        <v>10</v>
      </c>
    </row>
    <row r="1251" spans="1:20" x14ac:dyDescent="0.25">
      <c r="A1251" s="1" t="s">
        <v>3747</v>
      </c>
      <c r="B1251" s="1" t="s">
        <v>564</v>
      </c>
      <c r="C1251" s="1" t="s">
        <v>1349</v>
      </c>
      <c r="D1251" s="1" t="s">
        <v>873</v>
      </c>
      <c r="E1251" s="1" t="s">
        <v>3702</v>
      </c>
      <c r="F1251" s="1" t="s">
        <v>3703</v>
      </c>
      <c r="G1251" s="1" t="s">
        <v>3703</v>
      </c>
      <c r="H1251" s="1" t="s">
        <v>569</v>
      </c>
      <c r="I1251" s="1" t="s">
        <v>203</v>
      </c>
      <c r="J1251" s="1" t="s">
        <v>645</v>
      </c>
      <c r="K1251" s="1" t="s">
        <v>2167</v>
      </c>
      <c r="L1251" s="1" t="s">
        <v>2168</v>
      </c>
      <c r="M1251" s="1" t="s">
        <v>560</v>
      </c>
      <c r="N1251" s="1"/>
      <c r="O1251">
        <v>50</v>
      </c>
      <c r="P1251" s="1" t="s">
        <v>646</v>
      </c>
      <c r="Q1251" s="1" t="s">
        <v>3748</v>
      </c>
      <c r="R1251" s="2"/>
      <c r="S1251" s="1" t="s">
        <v>2172</v>
      </c>
      <c r="T1251" s="1">
        <v>10</v>
      </c>
    </row>
    <row r="1252" spans="1:20" x14ac:dyDescent="0.25">
      <c r="A1252" s="1" t="s">
        <v>3749</v>
      </c>
      <c r="B1252" s="1" t="s">
        <v>564</v>
      </c>
      <c r="C1252" s="1" t="s">
        <v>1349</v>
      </c>
      <c r="D1252" s="1" t="s">
        <v>873</v>
      </c>
      <c r="E1252" s="1" t="s">
        <v>3702</v>
      </c>
      <c r="F1252" s="1" t="s">
        <v>3703</v>
      </c>
      <c r="G1252" s="1" t="s">
        <v>3703</v>
      </c>
      <c r="H1252" s="1" t="s">
        <v>569</v>
      </c>
      <c r="I1252" s="1" t="s">
        <v>203</v>
      </c>
      <c r="J1252" s="1" t="s">
        <v>645</v>
      </c>
      <c r="K1252" s="1" t="s">
        <v>2167</v>
      </c>
      <c r="L1252" s="1" t="s">
        <v>2168</v>
      </c>
      <c r="M1252" s="1" t="s">
        <v>560</v>
      </c>
      <c r="N1252" s="1"/>
      <c r="O1252">
        <v>60</v>
      </c>
      <c r="P1252" s="1" t="s">
        <v>646</v>
      </c>
      <c r="Q1252" s="1" t="s">
        <v>3750</v>
      </c>
      <c r="R1252" s="2"/>
      <c r="S1252" s="1" t="s">
        <v>2172</v>
      </c>
      <c r="T1252" s="1">
        <v>10</v>
      </c>
    </row>
    <row r="1253" spans="1:20" x14ac:dyDescent="0.25">
      <c r="A1253" s="1" t="s">
        <v>3751</v>
      </c>
      <c r="B1253" s="1" t="s">
        <v>564</v>
      </c>
      <c r="C1253" s="1" t="s">
        <v>1349</v>
      </c>
      <c r="D1253" s="1" t="s">
        <v>873</v>
      </c>
      <c r="E1253" s="1" t="s">
        <v>3702</v>
      </c>
      <c r="F1253" s="1" t="s">
        <v>3703</v>
      </c>
      <c r="G1253" s="1" t="s">
        <v>3703</v>
      </c>
      <c r="H1253" s="1" t="s">
        <v>569</v>
      </c>
      <c r="I1253" s="1" t="s">
        <v>203</v>
      </c>
      <c r="J1253" s="1" t="s">
        <v>645</v>
      </c>
      <c r="K1253" s="1" t="s">
        <v>2167</v>
      </c>
      <c r="L1253" s="1" t="s">
        <v>2168</v>
      </c>
      <c r="M1253" s="1" t="s">
        <v>560</v>
      </c>
      <c r="N1253" s="1"/>
      <c r="O1253">
        <v>75</v>
      </c>
      <c r="P1253" s="1" t="s">
        <v>646</v>
      </c>
      <c r="Q1253" s="1" t="s">
        <v>3752</v>
      </c>
      <c r="R1253" s="2"/>
      <c r="S1253" s="1" t="s">
        <v>2172</v>
      </c>
      <c r="T1253" s="1">
        <v>10</v>
      </c>
    </row>
    <row r="1254" spans="1:20" x14ac:dyDescent="0.25">
      <c r="A1254" s="1" t="s">
        <v>3753</v>
      </c>
      <c r="B1254" s="1" t="s">
        <v>552</v>
      </c>
      <c r="C1254" s="1" t="s">
        <v>672</v>
      </c>
      <c r="D1254" s="1" t="s">
        <v>673</v>
      </c>
      <c r="E1254" s="1" t="s">
        <v>3754</v>
      </c>
      <c r="F1254" s="1" t="s">
        <v>3755</v>
      </c>
      <c r="G1254" s="1" t="s">
        <v>3755</v>
      </c>
      <c r="H1254" s="1" t="s">
        <v>557</v>
      </c>
      <c r="I1254" s="1" t="s">
        <v>203</v>
      </c>
      <c r="J1254" s="1" t="s">
        <v>645</v>
      </c>
      <c r="K1254" s="1" t="s">
        <v>2167</v>
      </c>
      <c r="L1254" s="1" t="s">
        <v>2168</v>
      </c>
      <c r="M1254" s="1" t="s">
        <v>673</v>
      </c>
      <c r="N1254" s="1" t="s">
        <v>861</v>
      </c>
      <c r="O1254">
        <v>0.5</v>
      </c>
      <c r="P1254" s="1" t="s">
        <v>646</v>
      </c>
      <c r="Q1254" s="1" t="s">
        <v>3756</v>
      </c>
      <c r="R1254" s="2"/>
      <c r="S1254" s="1" t="s">
        <v>2172</v>
      </c>
      <c r="T1254" s="1">
        <v>10</v>
      </c>
    </row>
    <row r="1255" spans="1:20" x14ac:dyDescent="0.25">
      <c r="A1255" s="1" t="s">
        <v>3757</v>
      </c>
      <c r="B1255" s="1" t="s">
        <v>552</v>
      </c>
      <c r="C1255" s="1" t="s">
        <v>672</v>
      </c>
      <c r="D1255" s="1" t="s">
        <v>673</v>
      </c>
      <c r="E1255" s="1" t="s">
        <v>3754</v>
      </c>
      <c r="F1255" s="1" t="s">
        <v>3755</v>
      </c>
      <c r="G1255" s="1" t="s">
        <v>3755</v>
      </c>
      <c r="H1255" s="1" t="s">
        <v>557</v>
      </c>
      <c r="I1255" s="1" t="s">
        <v>203</v>
      </c>
      <c r="J1255" s="1" t="s">
        <v>645</v>
      </c>
      <c r="K1255" s="1" t="s">
        <v>2167</v>
      </c>
      <c r="L1255" s="1" t="s">
        <v>2168</v>
      </c>
      <c r="M1255" s="1" t="s">
        <v>673</v>
      </c>
      <c r="N1255" s="1" t="s">
        <v>861</v>
      </c>
      <c r="O1255">
        <v>1</v>
      </c>
      <c r="P1255" s="1" t="s">
        <v>646</v>
      </c>
      <c r="Q1255" s="1" t="s">
        <v>3758</v>
      </c>
      <c r="R1255" s="2"/>
      <c r="S1255" s="1" t="s">
        <v>2172</v>
      </c>
      <c r="T1255" s="1">
        <v>10</v>
      </c>
    </row>
    <row r="1256" spans="1:20" x14ac:dyDescent="0.25">
      <c r="A1256" s="1" t="s">
        <v>3759</v>
      </c>
      <c r="B1256" s="1" t="s">
        <v>552</v>
      </c>
      <c r="C1256" s="1" t="s">
        <v>672</v>
      </c>
      <c r="D1256" s="1" t="s">
        <v>673</v>
      </c>
      <c r="E1256" s="1" t="s">
        <v>3754</v>
      </c>
      <c r="F1256" s="1" t="s">
        <v>3755</v>
      </c>
      <c r="G1256" s="1" t="s">
        <v>3755</v>
      </c>
      <c r="H1256" s="1" t="s">
        <v>557</v>
      </c>
      <c r="I1256" s="1" t="s">
        <v>203</v>
      </c>
      <c r="J1256" s="1" t="s">
        <v>645</v>
      </c>
      <c r="K1256" s="1" t="s">
        <v>2167</v>
      </c>
      <c r="L1256" s="1" t="s">
        <v>2168</v>
      </c>
      <c r="M1256" s="1" t="s">
        <v>673</v>
      </c>
      <c r="N1256" s="1" t="s">
        <v>861</v>
      </c>
      <c r="O1256">
        <v>10</v>
      </c>
      <c r="P1256" s="1" t="s">
        <v>646</v>
      </c>
      <c r="Q1256" s="1" t="s">
        <v>3760</v>
      </c>
      <c r="R1256" s="2"/>
      <c r="S1256" s="1" t="s">
        <v>2172</v>
      </c>
      <c r="T1256" s="1">
        <v>10</v>
      </c>
    </row>
    <row r="1257" spans="1:20" x14ac:dyDescent="0.25">
      <c r="A1257" s="1" t="s">
        <v>3761</v>
      </c>
      <c r="B1257" s="1" t="s">
        <v>552</v>
      </c>
      <c r="C1257" s="1" t="s">
        <v>672</v>
      </c>
      <c r="D1257" s="1" t="s">
        <v>673</v>
      </c>
      <c r="E1257" s="1" t="s">
        <v>3754</v>
      </c>
      <c r="F1257" s="1" t="s">
        <v>3755</v>
      </c>
      <c r="G1257" s="1" t="s">
        <v>3755</v>
      </c>
      <c r="H1257" s="1" t="s">
        <v>557</v>
      </c>
      <c r="I1257" s="1" t="s">
        <v>203</v>
      </c>
      <c r="J1257" s="1" t="s">
        <v>645</v>
      </c>
      <c r="K1257" s="1" t="s">
        <v>2167</v>
      </c>
      <c r="L1257" s="1" t="s">
        <v>2168</v>
      </c>
      <c r="M1257" s="1" t="s">
        <v>673</v>
      </c>
      <c r="N1257" s="1" t="s">
        <v>861</v>
      </c>
      <c r="O1257">
        <v>3</v>
      </c>
      <c r="P1257" s="1" t="s">
        <v>646</v>
      </c>
      <c r="Q1257" s="1" t="s">
        <v>3762</v>
      </c>
      <c r="R1257" s="2"/>
      <c r="S1257" s="1" t="s">
        <v>2172</v>
      </c>
      <c r="T1257" s="1">
        <v>10</v>
      </c>
    </row>
    <row r="1258" spans="1:20" x14ac:dyDescent="0.25">
      <c r="A1258" s="1" t="s">
        <v>3763</v>
      </c>
      <c r="B1258" s="1" t="s">
        <v>552</v>
      </c>
      <c r="C1258" s="1" t="s">
        <v>672</v>
      </c>
      <c r="D1258" s="1" t="s">
        <v>673</v>
      </c>
      <c r="E1258" s="1" t="s">
        <v>3754</v>
      </c>
      <c r="F1258" s="1" t="s">
        <v>3755</v>
      </c>
      <c r="G1258" s="1" t="s">
        <v>3755</v>
      </c>
      <c r="H1258" s="1" t="s">
        <v>557</v>
      </c>
      <c r="I1258" s="1" t="s">
        <v>203</v>
      </c>
      <c r="J1258" s="1" t="s">
        <v>645</v>
      </c>
      <c r="K1258" s="1" t="s">
        <v>2167</v>
      </c>
      <c r="L1258" s="1" t="s">
        <v>2168</v>
      </c>
      <c r="M1258" s="1" t="s">
        <v>673</v>
      </c>
      <c r="N1258" s="1" t="s">
        <v>861</v>
      </c>
      <c r="O1258">
        <v>5</v>
      </c>
      <c r="P1258" s="1" t="s">
        <v>646</v>
      </c>
      <c r="Q1258" s="1" t="s">
        <v>3764</v>
      </c>
      <c r="R1258" s="2"/>
      <c r="S1258" s="1" t="s">
        <v>2172</v>
      </c>
      <c r="T1258" s="1">
        <v>10</v>
      </c>
    </row>
    <row r="1259" spans="1:20" x14ac:dyDescent="0.25">
      <c r="A1259" s="1" t="s">
        <v>3765</v>
      </c>
      <c r="B1259" s="1" t="s">
        <v>552</v>
      </c>
      <c r="C1259" s="1" t="s">
        <v>681</v>
      </c>
      <c r="D1259" s="1" t="s">
        <v>682</v>
      </c>
      <c r="E1259" s="1" t="s">
        <v>3766</v>
      </c>
      <c r="F1259" s="1" t="s">
        <v>3767</v>
      </c>
      <c r="G1259" s="1" t="s">
        <v>3767</v>
      </c>
      <c r="H1259" s="1" t="s">
        <v>557</v>
      </c>
      <c r="I1259" s="1" t="s">
        <v>203</v>
      </c>
      <c r="J1259" s="1" t="s">
        <v>645</v>
      </c>
      <c r="K1259" s="1" t="s">
        <v>3766</v>
      </c>
      <c r="L1259" s="1" t="s">
        <v>3767</v>
      </c>
      <c r="M1259" s="1" t="s">
        <v>2237</v>
      </c>
      <c r="N1259" s="1" t="s">
        <v>2238</v>
      </c>
      <c r="O1259">
        <v>10</v>
      </c>
      <c r="P1259" s="1" t="s">
        <v>646</v>
      </c>
      <c r="Q1259" s="1" t="s">
        <v>3768</v>
      </c>
      <c r="R1259" s="2"/>
      <c r="S1259" s="1" t="s">
        <v>3769</v>
      </c>
      <c r="T1259" s="1">
        <v>15</v>
      </c>
    </row>
    <row r="1260" spans="1:20" x14ac:dyDescent="0.25">
      <c r="A1260" s="1" t="s">
        <v>3770</v>
      </c>
      <c r="B1260" s="1" t="s">
        <v>552</v>
      </c>
      <c r="C1260" s="1" t="s">
        <v>681</v>
      </c>
      <c r="D1260" s="1" t="s">
        <v>682</v>
      </c>
      <c r="E1260" s="1" t="s">
        <v>3766</v>
      </c>
      <c r="F1260" s="1" t="s">
        <v>3767</v>
      </c>
      <c r="G1260" s="1" t="s">
        <v>3767</v>
      </c>
      <c r="H1260" s="1" t="s">
        <v>557</v>
      </c>
      <c r="I1260" s="1" t="s">
        <v>203</v>
      </c>
      <c r="J1260" s="1" t="s">
        <v>645</v>
      </c>
      <c r="K1260" s="1" t="s">
        <v>3766</v>
      </c>
      <c r="L1260" s="1" t="s">
        <v>3767</v>
      </c>
      <c r="M1260" s="1" t="s">
        <v>2237</v>
      </c>
      <c r="N1260" s="1" t="s">
        <v>2238</v>
      </c>
      <c r="O1260">
        <v>2</v>
      </c>
      <c r="P1260" s="1" t="s">
        <v>646</v>
      </c>
      <c r="Q1260" s="1" t="s">
        <v>3771</v>
      </c>
      <c r="R1260" s="2"/>
      <c r="S1260" s="1" t="s">
        <v>3769</v>
      </c>
      <c r="T1260" s="1">
        <v>15</v>
      </c>
    </row>
    <row r="1261" spans="1:20" x14ac:dyDescent="0.25">
      <c r="A1261" s="1" t="s">
        <v>3772</v>
      </c>
      <c r="B1261" s="1" t="s">
        <v>552</v>
      </c>
      <c r="C1261" s="1" t="s">
        <v>681</v>
      </c>
      <c r="D1261" s="1" t="s">
        <v>682</v>
      </c>
      <c r="E1261" s="1" t="s">
        <v>3766</v>
      </c>
      <c r="F1261" s="1" t="s">
        <v>3767</v>
      </c>
      <c r="G1261" s="1" t="s">
        <v>3767</v>
      </c>
      <c r="H1261" s="1" t="s">
        <v>557</v>
      </c>
      <c r="I1261" s="1" t="s">
        <v>203</v>
      </c>
      <c r="J1261" s="1" t="s">
        <v>645</v>
      </c>
      <c r="K1261" s="1" t="s">
        <v>3766</v>
      </c>
      <c r="L1261" s="1" t="s">
        <v>3767</v>
      </c>
      <c r="M1261" s="1" t="s">
        <v>3773</v>
      </c>
      <c r="N1261" s="1" t="s">
        <v>3774</v>
      </c>
      <c r="O1261">
        <v>10</v>
      </c>
      <c r="P1261" s="1" t="s">
        <v>646</v>
      </c>
      <c r="Q1261" s="1" t="s">
        <v>3775</v>
      </c>
      <c r="R1261" s="2"/>
      <c r="S1261" s="1" t="s">
        <v>3776</v>
      </c>
      <c r="T1261" s="1">
        <v>15</v>
      </c>
    </row>
    <row r="1262" spans="1:20" x14ac:dyDescent="0.25">
      <c r="A1262" s="1" t="s">
        <v>3777</v>
      </c>
      <c r="B1262" s="1" t="s">
        <v>552</v>
      </c>
      <c r="C1262" s="1" t="s">
        <v>681</v>
      </c>
      <c r="D1262" s="1" t="s">
        <v>682</v>
      </c>
      <c r="E1262" s="1" t="s">
        <v>3766</v>
      </c>
      <c r="F1262" s="1" t="s">
        <v>3767</v>
      </c>
      <c r="G1262" s="1" t="s">
        <v>3767</v>
      </c>
      <c r="H1262" s="1" t="s">
        <v>557</v>
      </c>
      <c r="I1262" s="1" t="s">
        <v>203</v>
      </c>
      <c r="J1262" s="1" t="s">
        <v>645</v>
      </c>
      <c r="K1262" s="1" t="s">
        <v>3766</v>
      </c>
      <c r="L1262" s="1" t="s">
        <v>3767</v>
      </c>
      <c r="M1262" s="1" t="s">
        <v>3773</v>
      </c>
      <c r="N1262" s="1" t="s">
        <v>3774</v>
      </c>
      <c r="O1262">
        <v>2</v>
      </c>
      <c r="P1262" s="1" t="s">
        <v>646</v>
      </c>
      <c r="Q1262" s="1" t="s">
        <v>3778</v>
      </c>
      <c r="R1262" s="2"/>
      <c r="S1262" s="1" t="s">
        <v>3776</v>
      </c>
      <c r="T1262" s="1">
        <v>15</v>
      </c>
    </row>
    <row r="1263" spans="1:20" x14ac:dyDescent="0.25">
      <c r="A1263" s="1" t="s">
        <v>3779</v>
      </c>
      <c r="B1263" s="1" t="s">
        <v>552</v>
      </c>
      <c r="C1263" s="1" t="s">
        <v>681</v>
      </c>
      <c r="D1263" s="1" t="s">
        <v>682</v>
      </c>
      <c r="E1263" s="1" t="s">
        <v>3766</v>
      </c>
      <c r="F1263" s="1" t="s">
        <v>3767</v>
      </c>
      <c r="G1263" s="1" t="s">
        <v>3767</v>
      </c>
      <c r="H1263" s="1" t="s">
        <v>557</v>
      </c>
      <c r="I1263" s="1" t="s">
        <v>203</v>
      </c>
      <c r="J1263" s="1" t="s">
        <v>645</v>
      </c>
      <c r="K1263" s="1" t="s">
        <v>3766</v>
      </c>
      <c r="L1263" s="1" t="s">
        <v>3767</v>
      </c>
      <c r="M1263" s="1" t="s">
        <v>3695</v>
      </c>
      <c r="N1263" s="1" t="s">
        <v>3696</v>
      </c>
      <c r="O1263">
        <v>10</v>
      </c>
      <c r="P1263" s="1" t="s">
        <v>646</v>
      </c>
      <c r="Q1263" s="1" t="s">
        <v>3780</v>
      </c>
      <c r="R1263" s="2"/>
      <c r="S1263" s="1" t="s">
        <v>3781</v>
      </c>
      <c r="T1263" s="1">
        <v>15</v>
      </c>
    </row>
    <row r="1264" spans="1:20" x14ac:dyDescent="0.25">
      <c r="A1264" s="1" t="s">
        <v>3782</v>
      </c>
      <c r="B1264" s="1" t="s">
        <v>552</v>
      </c>
      <c r="C1264" s="1" t="s">
        <v>681</v>
      </c>
      <c r="D1264" s="1" t="s">
        <v>682</v>
      </c>
      <c r="E1264" s="1" t="s">
        <v>3766</v>
      </c>
      <c r="F1264" s="1" t="s">
        <v>3767</v>
      </c>
      <c r="G1264" s="1" t="s">
        <v>3767</v>
      </c>
      <c r="H1264" s="1" t="s">
        <v>557</v>
      </c>
      <c r="I1264" s="1" t="s">
        <v>203</v>
      </c>
      <c r="J1264" s="1" t="s">
        <v>645</v>
      </c>
      <c r="K1264" s="1" t="s">
        <v>3766</v>
      </c>
      <c r="L1264" s="1" t="s">
        <v>3767</v>
      </c>
      <c r="M1264" s="1" t="s">
        <v>3695</v>
      </c>
      <c r="N1264" s="1" t="s">
        <v>3696</v>
      </c>
      <c r="O1264">
        <v>2</v>
      </c>
      <c r="P1264" s="1" t="s">
        <v>646</v>
      </c>
      <c r="Q1264" s="1" t="s">
        <v>3783</v>
      </c>
      <c r="R1264" s="2"/>
      <c r="S1264" s="1" t="s">
        <v>3781</v>
      </c>
      <c r="T1264" s="1">
        <v>15</v>
      </c>
    </row>
    <row r="1265" spans="1:20" x14ac:dyDescent="0.25">
      <c r="A1265" s="1" t="s">
        <v>3784</v>
      </c>
      <c r="B1265" s="1" t="s">
        <v>564</v>
      </c>
      <c r="C1265" s="1" t="s">
        <v>1349</v>
      </c>
      <c r="D1265" s="1" t="s">
        <v>873</v>
      </c>
      <c r="E1265" s="1" t="s">
        <v>3702</v>
      </c>
      <c r="F1265" s="1" t="s">
        <v>3703</v>
      </c>
      <c r="G1265" s="1" t="s">
        <v>3703</v>
      </c>
      <c r="H1265" s="1" t="s">
        <v>569</v>
      </c>
      <c r="I1265" s="1" t="s">
        <v>203</v>
      </c>
      <c r="J1265" s="1" t="s">
        <v>645</v>
      </c>
      <c r="K1265" s="1" t="s">
        <v>3785</v>
      </c>
      <c r="L1265" s="1" t="s">
        <v>3786</v>
      </c>
      <c r="M1265" s="1" t="s">
        <v>560</v>
      </c>
      <c r="N1265" s="1"/>
      <c r="O1265">
        <v>10</v>
      </c>
      <c r="P1265" s="1" t="s">
        <v>646</v>
      </c>
      <c r="Q1265" s="1" t="s">
        <v>3787</v>
      </c>
      <c r="R1265" s="2"/>
      <c r="S1265" s="1" t="s">
        <v>3788</v>
      </c>
      <c r="T1265" s="1">
        <v>20</v>
      </c>
    </row>
    <row r="1266" spans="1:20" x14ac:dyDescent="0.25">
      <c r="A1266" s="1" t="s">
        <v>3789</v>
      </c>
      <c r="B1266" s="1" t="s">
        <v>564</v>
      </c>
      <c r="C1266" s="1" t="s">
        <v>1349</v>
      </c>
      <c r="D1266" s="1" t="s">
        <v>873</v>
      </c>
      <c r="E1266" s="1" t="s">
        <v>3702</v>
      </c>
      <c r="F1266" s="1" t="s">
        <v>3703</v>
      </c>
      <c r="G1266" s="1" t="s">
        <v>3703</v>
      </c>
      <c r="H1266" s="1" t="s">
        <v>569</v>
      </c>
      <c r="I1266" s="1" t="s">
        <v>203</v>
      </c>
      <c r="J1266" s="1" t="s">
        <v>645</v>
      </c>
      <c r="K1266" s="1" t="s">
        <v>3785</v>
      </c>
      <c r="L1266" s="1" t="s">
        <v>3786</v>
      </c>
      <c r="M1266" s="1" t="s">
        <v>560</v>
      </c>
      <c r="N1266" s="1"/>
      <c r="O1266">
        <v>100</v>
      </c>
      <c r="P1266" s="1" t="s">
        <v>646</v>
      </c>
      <c r="Q1266" s="1" t="s">
        <v>3790</v>
      </c>
      <c r="R1266" s="2"/>
      <c r="S1266" s="1" t="s">
        <v>3788</v>
      </c>
      <c r="T1266" s="1">
        <v>20</v>
      </c>
    </row>
    <row r="1267" spans="1:20" x14ac:dyDescent="0.25">
      <c r="A1267" s="1" t="s">
        <v>3791</v>
      </c>
      <c r="B1267" s="1" t="s">
        <v>564</v>
      </c>
      <c r="C1267" s="1" t="s">
        <v>1349</v>
      </c>
      <c r="D1267" s="1" t="s">
        <v>873</v>
      </c>
      <c r="E1267" s="1" t="s">
        <v>3702</v>
      </c>
      <c r="F1267" s="1" t="s">
        <v>3703</v>
      </c>
      <c r="G1267" s="1" t="s">
        <v>3703</v>
      </c>
      <c r="H1267" s="1" t="s">
        <v>569</v>
      </c>
      <c r="I1267" s="1" t="s">
        <v>203</v>
      </c>
      <c r="J1267" s="1" t="s">
        <v>645</v>
      </c>
      <c r="K1267" s="1" t="s">
        <v>3785</v>
      </c>
      <c r="L1267" s="1" t="s">
        <v>3786</v>
      </c>
      <c r="M1267" s="1" t="s">
        <v>560</v>
      </c>
      <c r="N1267" s="1"/>
      <c r="O1267">
        <v>25</v>
      </c>
      <c r="P1267" s="1" t="s">
        <v>646</v>
      </c>
      <c r="Q1267" s="1" t="s">
        <v>3792</v>
      </c>
      <c r="R1267" s="2"/>
      <c r="S1267" s="1" t="s">
        <v>3788</v>
      </c>
      <c r="T1267" s="1">
        <v>20</v>
      </c>
    </row>
    <row r="1268" spans="1:20" x14ac:dyDescent="0.25">
      <c r="A1268" s="1" t="s">
        <v>3793</v>
      </c>
      <c r="B1268" s="1" t="s">
        <v>564</v>
      </c>
      <c r="C1268" s="1" t="s">
        <v>1349</v>
      </c>
      <c r="D1268" s="1" t="s">
        <v>873</v>
      </c>
      <c r="E1268" s="1" t="s">
        <v>3702</v>
      </c>
      <c r="F1268" s="1" t="s">
        <v>3703</v>
      </c>
      <c r="G1268" s="1" t="s">
        <v>3703</v>
      </c>
      <c r="H1268" s="1" t="s">
        <v>569</v>
      </c>
      <c r="I1268" s="1" t="s">
        <v>203</v>
      </c>
      <c r="J1268" s="1" t="s">
        <v>645</v>
      </c>
      <c r="K1268" s="1" t="s">
        <v>3785</v>
      </c>
      <c r="L1268" s="1" t="s">
        <v>3786</v>
      </c>
      <c r="M1268" s="1" t="s">
        <v>560</v>
      </c>
      <c r="N1268" s="1"/>
      <c r="O1268">
        <v>40</v>
      </c>
      <c r="P1268" s="1" t="s">
        <v>646</v>
      </c>
      <c r="Q1268" s="1" t="s">
        <v>3794</v>
      </c>
      <c r="R1268" s="2"/>
      <c r="S1268" s="1" t="s">
        <v>3788</v>
      </c>
      <c r="T1268" s="1">
        <v>20</v>
      </c>
    </row>
    <row r="1269" spans="1:20" x14ac:dyDescent="0.25">
      <c r="A1269" s="1" t="s">
        <v>3795</v>
      </c>
      <c r="B1269" s="1" t="s">
        <v>564</v>
      </c>
      <c r="C1269" s="1" t="s">
        <v>1349</v>
      </c>
      <c r="D1269" s="1" t="s">
        <v>873</v>
      </c>
      <c r="E1269" s="1" t="s">
        <v>3702</v>
      </c>
      <c r="F1269" s="1" t="s">
        <v>3703</v>
      </c>
      <c r="G1269" s="1" t="s">
        <v>3703</v>
      </c>
      <c r="H1269" s="1" t="s">
        <v>569</v>
      </c>
      <c r="I1269" s="1" t="s">
        <v>203</v>
      </c>
      <c r="J1269" s="1" t="s">
        <v>645</v>
      </c>
      <c r="K1269" s="1" t="s">
        <v>3785</v>
      </c>
      <c r="L1269" s="1" t="s">
        <v>3786</v>
      </c>
      <c r="M1269" s="1" t="s">
        <v>560</v>
      </c>
      <c r="N1269" s="1"/>
      <c r="O1269">
        <v>50</v>
      </c>
      <c r="P1269" s="1" t="s">
        <v>646</v>
      </c>
      <c r="Q1269" s="1" t="s">
        <v>3796</v>
      </c>
      <c r="R1269" s="2"/>
      <c r="S1269" s="1" t="s">
        <v>3788</v>
      </c>
      <c r="T1269" s="1">
        <v>20</v>
      </c>
    </row>
    <row r="1270" spans="1:20" x14ac:dyDescent="0.25">
      <c r="A1270" s="1" t="s">
        <v>3797</v>
      </c>
      <c r="B1270" s="1" t="s">
        <v>564</v>
      </c>
      <c r="C1270" s="1" t="s">
        <v>1349</v>
      </c>
      <c r="D1270" s="1" t="s">
        <v>873</v>
      </c>
      <c r="E1270" s="1" t="s">
        <v>3702</v>
      </c>
      <c r="F1270" s="1" t="s">
        <v>3703</v>
      </c>
      <c r="G1270" s="1" t="s">
        <v>3703</v>
      </c>
      <c r="H1270" s="1" t="s">
        <v>569</v>
      </c>
      <c r="I1270" s="1" t="s">
        <v>203</v>
      </c>
      <c r="J1270" s="1" t="s">
        <v>645</v>
      </c>
      <c r="K1270" s="1" t="s">
        <v>3785</v>
      </c>
      <c r="L1270" s="1" t="s">
        <v>3786</v>
      </c>
      <c r="M1270" s="1" t="s">
        <v>560</v>
      </c>
      <c r="N1270" s="1"/>
      <c r="O1270">
        <v>60</v>
      </c>
      <c r="P1270" s="1" t="s">
        <v>646</v>
      </c>
      <c r="Q1270" s="1" t="s">
        <v>3798</v>
      </c>
      <c r="R1270" s="2"/>
      <c r="S1270" s="1" t="s">
        <v>3788</v>
      </c>
      <c r="T1270" s="1">
        <v>20</v>
      </c>
    </row>
    <row r="1271" spans="1:20" x14ac:dyDescent="0.25">
      <c r="A1271" s="1" t="s">
        <v>3799</v>
      </c>
      <c r="B1271" s="1" t="s">
        <v>564</v>
      </c>
      <c r="C1271" s="1" t="s">
        <v>1349</v>
      </c>
      <c r="D1271" s="1" t="s">
        <v>873</v>
      </c>
      <c r="E1271" s="1" t="s">
        <v>3702</v>
      </c>
      <c r="F1271" s="1" t="s">
        <v>3703</v>
      </c>
      <c r="G1271" s="1" t="s">
        <v>3703</v>
      </c>
      <c r="H1271" s="1" t="s">
        <v>569</v>
      </c>
      <c r="I1271" s="1" t="s">
        <v>203</v>
      </c>
      <c r="J1271" s="1" t="s">
        <v>645</v>
      </c>
      <c r="K1271" s="1" t="s">
        <v>3785</v>
      </c>
      <c r="L1271" s="1" t="s">
        <v>3786</v>
      </c>
      <c r="M1271" s="1" t="s">
        <v>560</v>
      </c>
      <c r="N1271" s="1"/>
      <c r="O1271">
        <v>75</v>
      </c>
      <c r="P1271" s="1" t="s">
        <v>646</v>
      </c>
      <c r="Q1271" s="1" t="s">
        <v>3800</v>
      </c>
      <c r="R1271" s="2"/>
      <c r="S1271" s="1" t="s">
        <v>3788</v>
      </c>
      <c r="T1271" s="1">
        <v>20</v>
      </c>
    </row>
    <row r="1272" spans="1:20" x14ac:dyDescent="0.25">
      <c r="A1272" s="1" t="s">
        <v>3801</v>
      </c>
      <c r="B1272" s="1" t="s">
        <v>564</v>
      </c>
      <c r="C1272" s="1" t="s">
        <v>575</v>
      </c>
      <c r="D1272" s="1" t="s">
        <v>576</v>
      </c>
      <c r="E1272" s="1" t="s">
        <v>3802</v>
      </c>
      <c r="F1272" s="1"/>
      <c r="G1272" s="1"/>
      <c r="H1272" s="1" t="s">
        <v>569</v>
      </c>
      <c r="I1272" s="1" t="s">
        <v>203</v>
      </c>
      <c r="J1272" s="1" t="s">
        <v>645</v>
      </c>
      <c r="K1272" s="1" t="s">
        <v>576</v>
      </c>
      <c r="L1272" s="1" t="s">
        <v>907</v>
      </c>
      <c r="M1272" s="1" t="s">
        <v>3803</v>
      </c>
      <c r="N1272" s="1" t="s">
        <v>3804</v>
      </c>
      <c r="O1272">
        <v>100</v>
      </c>
      <c r="P1272" s="1" t="s">
        <v>583</v>
      </c>
      <c r="Q1272" s="1" t="s">
        <v>3805</v>
      </c>
      <c r="R1272" s="2"/>
      <c r="S1272" s="1" t="s">
        <v>697</v>
      </c>
      <c r="T1272" s="1">
        <v>15</v>
      </c>
    </row>
    <row r="1273" spans="1:20" x14ac:dyDescent="0.25">
      <c r="A1273" s="1" t="s">
        <v>3806</v>
      </c>
      <c r="B1273" s="1" t="s">
        <v>564</v>
      </c>
      <c r="C1273" s="1" t="s">
        <v>575</v>
      </c>
      <c r="D1273" s="1" t="s">
        <v>576</v>
      </c>
      <c r="E1273" s="1" t="s">
        <v>3802</v>
      </c>
      <c r="F1273" s="1"/>
      <c r="G1273" s="1"/>
      <c r="H1273" s="1" t="s">
        <v>569</v>
      </c>
      <c r="I1273" s="1" t="s">
        <v>203</v>
      </c>
      <c r="J1273" s="1" t="s">
        <v>645</v>
      </c>
      <c r="K1273" s="1" t="s">
        <v>576</v>
      </c>
      <c r="L1273" s="1" t="s">
        <v>907</v>
      </c>
      <c r="M1273" s="1" t="s">
        <v>3803</v>
      </c>
      <c r="N1273" s="1" t="s">
        <v>3804</v>
      </c>
      <c r="O1273">
        <v>200</v>
      </c>
      <c r="P1273" s="1" t="s">
        <v>583</v>
      </c>
      <c r="Q1273" s="1" t="s">
        <v>3807</v>
      </c>
      <c r="R1273" s="2"/>
      <c r="S1273" s="1" t="s">
        <v>697</v>
      </c>
      <c r="T1273" s="1">
        <v>15</v>
      </c>
    </row>
    <row r="1274" spans="1:20" x14ac:dyDescent="0.25">
      <c r="A1274" s="1" t="s">
        <v>3808</v>
      </c>
      <c r="B1274" s="1" t="s">
        <v>564</v>
      </c>
      <c r="C1274" s="1" t="s">
        <v>575</v>
      </c>
      <c r="D1274" s="1" t="s">
        <v>576</v>
      </c>
      <c r="E1274" s="1" t="s">
        <v>3802</v>
      </c>
      <c r="F1274" s="1"/>
      <c r="G1274" s="1"/>
      <c r="H1274" s="1" t="s">
        <v>569</v>
      </c>
      <c r="I1274" s="1" t="s">
        <v>203</v>
      </c>
      <c r="J1274" s="1" t="s">
        <v>645</v>
      </c>
      <c r="K1274" s="1" t="s">
        <v>576</v>
      </c>
      <c r="L1274" s="1" t="s">
        <v>907</v>
      </c>
      <c r="M1274" s="1" t="s">
        <v>3803</v>
      </c>
      <c r="N1274" s="1" t="s">
        <v>3804</v>
      </c>
      <c r="O1274">
        <v>350</v>
      </c>
      <c r="P1274" s="1" t="s">
        <v>583</v>
      </c>
      <c r="Q1274" s="1" t="s">
        <v>3809</v>
      </c>
      <c r="R1274" s="2"/>
      <c r="S1274" s="1" t="s">
        <v>697</v>
      </c>
      <c r="T1274" s="1">
        <v>15</v>
      </c>
    </row>
    <row r="1275" spans="1:20" x14ac:dyDescent="0.25">
      <c r="A1275" s="1" t="s">
        <v>3810</v>
      </c>
      <c r="B1275" s="1" t="s">
        <v>564</v>
      </c>
      <c r="C1275" s="1" t="s">
        <v>575</v>
      </c>
      <c r="D1275" s="1" t="s">
        <v>576</v>
      </c>
      <c r="E1275" s="1" t="s">
        <v>3802</v>
      </c>
      <c r="F1275" s="1"/>
      <c r="G1275" s="1"/>
      <c r="H1275" s="1" t="s">
        <v>569</v>
      </c>
      <c r="I1275" s="1" t="s">
        <v>203</v>
      </c>
      <c r="J1275" s="1" t="s">
        <v>645</v>
      </c>
      <c r="K1275" s="1" t="s">
        <v>576</v>
      </c>
      <c r="L1275" s="1" t="s">
        <v>907</v>
      </c>
      <c r="M1275" s="1" t="s">
        <v>3803</v>
      </c>
      <c r="N1275" s="1" t="s">
        <v>3804</v>
      </c>
      <c r="O1275">
        <v>500</v>
      </c>
      <c r="P1275" s="1" t="s">
        <v>583</v>
      </c>
      <c r="Q1275" s="1" t="s">
        <v>3811</v>
      </c>
      <c r="R1275" s="2"/>
      <c r="S1275" s="1" t="s">
        <v>697</v>
      </c>
      <c r="T1275" s="1">
        <v>15</v>
      </c>
    </row>
    <row r="1276" spans="1:20" x14ac:dyDescent="0.25">
      <c r="A1276" s="1" t="s">
        <v>3812</v>
      </c>
      <c r="B1276" s="1" t="s">
        <v>552</v>
      </c>
      <c r="C1276" s="1" t="s">
        <v>681</v>
      </c>
      <c r="D1276" s="1" t="s">
        <v>682</v>
      </c>
      <c r="E1276" s="1" t="s">
        <v>3813</v>
      </c>
      <c r="F1276" s="1" t="s">
        <v>3814</v>
      </c>
      <c r="G1276" s="1" t="s">
        <v>3814</v>
      </c>
      <c r="H1276" s="1" t="s">
        <v>557</v>
      </c>
      <c r="I1276" s="1" t="s">
        <v>203</v>
      </c>
      <c r="J1276" s="1" t="s">
        <v>645</v>
      </c>
      <c r="K1276" s="1" t="s">
        <v>3815</v>
      </c>
      <c r="L1276" s="1" t="s">
        <v>993</v>
      </c>
      <c r="M1276" s="1" t="s">
        <v>2237</v>
      </c>
      <c r="N1276" s="1" t="s">
        <v>2238</v>
      </c>
      <c r="O1276">
        <v>10</v>
      </c>
      <c r="P1276" s="1" t="s">
        <v>646</v>
      </c>
      <c r="Q1276" s="1" t="s">
        <v>3816</v>
      </c>
      <c r="R1276" s="2"/>
      <c r="S1276" s="1" t="s">
        <v>3817</v>
      </c>
      <c r="T1276" s="1">
        <v>10</v>
      </c>
    </row>
    <row r="1277" spans="1:20" x14ac:dyDescent="0.25">
      <c r="A1277" s="1" t="s">
        <v>3818</v>
      </c>
      <c r="B1277" s="1" t="s">
        <v>552</v>
      </c>
      <c r="C1277" s="1" t="s">
        <v>681</v>
      </c>
      <c r="D1277" s="1" t="s">
        <v>682</v>
      </c>
      <c r="E1277" s="1" t="s">
        <v>3813</v>
      </c>
      <c r="F1277" s="1" t="s">
        <v>3814</v>
      </c>
      <c r="G1277" s="1" t="s">
        <v>3814</v>
      </c>
      <c r="H1277" s="1" t="s">
        <v>557</v>
      </c>
      <c r="I1277" s="1" t="s">
        <v>203</v>
      </c>
      <c r="J1277" s="1" t="s">
        <v>645</v>
      </c>
      <c r="K1277" s="1" t="s">
        <v>3815</v>
      </c>
      <c r="L1277" s="1" t="s">
        <v>993</v>
      </c>
      <c r="M1277" s="1" t="s">
        <v>2237</v>
      </c>
      <c r="N1277" s="1" t="s">
        <v>2238</v>
      </c>
      <c r="O1277">
        <v>2</v>
      </c>
      <c r="P1277" s="1" t="s">
        <v>646</v>
      </c>
      <c r="Q1277" s="1" t="s">
        <v>3819</v>
      </c>
      <c r="R1277" s="2"/>
      <c r="S1277" s="1" t="s">
        <v>3817</v>
      </c>
      <c r="T1277" s="1">
        <v>10</v>
      </c>
    </row>
    <row r="1278" spans="1:20" x14ac:dyDescent="0.25">
      <c r="A1278" s="1" t="s">
        <v>3820</v>
      </c>
      <c r="B1278" s="1" t="s">
        <v>552</v>
      </c>
      <c r="C1278" s="1" t="s">
        <v>681</v>
      </c>
      <c r="D1278" s="1" t="s">
        <v>682</v>
      </c>
      <c r="E1278" s="1" t="s">
        <v>3813</v>
      </c>
      <c r="F1278" s="1" t="s">
        <v>3814</v>
      </c>
      <c r="G1278" s="1" t="s">
        <v>3814</v>
      </c>
      <c r="H1278" s="1" t="s">
        <v>557</v>
      </c>
      <c r="I1278" s="1" t="s">
        <v>203</v>
      </c>
      <c r="J1278" s="1" t="s">
        <v>645</v>
      </c>
      <c r="K1278" s="1" t="s">
        <v>3815</v>
      </c>
      <c r="L1278" s="1" t="s">
        <v>993</v>
      </c>
      <c r="M1278" s="1" t="s">
        <v>3695</v>
      </c>
      <c r="N1278" s="1" t="s">
        <v>3696</v>
      </c>
      <c r="O1278">
        <v>10</v>
      </c>
      <c r="P1278" s="1" t="s">
        <v>646</v>
      </c>
      <c r="Q1278" s="1" t="s">
        <v>3821</v>
      </c>
      <c r="R1278" s="2"/>
      <c r="S1278" s="1" t="s">
        <v>3822</v>
      </c>
      <c r="T1278" s="1">
        <v>10</v>
      </c>
    </row>
    <row r="1279" spans="1:20" x14ac:dyDescent="0.25">
      <c r="A1279" s="1" t="s">
        <v>3823</v>
      </c>
      <c r="B1279" s="1" t="s">
        <v>552</v>
      </c>
      <c r="C1279" s="1" t="s">
        <v>681</v>
      </c>
      <c r="D1279" s="1" t="s">
        <v>682</v>
      </c>
      <c r="E1279" s="1" t="s">
        <v>3813</v>
      </c>
      <c r="F1279" s="1" t="s">
        <v>3814</v>
      </c>
      <c r="G1279" s="1" t="s">
        <v>3814</v>
      </c>
      <c r="H1279" s="1" t="s">
        <v>557</v>
      </c>
      <c r="I1279" s="1" t="s">
        <v>203</v>
      </c>
      <c r="J1279" s="1" t="s">
        <v>645</v>
      </c>
      <c r="K1279" s="1" t="s">
        <v>3815</v>
      </c>
      <c r="L1279" s="1" t="s">
        <v>993</v>
      </c>
      <c r="M1279" s="1" t="s">
        <v>3695</v>
      </c>
      <c r="N1279" s="1" t="s">
        <v>3696</v>
      </c>
      <c r="O1279">
        <v>2</v>
      </c>
      <c r="P1279" s="1" t="s">
        <v>646</v>
      </c>
      <c r="Q1279" s="1" t="s">
        <v>3824</v>
      </c>
      <c r="R1279" s="2"/>
      <c r="S1279" s="1" t="s">
        <v>3822</v>
      </c>
      <c r="T1279" s="1">
        <v>10</v>
      </c>
    </row>
    <row r="1280" spans="1:20" x14ac:dyDescent="0.25">
      <c r="A1280" s="1" t="s">
        <v>3825</v>
      </c>
      <c r="B1280" s="1" t="s">
        <v>564</v>
      </c>
      <c r="C1280" s="1" t="s">
        <v>1349</v>
      </c>
      <c r="D1280" s="1" t="s">
        <v>873</v>
      </c>
      <c r="E1280" s="1" t="s">
        <v>3702</v>
      </c>
      <c r="F1280" s="1" t="s">
        <v>3703</v>
      </c>
      <c r="G1280" s="1" t="s">
        <v>3703</v>
      </c>
      <c r="H1280" s="1" t="s">
        <v>569</v>
      </c>
      <c r="I1280" s="1" t="s">
        <v>203</v>
      </c>
      <c r="J1280" s="1" t="s">
        <v>645</v>
      </c>
      <c r="K1280" s="1" t="s">
        <v>3826</v>
      </c>
      <c r="L1280" s="1" t="s">
        <v>3827</v>
      </c>
      <c r="M1280" s="1" t="s">
        <v>560</v>
      </c>
      <c r="N1280" s="1"/>
      <c r="O1280">
        <v>10</v>
      </c>
      <c r="P1280" s="1" t="s">
        <v>646</v>
      </c>
      <c r="Q1280" s="1" t="s">
        <v>3828</v>
      </c>
      <c r="R1280" s="2"/>
      <c r="S1280" s="1" t="s">
        <v>3829</v>
      </c>
      <c r="T1280" s="1">
        <v>20</v>
      </c>
    </row>
    <row r="1281" spans="1:20" x14ac:dyDescent="0.25">
      <c r="A1281" s="1" t="s">
        <v>3830</v>
      </c>
      <c r="B1281" s="1" t="s">
        <v>564</v>
      </c>
      <c r="C1281" s="1" t="s">
        <v>1349</v>
      </c>
      <c r="D1281" s="1" t="s">
        <v>873</v>
      </c>
      <c r="E1281" s="1" t="s">
        <v>3702</v>
      </c>
      <c r="F1281" s="1" t="s">
        <v>3703</v>
      </c>
      <c r="G1281" s="1" t="s">
        <v>3703</v>
      </c>
      <c r="H1281" s="1" t="s">
        <v>569</v>
      </c>
      <c r="I1281" s="1" t="s">
        <v>203</v>
      </c>
      <c r="J1281" s="1" t="s">
        <v>645</v>
      </c>
      <c r="K1281" s="1" t="s">
        <v>3826</v>
      </c>
      <c r="L1281" s="1" t="s">
        <v>3827</v>
      </c>
      <c r="M1281" s="1" t="s">
        <v>560</v>
      </c>
      <c r="N1281" s="1"/>
      <c r="O1281">
        <v>100</v>
      </c>
      <c r="P1281" s="1" t="s">
        <v>646</v>
      </c>
      <c r="Q1281" s="1" t="s">
        <v>3831</v>
      </c>
      <c r="R1281" s="2"/>
      <c r="S1281" s="1" t="s">
        <v>3829</v>
      </c>
      <c r="T1281" s="1">
        <v>20</v>
      </c>
    </row>
    <row r="1282" spans="1:20" x14ac:dyDescent="0.25">
      <c r="A1282" s="1" t="s">
        <v>3832</v>
      </c>
      <c r="B1282" s="1" t="s">
        <v>564</v>
      </c>
      <c r="C1282" s="1" t="s">
        <v>1349</v>
      </c>
      <c r="D1282" s="1" t="s">
        <v>873</v>
      </c>
      <c r="E1282" s="1" t="s">
        <v>3702</v>
      </c>
      <c r="F1282" s="1" t="s">
        <v>3703</v>
      </c>
      <c r="G1282" s="1" t="s">
        <v>3703</v>
      </c>
      <c r="H1282" s="1" t="s">
        <v>569</v>
      </c>
      <c r="I1282" s="1" t="s">
        <v>203</v>
      </c>
      <c r="J1282" s="1" t="s">
        <v>645</v>
      </c>
      <c r="K1282" s="1" t="s">
        <v>3826</v>
      </c>
      <c r="L1282" s="1" t="s">
        <v>3827</v>
      </c>
      <c r="M1282" s="1" t="s">
        <v>560</v>
      </c>
      <c r="N1282" s="1"/>
      <c r="O1282">
        <v>25</v>
      </c>
      <c r="P1282" s="1" t="s">
        <v>646</v>
      </c>
      <c r="Q1282" s="1" t="s">
        <v>3833</v>
      </c>
      <c r="R1282" s="2"/>
      <c r="S1282" s="1" t="s">
        <v>3829</v>
      </c>
      <c r="T1282" s="1">
        <v>20</v>
      </c>
    </row>
    <row r="1283" spans="1:20" x14ac:dyDescent="0.25">
      <c r="A1283" s="1" t="s">
        <v>3834</v>
      </c>
      <c r="B1283" s="1" t="s">
        <v>564</v>
      </c>
      <c r="C1283" s="1" t="s">
        <v>1349</v>
      </c>
      <c r="D1283" s="1" t="s">
        <v>873</v>
      </c>
      <c r="E1283" s="1" t="s">
        <v>3702</v>
      </c>
      <c r="F1283" s="1" t="s">
        <v>3703</v>
      </c>
      <c r="G1283" s="1" t="s">
        <v>3703</v>
      </c>
      <c r="H1283" s="1" t="s">
        <v>569</v>
      </c>
      <c r="I1283" s="1" t="s">
        <v>203</v>
      </c>
      <c r="J1283" s="1" t="s">
        <v>645</v>
      </c>
      <c r="K1283" s="1" t="s">
        <v>3826</v>
      </c>
      <c r="L1283" s="1" t="s">
        <v>3827</v>
      </c>
      <c r="M1283" s="1" t="s">
        <v>560</v>
      </c>
      <c r="N1283" s="1"/>
      <c r="O1283">
        <v>40</v>
      </c>
      <c r="P1283" s="1" t="s">
        <v>646</v>
      </c>
      <c r="Q1283" s="1" t="s">
        <v>3835</v>
      </c>
      <c r="R1283" s="2"/>
      <c r="S1283" s="1" t="s">
        <v>3829</v>
      </c>
      <c r="T1283" s="1">
        <v>20</v>
      </c>
    </row>
    <row r="1284" spans="1:20" x14ac:dyDescent="0.25">
      <c r="A1284" s="1" t="s">
        <v>3836</v>
      </c>
      <c r="B1284" s="1" t="s">
        <v>564</v>
      </c>
      <c r="C1284" s="1" t="s">
        <v>1349</v>
      </c>
      <c r="D1284" s="1" t="s">
        <v>873</v>
      </c>
      <c r="E1284" s="1" t="s">
        <v>3702</v>
      </c>
      <c r="F1284" s="1" t="s">
        <v>3703</v>
      </c>
      <c r="G1284" s="1" t="s">
        <v>3703</v>
      </c>
      <c r="H1284" s="1" t="s">
        <v>569</v>
      </c>
      <c r="I1284" s="1" t="s">
        <v>203</v>
      </c>
      <c r="J1284" s="1" t="s">
        <v>645</v>
      </c>
      <c r="K1284" s="1" t="s">
        <v>3826</v>
      </c>
      <c r="L1284" s="1" t="s">
        <v>3827</v>
      </c>
      <c r="M1284" s="1" t="s">
        <v>560</v>
      </c>
      <c r="N1284" s="1"/>
      <c r="O1284">
        <v>50</v>
      </c>
      <c r="P1284" s="1" t="s">
        <v>646</v>
      </c>
      <c r="Q1284" s="1" t="s">
        <v>3837</v>
      </c>
      <c r="R1284" s="2"/>
      <c r="S1284" s="1" t="s">
        <v>3829</v>
      </c>
      <c r="T1284" s="1">
        <v>20</v>
      </c>
    </row>
    <row r="1285" spans="1:20" x14ac:dyDescent="0.25">
      <c r="A1285" s="1" t="s">
        <v>3838</v>
      </c>
      <c r="B1285" s="1" t="s">
        <v>564</v>
      </c>
      <c r="C1285" s="1" t="s">
        <v>1349</v>
      </c>
      <c r="D1285" s="1" t="s">
        <v>873</v>
      </c>
      <c r="E1285" s="1" t="s">
        <v>3702</v>
      </c>
      <c r="F1285" s="1" t="s">
        <v>3703</v>
      </c>
      <c r="G1285" s="1" t="s">
        <v>3703</v>
      </c>
      <c r="H1285" s="1" t="s">
        <v>569</v>
      </c>
      <c r="I1285" s="1" t="s">
        <v>203</v>
      </c>
      <c r="J1285" s="1" t="s">
        <v>645</v>
      </c>
      <c r="K1285" s="1" t="s">
        <v>3826</v>
      </c>
      <c r="L1285" s="1" t="s">
        <v>3827</v>
      </c>
      <c r="M1285" s="1" t="s">
        <v>560</v>
      </c>
      <c r="N1285" s="1"/>
      <c r="O1285">
        <v>60</v>
      </c>
      <c r="P1285" s="1" t="s">
        <v>646</v>
      </c>
      <c r="Q1285" s="1" t="s">
        <v>3839</v>
      </c>
      <c r="R1285" s="2"/>
      <c r="S1285" s="1" t="s">
        <v>3829</v>
      </c>
      <c r="T1285" s="1">
        <v>20</v>
      </c>
    </row>
    <row r="1286" spans="1:20" x14ac:dyDescent="0.25">
      <c r="A1286" s="1" t="s">
        <v>3840</v>
      </c>
      <c r="B1286" s="1" t="s">
        <v>564</v>
      </c>
      <c r="C1286" s="1" t="s">
        <v>1349</v>
      </c>
      <c r="D1286" s="1" t="s">
        <v>873</v>
      </c>
      <c r="E1286" s="1" t="s">
        <v>3702</v>
      </c>
      <c r="F1286" s="1" t="s">
        <v>3703</v>
      </c>
      <c r="G1286" s="1" t="s">
        <v>3703</v>
      </c>
      <c r="H1286" s="1" t="s">
        <v>569</v>
      </c>
      <c r="I1286" s="1" t="s">
        <v>203</v>
      </c>
      <c r="J1286" s="1" t="s">
        <v>645</v>
      </c>
      <c r="K1286" s="1" t="s">
        <v>3826</v>
      </c>
      <c r="L1286" s="1" t="s">
        <v>3827</v>
      </c>
      <c r="M1286" s="1" t="s">
        <v>560</v>
      </c>
      <c r="N1286" s="1"/>
      <c r="O1286">
        <v>75</v>
      </c>
      <c r="P1286" s="1" t="s">
        <v>646</v>
      </c>
      <c r="Q1286" s="1" t="s">
        <v>3841</v>
      </c>
      <c r="R1286" s="2"/>
      <c r="S1286" s="1" t="s">
        <v>3829</v>
      </c>
      <c r="T1286" s="1">
        <v>20</v>
      </c>
    </row>
    <row r="1287" spans="1:20" x14ac:dyDescent="0.25">
      <c r="A1287" s="1" t="s">
        <v>3842</v>
      </c>
      <c r="B1287" s="1" t="s">
        <v>564</v>
      </c>
      <c r="C1287" s="1" t="s">
        <v>1103</v>
      </c>
      <c r="D1287" s="1" t="s">
        <v>1104</v>
      </c>
      <c r="E1287" s="1" t="s">
        <v>3843</v>
      </c>
      <c r="F1287" s="1" t="s">
        <v>3844</v>
      </c>
      <c r="G1287" s="1" t="s">
        <v>3844</v>
      </c>
      <c r="H1287" s="1" t="s">
        <v>569</v>
      </c>
      <c r="I1287" s="1" t="s">
        <v>3843</v>
      </c>
      <c r="J1287" s="1" t="s">
        <v>3844</v>
      </c>
      <c r="K1287" s="1" t="s">
        <v>1107</v>
      </c>
      <c r="L1287" s="1" t="s">
        <v>1108</v>
      </c>
      <c r="M1287" s="1" t="s">
        <v>1891</v>
      </c>
      <c r="N1287" s="1" t="s">
        <v>1892</v>
      </c>
      <c r="O1287">
        <v>100</v>
      </c>
      <c r="P1287" s="1" t="s">
        <v>1393</v>
      </c>
      <c r="Q1287" s="1" t="s">
        <v>3845</v>
      </c>
      <c r="R1287" s="2"/>
      <c r="S1287" s="1" t="s">
        <v>3846</v>
      </c>
      <c r="T1287" s="1">
        <v>10</v>
      </c>
    </row>
    <row r="1288" spans="1:20" x14ac:dyDescent="0.25">
      <c r="A1288" s="1" t="s">
        <v>3847</v>
      </c>
      <c r="B1288" s="1" t="s">
        <v>564</v>
      </c>
      <c r="C1288" s="1" t="s">
        <v>1103</v>
      </c>
      <c r="D1288" s="1" t="s">
        <v>1104</v>
      </c>
      <c r="E1288" s="1" t="s">
        <v>3843</v>
      </c>
      <c r="F1288" s="1" t="s">
        <v>3844</v>
      </c>
      <c r="G1288" s="1" t="s">
        <v>3844</v>
      </c>
      <c r="H1288" s="1" t="s">
        <v>569</v>
      </c>
      <c r="I1288" s="1" t="s">
        <v>3843</v>
      </c>
      <c r="J1288" s="1" t="s">
        <v>3844</v>
      </c>
      <c r="K1288" s="1" t="s">
        <v>1107</v>
      </c>
      <c r="L1288" s="1" t="s">
        <v>1108</v>
      </c>
      <c r="M1288" s="1" t="s">
        <v>1891</v>
      </c>
      <c r="N1288" s="1" t="s">
        <v>1892</v>
      </c>
      <c r="O1288">
        <v>50</v>
      </c>
      <c r="P1288" s="1" t="s">
        <v>1393</v>
      </c>
      <c r="Q1288" s="1" t="s">
        <v>3848</v>
      </c>
      <c r="R1288" s="2"/>
      <c r="S1288" s="1" t="s">
        <v>3846</v>
      </c>
      <c r="T1288" s="1">
        <v>10</v>
      </c>
    </row>
    <row r="1289" spans="1:20" x14ac:dyDescent="0.25">
      <c r="A1289" s="1" t="s">
        <v>3849</v>
      </c>
      <c r="B1289" s="1" t="s">
        <v>564</v>
      </c>
      <c r="C1289" s="1" t="s">
        <v>1103</v>
      </c>
      <c r="D1289" s="1" t="s">
        <v>1104</v>
      </c>
      <c r="E1289" s="1" t="s">
        <v>3843</v>
      </c>
      <c r="F1289" s="1" t="s">
        <v>3844</v>
      </c>
      <c r="G1289" s="1" t="s">
        <v>3844</v>
      </c>
      <c r="H1289" s="1" t="s">
        <v>569</v>
      </c>
      <c r="I1289" s="1" t="s">
        <v>3843</v>
      </c>
      <c r="J1289" s="1" t="s">
        <v>3844</v>
      </c>
      <c r="K1289" s="1" t="s">
        <v>1115</v>
      </c>
      <c r="L1289" s="1" t="s">
        <v>1116</v>
      </c>
      <c r="M1289" s="1" t="s">
        <v>1891</v>
      </c>
      <c r="N1289" s="1" t="s">
        <v>1892</v>
      </c>
      <c r="O1289">
        <v>100</v>
      </c>
      <c r="P1289" s="1" t="s">
        <v>1393</v>
      </c>
      <c r="Q1289" s="1" t="s">
        <v>3850</v>
      </c>
      <c r="R1289" s="2"/>
      <c r="S1289" s="1" t="s">
        <v>3846</v>
      </c>
      <c r="T1289" s="1">
        <v>20</v>
      </c>
    </row>
    <row r="1290" spans="1:20" x14ac:dyDescent="0.25">
      <c r="A1290" s="1" t="s">
        <v>3851</v>
      </c>
      <c r="B1290" s="1" t="s">
        <v>564</v>
      </c>
      <c r="C1290" s="1" t="s">
        <v>1103</v>
      </c>
      <c r="D1290" s="1" t="s">
        <v>1104</v>
      </c>
      <c r="E1290" s="1" t="s">
        <v>3843</v>
      </c>
      <c r="F1290" s="1" t="s">
        <v>3844</v>
      </c>
      <c r="G1290" s="1" t="s">
        <v>3844</v>
      </c>
      <c r="H1290" s="1" t="s">
        <v>569</v>
      </c>
      <c r="I1290" s="1" t="s">
        <v>3843</v>
      </c>
      <c r="J1290" s="1" t="s">
        <v>3844</v>
      </c>
      <c r="K1290" s="1" t="s">
        <v>1115</v>
      </c>
      <c r="L1290" s="1" t="s">
        <v>1116</v>
      </c>
      <c r="M1290" s="1" t="s">
        <v>1891</v>
      </c>
      <c r="N1290" s="1" t="s">
        <v>1892</v>
      </c>
      <c r="O1290">
        <v>50</v>
      </c>
      <c r="P1290" s="1" t="s">
        <v>1393</v>
      </c>
      <c r="Q1290" s="1" t="s">
        <v>3852</v>
      </c>
      <c r="R1290" s="2"/>
      <c r="S1290" s="1" t="s">
        <v>3846</v>
      </c>
      <c r="T1290" s="1">
        <v>20</v>
      </c>
    </row>
    <row r="1291" spans="1:20" x14ac:dyDescent="0.25">
      <c r="A1291" s="1" t="s">
        <v>3853</v>
      </c>
      <c r="B1291" s="1" t="s">
        <v>609</v>
      </c>
      <c r="C1291" s="1" t="s">
        <v>1154</v>
      </c>
      <c r="D1291" s="1" t="s">
        <v>1154</v>
      </c>
      <c r="E1291" s="1" t="s">
        <v>3854</v>
      </c>
      <c r="F1291" s="1" t="s">
        <v>3855</v>
      </c>
      <c r="G1291" s="1" t="s">
        <v>1156</v>
      </c>
      <c r="H1291" s="1" t="s">
        <v>569</v>
      </c>
      <c r="I1291" s="1" t="s">
        <v>3854</v>
      </c>
      <c r="J1291" s="1" t="s">
        <v>3855</v>
      </c>
      <c r="K1291" s="1" t="s">
        <v>2199</v>
      </c>
      <c r="L1291" s="1" t="s">
        <v>2200</v>
      </c>
      <c r="M1291" s="1" t="s">
        <v>1176</v>
      </c>
      <c r="N1291" s="1" t="s">
        <v>1177</v>
      </c>
      <c r="O1291">
        <v>10000</v>
      </c>
      <c r="P1291" s="1" t="s">
        <v>1109</v>
      </c>
      <c r="Q1291" s="1" t="s">
        <v>3856</v>
      </c>
      <c r="R1291" s="2"/>
      <c r="S1291" s="1" t="s">
        <v>1274</v>
      </c>
      <c r="T1291" s="1">
        <v>20</v>
      </c>
    </row>
    <row r="1292" spans="1:20" x14ac:dyDescent="0.25">
      <c r="A1292" s="1" t="s">
        <v>3857</v>
      </c>
      <c r="B1292" s="1" t="s">
        <v>609</v>
      </c>
      <c r="C1292" s="1" t="s">
        <v>1154</v>
      </c>
      <c r="D1292" s="1" t="s">
        <v>1154</v>
      </c>
      <c r="E1292" s="1" t="s">
        <v>3854</v>
      </c>
      <c r="F1292" s="1" t="s">
        <v>3855</v>
      </c>
      <c r="G1292" s="1" t="s">
        <v>1156</v>
      </c>
      <c r="H1292" s="1" t="s">
        <v>569</v>
      </c>
      <c r="I1292" s="1" t="s">
        <v>3854</v>
      </c>
      <c r="J1292" s="1" t="s">
        <v>3855</v>
      </c>
      <c r="K1292" s="1" t="s">
        <v>2199</v>
      </c>
      <c r="L1292" s="1" t="s">
        <v>2200</v>
      </c>
      <c r="M1292" s="1" t="s">
        <v>1176</v>
      </c>
      <c r="N1292" s="1" t="s">
        <v>1177</v>
      </c>
      <c r="O1292">
        <v>20000</v>
      </c>
      <c r="P1292" s="1" t="s">
        <v>1109</v>
      </c>
      <c r="Q1292" s="1" t="s">
        <v>3858</v>
      </c>
      <c r="R1292" s="2"/>
      <c r="S1292" s="1" t="s">
        <v>1274</v>
      </c>
      <c r="T1292" s="1">
        <v>20</v>
      </c>
    </row>
    <row r="1293" spans="1:20" x14ac:dyDescent="0.25">
      <c r="A1293" s="1" t="s">
        <v>3859</v>
      </c>
      <c r="B1293" s="1" t="s">
        <v>609</v>
      </c>
      <c r="C1293" s="1" t="s">
        <v>1154</v>
      </c>
      <c r="D1293" s="1" t="s">
        <v>1154</v>
      </c>
      <c r="E1293" s="1" t="s">
        <v>3854</v>
      </c>
      <c r="F1293" s="1" t="s">
        <v>3855</v>
      </c>
      <c r="G1293" s="1" t="s">
        <v>1156</v>
      </c>
      <c r="H1293" s="1" t="s">
        <v>569</v>
      </c>
      <c r="I1293" s="1" t="s">
        <v>3854</v>
      </c>
      <c r="J1293" s="1" t="s">
        <v>3855</v>
      </c>
      <c r="K1293" s="1" t="s">
        <v>2199</v>
      </c>
      <c r="L1293" s="1" t="s">
        <v>2200</v>
      </c>
      <c r="M1293" s="1" t="s">
        <v>1176</v>
      </c>
      <c r="N1293" s="1" t="s">
        <v>1177</v>
      </c>
      <c r="O1293">
        <v>40000</v>
      </c>
      <c r="P1293" s="1" t="s">
        <v>1109</v>
      </c>
      <c r="Q1293" s="1" t="s">
        <v>3860</v>
      </c>
      <c r="R1293" s="2"/>
      <c r="S1293" s="1" t="s">
        <v>1274</v>
      </c>
      <c r="T1293" s="1">
        <v>20</v>
      </c>
    </row>
    <row r="1294" spans="1:20" x14ac:dyDescent="0.25">
      <c r="A1294" s="1" t="s">
        <v>3861</v>
      </c>
      <c r="B1294" s="1" t="s">
        <v>609</v>
      </c>
      <c r="C1294" s="1" t="s">
        <v>1154</v>
      </c>
      <c r="D1294" s="1" t="s">
        <v>1154</v>
      </c>
      <c r="E1294" s="1" t="s">
        <v>3854</v>
      </c>
      <c r="F1294" s="1" t="s">
        <v>3855</v>
      </c>
      <c r="G1294" s="1" t="s">
        <v>1156</v>
      </c>
      <c r="H1294" s="1" t="s">
        <v>569</v>
      </c>
      <c r="I1294" s="1" t="s">
        <v>3854</v>
      </c>
      <c r="J1294" s="1" t="s">
        <v>3855</v>
      </c>
      <c r="K1294" s="1" t="s">
        <v>2199</v>
      </c>
      <c r="L1294" s="1" t="s">
        <v>2200</v>
      </c>
      <c r="M1294" s="1" t="s">
        <v>1176</v>
      </c>
      <c r="N1294" s="1" t="s">
        <v>1177</v>
      </c>
      <c r="O1294">
        <v>5000</v>
      </c>
      <c r="P1294" s="1" t="s">
        <v>1109</v>
      </c>
      <c r="Q1294" s="1" t="s">
        <v>3862</v>
      </c>
      <c r="R1294" s="2"/>
      <c r="S1294" s="1" t="s">
        <v>1274</v>
      </c>
      <c r="T1294" s="1">
        <v>20</v>
      </c>
    </row>
    <row r="1295" spans="1:20" x14ac:dyDescent="0.25">
      <c r="A1295" s="1" t="s">
        <v>3863</v>
      </c>
      <c r="B1295" s="1" t="s">
        <v>609</v>
      </c>
      <c r="C1295" s="1" t="s">
        <v>1154</v>
      </c>
      <c r="D1295" s="1" t="s">
        <v>1154</v>
      </c>
      <c r="E1295" s="1" t="s">
        <v>3854</v>
      </c>
      <c r="F1295" s="1" t="s">
        <v>3855</v>
      </c>
      <c r="G1295" s="1" t="s">
        <v>1156</v>
      </c>
      <c r="H1295" s="1" t="s">
        <v>569</v>
      </c>
      <c r="I1295" s="1" t="s">
        <v>3854</v>
      </c>
      <c r="J1295" s="1" t="s">
        <v>3855</v>
      </c>
      <c r="K1295" s="1" t="s">
        <v>2199</v>
      </c>
      <c r="L1295" s="1" t="s">
        <v>2200</v>
      </c>
      <c r="M1295" s="1" t="s">
        <v>1176</v>
      </c>
      <c r="N1295" s="1" t="s">
        <v>1177</v>
      </c>
      <c r="O1295">
        <v>60000</v>
      </c>
      <c r="P1295" s="1" t="s">
        <v>1109</v>
      </c>
      <c r="Q1295" s="1" t="s">
        <v>3864</v>
      </c>
      <c r="R1295" s="2"/>
      <c r="S1295" s="1" t="s">
        <v>1274</v>
      </c>
      <c r="T1295" s="1">
        <v>20</v>
      </c>
    </row>
    <row r="1296" spans="1:20" x14ac:dyDescent="0.25">
      <c r="A1296" s="1" t="s">
        <v>3865</v>
      </c>
      <c r="B1296" s="1" t="s">
        <v>609</v>
      </c>
      <c r="C1296" s="1" t="s">
        <v>1154</v>
      </c>
      <c r="D1296" s="1" t="s">
        <v>1154</v>
      </c>
      <c r="E1296" s="1" t="s">
        <v>3866</v>
      </c>
      <c r="F1296" s="1" t="s">
        <v>3867</v>
      </c>
      <c r="G1296" s="1" t="s">
        <v>3867</v>
      </c>
      <c r="H1296" s="1" t="s">
        <v>569</v>
      </c>
      <c r="I1296" s="1" t="s">
        <v>3866</v>
      </c>
      <c r="J1296" s="1" t="s">
        <v>3867</v>
      </c>
      <c r="K1296" s="1" t="s">
        <v>1157</v>
      </c>
      <c r="L1296" s="1" t="s">
        <v>1158</v>
      </c>
      <c r="M1296" s="1" t="s">
        <v>1159</v>
      </c>
      <c r="N1296" s="1" t="s">
        <v>1160</v>
      </c>
      <c r="O1296">
        <v>120</v>
      </c>
      <c r="P1296" s="1" t="s">
        <v>1649</v>
      </c>
      <c r="Q1296" s="1" t="s">
        <v>3868</v>
      </c>
      <c r="R1296" s="2"/>
      <c r="S1296" s="1" t="s">
        <v>3869</v>
      </c>
      <c r="T1296" s="1">
        <v>20</v>
      </c>
    </row>
    <row r="1297" spans="1:20" x14ac:dyDescent="0.25">
      <c r="A1297" s="1" t="s">
        <v>3870</v>
      </c>
      <c r="B1297" s="1" t="s">
        <v>609</v>
      </c>
      <c r="C1297" s="1" t="s">
        <v>1154</v>
      </c>
      <c r="D1297" s="1" t="s">
        <v>1154</v>
      </c>
      <c r="E1297" s="1" t="s">
        <v>3866</v>
      </c>
      <c r="F1297" s="1" t="s">
        <v>3867</v>
      </c>
      <c r="G1297" s="1" t="s">
        <v>3867</v>
      </c>
      <c r="H1297" s="1" t="s">
        <v>569</v>
      </c>
      <c r="I1297" s="1" t="s">
        <v>3866</v>
      </c>
      <c r="J1297" s="1" t="s">
        <v>3867</v>
      </c>
      <c r="K1297" s="1" t="s">
        <v>1157</v>
      </c>
      <c r="L1297" s="1" t="s">
        <v>1158</v>
      </c>
      <c r="M1297" s="1" t="s">
        <v>1159</v>
      </c>
      <c r="N1297" s="1" t="s">
        <v>1160</v>
      </c>
      <c r="O1297">
        <v>15</v>
      </c>
      <c r="P1297" s="1" t="s">
        <v>1649</v>
      </c>
      <c r="Q1297" s="1" t="s">
        <v>3871</v>
      </c>
      <c r="R1297" s="2"/>
      <c r="S1297" s="1" t="s">
        <v>3869</v>
      </c>
      <c r="T1297" s="1">
        <v>20</v>
      </c>
    </row>
    <row r="1298" spans="1:20" x14ac:dyDescent="0.25">
      <c r="A1298" s="1" t="s">
        <v>3872</v>
      </c>
      <c r="B1298" s="1" t="s">
        <v>609</v>
      </c>
      <c r="C1298" s="1" t="s">
        <v>1154</v>
      </c>
      <c r="D1298" s="1" t="s">
        <v>1154</v>
      </c>
      <c r="E1298" s="1" t="s">
        <v>3866</v>
      </c>
      <c r="F1298" s="1" t="s">
        <v>3867</v>
      </c>
      <c r="G1298" s="1" t="s">
        <v>3867</v>
      </c>
      <c r="H1298" s="1" t="s">
        <v>569</v>
      </c>
      <c r="I1298" s="1" t="s">
        <v>3866</v>
      </c>
      <c r="J1298" s="1" t="s">
        <v>3867</v>
      </c>
      <c r="K1298" s="1" t="s">
        <v>1157</v>
      </c>
      <c r="L1298" s="1" t="s">
        <v>1158</v>
      </c>
      <c r="M1298" s="1" t="s">
        <v>1159</v>
      </c>
      <c r="N1298" s="1" t="s">
        <v>1160</v>
      </c>
      <c r="O1298">
        <v>150</v>
      </c>
      <c r="P1298" s="1" t="s">
        <v>1649</v>
      </c>
      <c r="Q1298" s="1" t="s">
        <v>3873</v>
      </c>
      <c r="R1298" s="2"/>
      <c r="S1298" s="1" t="s">
        <v>3869</v>
      </c>
      <c r="T1298" s="1">
        <v>20</v>
      </c>
    </row>
    <row r="1299" spans="1:20" x14ac:dyDescent="0.25">
      <c r="A1299" s="1" t="s">
        <v>3874</v>
      </c>
      <c r="B1299" s="1" t="s">
        <v>609</v>
      </c>
      <c r="C1299" s="1" t="s">
        <v>1154</v>
      </c>
      <c r="D1299" s="1" t="s">
        <v>1154</v>
      </c>
      <c r="E1299" s="1" t="s">
        <v>3866</v>
      </c>
      <c r="F1299" s="1" t="s">
        <v>3867</v>
      </c>
      <c r="G1299" s="1" t="s">
        <v>3867</v>
      </c>
      <c r="H1299" s="1" t="s">
        <v>569</v>
      </c>
      <c r="I1299" s="1" t="s">
        <v>3866</v>
      </c>
      <c r="J1299" s="1" t="s">
        <v>3867</v>
      </c>
      <c r="K1299" s="1" t="s">
        <v>1157</v>
      </c>
      <c r="L1299" s="1" t="s">
        <v>1158</v>
      </c>
      <c r="M1299" s="1" t="s">
        <v>1159</v>
      </c>
      <c r="N1299" s="1" t="s">
        <v>1160</v>
      </c>
      <c r="O1299">
        <v>30</v>
      </c>
      <c r="P1299" s="1" t="s">
        <v>1649</v>
      </c>
      <c r="Q1299" s="1" t="s">
        <v>3875</v>
      </c>
      <c r="R1299" s="2"/>
      <c r="S1299" s="1" t="s">
        <v>3869</v>
      </c>
      <c r="T1299" s="1">
        <v>20</v>
      </c>
    </row>
    <row r="1300" spans="1:20" x14ac:dyDescent="0.25">
      <c r="A1300" s="1" t="s">
        <v>3876</v>
      </c>
      <c r="B1300" s="1" t="s">
        <v>609</v>
      </c>
      <c r="C1300" s="1" t="s">
        <v>1154</v>
      </c>
      <c r="D1300" s="1" t="s">
        <v>1154</v>
      </c>
      <c r="E1300" s="1" t="s">
        <v>3866</v>
      </c>
      <c r="F1300" s="1" t="s">
        <v>3867</v>
      </c>
      <c r="G1300" s="1" t="s">
        <v>3867</v>
      </c>
      <c r="H1300" s="1" t="s">
        <v>569</v>
      </c>
      <c r="I1300" s="1" t="s">
        <v>3866</v>
      </c>
      <c r="J1300" s="1" t="s">
        <v>3867</v>
      </c>
      <c r="K1300" s="1" t="s">
        <v>1157</v>
      </c>
      <c r="L1300" s="1" t="s">
        <v>1158</v>
      </c>
      <c r="M1300" s="1" t="s">
        <v>1159</v>
      </c>
      <c r="N1300" s="1" t="s">
        <v>1160</v>
      </c>
      <c r="O1300">
        <v>5</v>
      </c>
      <c r="P1300" s="1" t="s">
        <v>1649</v>
      </c>
      <c r="Q1300" s="1" t="s">
        <v>3877</v>
      </c>
      <c r="R1300" s="2"/>
      <c r="S1300" s="1" t="s">
        <v>3869</v>
      </c>
      <c r="T1300" s="1">
        <v>20</v>
      </c>
    </row>
    <row r="1301" spans="1:20" x14ac:dyDescent="0.25">
      <c r="A1301" s="1" t="s">
        <v>3878</v>
      </c>
      <c r="B1301" s="1" t="s">
        <v>609</v>
      </c>
      <c r="C1301" s="1" t="s">
        <v>1154</v>
      </c>
      <c r="D1301" s="1" t="s">
        <v>1154</v>
      </c>
      <c r="E1301" s="1" t="s">
        <v>3866</v>
      </c>
      <c r="F1301" s="1" t="s">
        <v>3867</v>
      </c>
      <c r="G1301" s="1" t="s">
        <v>3867</v>
      </c>
      <c r="H1301" s="1" t="s">
        <v>569</v>
      </c>
      <c r="I1301" s="1" t="s">
        <v>3866</v>
      </c>
      <c r="J1301" s="1" t="s">
        <v>3867</v>
      </c>
      <c r="K1301" s="1" t="s">
        <v>1157</v>
      </c>
      <c r="L1301" s="1" t="s">
        <v>1158</v>
      </c>
      <c r="M1301" s="1" t="s">
        <v>1159</v>
      </c>
      <c r="N1301" s="1" t="s">
        <v>1160</v>
      </c>
      <c r="O1301">
        <v>60</v>
      </c>
      <c r="P1301" s="1" t="s">
        <v>1649</v>
      </c>
      <c r="Q1301" s="1" t="s">
        <v>3879</v>
      </c>
      <c r="R1301" s="2"/>
      <c r="S1301" s="1" t="s">
        <v>3869</v>
      </c>
      <c r="T1301" s="1">
        <v>20</v>
      </c>
    </row>
    <row r="1302" spans="1:20" x14ac:dyDescent="0.25">
      <c r="A1302" s="1" t="s">
        <v>3880</v>
      </c>
      <c r="B1302" s="1" t="s">
        <v>609</v>
      </c>
      <c r="C1302" s="1" t="s">
        <v>1154</v>
      </c>
      <c r="D1302" s="1" t="s">
        <v>1154</v>
      </c>
      <c r="E1302" s="1" t="s">
        <v>3866</v>
      </c>
      <c r="F1302" s="1" t="s">
        <v>3867</v>
      </c>
      <c r="G1302" s="1" t="s">
        <v>3867</v>
      </c>
      <c r="H1302" s="1" t="s">
        <v>569</v>
      </c>
      <c r="I1302" s="1" t="s">
        <v>3866</v>
      </c>
      <c r="J1302" s="1" t="s">
        <v>3867</v>
      </c>
      <c r="K1302" s="1" t="s">
        <v>1157</v>
      </c>
      <c r="L1302" s="1" t="s">
        <v>1158</v>
      </c>
      <c r="M1302" s="1" t="s">
        <v>1159</v>
      </c>
      <c r="N1302" s="1" t="s">
        <v>1160</v>
      </c>
      <c r="O1302">
        <v>90</v>
      </c>
      <c r="P1302" s="1" t="s">
        <v>1649</v>
      </c>
      <c r="Q1302" s="1" t="s">
        <v>3881</v>
      </c>
      <c r="R1302" s="2"/>
      <c r="S1302" s="1" t="s">
        <v>3869</v>
      </c>
      <c r="T1302" s="1">
        <v>20</v>
      </c>
    </row>
    <row r="1303" spans="1:20" x14ac:dyDescent="0.25">
      <c r="A1303" s="1" t="s">
        <v>3882</v>
      </c>
      <c r="B1303" s="1" t="s">
        <v>609</v>
      </c>
      <c r="C1303" s="1" t="s">
        <v>1154</v>
      </c>
      <c r="D1303" s="1" t="s">
        <v>1154</v>
      </c>
      <c r="E1303" s="1" t="s">
        <v>3866</v>
      </c>
      <c r="F1303" s="1" t="s">
        <v>3867</v>
      </c>
      <c r="G1303" s="1" t="s">
        <v>3867</v>
      </c>
      <c r="H1303" s="1" t="s">
        <v>569</v>
      </c>
      <c r="I1303" s="1" t="s">
        <v>3866</v>
      </c>
      <c r="J1303" s="1" t="s">
        <v>3867</v>
      </c>
      <c r="K1303" s="1" t="s">
        <v>1157</v>
      </c>
      <c r="L1303" s="1" t="s">
        <v>1158</v>
      </c>
      <c r="M1303" s="1" t="s">
        <v>1176</v>
      </c>
      <c r="N1303" s="1" t="s">
        <v>1177</v>
      </c>
      <c r="O1303">
        <v>120</v>
      </c>
      <c r="P1303" s="1" t="s">
        <v>1649</v>
      </c>
      <c r="Q1303" s="1" t="s">
        <v>3883</v>
      </c>
      <c r="R1303" s="2"/>
      <c r="S1303" s="1" t="s">
        <v>3884</v>
      </c>
      <c r="T1303" s="1">
        <v>20</v>
      </c>
    </row>
    <row r="1304" spans="1:20" x14ac:dyDescent="0.25">
      <c r="A1304" s="1" t="s">
        <v>3885</v>
      </c>
      <c r="B1304" s="1" t="s">
        <v>609</v>
      </c>
      <c r="C1304" s="1" t="s">
        <v>1154</v>
      </c>
      <c r="D1304" s="1" t="s">
        <v>1154</v>
      </c>
      <c r="E1304" s="1" t="s">
        <v>3866</v>
      </c>
      <c r="F1304" s="1" t="s">
        <v>3867</v>
      </c>
      <c r="G1304" s="1" t="s">
        <v>3867</v>
      </c>
      <c r="H1304" s="1" t="s">
        <v>569</v>
      </c>
      <c r="I1304" s="1" t="s">
        <v>3866</v>
      </c>
      <c r="J1304" s="1" t="s">
        <v>3867</v>
      </c>
      <c r="K1304" s="1" t="s">
        <v>1157</v>
      </c>
      <c r="L1304" s="1" t="s">
        <v>1158</v>
      </c>
      <c r="M1304" s="1" t="s">
        <v>1176</v>
      </c>
      <c r="N1304" s="1" t="s">
        <v>1177</v>
      </c>
      <c r="O1304">
        <v>15</v>
      </c>
      <c r="P1304" s="1" t="s">
        <v>1649</v>
      </c>
      <c r="Q1304" s="1" t="s">
        <v>3886</v>
      </c>
      <c r="R1304" s="2"/>
      <c r="S1304" s="1" t="s">
        <v>3884</v>
      </c>
      <c r="T1304" s="1">
        <v>20</v>
      </c>
    </row>
    <row r="1305" spans="1:20" x14ac:dyDescent="0.25">
      <c r="A1305" s="1" t="s">
        <v>3887</v>
      </c>
      <c r="B1305" s="1" t="s">
        <v>609</v>
      </c>
      <c r="C1305" s="1" t="s">
        <v>1154</v>
      </c>
      <c r="D1305" s="1" t="s">
        <v>1154</v>
      </c>
      <c r="E1305" s="1" t="s">
        <v>3866</v>
      </c>
      <c r="F1305" s="1" t="s">
        <v>3867</v>
      </c>
      <c r="G1305" s="1" t="s">
        <v>3867</v>
      </c>
      <c r="H1305" s="1" t="s">
        <v>569</v>
      </c>
      <c r="I1305" s="1" t="s">
        <v>3866</v>
      </c>
      <c r="J1305" s="1" t="s">
        <v>3867</v>
      </c>
      <c r="K1305" s="1" t="s">
        <v>1157</v>
      </c>
      <c r="L1305" s="1" t="s">
        <v>1158</v>
      </c>
      <c r="M1305" s="1" t="s">
        <v>1176</v>
      </c>
      <c r="N1305" s="1" t="s">
        <v>1177</v>
      </c>
      <c r="O1305">
        <v>150</v>
      </c>
      <c r="P1305" s="1" t="s">
        <v>1649</v>
      </c>
      <c r="Q1305" s="1" t="s">
        <v>3888</v>
      </c>
      <c r="R1305" s="2"/>
      <c r="S1305" s="1" t="s">
        <v>3884</v>
      </c>
      <c r="T1305" s="1">
        <v>20</v>
      </c>
    </row>
    <row r="1306" spans="1:20" x14ac:dyDescent="0.25">
      <c r="A1306" s="1" t="s">
        <v>3889</v>
      </c>
      <c r="B1306" s="1" t="s">
        <v>609</v>
      </c>
      <c r="C1306" s="1" t="s">
        <v>1154</v>
      </c>
      <c r="D1306" s="1" t="s">
        <v>1154</v>
      </c>
      <c r="E1306" s="1" t="s">
        <v>3866</v>
      </c>
      <c r="F1306" s="1" t="s">
        <v>3867</v>
      </c>
      <c r="G1306" s="1" t="s">
        <v>3867</v>
      </c>
      <c r="H1306" s="1" t="s">
        <v>569</v>
      </c>
      <c r="I1306" s="1" t="s">
        <v>3866</v>
      </c>
      <c r="J1306" s="1" t="s">
        <v>3867</v>
      </c>
      <c r="K1306" s="1" t="s">
        <v>1157</v>
      </c>
      <c r="L1306" s="1" t="s">
        <v>1158</v>
      </c>
      <c r="M1306" s="1" t="s">
        <v>1176</v>
      </c>
      <c r="N1306" s="1" t="s">
        <v>1177</v>
      </c>
      <c r="O1306">
        <v>200</v>
      </c>
      <c r="P1306" s="1" t="s">
        <v>1649</v>
      </c>
      <c r="Q1306" s="1" t="s">
        <v>3890</v>
      </c>
      <c r="R1306" s="2"/>
      <c r="S1306" s="1" t="s">
        <v>3884</v>
      </c>
      <c r="T1306" s="1">
        <v>20</v>
      </c>
    </row>
    <row r="1307" spans="1:20" x14ac:dyDescent="0.25">
      <c r="A1307" s="1" t="s">
        <v>3889</v>
      </c>
      <c r="B1307" s="1" t="s">
        <v>609</v>
      </c>
      <c r="C1307" s="1" t="s">
        <v>1154</v>
      </c>
      <c r="D1307" s="1" t="s">
        <v>1154</v>
      </c>
      <c r="E1307" s="1" t="s">
        <v>3866</v>
      </c>
      <c r="F1307" s="1" t="s">
        <v>3867</v>
      </c>
      <c r="G1307" s="1" t="s">
        <v>3867</v>
      </c>
      <c r="H1307" s="1" t="s">
        <v>569</v>
      </c>
      <c r="I1307" s="1" t="s">
        <v>3866</v>
      </c>
      <c r="J1307" s="1" t="s">
        <v>3867</v>
      </c>
      <c r="K1307" s="1" t="s">
        <v>1157</v>
      </c>
      <c r="L1307" s="1" t="s">
        <v>1158</v>
      </c>
      <c r="M1307" s="1" t="s">
        <v>1176</v>
      </c>
      <c r="N1307" s="1" t="s">
        <v>1177</v>
      </c>
      <c r="O1307">
        <v>200</v>
      </c>
      <c r="P1307" s="1" t="s">
        <v>1649</v>
      </c>
      <c r="Q1307" s="1" t="s">
        <v>3890</v>
      </c>
      <c r="R1307" s="2"/>
      <c r="S1307" s="1" t="s">
        <v>3884</v>
      </c>
      <c r="T1307" s="1">
        <v>20</v>
      </c>
    </row>
    <row r="1308" spans="1:20" x14ac:dyDescent="0.25">
      <c r="A1308" s="1" t="s">
        <v>3891</v>
      </c>
      <c r="B1308" s="1" t="s">
        <v>609</v>
      </c>
      <c r="C1308" s="1" t="s">
        <v>1154</v>
      </c>
      <c r="D1308" s="1" t="s">
        <v>1154</v>
      </c>
      <c r="E1308" s="1" t="s">
        <v>3866</v>
      </c>
      <c r="F1308" s="1" t="s">
        <v>3867</v>
      </c>
      <c r="G1308" s="1" t="s">
        <v>3867</v>
      </c>
      <c r="H1308" s="1" t="s">
        <v>569</v>
      </c>
      <c r="I1308" s="1" t="s">
        <v>3866</v>
      </c>
      <c r="J1308" s="1" t="s">
        <v>3867</v>
      </c>
      <c r="K1308" s="1" t="s">
        <v>1157</v>
      </c>
      <c r="L1308" s="1" t="s">
        <v>1158</v>
      </c>
      <c r="M1308" s="1" t="s">
        <v>1176</v>
      </c>
      <c r="N1308" s="1" t="s">
        <v>1177</v>
      </c>
      <c r="O1308">
        <v>30</v>
      </c>
      <c r="P1308" s="1" t="s">
        <v>1649</v>
      </c>
      <c r="Q1308" s="1" t="s">
        <v>3892</v>
      </c>
      <c r="R1308" s="2"/>
      <c r="S1308" s="1" t="s">
        <v>3884</v>
      </c>
      <c r="T1308" s="1">
        <v>20</v>
      </c>
    </row>
    <row r="1309" spans="1:20" x14ac:dyDescent="0.25">
      <c r="A1309" s="1" t="s">
        <v>3893</v>
      </c>
      <c r="B1309" s="1" t="s">
        <v>609</v>
      </c>
      <c r="C1309" s="1" t="s">
        <v>1154</v>
      </c>
      <c r="D1309" s="1" t="s">
        <v>1154</v>
      </c>
      <c r="E1309" s="1" t="s">
        <v>3866</v>
      </c>
      <c r="F1309" s="1" t="s">
        <v>3867</v>
      </c>
      <c r="G1309" s="1" t="s">
        <v>3867</v>
      </c>
      <c r="H1309" s="1" t="s">
        <v>569</v>
      </c>
      <c r="I1309" s="1" t="s">
        <v>3866</v>
      </c>
      <c r="J1309" s="1" t="s">
        <v>3867</v>
      </c>
      <c r="K1309" s="1" t="s">
        <v>1157</v>
      </c>
      <c r="L1309" s="1" t="s">
        <v>1158</v>
      </c>
      <c r="M1309" s="1" t="s">
        <v>1176</v>
      </c>
      <c r="N1309" s="1" t="s">
        <v>1177</v>
      </c>
      <c r="O1309">
        <v>5</v>
      </c>
      <c r="P1309" s="1" t="s">
        <v>1649</v>
      </c>
      <c r="Q1309" s="1" t="s">
        <v>3894</v>
      </c>
      <c r="R1309" s="2"/>
      <c r="S1309" s="1" t="s">
        <v>3884</v>
      </c>
      <c r="T1309" s="1">
        <v>20</v>
      </c>
    </row>
    <row r="1310" spans="1:20" x14ac:dyDescent="0.25">
      <c r="A1310" s="1" t="s">
        <v>3895</v>
      </c>
      <c r="B1310" s="1" t="s">
        <v>609</v>
      </c>
      <c r="C1310" s="1" t="s">
        <v>1154</v>
      </c>
      <c r="D1310" s="1" t="s">
        <v>1154</v>
      </c>
      <c r="E1310" s="1" t="s">
        <v>3866</v>
      </c>
      <c r="F1310" s="1" t="s">
        <v>3867</v>
      </c>
      <c r="G1310" s="1" t="s">
        <v>3867</v>
      </c>
      <c r="H1310" s="1" t="s">
        <v>569</v>
      </c>
      <c r="I1310" s="1" t="s">
        <v>3866</v>
      </c>
      <c r="J1310" s="1" t="s">
        <v>3867</v>
      </c>
      <c r="K1310" s="1" t="s">
        <v>1157</v>
      </c>
      <c r="L1310" s="1" t="s">
        <v>1158</v>
      </c>
      <c r="M1310" s="1" t="s">
        <v>1176</v>
      </c>
      <c r="N1310" s="1" t="s">
        <v>1177</v>
      </c>
      <c r="O1310">
        <v>60</v>
      </c>
      <c r="P1310" s="1" t="s">
        <v>1649</v>
      </c>
      <c r="Q1310" s="1" t="s">
        <v>3896</v>
      </c>
      <c r="R1310" s="2"/>
      <c r="S1310" s="1" t="s">
        <v>3884</v>
      </c>
      <c r="T1310" s="1">
        <v>20</v>
      </c>
    </row>
    <row r="1311" spans="1:20" x14ac:dyDescent="0.25">
      <c r="A1311" s="1" t="s">
        <v>3897</v>
      </c>
      <c r="B1311" s="1" t="s">
        <v>609</v>
      </c>
      <c r="C1311" s="1" t="s">
        <v>1154</v>
      </c>
      <c r="D1311" s="1" t="s">
        <v>1154</v>
      </c>
      <c r="E1311" s="1" t="s">
        <v>3866</v>
      </c>
      <c r="F1311" s="1" t="s">
        <v>3867</v>
      </c>
      <c r="G1311" s="1" t="s">
        <v>3867</v>
      </c>
      <c r="H1311" s="1" t="s">
        <v>569</v>
      </c>
      <c r="I1311" s="1" t="s">
        <v>3866</v>
      </c>
      <c r="J1311" s="1" t="s">
        <v>3867</v>
      </c>
      <c r="K1311" s="1" t="s">
        <v>1157</v>
      </c>
      <c r="L1311" s="1" t="s">
        <v>1158</v>
      </c>
      <c r="M1311" s="1" t="s">
        <v>1176</v>
      </c>
      <c r="N1311" s="1" t="s">
        <v>1177</v>
      </c>
      <c r="O1311">
        <v>90</v>
      </c>
      <c r="P1311" s="1" t="s">
        <v>1649</v>
      </c>
      <c r="Q1311" s="1" t="s">
        <v>3898</v>
      </c>
      <c r="R1311" s="2"/>
      <c r="S1311" s="1" t="s">
        <v>3884</v>
      </c>
      <c r="T1311" s="1">
        <v>20</v>
      </c>
    </row>
    <row r="1312" spans="1:20" x14ac:dyDescent="0.25">
      <c r="A1312" s="1" t="s">
        <v>3899</v>
      </c>
      <c r="B1312" s="1" t="s">
        <v>609</v>
      </c>
      <c r="C1312" s="1" t="s">
        <v>1154</v>
      </c>
      <c r="D1312" s="1" t="s">
        <v>1154</v>
      </c>
      <c r="E1312" s="1" t="s">
        <v>3866</v>
      </c>
      <c r="F1312" s="1" t="s">
        <v>3867</v>
      </c>
      <c r="G1312" s="1" t="s">
        <v>3867</v>
      </c>
      <c r="H1312" s="1" t="s">
        <v>569</v>
      </c>
      <c r="I1312" s="1" t="s">
        <v>3866</v>
      </c>
      <c r="J1312" s="1" t="s">
        <v>3867</v>
      </c>
      <c r="K1312" s="1" t="s">
        <v>1193</v>
      </c>
      <c r="L1312" s="1" t="s">
        <v>1194</v>
      </c>
      <c r="M1312" s="1" t="s">
        <v>1159</v>
      </c>
      <c r="N1312" s="1" t="s">
        <v>1160</v>
      </c>
      <c r="O1312">
        <v>120</v>
      </c>
      <c r="P1312" s="1" t="s">
        <v>1649</v>
      </c>
      <c r="Q1312" s="1" t="s">
        <v>3900</v>
      </c>
      <c r="R1312" s="2"/>
      <c r="S1312" s="1" t="s">
        <v>3901</v>
      </c>
      <c r="T1312" s="1">
        <v>15</v>
      </c>
    </row>
    <row r="1313" spans="1:20" x14ac:dyDescent="0.25">
      <c r="A1313" s="1" t="s">
        <v>3902</v>
      </c>
      <c r="B1313" s="1" t="s">
        <v>609</v>
      </c>
      <c r="C1313" s="1" t="s">
        <v>1154</v>
      </c>
      <c r="D1313" s="1" t="s">
        <v>1154</v>
      </c>
      <c r="E1313" s="1" t="s">
        <v>3866</v>
      </c>
      <c r="F1313" s="1" t="s">
        <v>3867</v>
      </c>
      <c r="G1313" s="1" t="s">
        <v>3867</v>
      </c>
      <c r="H1313" s="1" t="s">
        <v>569</v>
      </c>
      <c r="I1313" s="1" t="s">
        <v>3866</v>
      </c>
      <c r="J1313" s="1" t="s">
        <v>3867</v>
      </c>
      <c r="K1313" s="1" t="s">
        <v>1193</v>
      </c>
      <c r="L1313" s="1" t="s">
        <v>1194</v>
      </c>
      <c r="M1313" s="1" t="s">
        <v>1159</v>
      </c>
      <c r="N1313" s="1" t="s">
        <v>1160</v>
      </c>
      <c r="O1313">
        <v>15</v>
      </c>
      <c r="P1313" s="1" t="s">
        <v>1649</v>
      </c>
      <c r="Q1313" s="1" t="s">
        <v>3903</v>
      </c>
      <c r="R1313" s="2"/>
      <c r="S1313" s="1" t="s">
        <v>3901</v>
      </c>
      <c r="T1313" s="1">
        <v>15</v>
      </c>
    </row>
    <row r="1314" spans="1:20" x14ac:dyDescent="0.25">
      <c r="A1314" s="1" t="s">
        <v>3904</v>
      </c>
      <c r="B1314" s="1" t="s">
        <v>609</v>
      </c>
      <c r="C1314" s="1" t="s">
        <v>1154</v>
      </c>
      <c r="D1314" s="1" t="s">
        <v>1154</v>
      </c>
      <c r="E1314" s="1" t="s">
        <v>3866</v>
      </c>
      <c r="F1314" s="1" t="s">
        <v>3867</v>
      </c>
      <c r="G1314" s="1" t="s">
        <v>3867</v>
      </c>
      <c r="H1314" s="1" t="s">
        <v>569</v>
      </c>
      <c r="I1314" s="1" t="s">
        <v>3866</v>
      </c>
      <c r="J1314" s="1" t="s">
        <v>3867</v>
      </c>
      <c r="K1314" s="1" t="s">
        <v>1193</v>
      </c>
      <c r="L1314" s="1" t="s">
        <v>1194</v>
      </c>
      <c r="M1314" s="1" t="s">
        <v>1159</v>
      </c>
      <c r="N1314" s="1" t="s">
        <v>1160</v>
      </c>
      <c r="O1314">
        <v>150</v>
      </c>
      <c r="P1314" s="1" t="s">
        <v>1649</v>
      </c>
      <c r="Q1314" s="1" t="s">
        <v>3905</v>
      </c>
      <c r="R1314" s="2"/>
      <c r="S1314" s="1" t="s">
        <v>3901</v>
      </c>
      <c r="T1314" s="1">
        <v>15</v>
      </c>
    </row>
    <row r="1315" spans="1:20" x14ac:dyDescent="0.25">
      <c r="A1315" s="1" t="s">
        <v>3906</v>
      </c>
      <c r="B1315" s="1" t="s">
        <v>609</v>
      </c>
      <c r="C1315" s="1" t="s">
        <v>1154</v>
      </c>
      <c r="D1315" s="1" t="s">
        <v>1154</v>
      </c>
      <c r="E1315" s="1" t="s">
        <v>3866</v>
      </c>
      <c r="F1315" s="1" t="s">
        <v>3867</v>
      </c>
      <c r="G1315" s="1" t="s">
        <v>3867</v>
      </c>
      <c r="H1315" s="1" t="s">
        <v>569</v>
      </c>
      <c r="I1315" s="1" t="s">
        <v>3866</v>
      </c>
      <c r="J1315" s="1" t="s">
        <v>3867</v>
      </c>
      <c r="K1315" s="1" t="s">
        <v>1193</v>
      </c>
      <c r="L1315" s="1" t="s">
        <v>1194</v>
      </c>
      <c r="M1315" s="1" t="s">
        <v>1159</v>
      </c>
      <c r="N1315" s="1" t="s">
        <v>1160</v>
      </c>
      <c r="O1315">
        <v>200</v>
      </c>
      <c r="P1315" s="1" t="s">
        <v>1649</v>
      </c>
      <c r="Q1315" s="1" t="s">
        <v>3907</v>
      </c>
      <c r="R1315" s="2"/>
      <c r="S1315" s="1" t="s">
        <v>3901</v>
      </c>
      <c r="T1315" s="1">
        <v>15</v>
      </c>
    </row>
    <row r="1316" spans="1:20" x14ac:dyDescent="0.25">
      <c r="A1316" s="1" t="s">
        <v>3908</v>
      </c>
      <c r="B1316" s="1" t="s">
        <v>609</v>
      </c>
      <c r="C1316" s="1" t="s">
        <v>1154</v>
      </c>
      <c r="D1316" s="1" t="s">
        <v>1154</v>
      </c>
      <c r="E1316" s="1" t="s">
        <v>3866</v>
      </c>
      <c r="F1316" s="1" t="s">
        <v>3867</v>
      </c>
      <c r="G1316" s="1" t="s">
        <v>3867</v>
      </c>
      <c r="H1316" s="1" t="s">
        <v>569</v>
      </c>
      <c r="I1316" s="1" t="s">
        <v>3866</v>
      </c>
      <c r="J1316" s="1" t="s">
        <v>3867</v>
      </c>
      <c r="K1316" s="1" t="s">
        <v>1193</v>
      </c>
      <c r="L1316" s="1" t="s">
        <v>1194</v>
      </c>
      <c r="M1316" s="1" t="s">
        <v>1159</v>
      </c>
      <c r="N1316" s="1" t="s">
        <v>1160</v>
      </c>
      <c r="O1316">
        <v>30</v>
      </c>
      <c r="P1316" s="1" t="s">
        <v>1649</v>
      </c>
      <c r="Q1316" s="1" t="s">
        <v>3909</v>
      </c>
      <c r="R1316" s="2"/>
      <c r="S1316" s="1" t="s">
        <v>3901</v>
      </c>
      <c r="T1316" s="1">
        <v>15</v>
      </c>
    </row>
    <row r="1317" spans="1:20" x14ac:dyDescent="0.25">
      <c r="A1317" s="1" t="s">
        <v>3910</v>
      </c>
      <c r="B1317" s="1" t="s">
        <v>609</v>
      </c>
      <c r="C1317" s="1" t="s">
        <v>1154</v>
      </c>
      <c r="D1317" s="1" t="s">
        <v>1154</v>
      </c>
      <c r="E1317" s="1" t="s">
        <v>3866</v>
      </c>
      <c r="F1317" s="1" t="s">
        <v>3867</v>
      </c>
      <c r="G1317" s="1" t="s">
        <v>3867</v>
      </c>
      <c r="H1317" s="1" t="s">
        <v>569</v>
      </c>
      <c r="I1317" s="1" t="s">
        <v>3866</v>
      </c>
      <c r="J1317" s="1" t="s">
        <v>3867</v>
      </c>
      <c r="K1317" s="1" t="s">
        <v>1193</v>
      </c>
      <c r="L1317" s="1" t="s">
        <v>1194</v>
      </c>
      <c r="M1317" s="1" t="s">
        <v>1159</v>
      </c>
      <c r="N1317" s="1" t="s">
        <v>1160</v>
      </c>
      <c r="O1317">
        <v>5</v>
      </c>
      <c r="P1317" s="1" t="s">
        <v>1649</v>
      </c>
      <c r="Q1317" s="1" t="s">
        <v>3911</v>
      </c>
      <c r="R1317" s="2"/>
      <c r="S1317" s="1" t="s">
        <v>3901</v>
      </c>
      <c r="T1317" s="1">
        <v>15</v>
      </c>
    </row>
    <row r="1318" spans="1:20" x14ac:dyDescent="0.25">
      <c r="A1318" s="1" t="s">
        <v>3912</v>
      </c>
      <c r="B1318" s="1" t="s">
        <v>609</v>
      </c>
      <c r="C1318" s="1" t="s">
        <v>1154</v>
      </c>
      <c r="D1318" s="1" t="s">
        <v>1154</v>
      </c>
      <c r="E1318" s="1" t="s">
        <v>3866</v>
      </c>
      <c r="F1318" s="1" t="s">
        <v>3867</v>
      </c>
      <c r="G1318" s="1" t="s">
        <v>3867</v>
      </c>
      <c r="H1318" s="1" t="s">
        <v>569</v>
      </c>
      <c r="I1318" s="1" t="s">
        <v>3866</v>
      </c>
      <c r="J1318" s="1" t="s">
        <v>3867</v>
      </c>
      <c r="K1318" s="1" t="s">
        <v>1193</v>
      </c>
      <c r="L1318" s="1" t="s">
        <v>1194</v>
      </c>
      <c r="M1318" s="1" t="s">
        <v>1159</v>
      </c>
      <c r="N1318" s="1" t="s">
        <v>1160</v>
      </c>
      <c r="O1318">
        <v>60</v>
      </c>
      <c r="P1318" s="1" t="s">
        <v>1649</v>
      </c>
      <c r="Q1318" s="1" t="s">
        <v>3913</v>
      </c>
      <c r="R1318" s="2"/>
      <c r="S1318" s="1" t="s">
        <v>3901</v>
      </c>
      <c r="T1318" s="1">
        <v>15</v>
      </c>
    </row>
    <row r="1319" spans="1:20" x14ac:dyDescent="0.25">
      <c r="A1319" s="1" t="s">
        <v>3914</v>
      </c>
      <c r="B1319" s="1" t="s">
        <v>609</v>
      </c>
      <c r="C1319" s="1" t="s">
        <v>1154</v>
      </c>
      <c r="D1319" s="1" t="s">
        <v>1154</v>
      </c>
      <c r="E1319" s="1" t="s">
        <v>3866</v>
      </c>
      <c r="F1319" s="1" t="s">
        <v>3867</v>
      </c>
      <c r="G1319" s="1" t="s">
        <v>3867</v>
      </c>
      <c r="H1319" s="1" t="s">
        <v>569</v>
      </c>
      <c r="I1319" s="1" t="s">
        <v>3866</v>
      </c>
      <c r="J1319" s="1" t="s">
        <v>3867</v>
      </c>
      <c r="K1319" s="1" t="s">
        <v>1193</v>
      </c>
      <c r="L1319" s="1" t="s">
        <v>1194</v>
      </c>
      <c r="M1319" s="1" t="s">
        <v>1159</v>
      </c>
      <c r="N1319" s="1" t="s">
        <v>1160</v>
      </c>
      <c r="O1319">
        <v>90</v>
      </c>
      <c r="P1319" s="1" t="s">
        <v>1649</v>
      </c>
      <c r="Q1319" s="1" t="s">
        <v>3915</v>
      </c>
      <c r="R1319" s="2"/>
      <c r="S1319" s="1" t="s">
        <v>3901</v>
      </c>
      <c r="T1319" s="1">
        <v>15</v>
      </c>
    </row>
    <row r="1320" spans="1:20" x14ac:dyDescent="0.25">
      <c r="A1320" s="1" t="s">
        <v>3916</v>
      </c>
      <c r="B1320" s="1" t="s">
        <v>609</v>
      </c>
      <c r="C1320" s="1" t="s">
        <v>1154</v>
      </c>
      <c r="D1320" s="1" t="s">
        <v>1154</v>
      </c>
      <c r="E1320" s="1" t="s">
        <v>3866</v>
      </c>
      <c r="F1320" s="1" t="s">
        <v>3867</v>
      </c>
      <c r="G1320" s="1" t="s">
        <v>3867</v>
      </c>
      <c r="H1320" s="1" t="s">
        <v>569</v>
      </c>
      <c r="I1320" s="1" t="s">
        <v>3866</v>
      </c>
      <c r="J1320" s="1" t="s">
        <v>3867</v>
      </c>
      <c r="K1320" s="1" t="s">
        <v>1193</v>
      </c>
      <c r="L1320" s="1" t="s">
        <v>1194</v>
      </c>
      <c r="M1320" s="1" t="s">
        <v>1176</v>
      </c>
      <c r="N1320" s="1" t="s">
        <v>1177</v>
      </c>
      <c r="O1320">
        <v>120</v>
      </c>
      <c r="P1320" s="1" t="s">
        <v>1649</v>
      </c>
      <c r="Q1320" s="1" t="s">
        <v>3917</v>
      </c>
      <c r="R1320" s="2"/>
      <c r="S1320" s="1" t="s">
        <v>3918</v>
      </c>
      <c r="T1320" s="1">
        <v>15</v>
      </c>
    </row>
    <row r="1321" spans="1:20" x14ac:dyDescent="0.25">
      <c r="A1321" s="1" t="s">
        <v>3919</v>
      </c>
      <c r="B1321" s="1" t="s">
        <v>609</v>
      </c>
      <c r="C1321" s="1" t="s">
        <v>1154</v>
      </c>
      <c r="D1321" s="1" t="s">
        <v>1154</v>
      </c>
      <c r="E1321" s="1" t="s">
        <v>3866</v>
      </c>
      <c r="F1321" s="1" t="s">
        <v>3867</v>
      </c>
      <c r="G1321" s="1" t="s">
        <v>3867</v>
      </c>
      <c r="H1321" s="1" t="s">
        <v>569</v>
      </c>
      <c r="I1321" s="1" t="s">
        <v>3866</v>
      </c>
      <c r="J1321" s="1" t="s">
        <v>3867</v>
      </c>
      <c r="K1321" s="1" t="s">
        <v>1193</v>
      </c>
      <c r="L1321" s="1" t="s">
        <v>1194</v>
      </c>
      <c r="M1321" s="1" t="s">
        <v>1176</v>
      </c>
      <c r="N1321" s="1" t="s">
        <v>1177</v>
      </c>
      <c r="O1321">
        <v>15</v>
      </c>
      <c r="P1321" s="1" t="s">
        <v>1649</v>
      </c>
      <c r="Q1321" s="1" t="s">
        <v>3920</v>
      </c>
      <c r="R1321" s="2"/>
      <c r="S1321" s="1" t="s">
        <v>3918</v>
      </c>
      <c r="T1321" s="1">
        <v>15</v>
      </c>
    </row>
    <row r="1322" spans="1:20" x14ac:dyDescent="0.25">
      <c r="A1322" s="1" t="s">
        <v>3921</v>
      </c>
      <c r="B1322" s="1" t="s">
        <v>609</v>
      </c>
      <c r="C1322" s="1" t="s">
        <v>1154</v>
      </c>
      <c r="D1322" s="1" t="s">
        <v>1154</v>
      </c>
      <c r="E1322" s="1" t="s">
        <v>3866</v>
      </c>
      <c r="F1322" s="1" t="s">
        <v>3867</v>
      </c>
      <c r="G1322" s="1" t="s">
        <v>3867</v>
      </c>
      <c r="H1322" s="1" t="s">
        <v>569</v>
      </c>
      <c r="I1322" s="1" t="s">
        <v>3866</v>
      </c>
      <c r="J1322" s="1" t="s">
        <v>3867</v>
      </c>
      <c r="K1322" s="1" t="s">
        <v>1193</v>
      </c>
      <c r="L1322" s="1" t="s">
        <v>1194</v>
      </c>
      <c r="M1322" s="1" t="s">
        <v>1176</v>
      </c>
      <c r="N1322" s="1" t="s">
        <v>1177</v>
      </c>
      <c r="O1322">
        <v>150</v>
      </c>
      <c r="P1322" s="1" t="s">
        <v>1649</v>
      </c>
      <c r="Q1322" s="1" t="s">
        <v>3922</v>
      </c>
      <c r="R1322" s="2"/>
      <c r="S1322" s="1" t="s">
        <v>3918</v>
      </c>
      <c r="T1322" s="1">
        <v>15</v>
      </c>
    </row>
    <row r="1323" spans="1:20" x14ac:dyDescent="0.25">
      <c r="A1323" s="1" t="s">
        <v>3923</v>
      </c>
      <c r="B1323" s="1" t="s">
        <v>609</v>
      </c>
      <c r="C1323" s="1" t="s">
        <v>1154</v>
      </c>
      <c r="D1323" s="1" t="s">
        <v>1154</v>
      </c>
      <c r="E1323" s="1" t="s">
        <v>3866</v>
      </c>
      <c r="F1323" s="1" t="s">
        <v>3867</v>
      </c>
      <c r="G1323" s="1" t="s">
        <v>3867</v>
      </c>
      <c r="H1323" s="1" t="s">
        <v>569</v>
      </c>
      <c r="I1323" s="1" t="s">
        <v>3866</v>
      </c>
      <c r="J1323" s="1" t="s">
        <v>3867</v>
      </c>
      <c r="K1323" s="1" t="s">
        <v>1193</v>
      </c>
      <c r="L1323" s="1" t="s">
        <v>1194</v>
      </c>
      <c r="M1323" s="1" t="s">
        <v>1176</v>
      </c>
      <c r="N1323" s="1" t="s">
        <v>1177</v>
      </c>
      <c r="O1323">
        <v>200</v>
      </c>
      <c r="P1323" s="1" t="s">
        <v>1649</v>
      </c>
      <c r="Q1323" s="1" t="s">
        <v>3924</v>
      </c>
      <c r="R1323" s="2"/>
      <c r="S1323" s="1" t="s">
        <v>3918</v>
      </c>
      <c r="T1323" s="1">
        <v>15</v>
      </c>
    </row>
    <row r="1324" spans="1:20" x14ac:dyDescent="0.25">
      <c r="A1324" s="1" t="s">
        <v>3925</v>
      </c>
      <c r="B1324" s="1" t="s">
        <v>609</v>
      </c>
      <c r="C1324" s="1" t="s">
        <v>1154</v>
      </c>
      <c r="D1324" s="1" t="s">
        <v>1154</v>
      </c>
      <c r="E1324" s="1" t="s">
        <v>3866</v>
      </c>
      <c r="F1324" s="1" t="s">
        <v>3867</v>
      </c>
      <c r="G1324" s="1" t="s">
        <v>3867</v>
      </c>
      <c r="H1324" s="1" t="s">
        <v>569</v>
      </c>
      <c r="I1324" s="1" t="s">
        <v>3866</v>
      </c>
      <c r="J1324" s="1" t="s">
        <v>3867</v>
      </c>
      <c r="K1324" s="1" t="s">
        <v>1193</v>
      </c>
      <c r="L1324" s="1" t="s">
        <v>1194</v>
      </c>
      <c r="M1324" s="1" t="s">
        <v>1176</v>
      </c>
      <c r="N1324" s="1" t="s">
        <v>1177</v>
      </c>
      <c r="O1324">
        <v>30</v>
      </c>
      <c r="P1324" s="1" t="s">
        <v>1649</v>
      </c>
      <c r="Q1324" s="1" t="s">
        <v>3926</v>
      </c>
      <c r="R1324" s="2"/>
      <c r="S1324" s="1" t="s">
        <v>3918</v>
      </c>
      <c r="T1324" s="1">
        <v>15</v>
      </c>
    </row>
    <row r="1325" spans="1:20" x14ac:dyDescent="0.25">
      <c r="A1325" s="1" t="s">
        <v>3927</v>
      </c>
      <c r="B1325" s="1" t="s">
        <v>609</v>
      </c>
      <c r="C1325" s="1" t="s">
        <v>1154</v>
      </c>
      <c r="D1325" s="1" t="s">
        <v>1154</v>
      </c>
      <c r="E1325" s="1" t="s">
        <v>3866</v>
      </c>
      <c r="F1325" s="1" t="s">
        <v>3867</v>
      </c>
      <c r="G1325" s="1" t="s">
        <v>3867</v>
      </c>
      <c r="H1325" s="1" t="s">
        <v>569</v>
      </c>
      <c r="I1325" s="1" t="s">
        <v>3866</v>
      </c>
      <c r="J1325" s="1" t="s">
        <v>3867</v>
      </c>
      <c r="K1325" s="1" t="s">
        <v>1193</v>
      </c>
      <c r="L1325" s="1" t="s">
        <v>1194</v>
      </c>
      <c r="M1325" s="1" t="s">
        <v>1176</v>
      </c>
      <c r="N1325" s="1" t="s">
        <v>1177</v>
      </c>
      <c r="O1325">
        <v>5</v>
      </c>
      <c r="P1325" s="1" t="s">
        <v>1649</v>
      </c>
      <c r="Q1325" s="1" t="s">
        <v>3928</v>
      </c>
      <c r="R1325" s="2"/>
      <c r="S1325" s="1" t="s">
        <v>3918</v>
      </c>
      <c r="T1325" s="1">
        <v>15</v>
      </c>
    </row>
    <row r="1326" spans="1:20" x14ac:dyDescent="0.25">
      <c r="A1326" s="1" t="s">
        <v>3929</v>
      </c>
      <c r="B1326" s="1" t="s">
        <v>609</v>
      </c>
      <c r="C1326" s="1" t="s">
        <v>1154</v>
      </c>
      <c r="D1326" s="1" t="s">
        <v>1154</v>
      </c>
      <c r="E1326" s="1" t="s">
        <v>3866</v>
      </c>
      <c r="F1326" s="1" t="s">
        <v>3867</v>
      </c>
      <c r="G1326" s="1" t="s">
        <v>3867</v>
      </c>
      <c r="H1326" s="1" t="s">
        <v>569</v>
      </c>
      <c r="I1326" s="1" t="s">
        <v>3866</v>
      </c>
      <c r="J1326" s="1" t="s">
        <v>3867</v>
      </c>
      <c r="K1326" s="1" t="s">
        <v>1193</v>
      </c>
      <c r="L1326" s="1" t="s">
        <v>1194</v>
      </c>
      <c r="M1326" s="1" t="s">
        <v>1176</v>
      </c>
      <c r="N1326" s="1" t="s">
        <v>1177</v>
      </c>
      <c r="O1326">
        <v>60</v>
      </c>
      <c r="P1326" s="1" t="s">
        <v>1649</v>
      </c>
      <c r="Q1326" s="1" t="s">
        <v>3930</v>
      </c>
      <c r="R1326" s="2"/>
      <c r="S1326" s="1" t="s">
        <v>3918</v>
      </c>
      <c r="T1326" s="1">
        <v>15</v>
      </c>
    </row>
    <row r="1327" spans="1:20" x14ac:dyDescent="0.25">
      <c r="A1327" s="1" t="s">
        <v>3931</v>
      </c>
      <c r="B1327" s="1" t="s">
        <v>609</v>
      </c>
      <c r="C1327" s="1" t="s">
        <v>1154</v>
      </c>
      <c r="D1327" s="1" t="s">
        <v>1154</v>
      </c>
      <c r="E1327" s="1" t="s">
        <v>3866</v>
      </c>
      <c r="F1327" s="1" t="s">
        <v>3867</v>
      </c>
      <c r="G1327" s="1" t="s">
        <v>3867</v>
      </c>
      <c r="H1327" s="1" t="s">
        <v>569</v>
      </c>
      <c r="I1327" s="1" t="s">
        <v>3866</v>
      </c>
      <c r="J1327" s="1" t="s">
        <v>3867</v>
      </c>
      <c r="K1327" s="1" t="s">
        <v>1193</v>
      </c>
      <c r="L1327" s="1" t="s">
        <v>1194</v>
      </c>
      <c r="M1327" s="1" t="s">
        <v>1176</v>
      </c>
      <c r="N1327" s="1" t="s">
        <v>1177</v>
      </c>
      <c r="O1327">
        <v>90</v>
      </c>
      <c r="P1327" s="1" t="s">
        <v>1649</v>
      </c>
      <c r="Q1327" s="1" t="s">
        <v>3932</v>
      </c>
      <c r="R1327" s="2"/>
      <c r="S1327" s="1" t="s">
        <v>3918</v>
      </c>
      <c r="T1327" s="1">
        <v>15</v>
      </c>
    </row>
    <row r="1328" spans="1:20" x14ac:dyDescent="0.25">
      <c r="A1328" s="1" t="s">
        <v>3933</v>
      </c>
      <c r="B1328" s="1" t="s">
        <v>609</v>
      </c>
      <c r="C1328" s="1" t="s">
        <v>1154</v>
      </c>
      <c r="D1328" s="1" t="s">
        <v>1154</v>
      </c>
      <c r="E1328" s="1" t="s">
        <v>3866</v>
      </c>
      <c r="F1328" s="1" t="s">
        <v>3867</v>
      </c>
      <c r="G1328" s="1" t="s">
        <v>3867</v>
      </c>
      <c r="H1328" s="1" t="s">
        <v>569</v>
      </c>
      <c r="I1328" s="1" t="s">
        <v>3866</v>
      </c>
      <c r="J1328" s="1" t="s">
        <v>3867</v>
      </c>
      <c r="K1328" s="1" t="s">
        <v>1225</v>
      </c>
      <c r="L1328" s="1" t="s">
        <v>1226</v>
      </c>
      <c r="M1328" s="1" t="s">
        <v>1159</v>
      </c>
      <c r="N1328" s="1" t="s">
        <v>1160</v>
      </c>
      <c r="O1328">
        <v>120</v>
      </c>
      <c r="P1328" s="1" t="s">
        <v>1649</v>
      </c>
      <c r="Q1328" s="1" t="s">
        <v>3934</v>
      </c>
      <c r="R1328" s="2"/>
      <c r="S1328" s="1" t="s">
        <v>3935</v>
      </c>
      <c r="T1328" s="1">
        <v>15</v>
      </c>
    </row>
    <row r="1329" spans="1:20" x14ac:dyDescent="0.25">
      <c r="A1329" s="1" t="s">
        <v>3936</v>
      </c>
      <c r="B1329" s="1" t="s">
        <v>609</v>
      </c>
      <c r="C1329" s="1" t="s">
        <v>1154</v>
      </c>
      <c r="D1329" s="1" t="s">
        <v>1154</v>
      </c>
      <c r="E1329" s="1" t="s">
        <v>3866</v>
      </c>
      <c r="F1329" s="1" t="s">
        <v>3867</v>
      </c>
      <c r="G1329" s="1" t="s">
        <v>3867</v>
      </c>
      <c r="H1329" s="1" t="s">
        <v>569</v>
      </c>
      <c r="I1329" s="1" t="s">
        <v>3866</v>
      </c>
      <c r="J1329" s="1" t="s">
        <v>3867</v>
      </c>
      <c r="K1329" s="1" t="s">
        <v>1225</v>
      </c>
      <c r="L1329" s="1" t="s">
        <v>1226</v>
      </c>
      <c r="M1329" s="1" t="s">
        <v>1159</v>
      </c>
      <c r="N1329" s="1" t="s">
        <v>1160</v>
      </c>
      <c r="O1329">
        <v>15</v>
      </c>
      <c r="P1329" s="1" t="s">
        <v>1649</v>
      </c>
      <c r="Q1329" s="1" t="s">
        <v>3937</v>
      </c>
      <c r="R1329" s="2"/>
      <c r="S1329" s="1" t="s">
        <v>3935</v>
      </c>
      <c r="T1329" s="1">
        <v>15</v>
      </c>
    </row>
    <row r="1330" spans="1:20" x14ac:dyDescent="0.25">
      <c r="A1330" s="1" t="s">
        <v>3938</v>
      </c>
      <c r="B1330" s="1" t="s">
        <v>609</v>
      </c>
      <c r="C1330" s="1" t="s">
        <v>1154</v>
      </c>
      <c r="D1330" s="1" t="s">
        <v>1154</v>
      </c>
      <c r="E1330" s="1" t="s">
        <v>3866</v>
      </c>
      <c r="F1330" s="1" t="s">
        <v>3867</v>
      </c>
      <c r="G1330" s="1" t="s">
        <v>3867</v>
      </c>
      <c r="H1330" s="1" t="s">
        <v>569</v>
      </c>
      <c r="I1330" s="1" t="s">
        <v>3866</v>
      </c>
      <c r="J1330" s="1" t="s">
        <v>3867</v>
      </c>
      <c r="K1330" s="1" t="s">
        <v>1225</v>
      </c>
      <c r="L1330" s="1" t="s">
        <v>1226</v>
      </c>
      <c r="M1330" s="1" t="s">
        <v>1159</v>
      </c>
      <c r="N1330" s="1" t="s">
        <v>1160</v>
      </c>
      <c r="O1330">
        <v>150</v>
      </c>
      <c r="P1330" s="1" t="s">
        <v>1649</v>
      </c>
      <c r="Q1330" s="1" t="s">
        <v>3939</v>
      </c>
      <c r="R1330" s="2"/>
      <c r="S1330" s="1" t="s">
        <v>3935</v>
      </c>
      <c r="T1330" s="1">
        <v>15</v>
      </c>
    </row>
    <row r="1331" spans="1:20" x14ac:dyDescent="0.25">
      <c r="A1331" s="1" t="s">
        <v>3940</v>
      </c>
      <c r="B1331" s="1" t="s">
        <v>609</v>
      </c>
      <c r="C1331" s="1" t="s">
        <v>1154</v>
      </c>
      <c r="D1331" s="1" t="s">
        <v>1154</v>
      </c>
      <c r="E1331" s="1" t="s">
        <v>3866</v>
      </c>
      <c r="F1331" s="1" t="s">
        <v>3867</v>
      </c>
      <c r="G1331" s="1" t="s">
        <v>3867</v>
      </c>
      <c r="H1331" s="1" t="s">
        <v>569</v>
      </c>
      <c r="I1331" s="1" t="s">
        <v>3866</v>
      </c>
      <c r="J1331" s="1" t="s">
        <v>3867</v>
      </c>
      <c r="K1331" s="1" t="s">
        <v>1225</v>
      </c>
      <c r="L1331" s="1" t="s">
        <v>1226</v>
      </c>
      <c r="M1331" s="1" t="s">
        <v>1159</v>
      </c>
      <c r="N1331" s="1" t="s">
        <v>1160</v>
      </c>
      <c r="O1331">
        <v>200</v>
      </c>
      <c r="P1331" s="1" t="s">
        <v>1649</v>
      </c>
      <c r="Q1331" s="1" t="s">
        <v>3941</v>
      </c>
      <c r="R1331" s="2"/>
      <c r="S1331" s="1" t="s">
        <v>3935</v>
      </c>
      <c r="T1331" s="1">
        <v>15</v>
      </c>
    </row>
    <row r="1332" spans="1:20" x14ac:dyDescent="0.25">
      <c r="A1332" s="1" t="s">
        <v>3942</v>
      </c>
      <c r="B1332" s="1" t="s">
        <v>609</v>
      </c>
      <c r="C1332" s="1" t="s">
        <v>1154</v>
      </c>
      <c r="D1332" s="1" t="s">
        <v>1154</v>
      </c>
      <c r="E1332" s="1" t="s">
        <v>3866</v>
      </c>
      <c r="F1332" s="1" t="s">
        <v>3867</v>
      </c>
      <c r="G1332" s="1" t="s">
        <v>3867</v>
      </c>
      <c r="H1332" s="1" t="s">
        <v>569</v>
      </c>
      <c r="I1332" s="1" t="s">
        <v>3866</v>
      </c>
      <c r="J1332" s="1" t="s">
        <v>3867</v>
      </c>
      <c r="K1332" s="1" t="s">
        <v>1225</v>
      </c>
      <c r="L1332" s="1" t="s">
        <v>1226</v>
      </c>
      <c r="M1332" s="1" t="s">
        <v>1159</v>
      </c>
      <c r="N1332" s="1" t="s">
        <v>1160</v>
      </c>
      <c r="O1332">
        <v>30</v>
      </c>
      <c r="P1332" s="1" t="s">
        <v>1649</v>
      </c>
      <c r="Q1332" s="1" t="s">
        <v>3943</v>
      </c>
      <c r="R1332" s="2"/>
      <c r="S1332" s="1" t="s">
        <v>3935</v>
      </c>
      <c r="T1332" s="1">
        <v>15</v>
      </c>
    </row>
    <row r="1333" spans="1:20" x14ac:dyDescent="0.25">
      <c r="A1333" s="1" t="s">
        <v>3944</v>
      </c>
      <c r="B1333" s="1" t="s">
        <v>609</v>
      </c>
      <c r="C1333" s="1" t="s">
        <v>1154</v>
      </c>
      <c r="D1333" s="1" t="s">
        <v>1154</v>
      </c>
      <c r="E1333" s="1" t="s">
        <v>3866</v>
      </c>
      <c r="F1333" s="1" t="s">
        <v>3867</v>
      </c>
      <c r="G1333" s="1" t="s">
        <v>3867</v>
      </c>
      <c r="H1333" s="1" t="s">
        <v>569</v>
      </c>
      <c r="I1333" s="1" t="s">
        <v>3866</v>
      </c>
      <c r="J1333" s="1" t="s">
        <v>3867</v>
      </c>
      <c r="K1333" s="1" t="s">
        <v>1225</v>
      </c>
      <c r="L1333" s="1" t="s">
        <v>1226</v>
      </c>
      <c r="M1333" s="1" t="s">
        <v>1159</v>
      </c>
      <c r="N1333" s="1" t="s">
        <v>1160</v>
      </c>
      <c r="O1333">
        <v>5</v>
      </c>
      <c r="P1333" s="1" t="s">
        <v>1649</v>
      </c>
      <c r="Q1333" s="1" t="s">
        <v>3945</v>
      </c>
      <c r="R1333" s="2"/>
      <c r="S1333" s="1" t="s">
        <v>3935</v>
      </c>
      <c r="T1333" s="1">
        <v>15</v>
      </c>
    </row>
    <row r="1334" spans="1:20" x14ac:dyDescent="0.25">
      <c r="A1334" s="1" t="s">
        <v>3946</v>
      </c>
      <c r="B1334" s="1" t="s">
        <v>609</v>
      </c>
      <c r="C1334" s="1" t="s">
        <v>1154</v>
      </c>
      <c r="D1334" s="1" t="s">
        <v>1154</v>
      </c>
      <c r="E1334" s="1" t="s">
        <v>3866</v>
      </c>
      <c r="F1334" s="1" t="s">
        <v>3867</v>
      </c>
      <c r="G1334" s="1" t="s">
        <v>3867</v>
      </c>
      <c r="H1334" s="1" t="s">
        <v>569</v>
      </c>
      <c r="I1334" s="1" t="s">
        <v>3866</v>
      </c>
      <c r="J1334" s="1" t="s">
        <v>3867</v>
      </c>
      <c r="K1334" s="1" t="s">
        <v>1225</v>
      </c>
      <c r="L1334" s="1" t="s">
        <v>1226</v>
      </c>
      <c r="M1334" s="1" t="s">
        <v>1159</v>
      </c>
      <c r="N1334" s="1" t="s">
        <v>1160</v>
      </c>
      <c r="O1334">
        <v>60</v>
      </c>
      <c r="P1334" s="1" t="s">
        <v>1649</v>
      </c>
      <c r="Q1334" s="1" t="s">
        <v>3947</v>
      </c>
      <c r="R1334" s="2"/>
      <c r="S1334" s="1" t="s">
        <v>3935</v>
      </c>
      <c r="T1334" s="1">
        <v>15</v>
      </c>
    </row>
    <row r="1335" spans="1:20" x14ac:dyDescent="0.25">
      <c r="A1335" s="1" t="s">
        <v>3948</v>
      </c>
      <c r="B1335" s="1" t="s">
        <v>609</v>
      </c>
      <c r="C1335" s="1" t="s">
        <v>1154</v>
      </c>
      <c r="D1335" s="1" t="s">
        <v>1154</v>
      </c>
      <c r="E1335" s="1" t="s">
        <v>3866</v>
      </c>
      <c r="F1335" s="1" t="s">
        <v>3867</v>
      </c>
      <c r="G1335" s="1" t="s">
        <v>3867</v>
      </c>
      <c r="H1335" s="1" t="s">
        <v>569</v>
      </c>
      <c r="I1335" s="1" t="s">
        <v>3866</v>
      </c>
      <c r="J1335" s="1" t="s">
        <v>3867</v>
      </c>
      <c r="K1335" s="1" t="s">
        <v>1225</v>
      </c>
      <c r="L1335" s="1" t="s">
        <v>1226</v>
      </c>
      <c r="M1335" s="1" t="s">
        <v>1159</v>
      </c>
      <c r="N1335" s="1" t="s">
        <v>1160</v>
      </c>
      <c r="O1335">
        <v>90</v>
      </c>
      <c r="P1335" s="1" t="s">
        <v>1649</v>
      </c>
      <c r="Q1335" s="1" t="s">
        <v>3949</v>
      </c>
      <c r="R1335" s="2"/>
      <c r="S1335" s="1" t="s">
        <v>3935</v>
      </c>
      <c r="T1335" s="1">
        <v>15</v>
      </c>
    </row>
    <row r="1336" spans="1:20" x14ac:dyDescent="0.25">
      <c r="A1336" s="1" t="s">
        <v>3950</v>
      </c>
      <c r="B1336" s="1" t="s">
        <v>609</v>
      </c>
      <c r="C1336" s="1" t="s">
        <v>1154</v>
      </c>
      <c r="D1336" s="1" t="s">
        <v>1154</v>
      </c>
      <c r="E1336" s="1" t="s">
        <v>3866</v>
      </c>
      <c r="F1336" s="1" t="s">
        <v>3867</v>
      </c>
      <c r="G1336" s="1" t="s">
        <v>3867</v>
      </c>
      <c r="H1336" s="1" t="s">
        <v>569</v>
      </c>
      <c r="I1336" s="1" t="s">
        <v>3866</v>
      </c>
      <c r="J1336" s="1" t="s">
        <v>3867</v>
      </c>
      <c r="K1336" s="1" t="s">
        <v>1225</v>
      </c>
      <c r="L1336" s="1" t="s">
        <v>1226</v>
      </c>
      <c r="M1336" s="1" t="s">
        <v>1176</v>
      </c>
      <c r="N1336" s="1" t="s">
        <v>1177</v>
      </c>
      <c r="O1336">
        <v>120</v>
      </c>
      <c r="P1336" s="1" t="s">
        <v>1649</v>
      </c>
      <c r="Q1336" s="1" t="s">
        <v>3951</v>
      </c>
      <c r="R1336" s="2"/>
      <c r="S1336" s="1" t="s">
        <v>3952</v>
      </c>
      <c r="T1336" s="1">
        <v>15</v>
      </c>
    </row>
    <row r="1337" spans="1:20" x14ac:dyDescent="0.25">
      <c r="A1337" s="1" t="s">
        <v>3953</v>
      </c>
      <c r="B1337" s="1" t="s">
        <v>609</v>
      </c>
      <c r="C1337" s="1" t="s">
        <v>1154</v>
      </c>
      <c r="D1337" s="1" t="s">
        <v>1154</v>
      </c>
      <c r="E1337" s="1" t="s">
        <v>3866</v>
      </c>
      <c r="F1337" s="1" t="s">
        <v>3867</v>
      </c>
      <c r="G1337" s="1" t="s">
        <v>3867</v>
      </c>
      <c r="H1337" s="1" t="s">
        <v>569</v>
      </c>
      <c r="I1337" s="1" t="s">
        <v>3866</v>
      </c>
      <c r="J1337" s="1" t="s">
        <v>3867</v>
      </c>
      <c r="K1337" s="1" t="s">
        <v>1225</v>
      </c>
      <c r="L1337" s="1" t="s">
        <v>1226</v>
      </c>
      <c r="M1337" s="1" t="s">
        <v>1176</v>
      </c>
      <c r="N1337" s="1" t="s">
        <v>1177</v>
      </c>
      <c r="O1337">
        <v>15</v>
      </c>
      <c r="P1337" s="1" t="s">
        <v>1649</v>
      </c>
      <c r="Q1337" s="1" t="s">
        <v>3954</v>
      </c>
      <c r="R1337" s="2"/>
      <c r="S1337" s="1" t="s">
        <v>3952</v>
      </c>
      <c r="T1337" s="1">
        <v>15</v>
      </c>
    </row>
    <row r="1338" spans="1:20" x14ac:dyDescent="0.25">
      <c r="A1338" s="1" t="s">
        <v>3955</v>
      </c>
      <c r="B1338" s="1" t="s">
        <v>609</v>
      </c>
      <c r="C1338" s="1" t="s">
        <v>1154</v>
      </c>
      <c r="D1338" s="1" t="s">
        <v>1154</v>
      </c>
      <c r="E1338" s="1" t="s">
        <v>3866</v>
      </c>
      <c r="F1338" s="1" t="s">
        <v>3867</v>
      </c>
      <c r="G1338" s="1" t="s">
        <v>3867</v>
      </c>
      <c r="H1338" s="1" t="s">
        <v>569</v>
      </c>
      <c r="I1338" s="1" t="s">
        <v>3866</v>
      </c>
      <c r="J1338" s="1" t="s">
        <v>3867</v>
      </c>
      <c r="K1338" s="1" t="s">
        <v>1225</v>
      </c>
      <c r="L1338" s="1" t="s">
        <v>1226</v>
      </c>
      <c r="M1338" s="1" t="s">
        <v>1176</v>
      </c>
      <c r="N1338" s="1" t="s">
        <v>1177</v>
      </c>
      <c r="O1338">
        <v>150</v>
      </c>
      <c r="P1338" s="1" t="s">
        <v>1649</v>
      </c>
      <c r="Q1338" s="1" t="s">
        <v>3956</v>
      </c>
      <c r="R1338" s="2"/>
      <c r="S1338" s="1" t="s">
        <v>3952</v>
      </c>
      <c r="T1338" s="1">
        <v>15</v>
      </c>
    </row>
    <row r="1339" spans="1:20" x14ac:dyDescent="0.25">
      <c r="A1339" s="1" t="s">
        <v>3957</v>
      </c>
      <c r="B1339" s="1" t="s">
        <v>609</v>
      </c>
      <c r="C1339" s="1" t="s">
        <v>1154</v>
      </c>
      <c r="D1339" s="1" t="s">
        <v>1154</v>
      </c>
      <c r="E1339" s="1" t="s">
        <v>3866</v>
      </c>
      <c r="F1339" s="1" t="s">
        <v>3867</v>
      </c>
      <c r="G1339" s="1" t="s">
        <v>3867</v>
      </c>
      <c r="H1339" s="1" t="s">
        <v>569</v>
      </c>
      <c r="I1339" s="1" t="s">
        <v>3866</v>
      </c>
      <c r="J1339" s="1" t="s">
        <v>3867</v>
      </c>
      <c r="K1339" s="1" t="s">
        <v>1225</v>
      </c>
      <c r="L1339" s="1" t="s">
        <v>1226</v>
      </c>
      <c r="M1339" s="1" t="s">
        <v>1176</v>
      </c>
      <c r="N1339" s="1" t="s">
        <v>1177</v>
      </c>
      <c r="O1339">
        <v>200</v>
      </c>
      <c r="P1339" s="1" t="s">
        <v>1649</v>
      </c>
      <c r="Q1339" s="1" t="s">
        <v>3958</v>
      </c>
      <c r="R1339" s="2"/>
      <c r="S1339" s="1" t="s">
        <v>3952</v>
      </c>
      <c r="T1339" s="1">
        <v>15</v>
      </c>
    </row>
    <row r="1340" spans="1:20" x14ac:dyDescent="0.25">
      <c r="A1340" s="1" t="s">
        <v>3959</v>
      </c>
      <c r="B1340" s="1" t="s">
        <v>609</v>
      </c>
      <c r="C1340" s="1" t="s">
        <v>1154</v>
      </c>
      <c r="D1340" s="1" t="s">
        <v>1154</v>
      </c>
      <c r="E1340" s="1" t="s">
        <v>3866</v>
      </c>
      <c r="F1340" s="1" t="s">
        <v>3867</v>
      </c>
      <c r="G1340" s="1" t="s">
        <v>3867</v>
      </c>
      <c r="H1340" s="1" t="s">
        <v>569</v>
      </c>
      <c r="I1340" s="1" t="s">
        <v>3866</v>
      </c>
      <c r="J1340" s="1" t="s">
        <v>3867</v>
      </c>
      <c r="K1340" s="1" t="s">
        <v>1225</v>
      </c>
      <c r="L1340" s="1" t="s">
        <v>1226</v>
      </c>
      <c r="M1340" s="1" t="s">
        <v>1176</v>
      </c>
      <c r="N1340" s="1" t="s">
        <v>1177</v>
      </c>
      <c r="O1340">
        <v>30</v>
      </c>
      <c r="P1340" s="1" t="s">
        <v>1649</v>
      </c>
      <c r="Q1340" s="1" t="s">
        <v>3960</v>
      </c>
      <c r="R1340" s="2"/>
      <c r="S1340" s="1" t="s">
        <v>3952</v>
      </c>
      <c r="T1340" s="1">
        <v>15</v>
      </c>
    </row>
    <row r="1341" spans="1:20" x14ac:dyDescent="0.25">
      <c r="A1341" s="1" t="s">
        <v>3961</v>
      </c>
      <c r="B1341" s="1" t="s">
        <v>609</v>
      </c>
      <c r="C1341" s="1" t="s">
        <v>1154</v>
      </c>
      <c r="D1341" s="1" t="s">
        <v>1154</v>
      </c>
      <c r="E1341" s="1" t="s">
        <v>3866</v>
      </c>
      <c r="F1341" s="1" t="s">
        <v>3867</v>
      </c>
      <c r="G1341" s="1" t="s">
        <v>3867</v>
      </c>
      <c r="H1341" s="1" t="s">
        <v>569</v>
      </c>
      <c r="I1341" s="1" t="s">
        <v>3866</v>
      </c>
      <c r="J1341" s="1" t="s">
        <v>3867</v>
      </c>
      <c r="K1341" s="1" t="s">
        <v>1225</v>
      </c>
      <c r="L1341" s="1" t="s">
        <v>1226</v>
      </c>
      <c r="M1341" s="1" t="s">
        <v>1176</v>
      </c>
      <c r="N1341" s="1" t="s">
        <v>1177</v>
      </c>
      <c r="O1341">
        <v>5</v>
      </c>
      <c r="P1341" s="1" t="s">
        <v>1649</v>
      </c>
      <c r="Q1341" s="1" t="s">
        <v>3962</v>
      </c>
      <c r="R1341" s="2"/>
      <c r="S1341" s="1" t="s">
        <v>3952</v>
      </c>
      <c r="T1341" s="1">
        <v>15</v>
      </c>
    </row>
    <row r="1342" spans="1:20" x14ac:dyDescent="0.25">
      <c r="A1342" s="1" t="s">
        <v>3963</v>
      </c>
      <c r="B1342" s="1" t="s">
        <v>609</v>
      </c>
      <c r="C1342" s="1" t="s">
        <v>1154</v>
      </c>
      <c r="D1342" s="1" t="s">
        <v>1154</v>
      </c>
      <c r="E1342" s="1" t="s">
        <v>3866</v>
      </c>
      <c r="F1342" s="1" t="s">
        <v>3867</v>
      </c>
      <c r="G1342" s="1" t="s">
        <v>3867</v>
      </c>
      <c r="H1342" s="1" t="s">
        <v>569</v>
      </c>
      <c r="I1342" s="1" t="s">
        <v>3866</v>
      </c>
      <c r="J1342" s="1" t="s">
        <v>3867</v>
      </c>
      <c r="K1342" s="1" t="s">
        <v>1225</v>
      </c>
      <c r="L1342" s="1" t="s">
        <v>1226</v>
      </c>
      <c r="M1342" s="1" t="s">
        <v>1176</v>
      </c>
      <c r="N1342" s="1" t="s">
        <v>1177</v>
      </c>
      <c r="O1342">
        <v>60</v>
      </c>
      <c r="P1342" s="1" t="s">
        <v>1649</v>
      </c>
      <c r="Q1342" s="1" t="s">
        <v>3964</v>
      </c>
      <c r="R1342" s="2"/>
      <c r="S1342" s="1" t="s">
        <v>3952</v>
      </c>
      <c r="T1342" s="1">
        <v>15</v>
      </c>
    </row>
    <row r="1343" spans="1:20" x14ac:dyDescent="0.25">
      <c r="A1343" s="1" t="s">
        <v>3965</v>
      </c>
      <c r="B1343" s="1" t="s">
        <v>609</v>
      </c>
      <c r="C1343" s="1" t="s">
        <v>1154</v>
      </c>
      <c r="D1343" s="1" t="s">
        <v>1154</v>
      </c>
      <c r="E1343" s="1" t="s">
        <v>3866</v>
      </c>
      <c r="F1343" s="1" t="s">
        <v>3867</v>
      </c>
      <c r="G1343" s="1" t="s">
        <v>3867</v>
      </c>
      <c r="H1343" s="1" t="s">
        <v>569</v>
      </c>
      <c r="I1343" s="1" t="s">
        <v>3866</v>
      </c>
      <c r="J1343" s="1" t="s">
        <v>3867</v>
      </c>
      <c r="K1343" s="1" t="s">
        <v>1225</v>
      </c>
      <c r="L1343" s="1" t="s">
        <v>1226</v>
      </c>
      <c r="M1343" s="1" t="s">
        <v>1176</v>
      </c>
      <c r="N1343" s="1" t="s">
        <v>1177</v>
      </c>
      <c r="O1343">
        <v>90</v>
      </c>
      <c r="P1343" s="1" t="s">
        <v>1649</v>
      </c>
      <c r="Q1343" s="1" t="s">
        <v>3966</v>
      </c>
      <c r="R1343" s="2"/>
      <c r="S1343" s="1" t="s">
        <v>3952</v>
      </c>
      <c r="T1343" s="1">
        <v>15</v>
      </c>
    </row>
    <row r="1344" spans="1:20" x14ac:dyDescent="0.25">
      <c r="A1344" s="1" t="s">
        <v>3967</v>
      </c>
      <c r="B1344" s="1" t="s">
        <v>609</v>
      </c>
      <c r="C1344" s="1" t="s">
        <v>1154</v>
      </c>
      <c r="D1344" s="1" t="s">
        <v>1154</v>
      </c>
      <c r="E1344" s="1" t="s">
        <v>3866</v>
      </c>
      <c r="F1344" s="1" t="s">
        <v>3867</v>
      </c>
      <c r="G1344" s="1" t="s">
        <v>3867</v>
      </c>
      <c r="H1344" s="1" t="s">
        <v>569</v>
      </c>
      <c r="I1344" s="1" t="s">
        <v>3866</v>
      </c>
      <c r="J1344" s="1" t="s">
        <v>3867</v>
      </c>
      <c r="K1344" s="1" t="s">
        <v>2261</v>
      </c>
      <c r="L1344" s="1" t="s">
        <v>646</v>
      </c>
      <c r="M1344" s="1" t="s">
        <v>1176</v>
      </c>
      <c r="N1344" s="1" t="s">
        <v>1177</v>
      </c>
      <c r="O1344">
        <v>120</v>
      </c>
      <c r="P1344" s="1" t="s">
        <v>1649</v>
      </c>
      <c r="Q1344" s="1" t="s">
        <v>3968</v>
      </c>
      <c r="R1344" s="2"/>
      <c r="S1344" s="1" t="s">
        <v>3969</v>
      </c>
      <c r="T1344" s="1">
        <v>15</v>
      </c>
    </row>
    <row r="1345" spans="1:20" x14ac:dyDescent="0.25">
      <c r="A1345" s="1" t="s">
        <v>3970</v>
      </c>
      <c r="B1345" s="1" t="s">
        <v>609</v>
      </c>
      <c r="C1345" s="1" t="s">
        <v>1154</v>
      </c>
      <c r="D1345" s="1" t="s">
        <v>1154</v>
      </c>
      <c r="E1345" s="1" t="s">
        <v>3866</v>
      </c>
      <c r="F1345" s="1" t="s">
        <v>3867</v>
      </c>
      <c r="G1345" s="1" t="s">
        <v>3867</v>
      </c>
      <c r="H1345" s="1" t="s">
        <v>569</v>
      </c>
      <c r="I1345" s="1" t="s">
        <v>3866</v>
      </c>
      <c r="J1345" s="1" t="s">
        <v>3867</v>
      </c>
      <c r="K1345" s="1" t="s">
        <v>2261</v>
      </c>
      <c r="L1345" s="1" t="s">
        <v>646</v>
      </c>
      <c r="M1345" s="1" t="s">
        <v>1176</v>
      </c>
      <c r="N1345" s="1" t="s">
        <v>1177</v>
      </c>
      <c r="O1345">
        <v>15</v>
      </c>
      <c r="P1345" s="1" t="s">
        <v>1649</v>
      </c>
      <c r="Q1345" s="1" t="s">
        <v>3971</v>
      </c>
      <c r="R1345" s="2"/>
      <c r="S1345" s="1" t="s">
        <v>3969</v>
      </c>
      <c r="T1345" s="1">
        <v>15</v>
      </c>
    </row>
    <row r="1346" spans="1:20" x14ac:dyDescent="0.25">
      <c r="A1346" s="1" t="s">
        <v>3972</v>
      </c>
      <c r="B1346" s="1" t="s">
        <v>609</v>
      </c>
      <c r="C1346" s="1" t="s">
        <v>1154</v>
      </c>
      <c r="D1346" s="1" t="s">
        <v>1154</v>
      </c>
      <c r="E1346" s="1" t="s">
        <v>3866</v>
      </c>
      <c r="F1346" s="1" t="s">
        <v>3867</v>
      </c>
      <c r="G1346" s="1" t="s">
        <v>3867</v>
      </c>
      <c r="H1346" s="1" t="s">
        <v>569</v>
      </c>
      <c r="I1346" s="1" t="s">
        <v>3866</v>
      </c>
      <c r="J1346" s="1" t="s">
        <v>3867</v>
      </c>
      <c r="K1346" s="1" t="s">
        <v>2261</v>
      </c>
      <c r="L1346" s="1" t="s">
        <v>646</v>
      </c>
      <c r="M1346" s="1" t="s">
        <v>1176</v>
      </c>
      <c r="N1346" s="1" t="s">
        <v>1177</v>
      </c>
      <c r="O1346">
        <v>150</v>
      </c>
      <c r="P1346" s="1" t="s">
        <v>1649</v>
      </c>
      <c r="Q1346" s="1" t="s">
        <v>3973</v>
      </c>
      <c r="R1346" s="2"/>
      <c r="S1346" s="1" t="s">
        <v>3969</v>
      </c>
      <c r="T1346" s="1">
        <v>15</v>
      </c>
    </row>
    <row r="1347" spans="1:20" x14ac:dyDescent="0.25">
      <c r="A1347" s="1" t="s">
        <v>3974</v>
      </c>
      <c r="B1347" s="1" t="s">
        <v>609</v>
      </c>
      <c r="C1347" s="1" t="s">
        <v>1154</v>
      </c>
      <c r="D1347" s="1" t="s">
        <v>1154</v>
      </c>
      <c r="E1347" s="1" t="s">
        <v>3866</v>
      </c>
      <c r="F1347" s="1" t="s">
        <v>3867</v>
      </c>
      <c r="G1347" s="1" t="s">
        <v>3867</v>
      </c>
      <c r="H1347" s="1" t="s">
        <v>569</v>
      </c>
      <c r="I1347" s="1" t="s">
        <v>3866</v>
      </c>
      <c r="J1347" s="1" t="s">
        <v>3867</v>
      </c>
      <c r="K1347" s="1" t="s">
        <v>2261</v>
      </c>
      <c r="L1347" s="1" t="s">
        <v>646</v>
      </c>
      <c r="M1347" s="1" t="s">
        <v>1176</v>
      </c>
      <c r="N1347" s="1" t="s">
        <v>1177</v>
      </c>
      <c r="O1347">
        <v>200</v>
      </c>
      <c r="P1347" s="1" t="s">
        <v>1649</v>
      </c>
      <c r="Q1347" s="1" t="s">
        <v>3975</v>
      </c>
      <c r="R1347" s="2"/>
      <c r="S1347" s="1" t="s">
        <v>3969</v>
      </c>
      <c r="T1347" s="1">
        <v>15</v>
      </c>
    </row>
    <row r="1348" spans="1:20" x14ac:dyDescent="0.25">
      <c r="A1348" s="1" t="s">
        <v>3976</v>
      </c>
      <c r="B1348" s="1" t="s">
        <v>609</v>
      </c>
      <c r="C1348" s="1" t="s">
        <v>1154</v>
      </c>
      <c r="D1348" s="1" t="s">
        <v>1154</v>
      </c>
      <c r="E1348" s="1" t="s">
        <v>3866</v>
      </c>
      <c r="F1348" s="1" t="s">
        <v>3867</v>
      </c>
      <c r="G1348" s="1" t="s">
        <v>3867</v>
      </c>
      <c r="H1348" s="1" t="s">
        <v>569</v>
      </c>
      <c r="I1348" s="1" t="s">
        <v>3866</v>
      </c>
      <c r="J1348" s="1" t="s">
        <v>3867</v>
      </c>
      <c r="K1348" s="1" t="s">
        <v>2261</v>
      </c>
      <c r="L1348" s="1" t="s">
        <v>646</v>
      </c>
      <c r="M1348" s="1" t="s">
        <v>1176</v>
      </c>
      <c r="N1348" s="1" t="s">
        <v>1177</v>
      </c>
      <c r="O1348">
        <v>30</v>
      </c>
      <c r="P1348" s="1" t="s">
        <v>1649</v>
      </c>
      <c r="Q1348" s="1" t="s">
        <v>3977</v>
      </c>
      <c r="R1348" s="2"/>
      <c r="S1348" s="1" t="s">
        <v>3969</v>
      </c>
      <c r="T1348" s="1">
        <v>15</v>
      </c>
    </row>
    <row r="1349" spans="1:20" x14ac:dyDescent="0.25">
      <c r="A1349" s="1" t="s">
        <v>3978</v>
      </c>
      <c r="B1349" s="1" t="s">
        <v>609</v>
      </c>
      <c r="C1349" s="1" t="s">
        <v>1154</v>
      </c>
      <c r="D1349" s="1" t="s">
        <v>1154</v>
      </c>
      <c r="E1349" s="1" t="s">
        <v>3866</v>
      </c>
      <c r="F1349" s="1" t="s">
        <v>3867</v>
      </c>
      <c r="G1349" s="1" t="s">
        <v>3867</v>
      </c>
      <c r="H1349" s="1" t="s">
        <v>569</v>
      </c>
      <c r="I1349" s="1" t="s">
        <v>3866</v>
      </c>
      <c r="J1349" s="1" t="s">
        <v>3867</v>
      </c>
      <c r="K1349" s="1" t="s">
        <v>2261</v>
      </c>
      <c r="L1349" s="1" t="s">
        <v>646</v>
      </c>
      <c r="M1349" s="1" t="s">
        <v>1176</v>
      </c>
      <c r="N1349" s="1" t="s">
        <v>1177</v>
      </c>
      <c r="O1349">
        <v>5</v>
      </c>
      <c r="P1349" s="1" t="s">
        <v>1649</v>
      </c>
      <c r="Q1349" s="1" t="s">
        <v>3979</v>
      </c>
      <c r="R1349" s="2"/>
      <c r="S1349" s="1" t="s">
        <v>3969</v>
      </c>
      <c r="T1349" s="1">
        <v>15</v>
      </c>
    </row>
    <row r="1350" spans="1:20" x14ac:dyDescent="0.25">
      <c r="A1350" s="1" t="s">
        <v>3980</v>
      </c>
      <c r="B1350" s="1" t="s">
        <v>609</v>
      </c>
      <c r="C1350" s="1" t="s">
        <v>1154</v>
      </c>
      <c r="D1350" s="1" t="s">
        <v>1154</v>
      </c>
      <c r="E1350" s="1" t="s">
        <v>3866</v>
      </c>
      <c r="F1350" s="1" t="s">
        <v>3867</v>
      </c>
      <c r="G1350" s="1" t="s">
        <v>3867</v>
      </c>
      <c r="H1350" s="1" t="s">
        <v>569</v>
      </c>
      <c r="I1350" s="1" t="s">
        <v>3866</v>
      </c>
      <c r="J1350" s="1" t="s">
        <v>3867</v>
      </c>
      <c r="K1350" s="1" t="s">
        <v>2261</v>
      </c>
      <c r="L1350" s="1" t="s">
        <v>646</v>
      </c>
      <c r="M1350" s="1" t="s">
        <v>1176</v>
      </c>
      <c r="N1350" s="1" t="s">
        <v>1177</v>
      </c>
      <c r="O1350">
        <v>60</v>
      </c>
      <c r="P1350" s="1" t="s">
        <v>1649</v>
      </c>
      <c r="Q1350" s="1" t="s">
        <v>3981</v>
      </c>
      <c r="R1350" s="2"/>
      <c r="S1350" s="1" t="s">
        <v>3969</v>
      </c>
      <c r="T1350" s="1">
        <v>15</v>
      </c>
    </row>
    <row r="1351" spans="1:20" x14ac:dyDescent="0.25">
      <c r="A1351" s="1" t="s">
        <v>3982</v>
      </c>
      <c r="B1351" s="1" t="s">
        <v>609</v>
      </c>
      <c r="C1351" s="1" t="s">
        <v>1154</v>
      </c>
      <c r="D1351" s="1" t="s">
        <v>1154</v>
      </c>
      <c r="E1351" s="1" t="s">
        <v>3866</v>
      </c>
      <c r="F1351" s="1" t="s">
        <v>3867</v>
      </c>
      <c r="G1351" s="1" t="s">
        <v>3867</v>
      </c>
      <c r="H1351" s="1" t="s">
        <v>569</v>
      </c>
      <c r="I1351" s="1" t="s">
        <v>3866</v>
      </c>
      <c r="J1351" s="1" t="s">
        <v>3867</v>
      </c>
      <c r="K1351" s="1" t="s">
        <v>2261</v>
      </c>
      <c r="L1351" s="1" t="s">
        <v>646</v>
      </c>
      <c r="M1351" s="1" t="s">
        <v>1176</v>
      </c>
      <c r="N1351" s="1" t="s">
        <v>1177</v>
      </c>
      <c r="O1351">
        <v>90</v>
      </c>
      <c r="P1351" s="1" t="s">
        <v>1649</v>
      </c>
      <c r="Q1351" s="1" t="s">
        <v>3983</v>
      </c>
      <c r="R1351" s="2"/>
      <c r="S1351" s="1" t="s">
        <v>3969</v>
      </c>
      <c r="T1351" s="1">
        <v>15</v>
      </c>
    </row>
    <row r="1352" spans="1:20" x14ac:dyDescent="0.25">
      <c r="A1352" s="1" t="s">
        <v>3984</v>
      </c>
      <c r="B1352" s="1" t="s">
        <v>609</v>
      </c>
      <c r="C1352" s="1" t="s">
        <v>1154</v>
      </c>
      <c r="D1352" s="1" t="s">
        <v>1154</v>
      </c>
      <c r="E1352" s="1" t="s">
        <v>3866</v>
      </c>
      <c r="F1352" s="1" t="s">
        <v>3867</v>
      </c>
      <c r="G1352" s="1" t="s">
        <v>3867</v>
      </c>
      <c r="H1352" s="1" t="s">
        <v>569</v>
      </c>
      <c r="I1352" s="1" t="s">
        <v>3866</v>
      </c>
      <c r="J1352" s="1" t="s">
        <v>3867</v>
      </c>
      <c r="K1352" s="1" t="s">
        <v>578</v>
      </c>
      <c r="L1352" s="1" t="s">
        <v>1257</v>
      </c>
      <c r="M1352" s="1" t="s">
        <v>1159</v>
      </c>
      <c r="N1352" s="1" t="s">
        <v>1160</v>
      </c>
      <c r="O1352">
        <v>120</v>
      </c>
      <c r="P1352" s="1" t="s">
        <v>1649</v>
      </c>
      <c r="Q1352" s="1" t="s">
        <v>3985</v>
      </c>
      <c r="R1352" s="2"/>
      <c r="S1352" s="1" t="s">
        <v>3986</v>
      </c>
      <c r="T1352" s="1">
        <v>15</v>
      </c>
    </row>
    <row r="1353" spans="1:20" x14ac:dyDescent="0.25">
      <c r="A1353" s="1" t="s">
        <v>3987</v>
      </c>
      <c r="B1353" s="1" t="s">
        <v>609</v>
      </c>
      <c r="C1353" s="1" t="s">
        <v>1154</v>
      </c>
      <c r="D1353" s="1" t="s">
        <v>1154</v>
      </c>
      <c r="E1353" s="1" t="s">
        <v>3866</v>
      </c>
      <c r="F1353" s="1" t="s">
        <v>3867</v>
      </c>
      <c r="G1353" s="1" t="s">
        <v>3867</v>
      </c>
      <c r="H1353" s="1" t="s">
        <v>569</v>
      </c>
      <c r="I1353" s="1" t="s">
        <v>3866</v>
      </c>
      <c r="J1353" s="1" t="s">
        <v>3867</v>
      </c>
      <c r="K1353" s="1" t="s">
        <v>578</v>
      </c>
      <c r="L1353" s="1" t="s">
        <v>1257</v>
      </c>
      <c r="M1353" s="1" t="s">
        <v>1159</v>
      </c>
      <c r="N1353" s="1" t="s">
        <v>1160</v>
      </c>
      <c r="O1353">
        <v>15</v>
      </c>
      <c r="P1353" s="1" t="s">
        <v>1649</v>
      </c>
      <c r="Q1353" s="1" t="s">
        <v>3988</v>
      </c>
      <c r="R1353" s="2"/>
      <c r="S1353" s="1" t="s">
        <v>3986</v>
      </c>
      <c r="T1353" s="1">
        <v>15</v>
      </c>
    </row>
    <row r="1354" spans="1:20" x14ac:dyDescent="0.25">
      <c r="A1354" s="1" t="s">
        <v>3989</v>
      </c>
      <c r="B1354" s="1" t="s">
        <v>609</v>
      </c>
      <c r="C1354" s="1" t="s">
        <v>1154</v>
      </c>
      <c r="D1354" s="1" t="s">
        <v>1154</v>
      </c>
      <c r="E1354" s="1" t="s">
        <v>3866</v>
      </c>
      <c r="F1354" s="1" t="s">
        <v>3867</v>
      </c>
      <c r="G1354" s="1" t="s">
        <v>3867</v>
      </c>
      <c r="H1354" s="1" t="s">
        <v>569</v>
      </c>
      <c r="I1354" s="1" t="s">
        <v>3866</v>
      </c>
      <c r="J1354" s="1" t="s">
        <v>3867</v>
      </c>
      <c r="K1354" s="1" t="s">
        <v>578</v>
      </c>
      <c r="L1354" s="1" t="s">
        <v>1257</v>
      </c>
      <c r="M1354" s="1" t="s">
        <v>1159</v>
      </c>
      <c r="N1354" s="1" t="s">
        <v>1160</v>
      </c>
      <c r="O1354">
        <v>150</v>
      </c>
      <c r="P1354" s="1" t="s">
        <v>1649</v>
      </c>
      <c r="Q1354" s="1" t="s">
        <v>3990</v>
      </c>
      <c r="R1354" s="2"/>
      <c r="S1354" s="1" t="s">
        <v>3986</v>
      </c>
      <c r="T1354" s="1">
        <v>15</v>
      </c>
    </row>
    <row r="1355" spans="1:20" x14ac:dyDescent="0.25">
      <c r="A1355" s="1" t="s">
        <v>3991</v>
      </c>
      <c r="B1355" s="1" t="s">
        <v>609</v>
      </c>
      <c r="C1355" s="1" t="s">
        <v>1154</v>
      </c>
      <c r="D1355" s="1" t="s">
        <v>1154</v>
      </c>
      <c r="E1355" s="1" t="s">
        <v>3866</v>
      </c>
      <c r="F1355" s="1" t="s">
        <v>3867</v>
      </c>
      <c r="G1355" s="1" t="s">
        <v>3867</v>
      </c>
      <c r="H1355" s="1" t="s">
        <v>569</v>
      </c>
      <c r="I1355" s="1" t="s">
        <v>3866</v>
      </c>
      <c r="J1355" s="1" t="s">
        <v>3867</v>
      </c>
      <c r="K1355" s="1" t="s">
        <v>578</v>
      </c>
      <c r="L1355" s="1" t="s">
        <v>1257</v>
      </c>
      <c r="M1355" s="1" t="s">
        <v>1159</v>
      </c>
      <c r="N1355" s="1" t="s">
        <v>1160</v>
      </c>
      <c r="O1355">
        <v>200</v>
      </c>
      <c r="P1355" s="1" t="s">
        <v>1649</v>
      </c>
      <c r="Q1355" s="1" t="s">
        <v>3992</v>
      </c>
      <c r="R1355" s="2"/>
      <c r="S1355" s="1" t="s">
        <v>3986</v>
      </c>
      <c r="T1355" s="1">
        <v>15</v>
      </c>
    </row>
    <row r="1356" spans="1:20" x14ac:dyDescent="0.25">
      <c r="A1356" s="1" t="s">
        <v>3993</v>
      </c>
      <c r="B1356" s="1" t="s">
        <v>609</v>
      </c>
      <c r="C1356" s="1" t="s">
        <v>1154</v>
      </c>
      <c r="D1356" s="1" t="s">
        <v>1154</v>
      </c>
      <c r="E1356" s="1" t="s">
        <v>3866</v>
      </c>
      <c r="F1356" s="1" t="s">
        <v>3867</v>
      </c>
      <c r="G1356" s="1" t="s">
        <v>3867</v>
      </c>
      <c r="H1356" s="1" t="s">
        <v>569</v>
      </c>
      <c r="I1356" s="1" t="s">
        <v>3866</v>
      </c>
      <c r="J1356" s="1" t="s">
        <v>3867</v>
      </c>
      <c r="K1356" s="1" t="s">
        <v>578</v>
      </c>
      <c r="L1356" s="1" t="s">
        <v>1257</v>
      </c>
      <c r="M1356" s="1" t="s">
        <v>1159</v>
      </c>
      <c r="N1356" s="1" t="s">
        <v>1160</v>
      </c>
      <c r="O1356">
        <v>30</v>
      </c>
      <c r="P1356" s="1" t="s">
        <v>1649</v>
      </c>
      <c r="Q1356" s="1" t="s">
        <v>3994</v>
      </c>
      <c r="R1356" s="2"/>
      <c r="S1356" s="1" t="s">
        <v>3986</v>
      </c>
      <c r="T1356" s="1">
        <v>15</v>
      </c>
    </row>
    <row r="1357" spans="1:20" x14ac:dyDescent="0.25">
      <c r="A1357" s="1" t="s">
        <v>3995</v>
      </c>
      <c r="B1357" s="1" t="s">
        <v>609</v>
      </c>
      <c r="C1357" s="1" t="s">
        <v>1154</v>
      </c>
      <c r="D1357" s="1" t="s">
        <v>1154</v>
      </c>
      <c r="E1357" s="1" t="s">
        <v>3866</v>
      </c>
      <c r="F1357" s="1" t="s">
        <v>3867</v>
      </c>
      <c r="G1357" s="1" t="s">
        <v>3867</v>
      </c>
      <c r="H1357" s="1" t="s">
        <v>569</v>
      </c>
      <c r="I1357" s="1" t="s">
        <v>3866</v>
      </c>
      <c r="J1357" s="1" t="s">
        <v>3867</v>
      </c>
      <c r="K1357" s="1" t="s">
        <v>578</v>
      </c>
      <c r="L1357" s="1" t="s">
        <v>1257</v>
      </c>
      <c r="M1357" s="1" t="s">
        <v>1159</v>
      </c>
      <c r="N1357" s="1" t="s">
        <v>1160</v>
      </c>
      <c r="O1357">
        <v>5</v>
      </c>
      <c r="P1357" s="1" t="s">
        <v>1649</v>
      </c>
      <c r="Q1357" s="1" t="s">
        <v>3996</v>
      </c>
      <c r="R1357" s="2"/>
      <c r="S1357" s="1" t="s">
        <v>3986</v>
      </c>
      <c r="T1357" s="1">
        <v>15</v>
      </c>
    </row>
    <row r="1358" spans="1:20" x14ac:dyDescent="0.25">
      <c r="A1358" s="1" t="s">
        <v>3997</v>
      </c>
      <c r="B1358" s="1" t="s">
        <v>609</v>
      </c>
      <c r="C1358" s="1" t="s">
        <v>1154</v>
      </c>
      <c r="D1358" s="1" t="s">
        <v>1154</v>
      </c>
      <c r="E1358" s="1" t="s">
        <v>3866</v>
      </c>
      <c r="F1358" s="1" t="s">
        <v>3867</v>
      </c>
      <c r="G1358" s="1" t="s">
        <v>3867</v>
      </c>
      <c r="H1358" s="1" t="s">
        <v>569</v>
      </c>
      <c r="I1358" s="1" t="s">
        <v>3866</v>
      </c>
      <c r="J1358" s="1" t="s">
        <v>3867</v>
      </c>
      <c r="K1358" s="1" t="s">
        <v>578</v>
      </c>
      <c r="L1358" s="1" t="s">
        <v>1257</v>
      </c>
      <c r="M1358" s="1" t="s">
        <v>1159</v>
      </c>
      <c r="N1358" s="1" t="s">
        <v>1160</v>
      </c>
      <c r="O1358">
        <v>60</v>
      </c>
      <c r="P1358" s="1" t="s">
        <v>1649</v>
      </c>
      <c r="Q1358" s="1" t="s">
        <v>3998</v>
      </c>
      <c r="R1358" s="2"/>
      <c r="S1358" s="1" t="s">
        <v>3986</v>
      </c>
      <c r="T1358" s="1">
        <v>15</v>
      </c>
    </row>
    <row r="1359" spans="1:20" x14ac:dyDescent="0.25">
      <c r="A1359" s="1" t="s">
        <v>3999</v>
      </c>
      <c r="B1359" s="1" t="s">
        <v>609</v>
      </c>
      <c r="C1359" s="1" t="s">
        <v>1154</v>
      </c>
      <c r="D1359" s="1" t="s">
        <v>1154</v>
      </c>
      <c r="E1359" s="1" t="s">
        <v>3866</v>
      </c>
      <c r="F1359" s="1" t="s">
        <v>3867</v>
      </c>
      <c r="G1359" s="1" t="s">
        <v>3867</v>
      </c>
      <c r="H1359" s="1" t="s">
        <v>569</v>
      </c>
      <c r="I1359" s="1" t="s">
        <v>3866</v>
      </c>
      <c r="J1359" s="1" t="s">
        <v>3867</v>
      </c>
      <c r="K1359" s="1" t="s">
        <v>578</v>
      </c>
      <c r="L1359" s="1" t="s">
        <v>1257</v>
      </c>
      <c r="M1359" s="1" t="s">
        <v>1159</v>
      </c>
      <c r="N1359" s="1" t="s">
        <v>1160</v>
      </c>
      <c r="O1359">
        <v>90</v>
      </c>
      <c r="P1359" s="1" t="s">
        <v>1649</v>
      </c>
      <c r="Q1359" s="1" t="s">
        <v>4000</v>
      </c>
      <c r="R1359" s="2"/>
      <c r="S1359" s="1" t="s">
        <v>3986</v>
      </c>
      <c r="T1359" s="1">
        <v>15</v>
      </c>
    </row>
    <row r="1360" spans="1:20" x14ac:dyDescent="0.25">
      <c r="A1360" s="1" t="s">
        <v>4001</v>
      </c>
      <c r="B1360" s="1" t="s">
        <v>609</v>
      </c>
      <c r="C1360" s="1" t="s">
        <v>1154</v>
      </c>
      <c r="D1360" s="1" t="s">
        <v>1154</v>
      </c>
      <c r="E1360" s="1" t="s">
        <v>3866</v>
      </c>
      <c r="F1360" s="1" t="s">
        <v>3867</v>
      </c>
      <c r="G1360" s="1" t="s">
        <v>3867</v>
      </c>
      <c r="H1360" s="1" t="s">
        <v>569</v>
      </c>
      <c r="I1360" s="1" t="s">
        <v>3866</v>
      </c>
      <c r="J1360" s="1" t="s">
        <v>3867</v>
      </c>
      <c r="K1360" s="1" t="s">
        <v>578</v>
      </c>
      <c r="L1360" s="1" t="s">
        <v>1257</v>
      </c>
      <c r="M1360" s="1" t="s">
        <v>1176</v>
      </c>
      <c r="N1360" s="1" t="s">
        <v>1177</v>
      </c>
      <c r="O1360">
        <v>120</v>
      </c>
      <c r="P1360" s="1" t="s">
        <v>1649</v>
      </c>
      <c r="Q1360" s="1" t="s">
        <v>4002</v>
      </c>
      <c r="R1360" s="2"/>
      <c r="S1360" s="1" t="s">
        <v>4003</v>
      </c>
      <c r="T1360" s="1">
        <v>15</v>
      </c>
    </row>
    <row r="1361" spans="1:20" x14ac:dyDescent="0.25">
      <c r="A1361" s="1" t="s">
        <v>4004</v>
      </c>
      <c r="B1361" s="1" t="s">
        <v>609</v>
      </c>
      <c r="C1361" s="1" t="s">
        <v>1154</v>
      </c>
      <c r="D1361" s="1" t="s">
        <v>1154</v>
      </c>
      <c r="E1361" s="1" t="s">
        <v>3866</v>
      </c>
      <c r="F1361" s="1" t="s">
        <v>3867</v>
      </c>
      <c r="G1361" s="1" t="s">
        <v>3867</v>
      </c>
      <c r="H1361" s="1" t="s">
        <v>569</v>
      </c>
      <c r="I1361" s="1" t="s">
        <v>3866</v>
      </c>
      <c r="J1361" s="1" t="s">
        <v>3867</v>
      </c>
      <c r="K1361" s="1" t="s">
        <v>578</v>
      </c>
      <c r="L1361" s="1" t="s">
        <v>1257</v>
      </c>
      <c r="M1361" s="1" t="s">
        <v>1176</v>
      </c>
      <c r="N1361" s="1" t="s">
        <v>1177</v>
      </c>
      <c r="O1361">
        <v>15</v>
      </c>
      <c r="P1361" s="1" t="s">
        <v>1649</v>
      </c>
      <c r="Q1361" s="1" t="s">
        <v>4005</v>
      </c>
      <c r="R1361" s="2"/>
      <c r="S1361" s="1" t="s">
        <v>4003</v>
      </c>
      <c r="T1361" s="1">
        <v>15</v>
      </c>
    </row>
    <row r="1362" spans="1:20" x14ac:dyDescent="0.25">
      <c r="A1362" s="1" t="s">
        <v>4006</v>
      </c>
      <c r="B1362" s="1" t="s">
        <v>609</v>
      </c>
      <c r="C1362" s="1" t="s">
        <v>1154</v>
      </c>
      <c r="D1362" s="1" t="s">
        <v>1154</v>
      </c>
      <c r="E1362" s="1" t="s">
        <v>3866</v>
      </c>
      <c r="F1362" s="1" t="s">
        <v>3867</v>
      </c>
      <c r="G1362" s="1" t="s">
        <v>3867</v>
      </c>
      <c r="H1362" s="1" t="s">
        <v>569</v>
      </c>
      <c r="I1362" s="1" t="s">
        <v>3866</v>
      </c>
      <c r="J1362" s="1" t="s">
        <v>3867</v>
      </c>
      <c r="K1362" s="1" t="s">
        <v>578</v>
      </c>
      <c r="L1362" s="1" t="s">
        <v>1257</v>
      </c>
      <c r="M1362" s="1" t="s">
        <v>1176</v>
      </c>
      <c r="N1362" s="1" t="s">
        <v>1177</v>
      </c>
      <c r="O1362">
        <v>150</v>
      </c>
      <c r="P1362" s="1" t="s">
        <v>1649</v>
      </c>
      <c r="Q1362" s="1" t="s">
        <v>4007</v>
      </c>
      <c r="R1362" s="2"/>
      <c r="S1362" s="1" t="s">
        <v>4003</v>
      </c>
      <c r="T1362" s="1">
        <v>15</v>
      </c>
    </row>
    <row r="1363" spans="1:20" x14ac:dyDescent="0.25">
      <c r="A1363" s="1" t="s">
        <v>4008</v>
      </c>
      <c r="B1363" s="1" t="s">
        <v>609</v>
      </c>
      <c r="C1363" s="1" t="s">
        <v>1154</v>
      </c>
      <c r="D1363" s="1" t="s">
        <v>1154</v>
      </c>
      <c r="E1363" s="1" t="s">
        <v>3866</v>
      </c>
      <c r="F1363" s="1" t="s">
        <v>3867</v>
      </c>
      <c r="G1363" s="1" t="s">
        <v>3867</v>
      </c>
      <c r="H1363" s="1" t="s">
        <v>569</v>
      </c>
      <c r="I1363" s="1" t="s">
        <v>3866</v>
      </c>
      <c r="J1363" s="1" t="s">
        <v>3867</v>
      </c>
      <c r="K1363" s="1" t="s">
        <v>578</v>
      </c>
      <c r="L1363" s="1" t="s">
        <v>1257</v>
      </c>
      <c r="M1363" s="1" t="s">
        <v>1176</v>
      </c>
      <c r="N1363" s="1" t="s">
        <v>1177</v>
      </c>
      <c r="O1363">
        <v>200</v>
      </c>
      <c r="P1363" s="1" t="s">
        <v>1649</v>
      </c>
      <c r="Q1363" s="1" t="s">
        <v>4009</v>
      </c>
      <c r="R1363" s="2"/>
      <c r="S1363" s="1" t="s">
        <v>4003</v>
      </c>
      <c r="T1363" s="1">
        <v>15</v>
      </c>
    </row>
    <row r="1364" spans="1:20" x14ac:dyDescent="0.25">
      <c r="A1364" s="1" t="s">
        <v>4010</v>
      </c>
      <c r="B1364" s="1" t="s">
        <v>609</v>
      </c>
      <c r="C1364" s="1" t="s">
        <v>1154</v>
      </c>
      <c r="D1364" s="1" t="s">
        <v>1154</v>
      </c>
      <c r="E1364" s="1" t="s">
        <v>3866</v>
      </c>
      <c r="F1364" s="1" t="s">
        <v>3867</v>
      </c>
      <c r="G1364" s="1" t="s">
        <v>3867</v>
      </c>
      <c r="H1364" s="1" t="s">
        <v>569</v>
      </c>
      <c r="I1364" s="1" t="s">
        <v>3866</v>
      </c>
      <c r="J1364" s="1" t="s">
        <v>3867</v>
      </c>
      <c r="K1364" s="1" t="s">
        <v>578</v>
      </c>
      <c r="L1364" s="1" t="s">
        <v>1257</v>
      </c>
      <c r="M1364" s="1" t="s">
        <v>1176</v>
      </c>
      <c r="N1364" s="1" t="s">
        <v>1177</v>
      </c>
      <c r="O1364">
        <v>30</v>
      </c>
      <c r="P1364" s="1" t="s">
        <v>1649</v>
      </c>
      <c r="Q1364" s="1" t="s">
        <v>4011</v>
      </c>
      <c r="R1364" s="2"/>
      <c r="S1364" s="1" t="s">
        <v>4003</v>
      </c>
      <c r="T1364" s="1">
        <v>15</v>
      </c>
    </row>
    <row r="1365" spans="1:20" x14ac:dyDescent="0.25">
      <c r="A1365" s="1" t="s">
        <v>4012</v>
      </c>
      <c r="B1365" s="1" t="s">
        <v>609</v>
      </c>
      <c r="C1365" s="1" t="s">
        <v>1154</v>
      </c>
      <c r="D1365" s="1" t="s">
        <v>1154</v>
      </c>
      <c r="E1365" s="1" t="s">
        <v>3866</v>
      </c>
      <c r="F1365" s="1" t="s">
        <v>3867</v>
      </c>
      <c r="G1365" s="1" t="s">
        <v>3867</v>
      </c>
      <c r="H1365" s="1" t="s">
        <v>569</v>
      </c>
      <c r="I1365" s="1" t="s">
        <v>3866</v>
      </c>
      <c r="J1365" s="1" t="s">
        <v>3867</v>
      </c>
      <c r="K1365" s="1" t="s">
        <v>578</v>
      </c>
      <c r="L1365" s="1" t="s">
        <v>1257</v>
      </c>
      <c r="M1365" s="1" t="s">
        <v>1176</v>
      </c>
      <c r="N1365" s="1" t="s">
        <v>1177</v>
      </c>
      <c r="O1365">
        <v>5</v>
      </c>
      <c r="P1365" s="1" t="s">
        <v>1649</v>
      </c>
      <c r="Q1365" s="1" t="s">
        <v>4013</v>
      </c>
      <c r="R1365" s="2"/>
      <c r="S1365" s="1" t="s">
        <v>4003</v>
      </c>
      <c r="T1365" s="1">
        <v>15</v>
      </c>
    </row>
    <row r="1366" spans="1:20" x14ac:dyDescent="0.25">
      <c r="A1366" s="1" t="s">
        <v>4014</v>
      </c>
      <c r="B1366" s="1" t="s">
        <v>609</v>
      </c>
      <c r="C1366" s="1" t="s">
        <v>1154</v>
      </c>
      <c r="D1366" s="1" t="s">
        <v>1154</v>
      </c>
      <c r="E1366" s="1" t="s">
        <v>3866</v>
      </c>
      <c r="F1366" s="1" t="s">
        <v>3867</v>
      </c>
      <c r="G1366" s="1" t="s">
        <v>3867</v>
      </c>
      <c r="H1366" s="1" t="s">
        <v>569</v>
      </c>
      <c r="I1366" s="1" t="s">
        <v>3866</v>
      </c>
      <c r="J1366" s="1" t="s">
        <v>3867</v>
      </c>
      <c r="K1366" s="1" t="s">
        <v>578</v>
      </c>
      <c r="L1366" s="1" t="s">
        <v>1257</v>
      </c>
      <c r="M1366" s="1" t="s">
        <v>1176</v>
      </c>
      <c r="N1366" s="1" t="s">
        <v>1177</v>
      </c>
      <c r="O1366">
        <v>60</v>
      </c>
      <c r="P1366" s="1" t="s">
        <v>1649</v>
      </c>
      <c r="Q1366" s="1" t="s">
        <v>4015</v>
      </c>
      <c r="R1366" s="2"/>
      <c r="S1366" s="1" t="s">
        <v>4003</v>
      </c>
      <c r="T1366" s="1">
        <v>15</v>
      </c>
    </row>
    <row r="1367" spans="1:20" x14ac:dyDescent="0.25">
      <c r="A1367" s="1" t="s">
        <v>4016</v>
      </c>
      <c r="B1367" s="1" t="s">
        <v>609</v>
      </c>
      <c r="C1367" s="1" t="s">
        <v>1154</v>
      </c>
      <c r="D1367" s="1" t="s">
        <v>1154</v>
      </c>
      <c r="E1367" s="1" t="s">
        <v>3866</v>
      </c>
      <c r="F1367" s="1" t="s">
        <v>3867</v>
      </c>
      <c r="G1367" s="1" t="s">
        <v>3867</v>
      </c>
      <c r="H1367" s="1" t="s">
        <v>569</v>
      </c>
      <c r="I1367" s="1" t="s">
        <v>3866</v>
      </c>
      <c r="J1367" s="1" t="s">
        <v>3867</v>
      </c>
      <c r="K1367" s="1" t="s">
        <v>578</v>
      </c>
      <c r="L1367" s="1" t="s">
        <v>1257</v>
      </c>
      <c r="M1367" s="1" t="s">
        <v>1176</v>
      </c>
      <c r="N1367" s="1" t="s">
        <v>1177</v>
      </c>
      <c r="O1367">
        <v>90</v>
      </c>
      <c r="P1367" s="1" t="s">
        <v>1649</v>
      </c>
      <c r="Q1367" s="1" t="s">
        <v>4017</v>
      </c>
      <c r="R1367" s="2"/>
      <c r="S1367" s="1" t="s">
        <v>4003</v>
      </c>
      <c r="T1367" s="1">
        <v>15</v>
      </c>
    </row>
    <row r="1368" spans="1:20" x14ac:dyDescent="0.25">
      <c r="A1368" s="1" t="s">
        <v>4018</v>
      </c>
      <c r="B1368" s="1" t="s">
        <v>552</v>
      </c>
      <c r="C1368" s="1" t="s">
        <v>681</v>
      </c>
      <c r="D1368" s="1" t="s">
        <v>682</v>
      </c>
      <c r="E1368" s="1" t="s">
        <v>4019</v>
      </c>
      <c r="F1368" s="1" t="s">
        <v>4020</v>
      </c>
      <c r="G1368" s="1" t="s">
        <v>4020</v>
      </c>
      <c r="H1368" s="1" t="s">
        <v>557</v>
      </c>
      <c r="I1368" s="1" t="s">
        <v>4019</v>
      </c>
      <c r="J1368" s="1" t="s">
        <v>2191</v>
      </c>
      <c r="K1368" s="1" t="s">
        <v>4019</v>
      </c>
      <c r="L1368" s="1" t="s">
        <v>4020</v>
      </c>
      <c r="M1368" s="1" t="s">
        <v>560</v>
      </c>
      <c r="N1368" s="1"/>
      <c r="O1368">
        <v>1000</v>
      </c>
      <c r="P1368" s="1" t="s">
        <v>1046</v>
      </c>
      <c r="Q1368" s="1" t="s">
        <v>4021</v>
      </c>
      <c r="R1368" s="2"/>
      <c r="S1368" s="1" t="s">
        <v>3452</v>
      </c>
      <c r="T1368" s="1">
        <v>20</v>
      </c>
    </row>
    <row r="1369" spans="1:20" x14ac:dyDescent="0.25">
      <c r="A1369" s="1" t="s">
        <v>4022</v>
      </c>
      <c r="B1369" s="1" t="s">
        <v>552</v>
      </c>
      <c r="C1369" s="1" t="s">
        <v>681</v>
      </c>
      <c r="D1369" s="1" t="s">
        <v>682</v>
      </c>
      <c r="E1369" s="1" t="s">
        <v>4019</v>
      </c>
      <c r="F1369" s="1" t="s">
        <v>4020</v>
      </c>
      <c r="G1369" s="1" t="s">
        <v>4020</v>
      </c>
      <c r="H1369" s="1" t="s">
        <v>557</v>
      </c>
      <c r="I1369" s="1" t="s">
        <v>4019</v>
      </c>
      <c r="J1369" s="1" t="s">
        <v>2191</v>
      </c>
      <c r="K1369" s="1" t="s">
        <v>4019</v>
      </c>
      <c r="L1369" s="1" t="s">
        <v>4020</v>
      </c>
      <c r="M1369" s="1" t="s">
        <v>560</v>
      </c>
      <c r="N1369" s="1"/>
      <c r="O1369">
        <v>200</v>
      </c>
      <c r="P1369" s="1" t="s">
        <v>1046</v>
      </c>
      <c r="Q1369" s="1" t="s">
        <v>4023</v>
      </c>
      <c r="R1369" s="2"/>
      <c r="S1369" s="1" t="s">
        <v>3452</v>
      </c>
      <c r="T1369" s="1">
        <v>20</v>
      </c>
    </row>
    <row r="1370" spans="1:20" x14ac:dyDescent="0.25">
      <c r="A1370" s="1" t="s">
        <v>4024</v>
      </c>
      <c r="B1370" s="1" t="s">
        <v>552</v>
      </c>
      <c r="C1370" s="1" t="s">
        <v>681</v>
      </c>
      <c r="D1370" s="1" t="s">
        <v>682</v>
      </c>
      <c r="E1370" s="1" t="s">
        <v>4019</v>
      </c>
      <c r="F1370" s="1" t="s">
        <v>4020</v>
      </c>
      <c r="G1370" s="1" t="s">
        <v>4020</v>
      </c>
      <c r="H1370" s="1" t="s">
        <v>557</v>
      </c>
      <c r="I1370" s="1" t="s">
        <v>4019</v>
      </c>
      <c r="J1370" s="1" t="s">
        <v>2191</v>
      </c>
      <c r="K1370" s="1" t="s">
        <v>4019</v>
      </c>
      <c r="L1370" s="1" t="s">
        <v>4020</v>
      </c>
      <c r="M1370" s="1" t="s">
        <v>560</v>
      </c>
      <c r="N1370" s="1"/>
      <c r="O1370">
        <v>500</v>
      </c>
      <c r="P1370" s="1" t="s">
        <v>1046</v>
      </c>
      <c r="Q1370" s="1" t="s">
        <v>4025</v>
      </c>
      <c r="R1370" s="2"/>
      <c r="S1370" s="1" t="s">
        <v>3452</v>
      </c>
      <c r="T1370" s="1">
        <v>20</v>
      </c>
    </row>
    <row r="1371" spans="1:20" x14ac:dyDescent="0.25">
      <c r="A1371" s="1" t="s">
        <v>4026</v>
      </c>
      <c r="B1371" s="1" t="s">
        <v>552</v>
      </c>
      <c r="C1371" s="1" t="s">
        <v>681</v>
      </c>
      <c r="D1371" s="1" t="s">
        <v>682</v>
      </c>
      <c r="E1371" s="1" t="s">
        <v>4027</v>
      </c>
      <c r="F1371" s="1" t="s">
        <v>4028</v>
      </c>
      <c r="G1371" s="1" t="s">
        <v>578</v>
      </c>
      <c r="H1371" s="1" t="s">
        <v>557</v>
      </c>
      <c r="I1371" s="1" t="s">
        <v>2368</v>
      </c>
      <c r="J1371" s="1" t="s">
        <v>2191</v>
      </c>
      <c r="K1371" s="1" t="s">
        <v>4029</v>
      </c>
      <c r="L1371" s="1" t="s">
        <v>4030</v>
      </c>
      <c r="M1371" s="1" t="s">
        <v>560</v>
      </c>
      <c r="N1371" s="1"/>
      <c r="O1371">
        <v>2</v>
      </c>
      <c r="P1371" s="1" t="s">
        <v>570</v>
      </c>
      <c r="Q1371" s="1" t="s">
        <v>4031</v>
      </c>
      <c r="R1371" s="2"/>
      <c r="S1371" s="1" t="s">
        <v>2195</v>
      </c>
      <c r="T1371" s="1">
        <v>15</v>
      </c>
    </row>
    <row r="1372" spans="1:20" x14ac:dyDescent="0.25">
      <c r="A1372" s="1" t="s">
        <v>4032</v>
      </c>
      <c r="B1372" s="1" t="s">
        <v>552</v>
      </c>
      <c r="C1372" s="1" t="s">
        <v>681</v>
      </c>
      <c r="D1372" s="1" t="s">
        <v>682</v>
      </c>
      <c r="E1372" s="1" t="s">
        <v>4027</v>
      </c>
      <c r="F1372" s="1" t="s">
        <v>4028</v>
      </c>
      <c r="G1372" s="1" t="s">
        <v>578</v>
      </c>
      <c r="H1372" s="1" t="s">
        <v>557</v>
      </c>
      <c r="I1372" s="1" t="s">
        <v>2368</v>
      </c>
      <c r="J1372" s="1" t="s">
        <v>2191</v>
      </c>
      <c r="K1372" s="1" t="s">
        <v>4029</v>
      </c>
      <c r="L1372" s="1" t="s">
        <v>4030</v>
      </c>
      <c r="M1372" s="1" t="s">
        <v>560</v>
      </c>
      <c r="N1372" s="1"/>
      <c r="O1372">
        <v>4</v>
      </c>
      <c r="P1372" s="1" t="s">
        <v>570</v>
      </c>
      <c r="Q1372" s="1" t="s">
        <v>4033</v>
      </c>
      <c r="R1372" s="2"/>
      <c r="S1372" s="1" t="s">
        <v>2195</v>
      </c>
      <c r="T1372" s="1">
        <v>15</v>
      </c>
    </row>
    <row r="1373" spans="1:20" x14ac:dyDescent="0.25">
      <c r="A1373" s="1" t="s">
        <v>4034</v>
      </c>
      <c r="B1373" s="1" t="s">
        <v>552</v>
      </c>
      <c r="C1373" s="1" t="s">
        <v>681</v>
      </c>
      <c r="D1373" s="1" t="s">
        <v>682</v>
      </c>
      <c r="E1373" s="1" t="s">
        <v>4027</v>
      </c>
      <c r="F1373" s="1" t="s">
        <v>4028</v>
      </c>
      <c r="G1373" s="1" t="s">
        <v>578</v>
      </c>
      <c r="H1373" s="1" t="s">
        <v>557</v>
      </c>
      <c r="I1373" s="1" t="s">
        <v>2368</v>
      </c>
      <c r="J1373" s="1" t="s">
        <v>2191</v>
      </c>
      <c r="K1373" s="1" t="s">
        <v>4029</v>
      </c>
      <c r="L1373" s="1" t="s">
        <v>4030</v>
      </c>
      <c r="M1373" s="1" t="s">
        <v>560</v>
      </c>
      <c r="N1373" s="1"/>
      <c r="O1373">
        <v>6</v>
      </c>
      <c r="P1373" s="1" t="s">
        <v>570</v>
      </c>
      <c r="Q1373" s="1" t="s">
        <v>4035</v>
      </c>
      <c r="R1373" s="2"/>
      <c r="S1373" s="1" t="s">
        <v>2195</v>
      </c>
      <c r="T1373" s="1">
        <v>15</v>
      </c>
    </row>
    <row r="1374" spans="1:20" x14ac:dyDescent="0.25">
      <c r="A1374" s="1" t="s">
        <v>4036</v>
      </c>
      <c r="B1374" s="1" t="s">
        <v>552</v>
      </c>
      <c r="C1374" s="1" t="s">
        <v>672</v>
      </c>
      <c r="D1374" s="1" t="s">
        <v>673</v>
      </c>
      <c r="E1374" s="1" t="s">
        <v>4037</v>
      </c>
      <c r="F1374" s="1" t="s">
        <v>999</v>
      </c>
      <c r="G1374" s="1" t="s">
        <v>578</v>
      </c>
      <c r="H1374" s="1" t="s">
        <v>557</v>
      </c>
      <c r="I1374" s="1" t="s">
        <v>2368</v>
      </c>
      <c r="J1374" s="1" t="s">
        <v>2191</v>
      </c>
      <c r="K1374" s="1" t="s">
        <v>4038</v>
      </c>
      <c r="L1374" s="1" t="s">
        <v>861</v>
      </c>
      <c r="M1374" s="1" t="s">
        <v>2192</v>
      </c>
      <c r="N1374" s="1" t="s">
        <v>2193</v>
      </c>
      <c r="O1374">
        <v>120</v>
      </c>
      <c r="P1374" s="1" t="s">
        <v>583</v>
      </c>
      <c r="Q1374" s="1" t="s">
        <v>4039</v>
      </c>
      <c r="R1374" s="2"/>
      <c r="S1374" s="1"/>
      <c r="T1374" s="1">
        <v>20</v>
      </c>
    </row>
    <row r="1375" spans="1:20" x14ac:dyDescent="0.25">
      <c r="A1375" s="1" t="s">
        <v>4040</v>
      </c>
      <c r="B1375" s="1" t="s">
        <v>552</v>
      </c>
      <c r="C1375" s="1" t="s">
        <v>672</v>
      </c>
      <c r="D1375" s="1" t="s">
        <v>673</v>
      </c>
      <c r="E1375" s="1" t="s">
        <v>4037</v>
      </c>
      <c r="F1375" s="1" t="s">
        <v>999</v>
      </c>
      <c r="G1375" s="1" t="s">
        <v>578</v>
      </c>
      <c r="H1375" s="1" t="s">
        <v>557</v>
      </c>
      <c r="I1375" s="1" t="s">
        <v>2368</v>
      </c>
      <c r="J1375" s="1" t="s">
        <v>2191</v>
      </c>
      <c r="K1375" s="1" t="s">
        <v>4038</v>
      </c>
      <c r="L1375" s="1" t="s">
        <v>861</v>
      </c>
      <c r="M1375" s="1" t="s">
        <v>2192</v>
      </c>
      <c r="N1375" s="1" t="s">
        <v>2193</v>
      </c>
      <c r="O1375">
        <v>150</v>
      </c>
      <c r="P1375" s="1" t="s">
        <v>583</v>
      </c>
      <c r="Q1375" s="1" t="s">
        <v>4041</v>
      </c>
      <c r="R1375" s="2"/>
      <c r="S1375" s="1"/>
      <c r="T1375" s="1">
        <v>20</v>
      </c>
    </row>
    <row r="1376" spans="1:20" x14ac:dyDescent="0.25">
      <c r="A1376" s="1" t="s">
        <v>4042</v>
      </c>
      <c r="B1376" s="1" t="s">
        <v>552</v>
      </c>
      <c r="C1376" s="1" t="s">
        <v>672</v>
      </c>
      <c r="D1376" s="1" t="s">
        <v>673</v>
      </c>
      <c r="E1376" s="1" t="s">
        <v>4037</v>
      </c>
      <c r="F1376" s="1" t="s">
        <v>999</v>
      </c>
      <c r="G1376" s="1" t="s">
        <v>578</v>
      </c>
      <c r="H1376" s="1" t="s">
        <v>557</v>
      </c>
      <c r="I1376" s="1" t="s">
        <v>2368</v>
      </c>
      <c r="J1376" s="1" t="s">
        <v>2191</v>
      </c>
      <c r="K1376" s="1" t="s">
        <v>4038</v>
      </c>
      <c r="L1376" s="1" t="s">
        <v>861</v>
      </c>
      <c r="M1376" s="1" t="s">
        <v>2192</v>
      </c>
      <c r="N1376" s="1" t="s">
        <v>2193</v>
      </c>
      <c r="O1376">
        <v>200</v>
      </c>
      <c r="P1376" s="1" t="s">
        <v>583</v>
      </c>
      <c r="Q1376" s="1" t="s">
        <v>4043</v>
      </c>
      <c r="R1376" s="2"/>
      <c r="S1376" s="1"/>
      <c r="T1376" s="1">
        <v>20</v>
      </c>
    </row>
    <row r="1377" spans="1:20" x14ac:dyDescent="0.25">
      <c r="A1377" s="1" t="s">
        <v>4044</v>
      </c>
      <c r="B1377" s="1" t="s">
        <v>552</v>
      </c>
      <c r="C1377" s="1" t="s">
        <v>672</v>
      </c>
      <c r="D1377" s="1" t="s">
        <v>673</v>
      </c>
      <c r="E1377" s="1" t="s">
        <v>4037</v>
      </c>
      <c r="F1377" s="1" t="s">
        <v>999</v>
      </c>
      <c r="G1377" s="1" t="s">
        <v>578</v>
      </c>
      <c r="H1377" s="1" t="s">
        <v>557</v>
      </c>
      <c r="I1377" s="1" t="s">
        <v>2368</v>
      </c>
      <c r="J1377" s="1" t="s">
        <v>2191</v>
      </c>
      <c r="K1377" s="1" t="s">
        <v>4038</v>
      </c>
      <c r="L1377" s="1" t="s">
        <v>861</v>
      </c>
      <c r="M1377" s="1" t="s">
        <v>2192</v>
      </c>
      <c r="N1377" s="1" t="s">
        <v>2193</v>
      </c>
      <c r="O1377">
        <v>25</v>
      </c>
      <c r="P1377" s="1" t="s">
        <v>583</v>
      </c>
      <c r="Q1377" s="1" t="s">
        <v>4045</v>
      </c>
      <c r="R1377" s="2"/>
      <c r="S1377" s="1"/>
      <c r="T1377" s="1">
        <v>20</v>
      </c>
    </row>
    <row r="1378" spans="1:20" x14ac:dyDescent="0.25">
      <c r="A1378" s="1" t="s">
        <v>4046</v>
      </c>
      <c r="B1378" s="1" t="s">
        <v>552</v>
      </c>
      <c r="C1378" s="1" t="s">
        <v>672</v>
      </c>
      <c r="D1378" s="1" t="s">
        <v>673</v>
      </c>
      <c r="E1378" s="1" t="s">
        <v>4037</v>
      </c>
      <c r="F1378" s="1" t="s">
        <v>999</v>
      </c>
      <c r="G1378" s="1" t="s">
        <v>578</v>
      </c>
      <c r="H1378" s="1" t="s">
        <v>557</v>
      </c>
      <c r="I1378" s="1" t="s">
        <v>2368</v>
      </c>
      <c r="J1378" s="1" t="s">
        <v>2191</v>
      </c>
      <c r="K1378" s="1" t="s">
        <v>4038</v>
      </c>
      <c r="L1378" s="1" t="s">
        <v>861</v>
      </c>
      <c r="M1378" s="1" t="s">
        <v>2192</v>
      </c>
      <c r="N1378" s="1" t="s">
        <v>2193</v>
      </c>
      <c r="O1378">
        <v>250</v>
      </c>
      <c r="P1378" s="1" t="s">
        <v>583</v>
      </c>
      <c r="Q1378" s="1" t="s">
        <v>4047</v>
      </c>
      <c r="R1378" s="2"/>
      <c r="S1378" s="1"/>
      <c r="T1378" s="1">
        <v>20</v>
      </c>
    </row>
    <row r="1379" spans="1:20" x14ac:dyDescent="0.25">
      <c r="A1379" s="1" t="s">
        <v>4048</v>
      </c>
      <c r="B1379" s="1" t="s">
        <v>552</v>
      </c>
      <c r="C1379" s="1" t="s">
        <v>672</v>
      </c>
      <c r="D1379" s="1" t="s">
        <v>673</v>
      </c>
      <c r="E1379" s="1" t="s">
        <v>4037</v>
      </c>
      <c r="F1379" s="1" t="s">
        <v>999</v>
      </c>
      <c r="G1379" s="1" t="s">
        <v>578</v>
      </c>
      <c r="H1379" s="1" t="s">
        <v>557</v>
      </c>
      <c r="I1379" s="1" t="s">
        <v>2368</v>
      </c>
      <c r="J1379" s="1" t="s">
        <v>2191</v>
      </c>
      <c r="K1379" s="1" t="s">
        <v>4038</v>
      </c>
      <c r="L1379" s="1" t="s">
        <v>861</v>
      </c>
      <c r="M1379" s="1" t="s">
        <v>2192</v>
      </c>
      <c r="N1379" s="1" t="s">
        <v>2193</v>
      </c>
      <c r="O1379">
        <v>300</v>
      </c>
      <c r="P1379" s="1" t="s">
        <v>583</v>
      </c>
      <c r="Q1379" s="1" t="s">
        <v>4049</v>
      </c>
      <c r="R1379" s="2"/>
      <c r="S1379" s="1"/>
      <c r="T1379" s="1">
        <v>20</v>
      </c>
    </row>
    <row r="1380" spans="1:20" x14ac:dyDescent="0.25">
      <c r="A1380" s="1" t="s">
        <v>4050</v>
      </c>
      <c r="B1380" s="1" t="s">
        <v>552</v>
      </c>
      <c r="C1380" s="1" t="s">
        <v>672</v>
      </c>
      <c r="D1380" s="1" t="s">
        <v>673</v>
      </c>
      <c r="E1380" s="1" t="s">
        <v>4037</v>
      </c>
      <c r="F1380" s="1" t="s">
        <v>999</v>
      </c>
      <c r="G1380" s="1" t="s">
        <v>578</v>
      </c>
      <c r="H1380" s="1" t="s">
        <v>557</v>
      </c>
      <c r="I1380" s="1" t="s">
        <v>2368</v>
      </c>
      <c r="J1380" s="1" t="s">
        <v>2191</v>
      </c>
      <c r="K1380" s="1" t="s">
        <v>4038</v>
      </c>
      <c r="L1380" s="1" t="s">
        <v>861</v>
      </c>
      <c r="M1380" s="1" t="s">
        <v>2192</v>
      </c>
      <c r="N1380" s="1" t="s">
        <v>2193</v>
      </c>
      <c r="O1380">
        <v>400</v>
      </c>
      <c r="P1380" s="1" t="s">
        <v>583</v>
      </c>
      <c r="Q1380" s="1" t="s">
        <v>4051</v>
      </c>
      <c r="R1380" s="2"/>
      <c r="S1380" s="1"/>
      <c r="T1380" s="1">
        <v>20</v>
      </c>
    </row>
    <row r="1381" spans="1:20" x14ac:dyDescent="0.25">
      <c r="A1381" s="1" t="s">
        <v>4052</v>
      </c>
      <c r="B1381" s="1" t="s">
        <v>552</v>
      </c>
      <c r="C1381" s="1" t="s">
        <v>672</v>
      </c>
      <c r="D1381" s="1" t="s">
        <v>673</v>
      </c>
      <c r="E1381" s="1" t="s">
        <v>4037</v>
      </c>
      <c r="F1381" s="1" t="s">
        <v>999</v>
      </c>
      <c r="G1381" s="1" t="s">
        <v>578</v>
      </c>
      <c r="H1381" s="1" t="s">
        <v>557</v>
      </c>
      <c r="I1381" s="1" t="s">
        <v>2368</v>
      </c>
      <c r="J1381" s="1" t="s">
        <v>2191</v>
      </c>
      <c r="K1381" s="1" t="s">
        <v>4038</v>
      </c>
      <c r="L1381" s="1" t="s">
        <v>861</v>
      </c>
      <c r="M1381" s="1" t="s">
        <v>2192</v>
      </c>
      <c r="N1381" s="1" t="s">
        <v>2193</v>
      </c>
      <c r="O1381">
        <v>50</v>
      </c>
      <c r="P1381" s="1" t="s">
        <v>583</v>
      </c>
      <c r="Q1381" s="1" t="s">
        <v>4053</v>
      </c>
      <c r="R1381" s="2"/>
      <c r="S1381" s="1"/>
      <c r="T1381" s="1">
        <v>20</v>
      </c>
    </row>
    <row r="1382" spans="1:20" x14ac:dyDescent="0.25">
      <c r="A1382" s="1" t="s">
        <v>4054</v>
      </c>
      <c r="B1382" s="1" t="s">
        <v>552</v>
      </c>
      <c r="C1382" s="1" t="s">
        <v>672</v>
      </c>
      <c r="D1382" s="1" t="s">
        <v>673</v>
      </c>
      <c r="E1382" s="1" t="s">
        <v>4037</v>
      </c>
      <c r="F1382" s="1" t="s">
        <v>999</v>
      </c>
      <c r="G1382" s="1" t="s">
        <v>578</v>
      </c>
      <c r="H1382" s="1" t="s">
        <v>557</v>
      </c>
      <c r="I1382" s="1" t="s">
        <v>2368</v>
      </c>
      <c r="J1382" s="1" t="s">
        <v>2191</v>
      </c>
      <c r="K1382" s="1" t="s">
        <v>4038</v>
      </c>
      <c r="L1382" s="1" t="s">
        <v>861</v>
      </c>
      <c r="M1382" s="1" t="s">
        <v>2192</v>
      </c>
      <c r="N1382" s="1" t="s">
        <v>2193</v>
      </c>
      <c r="O1382">
        <v>500</v>
      </c>
      <c r="P1382" s="1" t="s">
        <v>583</v>
      </c>
      <c r="Q1382" s="1" t="s">
        <v>4055</v>
      </c>
      <c r="R1382" s="2"/>
      <c r="S1382" s="1"/>
      <c r="T1382" s="1">
        <v>20</v>
      </c>
    </row>
    <row r="1383" spans="1:20" x14ac:dyDescent="0.25">
      <c r="A1383" s="1" t="s">
        <v>4056</v>
      </c>
      <c r="B1383" s="1" t="s">
        <v>552</v>
      </c>
      <c r="C1383" s="1" t="s">
        <v>672</v>
      </c>
      <c r="D1383" s="1" t="s">
        <v>673</v>
      </c>
      <c r="E1383" s="1" t="s">
        <v>4037</v>
      </c>
      <c r="F1383" s="1" t="s">
        <v>999</v>
      </c>
      <c r="G1383" s="1" t="s">
        <v>578</v>
      </c>
      <c r="H1383" s="1" t="s">
        <v>557</v>
      </c>
      <c r="I1383" s="1" t="s">
        <v>2368</v>
      </c>
      <c r="J1383" s="1" t="s">
        <v>2191</v>
      </c>
      <c r="K1383" s="1" t="s">
        <v>4038</v>
      </c>
      <c r="L1383" s="1" t="s">
        <v>861</v>
      </c>
      <c r="M1383" s="1" t="s">
        <v>2192</v>
      </c>
      <c r="N1383" s="1" t="s">
        <v>2193</v>
      </c>
      <c r="O1383">
        <v>80</v>
      </c>
      <c r="P1383" s="1" t="s">
        <v>583</v>
      </c>
      <c r="Q1383" s="1" t="s">
        <v>4057</v>
      </c>
      <c r="R1383" s="2"/>
      <c r="S1383" s="1"/>
      <c r="T1383" s="1">
        <v>20</v>
      </c>
    </row>
    <row r="1384" spans="1:20" x14ac:dyDescent="0.25">
      <c r="A1384" s="1" t="s">
        <v>4058</v>
      </c>
      <c r="B1384" s="1" t="s">
        <v>564</v>
      </c>
      <c r="C1384" s="1" t="s">
        <v>850</v>
      </c>
      <c r="D1384" s="1" t="s">
        <v>851</v>
      </c>
      <c r="E1384" s="1" t="s">
        <v>4059</v>
      </c>
      <c r="F1384" s="1"/>
      <c r="G1384" s="1"/>
      <c r="H1384" s="1" t="s">
        <v>569</v>
      </c>
      <c r="I1384" s="1" t="s">
        <v>2368</v>
      </c>
      <c r="J1384" s="1" t="s">
        <v>2191</v>
      </c>
      <c r="K1384" s="1" t="s">
        <v>851</v>
      </c>
      <c r="L1384" s="1" t="s">
        <v>919</v>
      </c>
      <c r="M1384" s="1" t="s">
        <v>4060</v>
      </c>
      <c r="N1384" s="1" t="s">
        <v>2193</v>
      </c>
      <c r="O1384">
        <v>10000</v>
      </c>
      <c r="P1384" s="1" t="s">
        <v>583</v>
      </c>
      <c r="Q1384" s="1" t="s">
        <v>4061</v>
      </c>
      <c r="R1384" s="2"/>
      <c r="S1384" s="1" t="s">
        <v>4062</v>
      </c>
      <c r="T1384" s="1">
        <v>20</v>
      </c>
    </row>
    <row r="1385" spans="1:20" x14ac:dyDescent="0.25">
      <c r="A1385" s="1" t="s">
        <v>4063</v>
      </c>
      <c r="B1385" s="1" t="s">
        <v>564</v>
      </c>
      <c r="C1385" s="1" t="s">
        <v>850</v>
      </c>
      <c r="D1385" s="1" t="s">
        <v>851</v>
      </c>
      <c r="E1385" s="1" t="s">
        <v>4059</v>
      </c>
      <c r="F1385" s="1"/>
      <c r="G1385" s="1"/>
      <c r="H1385" s="1" t="s">
        <v>569</v>
      </c>
      <c r="I1385" s="1" t="s">
        <v>2368</v>
      </c>
      <c r="J1385" s="1" t="s">
        <v>2191</v>
      </c>
      <c r="K1385" s="1" t="s">
        <v>851</v>
      </c>
      <c r="L1385" s="1" t="s">
        <v>919</v>
      </c>
      <c r="M1385" s="1" t="s">
        <v>4060</v>
      </c>
      <c r="N1385" s="1" t="s">
        <v>2193</v>
      </c>
      <c r="O1385">
        <v>20000</v>
      </c>
      <c r="P1385" s="1" t="s">
        <v>583</v>
      </c>
      <c r="Q1385" s="1" t="s">
        <v>4064</v>
      </c>
      <c r="R1385" s="2"/>
      <c r="S1385" s="1" t="s">
        <v>4062</v>
      </c>
      <c r="T1385" s="1">
        <v>20</v>
      </c>
    </row>
    <row r="1386" spans="1:20" x14ac:dyDescent="0.25">
      <c r="A1386" s="1" t="s">
        <v>4065</v>
      </c>
      <c r="B1386" s="1" t="s">
        <v>564</v>
      </c>
      <c r="C1386" s="1" t="s">
        <v>850</v>
      </c>
      <c r="D1386" s="1" t="s">
        <v>851</v>
      </c>
      <c r="E1386" s="1" t="s">
        <v>4059</v>
      </c>
      <c r="F1386" s="1"/>
      <c r="G1386" s="1"/>
      <c r="H1386" s="1" t="s">
        <v>569</v>
      </c>
      <c r="I1386" s="1" t="s">
        <v>2368</v>
      </c>
      <c r="J1386" s="1" t="s">
        <v>2191</v>
      </c>
      <c r="K1386" s="1" t="s">
        <v>851</v>
      </c>
      <c r="L1386" s="1" t="s">
        <v>919</v>
      </c>
      <c r="M1386" s="1" t="s">
        <v>4060</v>
      </c>
      <c r="N1386" s="1" t="s">
        <v>2193</v>
      </c>
      <c r="O1386">
        <v>500</v>
      </c>
      <c r="P1386" s="1" t="s">
        <v>583</v>
      </c>
      <c r="Q1386" s="1" t="s">
        <v>4066</v>
      </c>
      <c r="R1386" s="2"/>
      <c r="S1386" s="1" t="s">
        <v>4062</v>
      </c>
      <c r="T1386" s="1">
        <v>20</v>
      </c>
    </row>
    <row r="1387" spans="1:20" x14ac:dyDescent="0.25">
      <c r="A1387" s="1" t="s">
        <v>4067</v>
      </c>
      <c r="B1387" s="1" t="s">
        <v>564</v>
      </c>
      <c r="C1387" s="1" t="s">
        <v>850</v>
      </c>
      <c r="D1387" s="1" t="s">
        <v>851</v>
      </c>
      <c r="E1387" s="1" t="s">
        <v>4059</v>
      </c>
      <c r="F1387" s="1"/>
      <c r="G1387" s="1"/>
      <c r="H1387" s="1" t="s">
        <v>569</v>
      </c>
      <c r="I1387" s="1" t="s">
        <v>2368</v>
      </c>
      <c r="J1387" s="1" t="s">
        <v>2191</v>
      </c>
      <c r="K1387" s="1" t="s">
        <v>851</v>
      </c>
      <c r="L1387" s="1" t="s">
        <v>919</v>
      </c>
      <c r="M1387" s="1" t="s">
        <v>4060</v>
      </c>
      <c r="N1387" s="1" t="s">
        <v>2193</v>
      </c>
      <c r="O1387">
        <v>5000</v>
      </c>
      <c r="P1387" s="1" t="s">
        <v>583</v>
      </c>
      <c r="Q1387" s="1" t="s">
        <v>4068</v>
      </c>
      <c r="R1387" s="2"/>
      <c r="S1387" s="1" t="s">
        <v>4062</v>
      </c>
      <c r="T1387" s="1">
        <v>20</v>
      </c>
    </row>
    <row r="1388" spans="1:20" x14ac:dyDescent="0.25">
      <c r="A1388" s="1" t="s">
        <v>4069</v>
      </c>
      <c r="B1388" s="1" t="s">
        <v>564</v>
      </c>
      <c r="C1388" s="1" t="s">
        <v>850</v>
      </c>
      <c r="D1388" s="1" t="s">
        <v>851</v>
      </c>
      <c r="E1388" s="1" t="s">
        <v>4059</v>
      </c>
      <c r="F1388" s="1"/>
      <c r="G1388" s="1"/>
      <c r="H1388" s="1" t="s">
        <v>569</v>
      </c>
      <c r="I1388" s="1" t="s">
        <v>2368</v>
      </c>
      <c r="J1388" s="1" t="s">
        <v>2191</v>
      </c>
      <c r="K1388" s="1" t="s">
        <v>851</v>
      </c>
      <c r="L1388" s="1" t="s">
        <v>919</v>
      </c>
      <c r="M1388" s="1" t="s">
        <v>4060</v>
      </c>
      <c r="N1388" s="1" t="s">
        <v>2193</v>
      </c>
      <c r="O1388">
        <v>50000</v>
      </c>
      <c r="P1388" s="1" t="s">
        <v>583</v>
      </c>
      <c r="Q1388" s="1" t="s">
        <v>4070</v>
      </c>
      <c r="R1388" s="2"/>
      <c r="S1388" s="1" t="s">
        <v>4062</v>
      </c>
      <c r="T1388" s="1">
        <v>20</v>
      </c>
    </row>
    <row r="1389" spans="1:20" x14ac:dyDescent="0.25">
      <c r="A1389" s="1" t="s">
        <v>4071</v>
      </c>
      <c r="B1389" s="1" t="s">
        <v>564</v>
      </c>
      <c r="C1389" s="1" t="s">
        <v>850</v>
      </c>
      <c r="D1389" s="1" t="s">
        <v>851</v>
      </c>
      <c r="E1389" s="1" t="s">
        <v>4059</v>
      </c>
      <c r="F1389" s="1"/>
      <c r="G1389" s="1"/>
      <c r="H1389" s="1" t="s">
        <v>569</v>
      </c>
      <c r="I1389" s="1" t="s">
        <v>2368</v>
      </c>
      <c r="J1389" s="1" t="s">
        <v>2191</v>
      </c>
      <c r="K1389" s="1" t="s">
        <v>851</v>
      </c>
      <c r="L1389" s="1" t="s">
        <v>919</v>
      </c>
      <c r="M1389" s="1" t="s">
        <v>4072</v>
      </c>
      <c r="N1389" s="1" t="s">
        <v>4073</v>
      </c>
      <c r="O1389">
        <v>10000</v>
      </c>
      <c r="P1389" s="1" t="s">
        <v>583</v>
      </c>
      <c r="Q1389" s="1" t="s">
        <v>4074</v>
      </c>
      <c r="R1389" s="2"/>
      <c r="S1389" s="1" t="s">
        <v>4075</v>
      </c>
      <c r="T1389" s="1">
        <v>20</v>
      </c>
    </row>
    <row r="1390" spans="1:20" x14ac:dyDescent="0.25">
      <c r="A1390" s="1" t="s">
        <v>4076</v>
      </c>
      <c r="B1390" s="1" t="s">
        <v>564</v>
      </c>
      <c r="C1390" s="1" t="s">
        <v>850</v>
      </c>
      <c r="D1390" s="1" t="s">
        <v>851</v>
      </c>
      <c r="E1390" s="1" t="s">
        <v>4059</v>
      </c>
      <c r="F1390" s="1"/>
      <c r="G1390" s="1"/>
      <c r="H1390" s="1" t="s">
        <v>569</v>
      </c>
      <c r="I1390" s="1" t="s">
        <v>2368</v>
      </c>
      <c r="J1390" s="1" t="s">
        <v>2191</v>
      </c>
      <c r="K1390" s="1" t="s">
        <v>851</v>
      </c>
      <c r="L1390" s="1" t="s">
        <v>919</v>
      </c>
      <c r="M1390" s="1" t="s">
        <v>4072</v>
      </c>
      <c r="N1390" s="1" t="s">
        <v>4073</v>
      </c>
      <c r="O1390">
        <v>20000</v>
      </c>
      <c r="P1390" s="1" t="s">
        <v>583</v>
      </c>
      <c r="Q1390" s="1" t="s">
        <v>4077</v>
      </c>
      <c r="R1390" s="2"/>
      <c r="S1390" s="1" t="s">
        <v>4075</v>
      </c>
      <c r="T1390" s="1">
        <v>20</v>
      </c>
    </row>
    <row r="1391" spans="1:20" x14ac:dyDescent="0.25">
      <c r="A1391" s="1" t="s">
        <v>4078</v>
      </c>
      <c r="B1391" s="1" t="s">
        <v>564</v>
      </c>
      <c r="C1391" s="1" t="s">
        <v>850</v>
      </c>
      <c r="D1391" s="1" t="s">
        <v>851</v>
      </c>
      <c r="E1391" s="1" t="s">
        <v>4059</v>
      </c>
      <c r="F1391" s="1"/>
      <c r="G1391" s="1"/>
      <c r="H1391" s="1" t="s">
        <v>569</v>
      </c>
      <c r="I1391" s="1" t="s">
        <v>2368</v>
      </c>
      <c r="J1391" s="1" t="s">
        <v>2191</v>
      </c>
      <c r="K1391" s="1" t="s">
        <v>851</v>
      </c>
      <c r="L1391" s="1" t="s">
        <v>919</v>
      </c>
      <c r="M1391" s="1" t="s">
        <v>4072</v>
      </c>
      <c r="N1391" s="1" t="s">
        <v>4073</v>
      </c>
      <c r="O1391">
        <v>5000</v>
      </c>
      <c r="P1391" s="1" t="s">
        <v>583</v>
      </c>
      <c r="Q1391" s="1" t="s">
        <v>4079</v>
      </c>
      <c r="R1391" s="2"/>
      <c r="S1391" s="1" t="s">
        <v>4075</v>
      </c>
      <c r="T1391" s="1">
        <v>20</v>
      </c>
    </row>
    <row r="1392" spans="1:20" x14ac:dyDescent="0.25">
      <c r="A1392" s="1" t="s">
        <v>4080</v>
      </c>
      <c r="B1392" s="1" t="s">
        <v>564</v>
      </c>
      <c r="C1392" s="1" t="s">
        <v>850</v>
      </c>
      <c r="D1392" s="1" t="s">
        <v>851</v>
      </c>
      <c r="E1392" s="1" t="s">
        <v>4059</v>
      </c>
      <c r="F1392" s="1"/>
      <c r="G1392" s="1"/>
      <c r="H1392" s="1" t="s">
        <v>569</v>
      </c>
      <c r="I1392" s="1" t="s">
        <v>2368</v>
      </c>
      <c r="J1392" s="1" t="s">
        <v>2191</v>
      </c>
      <c r="K1392" s="1" t="s">
        <v>851</v>
      </c>
      <c r="L1392" s="1" t="s">
        <v>919</v>
      </c>
      <c r="M1392" s="1" t="s">
        <v>4072</v>
      </c>
      <c r="N1392" s="1" t="s">
        <v>4073</v>
      </c>
      <c r="O1392">
        <v>50000</v>
      </c>
      <c r="P1392" s="1" t="s">
        <v>583</v>
      </c>
      <c r="Q1392" s="1" t="s">
        <v>4081</v>
      </c>
      <c r="R1392" s="2"/>
      <c r="S1392" s="1" t="s">
        <v>4075</v>
      </c>
      <c r="T1392" s="1">
        <v>20</v>
      </c>
    </row>
    <row r="1393" spans="1:20" x14ac:dyDescent="0.25">
      <c r="A1393" s="1" t="s">
        <v>4082</v>
      </c>
      <c r="B1393" s="1" t="s">
        <v>564</v>
      </c>
      <c r="C1393" s="1" t="s">
        <v>1349</v>
      </c>
      <c r="D1393" s="1" t="s">
        <v>873</v>
      </c>
      <c r="E1393" s="1" t="s">
        <v>4037</v>
      </c>
      <c r="F1393" s="1" t="s">
        <v>999</v>
      </c>
      <c r="G1393" s="1" t="s">
        <v>578</v>
      </c>
      <c r="H1393" s="1" t="s">
        <v>569</v>
      </c>
      <c r="I1393" s="1" t="s">
        <v>2368</v>
      </c>
      <c r="J1393" s="1" t="s">
        <v>2191</v>
      </c>
      <c r="K1393" s="1" t="s">
        <v>2575</v>
      </c>
      <c r="L1393" s="1" t="s">
        <v>2278</v>
      </c>
      <c r="M1393" s="1" t="s">
        <v>2192</v>
      </c>
      <c r="N1393" s="1" t="s">
        <v>2193</v>
      </c>
      <c r="O1393">
        <v>1000</v>
      </c>
      <c r="P1393" s="1" t="s">
        <v>583</v>
      </c>
      <c r="Q1393" s="1" t="s">
        <v>4083</v>
      </c>
      <c r="R1393" s="2"/>
      <c r="S1393" s="1" t="s">
        <v>2226</v>
      </c>
      <c r="T1393" s="1">
        <v>20</v>
      </c>
    </row>
    <row r="1394" spans="1:20" x14ac:dyDescent="0.25">
      <c r="A1394" s="1" t="s">
        <v>4084</v>
      </c>
      <c r="B1394" s="1" t="s">
        <v>564</v>
      </c>
      <c r="C1394" s="1" t="s">
        <v>1349</v>
      </c>
      <c r="D1394" s="1" t="s">
        <v>873</v>
      </c>
      <c r="E1394" s="1" t="s">
        <v>4037</v>
      </c>
      <c r="F1394" s="1" t="s">
        <v>999</v>
      </c>
      <c r="G1394" s="1" t="s">
        <v>578</v>
      </c>
      <c r="H1394" s="1" t="s">
        <v>569</v>
      </c>
      <c r="I1394" s="1" t="s">
        <v>2368</v>
      </c>
      <c r="J1394" s="1" t="s">
        <v>2191</v>
      </c>
      <c r="K1394" s="1" t="s">
        <v>2575</v>
      </c>
      <c r="L1394" s="1" t="s">
        <v>2278</v>
      </c>
      <c r="M1394" s="1" t="s">
        <v>2192</v>
      </c>
      <c r="N1394" s="1" t="s">
        <v>2193</v>
      </c>
      <c r="O1394">
        <v>10000</v>
      </c>
      <c r="P1394" s="1" t="s">
        <v>583</v>
      </c>
      <c r="Q1394" s="1" t="s">
        <v>4085</v>
      </c>
      <c r="R1394" s="2"/>
      <c r="S1394" s="1" t="s">
        <v>2226</v>
      </c>
      <c r="T1394" s="1">
        <v>20</v>
      </c>
    </row>
    <row r="1395" spans="1:20" x14ac:dyDescent="0.25">
      <c r="A1395" s="1" t="s">
        <v>4086</v>
      </c>
      <c r="B1395" s="1" t="s">
        <v>564</v>
      </c>
      <c r="C1395" s="1" t="s">
        <v>1349</v>
      </c>
      <c r="D1395" s="1" t="s">
        <v>873</v>
      </c>
      <c r="E1395" s="1" t="s">
        <v>4037</v>
      </c>
      <c r="F1395" s="1" t="s">
        <v>999</v>
      </c>
      <c r="G1395" s="1" t="s">
        <v>578</v>
      </c>
      <c r="H1395" s="1" t="s">
        <v>569</v>
      </c>
      <c r="I1395" s="1" t="s">
        <v>2368</v>
      </c>
      <c r="J1395" s="1" t="s">
        <v>2191</v>
      </c>
      <c r="K1395" s="1" t="s">
        <v>2575</v>
      </c>
      <c r="L1395" s="1" t="s">
        <v>2278</v>
      </c>
      <c r="M1395" s="1" t="s">
        <v>2192</v>
      </c>
      <c r="N1395" s="1" t="s">
        <v>2193</v>
      </c>
      <c r="O1395">
        <v>15000</v>
      </c>
      <c r="P1395" s="1" t="s">
        <v>583</v>
      </c>
      <c r="Q1395" s="1" t="s">
        <v>4087</v>
      </c>
      <c r="R1395" s="2"/>
      <c r="S1395" s="1" t="s">
        <v>2226</v>
      </c>
      <c r="T1395" s="1">
        <v>20</v>
      </c>
    </row>
    <row r="1396" spans="1:20" x14ac:dyDescent="0.25">
      <c r="A1396" s="1" t="s">
        <v>4088</v>
      </c>
      <c r="B1396" s="1" t="s">
        <v>564</v>
      </c>
      <c r="C1396" s="1" t="s">
        <v>1349</v>
      </c>
      <c r="D1396" s="1" t="s">
        <v>873</v>
      </c>
      <c r="E1396" s="1" t="s">
        <v>4037</v>
      </c>
      <c r="F1396" s="1" t="s">
        <v>999</v>
      </c>
      <c r="G1396" s="1" t="s">
        <v>578</v>
      </c>
      <c r="H1396" s="1" t="s">
        <v>569</v>
      </c>
      <c r="I1396" s="1" t="s">
        <v>2368</v>
      </c>
      <c r="J1396" s="1" t="s">
        <v>2191</v>
      </c>
      <c r="K1396" s="1" t="s">
        <v>2575</v>
      </c>
      <c r="L1396" s="1" t="s">
        <v>2278</v>
      </c>
      <c r="M1396" s="1" t="s">
        <v>2192</v>
      </c>
      <c r="N1396" s="1" t="s">
        <v>2193</v>
      </c>
      <c r="O1396">
        <v>20000</v>
      </c>
      <c r="P1396" s="1" t="s">
        <v>583</v>
      </c>
      <c r="Q1396" s="1" t="s">
        <v>4089</v>
      </c>
      <c r="R1396" s="2"/>
      <c r="S1396" s="1" t="s">
        <v>2226</v>
      </c>
      <c r="T1396" s="1">
        <v>20</v>
      </c>
    </row>
    <row r="1397" spans="1:20" x14ac:dyDescent="0.25">
      <c r="A1397" s="1" t="s">
        <v>4090</v>
      </c>
      <c r="B1397" s="1" t="s">
        <v>564</v>
      </c>
      <c r="C1397" s="1" t="s">
        <v>1349</v>
      </c>
      <c r="D1397" s="1" t="s">
        <v>873</v>
      </c>
      <c r="E1397" s="1" t="s">
        <v>4037</v>
      </c>
      <c r="F1397" s="1" t="s">
        <v>999</v>
      </c>
      <c r="G1397" s="1" t="s">
        <v>578</v>
      </c>
      <c r="H1397" s="1" t="s">
        <v>569</v>
      </c>
      <c r="I1397" s="1" t="s">
        <v>2368</v>
      </c>
      <c r="J1397" s="1" t="s">
        <v>2191</v>
      </c>
      <c r="K1397" s="1" t="s">
        <v>2575</v>
      </c>
      <c r="L1397" s="1" t="s">
        <v>2278</v>
      </c>
      <c r="M1397" s="1" t="s">
        <v>2192</v>
      </c>
      <c r="N1397" s="1" t="s">
        <v>2193</v>
      </c>
      <c r="O1397">
        <v>2500</v>
      </c>
      <c r="P1397" s="1" t="s">
        <v>583</v>
      </c>
      <c r="Q1397" s="1" t="s">
        <v>4091</v>
      </c>
      <c r="R1397" s="2"/>
      <c r="S1397" s="1" t="s">
        <v>2226</v>
      </c>
      <c r="T1397" s="1">
        <v>20</v>
      </c>
    </row>
    <row r="1398" spans="1:20" x14ac:dyDescent="0.25">
      <c r="A1398" s="1" t="s">
        <v>4092</v>
      </c>
      <c r="B1398" s="1" t="s">
        <v>564</v>
      </c>
      <c r="C1398" s="1" t="s">
        <v>1349</v>
      </c>
      <c r="D1398" s="1" t="s">
        <v>873</v>
      </c>
      <c r="E1398" s="1" t="s">
        <v>4037</v>
      </c>
      <c r="F1398" s="1" t="s">
        <v>999</v>
      </c>
      <c r="G1398" s="1" t="s">
        <v>578</v>
      </c>
      <c r="H1398" s="1" t="s">
        <v>569</v>
      </c>
      <c r="I1398" s="1" t="s">
        <v>2368</v>
      </c>
      <c r="J1398" s="1" t="s">
        <v>2191</v>
      </c>
      <c r="K1398" s="1" t="s">
        <v>2575</v>
      </c>
      <c r="L1398" s="1" t="s">
        <v>2278</v>
      </c>
      <c r="M1398" s="1" t="s">
        <v>2192</v>
      </c>
      <c r="N1398" s="1" t="s">
        <v>2193</v>
      </c>
      <c r="O1398">
        <v>500</v>
      </c>
      <c r="P1398" s="1" t="s">
        <v>583</v>
      </c>
      <c r="Q1398" s="1" t="s">
        <v>4093</v>
      </c>
      <c r="R1398" s="2"/>
      <c r="S1398" s="1" t="s">
        <v>2226</v>
      </c>
      <c r="T1398" s="1">
        <v>20</v>
      </c>
    </row>
    <row r="1399" spans="1:20" x14ac:dyDescent="0.25">
      <c r="A1399" s="1" t="s">
        <v>4094</v>
      </c>
      <c r="B1399" s="1" t="s">
        <v>564</v>
      </c>
      <c r="C1399" s="1" t="s">
        <v>1349</v>
      </c>
      <c r="D1399" s="1" t="s">
        <v>873</v>
      </c>
      <c r="E1399" s="1" t="s">
        <v>4037</v>
      </c>
      <c r="F1399" s="1" t="s">
        <v>999</v>
      </c>
      <c r="G1399" s="1" t="s">
        <v>578</v>
      </c>
      <c r="H1399" s="1" t="s">
        <v>569</v>
      </c>
      <c r="I1399" s="1" t="s">
        <v>2368</v>
      </c>
      <c r="J1399" s="1" t="s">
        <v>2191</v>
      </c>
      <c r="K1399" s="1" t="s">
        <v>2575</v>
      </c>
      <c r="L1399" s="1" t="s">
        <v>2278</v>
      </c>
      <c r="M1399" s="1" t="s">
        <v>2192</v>
      </c>
      <c r="N1399" s="1" t="s">
        <v>2193</v>
      </c>
      <c r="O1399">
        <v>5000</v>
      </c>
      <c r="P1399" s="1" t="s">
        <v>583</v>
      </c>
      <c r="Q1399" s="1" t="s">
        <v>4095</v>
      </c>
      <c r="R1399" s="2"/>
      <c r="S1399" s="1" t="s">
        <v>2226</v>
      </c>
      <c r="T1399" s="1">
        <v>20</v>
      </c>
    </row>
    <row r="1400" spans="1:20" x14ac:dyDescent="0.25">
      <c r="A1400" s="1" t="s">
        <v>4096</v>
      </c>
      <c r="B1400" s="1" t="s">
        <v>1145</v>
      </c>
      <c r="C1400" s="1" t="s">
        <v>1823</v>
      </c>
      <c r="D1400" s="1" t="s">
        <v>1824</v>
      </c>
      <c r="E1400" s="1" t="s">
        <v>4097</v>
      </c>
      <c r="F1400" s="1"/>
      <c r="G1400" s="1"/>
      <c r="H1400" s="1" t="s">
        <v>1826</v>
      </c>
      <c r="I1400" s="1" t="s">
        <v>2368</v>
      </c>
      <c r="J1400" s="1" t="s">
        <v>2191</v>
      </c>
      <c r="K1400" s="1" t="s">
        <v>4097</v>
      </c>
      <c r="L1400" s="1" t="s">
        <v>4098</v>
      </c>
      <c r="M1400" s="1" t="s">
        <v>560</v>
      </c>
      <c r="N1400" s="1"/>
      <c r="O1400">
        <v>1000</v>
      </c>
      <c r="P1400" s="1" t="s">
        <v>583</v>
      </c>
      <c r="Q1400" s="1" t="s">
        <v>4099</v>
      </c>
      <c r="R1400" s="2"/>
      <c r="S1400" s="1" t="s">
        <v>4100</v>
      </c>
      <c r="T1400" s="1">
        <v>20</v>
      </c>
    </row>
    <row r="1401" spans="1:20" x14ac:dyDescent="0.25">
      <c r="A1401" s="1" t="s">
        <v>4101</v>
      </c>
      <c r="B1401" s="1" t="s">
        <v>1145</v>
      </c>
      <c r="C1401" s="1" t="s">
        <v>1823</v>
      </c>
      <c r="D1401" s="1" t="s">
        <v>1824</v>
      </c>
      <c r="E1401" s="1" t="s">
        <v>4097</v>
      </c>
      <c r="F1401" s="1"/>
      <c r="G1401" s="1"/>
      <c r="H1401" s="1" t="s">
        <v>1826</v>
      </c>
      <c r="I1401" s="1" t="s">
        <v>2368</v>
      </c>
      <c r="J1401" s="1" t="s">
        <v>2191</v>
      </c>
      <c r="K1401" s="1" t="s">
        <v>4097</v>
      </c>
      <c r="L1401" s="1" t="s">
        <v>4098</v>
      </c>
      <c r="M1401" s="1" t="s">
        <v>560</v>
      </c>
      <c r="N1401" s="1"/>
      <c r="O1401">
        <v>10000</v>
      </c>
      <c r="P1401" s="1" t="s">
        <v>583</v>
      </c>
      <c r="Q1401" s="1" t="s">
        <v>4102</v>
      </c>
      <c r="R1401" s="2"/>
      <c r="S1401" s="1" t="s">
        <v>4100</v>
      </c>
      <c r="T1401" s="1">
        <v>20</v>
      </c>
    </row>
    <row r="1402" spans="1:20" x14ac:dyDescent="0.25">
      <c r="A1402" s="1" t="s">
        <v>4103</v>
      </c>
      <c r="B1402" s="1" t="s">
        <v>1145</v>
      </c>
      <c r="C1402" s="1" t="s">
        <v>1823</v>
      </c>
      <c r="D1402" s="1" t="s">
        <v>1824</v>
      </c>
      <c r="E1402" s="1" t="s">
        <v>4097</v>
      </c>
      <c r="F1402" s="1"/>
      <c r="G1402" s="1"/>
      <c r="H1402" s="1" t="s">
        <v>1826</v>
      </c>
      <c r="I1402" s="1" t="s">
        <v>2368</v>
      </c>
      <c r="J1402" s="1" t="s">
        <v>2191</v>
      </c>
      <c r="K1402" s="1" t="s">
        <v>4097</v>
      </c>
      <c r="L1402" s="1" t="s">
        <v>4098</v>
      </c>
      <c r="M1402" s="1" t="s">
        <v>560</v>
      </c>
      <c r="N1402" s="1"/>
      <c r="O1402">
        <v>200</v>
      </c>
      <c r="P1402" s="1" t="s">
        <v>583</v>
      </c>
      <c r="Q1402" s="1" t="s">
        <v>4104</v>
      </c>
      <c r="R1402" s="2"/>
      <c r="S1402" s="1" t="s">
        <v>4100</v>
      </c>
      <c r="T1402" s="1">
        <v>20</v>
      </c>
    </row>
    <row r="1403" spans="1:20" x14ac:dyDescent="0.25">
      <c r="A1403" s="1" t="s">
        <v>4105</v>
      </c>
      <c r="B1403" s="1" t="s">
        <v>1145</v>
      </c>
      <c r="C1403" s="1" t="s">
        <v>1823</v>
      </c>
      <c r="D1403" s="1" t="s">
        <v>1824</v>
      </c>
      <c r="E1403" s="1" t="s">
        <v>4097</v>
      </c>
      <c r="F1403" s="1"/>
      <c r="G1403" s="1"/>
      <c r="H1403" s="1" t="s">
        <v>1826</v>
      </c>
      <c r="I1403" s="1" t="s">
        <v>2368</v>
      </c>
      <c r="J1403" s="1" t="s">
        <v>2191</v>
      </c>
      <c r="K1403" s="1" t="s">
        <v>4097</v>
      </c>
      <c r="L1403" s="1" t="s">
        <v>4098</v>
      </c>
      <c r="M1403" s="1" t="s">
        <v>560</v>
      </c>
      <c r="N1403" s="1"/>
      <c r="O1403">
        <v>2500</v>
      </c>
      <c r="P1403" s="1" t="s">
        <v>583</v>
      </c>
      <c r="Q1403" s="1" t="s">
        <v>4106</v>
      </c>
      <c r="R1403" s="2"/>
      <c r="S1403" s="1" t="s">
        <v>4100</v>
      </c>
      <c r="T1403" s="1">
        <v>20</v>
      </c>
    </row>
    <row r="1404" spans="1:20" x14ac:dyDescent="0.25">
      <c r="A1404" s="1" t="s">
        <v>4107</v>
      </c>
      <c r="B1404" s="1" t="s">
        <v>1145</v>
      </c>
      <c r="C1404" s="1" t="s">
        <v>1823</v>
      </c>
      <c r="D1404" s="1" t="s">
        <v>1824</v>
      </c>
      <c r="E1404" s="1" t="s">
        <v>4097</v>
      </c>
      <c r="F1404" s="1"/>
      <c r="G1404" s="1"/>
      <c r="H1404" s="1" t="s">
        <v>1826</v>
      </c>
      <c r="I1404" s="1" t="s">
        <v>2368</v>
      </c>
      <c r="J1404" s="1" t="s">
        <v>2191</v>
      </c>
      <c r="K1404" s="1" t="s">
        <v>4097</v>
      </c>
      <c r="L1404" s="1" t="s">
        <v>4098</v>
      </c>
      <c r="M1404" s="1" t="s">
        <v>560</v>
      </c>
      <c r="N1404" s="1"/>
      <c r="O1404">
        <v>500</v>
      </c>
      <c r="P1404" s="1" t="s">
        <v>583</v>
      </c>
      <c r="Q1404" s="1" t="s">
        <v>4108</v>
      </c>
      <c r="R1404" s="2"/>
      <c r="S1404" s="1" t="s">
        <v>4100</v>
      </c>
      <c r="T1404" s="1">
        <v>20</v>
      </c>
    </row>
    <row r="1405" spans="1:20" x14ac:dyDescent="0.25">
      <c r="A1405" s="1" t="s">
        <v>4109</v>
      </c>
      <c r="B1405" s="1" t="s">
        <v>1145</v>
      </c>
      <c r="C1405" s="1" t="s">
        <v>1823</v>
      </c>
      <c r="D1405" s="1" t="s">
        <v>1824</v>
      </c>
      <c r="E1405" s="1" t="s">
        <v>4097</v>
      </c>
      <c r="F1405" s="1"/>
      <c r="G1405" s="1"/>
      <c r="H1405" s="1" t="s">
        <v>1826</v>
      </c>
      <c r="I1405" s="1" t="s">
        <v>2368</v>
      </c>
      <c r="J1405" s="1" t="s">
        <v>2191</v>
      </c>
      <c r="K1405" s="1" t="s">
        <v>4097</v>
      </c>
      <c r="L1405" s="1" t="s">
        <v>4098</v>
      </c>
      <c r="M1405" s="1" t="s">
        <v>560</v>
      </c>
      <c r="N1405" s="1"/>
      <c r="O1405">
        <v>5000</v>
      </c>
      <c r="P1405" s="1" t="s">
        <v>583</v>
      </c>
      <c r="Q1405" s="1" t="s">
        <v>4110</v>
      </c>
      <c r="R1405" s="2"/>
      <c r="S1405" s="1" t="s">
        <v>4100</v>
      </c>
      <c r="T1405" s="1">
        <v>20</v>
      </c>
    </row>
    <row r="1406" spans="1:20" x14ac:dyDescent="0.25">
      <c r="A1406" s="1" t="s">
        <v>4111</v>
      </c>
      <c r="B1406" s="1" t="s">
        <v>552</v>
      </c>
      <c r="C1406" s="1" t="s">
        <v>687</v>
      </c>
      <c r="D1406" s="1" t="s">
        <v>688</v>
      </c>
      <c r="E1406" s="1" t="s">
        <v>4112</v>
      </c>
      <c r="F1406" s="1" t="s">
        <v>999</v>
      </c>
      <c r="G1406" s="1" t="s">
        <v>578</v>
      </c>
      <c r="H1406" s="1" t="s">
        <v>557</v>
      </c>
      <c r="I1406" s="1" t="s">
        <v>2368</v>
      </c>
      <c r="J1406" s="1" t="s">
        <v>2191</v>
      </c>
      <c r="K1406" s="1" t="s">
        <v>4113</v>
      </c>
      <c r="L1406" s="1" t="s">
        <v>4114</v>
      </c>
      <c r="M1406" s="1" t="s">
        <v>2192</v>
      </c>
      <c r="N1406" s="1" t="s">
        <v>2193</v>
      </c>
      <c r="O1406">
        <v>100</v>
      </c>
      <c r="P1406" s="1" t="s">
        <v>583</v>
      </c>
      <c r="Q1406" s="1" t="s">
        <v>4115</v>
      </c>
      <c r="R1406" s="2"/>
      <c r="S1406" s="1" t="s">
        <v>4116</v>
      </c>
      <c r="T1406" s="1">
        <v>20</v>
      </c>
    </row>
    <row r="1407" spans="1:20" x14ac:dyDescent="0.25">
      <c r="A1407" s="1" t="s">
        <v>4117</v>
      </c>
      <c r="B1407" s="1" t="s">
        <v>552</v>
      </c>
      <c r="C1407" s="1" t="s">
        <v>687</v>
      </c>
      <c r="D1407" s="1" t="s">
        <v>688</v>
      </c>
      <c r="E1407" s="1" t="s">
        <v>4112</v>
      </c>
      <c r="F1407" s="1" t="s">
        <v>999</v>
      </c>
      <c r="G1407" s="1" t="s">
        <v>578</v>
      </c>
      <c r="H1407" s="1" t="s">
        <v>557</v>
      </c>
      <c r="I1407" s="1" t="s">
        <v>2368</v>
      </c>
      <c r="J1407" s="1" t="s">
        <v>2191</v>
      </c>
      <c r="K1407" s="1" t="s">
        <v>4113</v>
      </c>
      <c r="L1407" s="1" t="s">
        <v>4114</v>
      </c>
      <c r="M1407" s="1" t="s">
        <v>2192</v>
      </c>
      <c r="N1407" s="1" t="s">
        <v>2193</v>
      </c>
      <c r="O1407">
        <v>1000</v>
      </c>
      <c r="P1407" s="1" t="s">
        <v>583</v>
      </c>
      <c r="Q1407" s="1" t="s">
        <v>4118</v>
      </c>
      <c r="R1407" s="2"/>
      <c r="S1407" s="1" t="s">
        <v>4116</v>
      </c>
      <c r="T1407" s="1">
        <v>20</v>
      </c>
    </row>
    <row r="1408" spans="1:20" x14ac:dyDescent="0.25">
      <c r="A1408" s="1" t="s">
        <v>4119</v>
      </c>
      <c r="B1408" s="1" t="s">
        <v>552</v>
      </c>
      <c r="C1408" s="1" t="s">
        <v>687</v>
      </c>
      <c r="D1408" s="1" t="s">
        <v>688</v>
      </c>
      <c r="E1408" s="1" t="s">
        <v>4112</v>
      </c>
      <c r="F1408" s="1" t="s">
        <v>999</v>
      </c>
      <c r="G1408" s="1" t="s">
        <v>578</v>
      </c>
      <c r="H1408" s="1" t="s">
        <v>557</v>
      </c>
      <c r="I1408" s="1" t="s">
        <v>2368</v>
      </c>
      <c r="J1408" s="1" t="s">
        <v>2191</v>
      </c>
      <c r="K1408" s="1" t="s">
        <v>4113</v>
      </c>
      <c r="L1408" s="1" t="s">
        <v>4114</v>
      </c>
      <c r="M1408" s="1" t="s">
        <v>2192</v>
      </c>
      <c r="N1408" s="1" t="s">
        <v>2193</v>
      </c>
      <c r="O1408">
        <v>200</v>
      </c>
      <c r="P1408" s="1" t="s">
        <v>583</v>
      </c>
      <c r="Q1408" s="1" t="s">
        <v>4120</v>
      </c>
      <c r="R1408" s="2"/>
      <c r="S1408" s="1" t="s">
        <v>4116</v>
      </c>
      <c r="T1408" s="1">
        <v>20</v>
      </c>
    </row>
    <row r="1409" spans="1:20" x14ac:dyDescent="0.25">
      <c r="A1409" s="1" t="s">
        <v>4121</v>
      </c>
      <c r="B1409" s="1" t="s">
        <v>552</v>
      </c>
      <c r="C1409" s="1" t="s">
        <v>687</v>
      </c>
      <c r="D1409" s="1" t="s">
        <v>688</v>
      </c>
      <c r="E1409" s="1" t="s">
        <v>4112</v>
      </c>
      <c r="F1409" s="1" t="s">
        <v>999</v>
      </c>
      <c r="G1409" s="1" t="s">
        <v>578</v>
      </c>
      <c r="H1409" s="1" t="s">
        <v>557</v>
      </c>
      <c r="I1409" s="1" t="s">
        <v>2368</v>
      </c>
      <c r="J1409" s="1" t="s">
        <v>2191</v>
      </c>
      <c r="K1409" s="1" t="s">
        <v>4113</v>
      </c>
      <c r="L1409" s="1" t="s">
        <v>4114</v>
      </c>
      <c r="M1409" s="1" t="s">
        <v>2192</v>
      </c>
      <c r="N1409" s="1" t="s">
        <v>2193</v>
      </c>
      <c r="O1409">
        <v>500</v>
      </c>
      <c r="P1409" s="1" t="s">
        <v>583</v>
      </c>
      <c r="Q1409" s="1" t="s">
        <v>4122</v>
      </c>
      <c r="R1409" s="2"/>
      <c r="S1409" s="1" t="s">
        <v>4116</v>
      </c>
      <c r="T1409" s="1">
        <v>20</v>
      </c>
    </row>
    <row r="1410" spans="1:20" x14ac:dyDescent="0.25">
      <c r="A1410" s="1" t="s">
        <v>4123</v>
      </c>
      <c r="B1410" s="1" t="s">
        <v>564</v>
      </c>
      <c r="C1410" s="1" t="s">
        <v>575</v>
      </c>
      <c r="D1410" s="1" t="s">
        <v>576</v>
      </c>
      <c r="E1410" s="1" t="s">
        <v>642</v>
      </c>
      <c r="F1410" s="1" t="s">
        <v>4124</v>
      </c>
      <c r="G1410" s="1" t="s">
        <v>4124</v>
      </c>
      <c r="H1410" s="1" t="s">
        <v>569</v>
      </c>
      <c r="I1410" s="1" t="s">
        <v>2368</v>
      </c>
      <c r="J1410" s="1" t="s">
        <v>2191</v>
      </c>
      <c r="K1410" s="1" t="s">
        <v>576</v>
      </c>
      <c r="L1410" s="1" t="s">
        <v>907</v>
      </c>
      <c r="M1410" s="1" t="s">
        <v>642</v>
      </c>
      <c r="N1410" s="1" t="s">
        <v>4124</v>
      </c>
      <c r="O1410">
        <v>100</v>
      </c>
      <c r="P1410" s="1" t="s">
        <v>646</v>
      </c>
      <c r="Q1410" s="1" t="s">
        <v>4125</v>
      </c>
      <c r="R1410" s="2"/>
      <c r="S1410" s="1" t="s">
        <v>648</v>
      </c>
      <c r="T1410" s="1">
        <v>25</v>
      </c>
    </row>
    <row r="1411" spans="1:20" x14ac:dyDescent="0.25">
      <c r="A1411" s="1" t="s">
        <v>4126</v>
      </c>
      <c r="B1411" s="1" t="s">
        <v>564</v>
      </c>
      <c r="C1411" s="1" t="s">
        <v>575</v>
      </c>
      <c r="D1411" s="1" t="s">
        <v>576</v>
      </c>
      <c r="E1411" s="1" t="s">
        <v>642</v>
      </c>
      <c r="F1411" s="1" t="s">
        <v>4124</v>
      </c>
      <c r="G1411" s="1" t="s">
        <v>4124</v>
      </c>
      <c r="H1411" s="1" t="s">
        <v>569</v>
      </c>
      <c r="I1411" s="1" t="s">
        <v>2368</v>
      </c>
      <c r="J1411" s="1" t="s">
        <v>2191</v>
      </c>
      <c r="K1411" s="1" t="s">
        <v>576</v>
      </c>
      <c r="L1411" s="1" t="s">
        <v>907</v>
      </c>
      <c r="M1411" s="1" t="s">
        <v>642</v>
      </c>
      <c r="N1411" s="1" t="s">
        <v>4124</v>
      </c>
      <c r="O1411">
        <v>1000</v>
      </c>
      <c r="P1411" s="1" t="s">
        <v>646</v>
      </c>
      <c r="Q1411" s="1" t="s">
        <v>4127</v>
      </c>
      <c r="R1411" s="2"/>
      <c r="S1411" s="1" t="s">
        <v>648</v>
      </c>
      <c r="T1411" s="1">
        <v>25</v>
      </c>
    </row>
    <row r="1412" spans="1:20" x14ac:dyDescent="0.25">
      <c r="A1412" s="1" t="s">
        <v>4128</v>
      </c>
      <c r="B1412" s="1" t="s">
        <v>564</v>
      </c>
      <c r="C1412" s="1" t="s">
        <v>575</v>
      </c>
      <c r="D1412" s="1" t="s">
        <v>576</v>
      </c>
      <c r="E1412" s="1" t="s">
        <v>642</v>
      </c>
      <c r="F1412" s="1" t="s">
        <v>4124</v>
      </c>
      <c r="G1412" s="1" t="s">
        <v>4124</v>
      </c>
      <c r="H1412" s="1" t="s">
        <v>569</v>
      </c>
      <c r="I1412" s="1" t="s">
        <v>2368</v>
      </c>
      <c r="J1412" s="1" t="s">
        <v>2191</v>
      </c>
      <c r="K1412" s="1" t="s">
        <v>576</v>
      </c>
      <c r="L1412" s="1" t="s">
        <v>907</v>
      </c>
      <c r="M1412" s="1" t="s">
        <v>642</v>
      </c>
      <c r="N1412" s="1" t="s">
        <v>4124</v>
      </c>
      <c r="O1412">
        <v>10000</v>
      </c>
      <c r="P1412" s="1" t="s">
        <v>646</v>
      </c>
      <c r="Q1412" s="1" t="s">
        <v>4129</v>
      </c>
      <c r="R1412" s="2"/>
      <c r="S1412" s="1" t="s">
        <v>648</v>
      </c>
      <c r="T1412" s="1">
        <v>25</v>
      </c>
    </row>
    <row r="1413" spans="1:20" x14ac:dyDescent="0.25">
      <c r="A1413" s="1" t="s">
        <v>4130</v>
      </c>
      <c r="B1413" s="1" t="s">
        <v>564</v>
      </c>
      <c r="C1413" s="1" t="s">
        <v>575</v>
      </c>
      <c r="D1413" s="1" t="s">
        <v>576</v>
      </c>
      <c r="E1413" s="1" t="s">
        <v>642</v>
      </c>
      <c r="F1413" s="1" t="s">
        <v>4124</v>
      </c>
      <c r="G1413" s="1" t="s">
        <v>4124</v>
      </c>
      <c r="H1413" s="1" t="s">
        <v>569</v>
      </c>
      <c r="I1413" s="1" t="s">
        <v>2368</v>
      </c>
      <c r="J1413" s="1" t="s">
        <v>2191</v>
      </c>
      <c r="K1413" s="1" t="s">
        <v>576</v>
      </c>
      <c r="L1413" s="1" t="s">
        <v>907</v>
      </c>
      <c r="M1413" s="1" t="s">
        <v>642</v>
      </c>
      <c r="N1413" s="1" t="s">
        <v>4124</v>
      </c>
      <c r="O1413">
        <v>1500</v>
      </c>
      <c r="P1413" s="1" t="s">
        <v>646</v>
      </c>
      <c r="Q1413" s="1" t="s">
        <v>4131</v>
      </c>
      <c r="R1413" s="2"/>
      <c r="S1413" s="1" t="s">
        <v>648</v>
      </c>
      <c r="T1413" s="1">
        <v>25</v>
      </c>
    </row>
    <row r="1414" spans="1:20" x14ac:dyDescent="0.25">
      <c r="A1414" s="1" t="s">
        <v>4132</v>
      </c>
      <c r="B1414" s="1" t="s">
        <v>564</v>
      </c>
      <c r="C1414" s="1" t="s">
        <v>575</v>
      </c>
      <c r="D1414" s="1" t="s">
        <v>576</v>
      </c>
      <c r="E1414" s="1" t="s">
        <v>642</v>
      </c>
      <c r="F1414" s="1" t="s">
        <v>4124</v>
      </c>
      <c r="G1414" s="1" t="s">
        <v>4124</v>
      </c>
      <c r="H1414" s="1" t="s">
        <v>569</v>
      </c>
      <c r="I1414" s="1" t="s">
        <v>2368</v>
      </c>
      <c r="J1414" s="1" t="s">
        <v>2191</v>
      </c>
      <c r="K1414" s="1" t="s">
        <v>576</v>
      </c>
      <c r="L1414" s="1" t="s">
        <v>907</v>
      </c>
      <c r="M1414" s="1" t="s">
        <v>642</v>
      </c>
      <c r="N1414" s="1" t="s">
        <v>4124</v>
      </c>
      <c r="O1414">
        <v>200</v>
      </c>
      <c r="P1414" s="1" t="s">
        <v>646</v>
      </c>
      <c r="Q1414" s="1" t="s">
        <v>4133</v>
      </c>
      <c r="R1414" s="2"/>
      <c r="S1414" s="1" t="s">
        <v>648</v>
      </c>
      <c r="T1414" s="1">
        <v>25</v>
      </c>
    </row>
    <row r="1415" spans="1:20" x14ac:dyDescent="0.25">
      <c r="A1415" s="1" t="s">
        <v>4134</v>
      </c>
      <c r="B1415" s="1" t="s">
        <v>564</v>
      </c>
      <c r="C1415" s="1" t="s">
        <v>575</v>
      </c>
      <c r="D1415" s="1" t="s">
        <v>576</v>
      </c>
      <c r="E1415" s="1" t="s">
        <v>642</v>
      </c>
      <c r="F1415" s="1" t="s">
        <v>4124</v>
      </c>
      <c r="G1415" s="1" t="s">
        <v>4124</v>
      </c>
      <c r="H1415" s="1" t="s">
        <v>569</v>
      </c>
      <c r="I1415" s="1" t="s">
        <v>2368</v>
      </c>
      <c r="J1415" s="1" t="s">
        <v>2191</v>
      </c>
      <c r="K1415" s="1" t="s">
        <v>576</v>
      </c>
      <c r="L1415" s="1" t="s">
        <v>907</v>
      </c>
      <c r="M1415" s="1" t="s">
        <v>642</v>
      </c>
      <c r="N1415" s="1" t="s">
        <v>4124</v>
      </c>
      <c r="O1415">
        <v>2000</v>
      </c>
      <c r="P1415" s="1" t="s">
        <v>646</v>
      </c>
      <c r="Q1415" s="1" t="s">
        <v>4135</v>
      </c>
      <c r="R1415" s="2"/>
      <c r="S1415" s="1" t="s">
        <v>648</v>
      </c>
      <c r="T1415" s="1">
        <v>25</v>
      </c>
    </row>
    <row r="1416" spans="1:20" x14ac:dyDescent="0.25">
      <c r="A1416" s="1" t="s">
        <v>4136</v>
      </c>
      <c r="B1416" s="1" t="s">
        <v>564</v>
      </c>
      <c r="C1416" s="1" t="s">
        <v>575</v>
      </c>
      <c r="D1416" s="1" t="s">
        <v>576</v>
      </c>
      <c r="E1416" s="1" t="s">
        <v>642</v>
      </c>
      <c r="F1416" s="1" t="s">
        <v>4124</v>
      </c>
      <c r="G1416" s="1" t="s">
        <v>4124</v>
      </c>
      <c r="H1416" s="1" t="s">
        <v>569</v>
      </c>
      <c r="I1416" s="1" t="s">
        <v>2368</v>
      </c>
      <c r="J1416" s="1" t="s">
        <v>2191</v>
      </c>
      <c r="K1416" s="1" t="s">
        <v>576</v>
      </c>
      <c r="L1416" s="1" t="s">
        <v>907</v>
      </c>
      <c r="M1416" s="1" t="s">
        <v>642</v>
      </c>
      <c r="N1416" s="1" t="s">
        <v>4124</v>
      </c>
      <c r="O1416">
        <v>300</v>
      </c>
      <c r="P1416" s="1" t="s">
        <v>646</v>
      </c>
      <c r="Q1416" s="1" t="s">
        <v>4137</v>
      </c>
      <c r="R1416" s="2"/>
      <c r="S1416" s="1" t="s">
        <v>648</v>
      </c>
      <c r="T1416" s="1">
        <v>25</v>
      </c>
    </row>
    <row r="1417" spans="1:20" x14ac:dyDescent="0.25">
      <c r="A1417" s="1" t="s">
        <v>4138</v>
      </c>
      <c r="B1417" s="1" t="s">
        <v>564</v>
      </c>
      <c r="C1417" s="1" t="s">
        <v>575</v>
      </c>
      <c r="D1417" s="1" t="s">
        <v>576</v>
      </c>
      <c r="E1417" s="1" t="s">
        <v>642</v>
      </c>
      <c r="F1417" s="1" t="s">
        <v>4124</v>
      </c>
      <c r="G1417" s="1" t="s">
        <v>4124</v>
      </c>
      <c r="H1417" s="1" t="s">
        <v>569</v>
      </c>
      <c r="I1417" s="1" t="s">
        <v>2368</v>
      </c>
      <c r="J1417" s="1" t="s">
        <v>2191</v>
      </c>
      <c r="K1417" s="1" t="s">
        <v>576</v>
      </c>
      <c r="L1417" s="1" t="s">
        <v>907</v>
      </c>
      <c r="M1417" s="1" t="s">
        <v>642</v>
      </c>
      <c r="N1417" s="1" t="s">
        <v>4124</v>
      </c>
      <c r="O1417">
        <v>3000</v>
      </c>
      <c r="P1417" s="1" t="s">
        <v>646</v>
      </c>
      <c r="Q1417" s="1" t="s">
        <v>4139</v>
      </c>
      <c r="R1417" s="2"/>
      <c r="S1417" s="1" t="s">
        <v>648</v>
      </c>
      <c r="T1417" s="1">
        <v>25</v>
      </c>
    </row>
    <row r="1418" spans="1:20" x14ac:dyDescent="0.25">
      <c r="A1418" s="1" t="s">
        <v>4140</v>
      </c>
      <c r="B1418" s="1" t="s">
        <v>564</v>
      </c>
      <c r="C1418" s="1" t="s">
        <v>575</v>
      </c>
      <c r="D1418" s="1" t="s">
        <v>576</v>
      </c>
      <c r="E1418" s="1" t="s">
        <v>642</v>
      </c>
      <c r="F1418" s="1" t="s">
        <v>4124</v>
      </c>
      <c r="G1418" s="1" t="s">
        <v>4124</v>
      </c>
      <c r="H1418" s="1" t="s">
        <v>569</v>
      </c>
      <c r="I1418" s="1" t="s">
        <v>2368</v>
      </c>
      <c r="J1418" s="1" t="s">
        <v>2191</v>
      </c>
      <c r="K1418" s="1" t="s">
        <v>576</v>
      </c>
      <c r="L1418" s="1" t="s">
        <v>907</v>
      </c>
      <c r="M1418" s="1" t="s">
        <v>642</v>
      </c>
      <c r="N1418" s="1" t="s">
        <v>4124</v>
      </c>
      <c r="O1418">
        <v>400</v>
      </c>
      <c r="P1418" s="1" t="s">
        <v>646</v>
      </c>
      <c r="Q1418" s="1" t="s">
        <v>4141</v>
      </c>
      <c r="R1418" s="2"/>
      <c r="S1418" s="1" t="s">
        <v>648</v>
      </c>
      <c r="T1418" s="1">
        <v>25</v>
      </c>
    </row>
    <row r="1419" spans="1:20" x14ac:dyDescent="0.25">
      <c r="A1419" s="1" t="s">
        <v>4142</v>
      </c>
      <c r="B1419" s="1" t="s">
        <v>564</v>
      </c>
      <c r="C1419" s="1" t="s">
        <v>575</v>
      </c>
      <c r="D1419" s="1" t="s">
        <v>576</v>
      </c>
      <c r="E1419" s="1" t="s">
        <v>642</v>
      </c>
      <c r="F1419" s="1" t="s">
        <v>4124</v>
      </c>
      <c r="G1419" s="1" t="s">
        <v>4124</v>
      </c>
      <c r="H1419" s="1" t="s">
        <v>569</v>
      </c>
      <c r="I1419" s="1" t="s">
        <v>2368</v>
      </c>
      <c r="J1419" s="1" t="s">
        <v>2191</v>
      </c>
      <c r="K1419" s="1" t="s">
        <v>576</v>
      </c>
      <c r="L1419" s="1" t="s">
        <v>907</v>
      </c>
      <c r="M1419" s="1" t="s">
        <v>642</v>
      </c>
      <c r="N1419" s="1" t="s">
        <v>4124</v>
      </c>
      <c r="O1419">
        <v>4000</v>
      </c>
      <c r="P1419" s="1" t="s">
        <v>646</v>
      </c>
      <c r="Q1419" s="1" t="s">
        <v>4143</v>
      </c>
      <c r="R1419" s="2"/>
      <c r="S1419" s="1" t="s">
        <v>648</v>
      </c>
      <c r="T1419" s="1">
        <v>25</v>
      </c>
    </row>
    <row r="1420" spans="1:20" x14ac:dyDescent="0.25">
      <c r="A1420" s="1" t="s">
        <v>4144</v>
      </c>
      <c r="B1420" s="1" t="s">
        <v>564</v>
      </c>
      <c r="C1420" s="1" t="s">
        <v>575</v>
      </c>
      <c r="D1420" s="1" t="s">
        <v>576</v>
      </c>
      <c r="E1420" s="1" t="s">
        <v>642</v>
      </c>
      <c r="F1420" s="1" t="s">
        <v>4124</v>
      </c>
      <c r="G1420" s="1" t="s">
        <v>4124</v>
      </c>
      <c r="H1420" s="1" t="s">
        <v>569</v>
      </c>
      <c r="I1420" s="1" t="s">
        <v>2368</v>
      </c>
      <c r="J1420" s="1" t="s">
        <v>2191</v>
      </c>
      <c r="K1420" s="1" t="s">
        <v>576</v>
      </c>
      <c r="L1420" s="1" t="s">
        <v>907</v>
      </c>
      <c r="M1420" s="1" t="s">
        <v>642</v>
      </c>
      <c r="N1420" s="1" t="s">
        <v>4124</v>
      </c>
      <c r="O1420">
        <v>500</v>
      </c>
      <c r="P1420" s="1" t="s">
        <v>646</v>
      </c>
      <c r="Q1420" s="1" t="s">
        <v>4145</v>
      </c>
      <c r="R1420" s="2"/>
      <c r="S1420" s="1" t="s">
        <v>648</v>
      </c>
      <c r="T1420" s="1">
        <v>25</v>
      </c>
    </row>
    <row r="1421" spans="1:20" x14ac:dyDescent="0.25">
      <c r="A1421" s="1" t="s">
        <v>4146</v>
      </c>
      <c r="B1421" s="1" t="s">
        <v>564</v>
      </c>
      <c r="C1421" s="1" t="s">
        <v>575</v>
      </c>
      <c r="D1421" s="1" t="s">
        <v>576</v>
      </c>
      <c r="E1421" s="1" t="s">
        <v>642</v>
      </c>
      <c r="F1421" s="1" t="s">
        <v>4124</v>
      </c>
      <c r="G1421" s="1" t="s">
        <v>4124</v>
      </c>
      <c r="H1421" s="1" t="s">
        <v>569</v>
      </c>
      <c r="I1421" s="1" t="s">
        <v>2368</v>
      </c>
      <c r="J1421" s="1" t="s">
        <v>2191</v>
      </c>
      <c r="K1421" s="1" t="s">
        <v>576</v>
      </c>
      <c r="L1421" s="1" t="s">
        <v>907</v>
      </c>
      <c r="M1421" s="1" t="s">
        <v>642</v>
      </c>
      <c r="N1421" s="1" t="s">
        <v>4124</v>
      </c>
      <c r="O1421">
        <v>5000</v>
      </c>
      <c r="P1421" s="1" t="s">
        <v>646</v>
      </c>
      <c r="Q1421" s="1" t="s">
        <v>4147</v>
      </c>
      <c r="R1421" s="2"/>
      <c r="S1421" s="1" t="s">
        <v>648</v>
      </c>
      <c r="T1421" s="1">
        <v>25</v>
      </c>
    </row>
    <row r="1422" spans="1:20" x14ac:dyDescent="0.25">
      <c r="A1422" s="1" t="s">
        <v>4148</v>
      </c>
      <c r="B1422" s="1" t="s">
        <v>564</v>
      </c>
      <c r="C1422" s="1" t="s">
        <v>575</v>
      </c>
      <c r="D1422" s="1" t="s">
        <v>576</v>
      </c>
      <c r="E1422" s="1" t="s">
        <v>642</v>
      </c>
      <c r="F1422" s="1" t="s">
        <v>4124</v>
      </c>
      <c r="G1422" s="1" t="s">
        <v>4124</v>
      </c>
      <c r="H1422" s="1" t="s">
        <v>569</v>
      </c>
      <c r="I1422" s="1" t="s">
        <v>2368</v>
      </c>
      <c r="J1422" s="1" t="s">
        <v>2191</v>
      </c>
      <c r="K1422" s="1" t="s">
        <v>576</v>
      </c>
      <c r="L1422" s="1" t="s">
        <v>907</v>
      </c>
      <c r="M1422" s="1" t="s">
        <v>642</v>
      </c>
      <c r="N1422" s="1" t="s">
        <v>4124</v>
      </c>
      <c r="O1422">
        <v>750</v>
      </c>
      <c r="P1422" s="1" t="s">
        <v>646</v>
      </c>
      <c r="Q1422" s="1" t="s">
        <v>4149</v>
      </c>
      <c r="R1422" s="2"/>
      <c r="S1422" s="1" t="s">
        <v>648</v>
      </c>
      <c r="T1422" s="1">
        <v>25</v>
      </c>
    </row>
    <row r="1423" spans="1:20" x14ac:dyDescent="0.25">
      <c r="A1423" s="1" t="s">
        <v>4150</v>
      </c>
      <c r="B1423" s="1" t="s">
        <v>564</v>
      </c>
      <c r="C1423" s="1" t="s">
        <v>575</v>
      </c>
      <c r="D1423" s="1" t="s">
        <v>576</v>
      </c>
      <c r="E1423" s="1" t="s">
        <v>642</v>
      </c>
      <c r="F1423" s="1" t="s">
        <v>4124</v>
      </c>
      <c r="G1423" s="1" t="s">
        <v>4124</v>
      </c>
      <c r="H1423" s="1" t="s">
        <v>569</v>
      </c>
      <c r="I1423" s="1" t="s">
        <v>2368</v>
      </c>
      <c r="J1423" s="1" t="s">
        <v>2191</v>
      </c>
      <c r="K1423" s="1" t="s">
        <v>576</v>
      </c>
      <c r="L1423" s="1" t="s">
        <v>907</v>
      </c>
      <c r="M1423" s="1" t="s">
        <v>642</v>
      </c>
      <c r="N1423" s="1" t="s">
        <v>4124</v>
      </c>
      <c r="O1423">
        <v>7500</v>
      </c>
      <c r="P1423" s="1" t="s">
        <v>646</v>
      </c>
      <c r="Q1423" s="1" t="s">
        <v>4151</v>
      </c>
      <c r="R1423" s="2"/>
      <c r="S1423" s="1" t="s">
        <v>648</v>
      </c>
      <c r="T1423" s="1">
        <v>25</v>
      </c>
    </row>
    <row r="1424" spans="1:20" x14ac:dyDescent="0.25">
      <c r="A1424" s="1" t="s">
        <v>4152</v>
      </c>
      <c r="B1424" s="1" t="s">
        <v>564</v>
      </c>
      <c r="C1424" s="1" t="s">
        <v>575</v>
      </c>
      <c r="D1424" s="1" t="s">
        <v>576</v>
      </c>
      <c r="E1424" s="1" t="s">
        <v>4153</v>
      </c>
      <c r="F1424" s="1" t="s">
        <v>4154</v>
      </c>
      <c r="G1424" s="1" t="s">
        <v>4154</v>
      </c>
      <c r="H1424" s="1" t="s">
        <v>569</v>
      </c>
      <c r="I1424" s="1" t="s">
        <v>2368</v>
      </c>
      <c r="J1424" s="1" t="s">
        <v>2191</v>
      </c>
      <c r="K1424" s="1" t="s">
        <v>576</v>
      </c>
      <c r="L1424" s="1" t="s">
        <v>907</v>
      </c>
      <c r="M1424" s="1" t="s">
        <v>4155</v>
      </c>
      <c r="N1424" s="1" t="s">
        <v>2193</v>
      </c>
      <c r="O1424">
        <v>100</v>
      </c>
      <c r="P1424" s="1" t="s">
        <v>583</v>
      </c>
      <c r="Q1424" s="1" t="s">
        <v>4156</v>
      </c>
      <c r="R1424" s="2"/>
      <c r="S1424" s="1"/>
      <c r="T1424" s="1">
        <v>20</v>
      </c>
    </row>
    <row r="1425" spans="1:20" x14ac:dyDescent="0.25">
      <c r="A1425" s="1" t="s">
        <v>4157</v>
      </c>
      <c r="B1425" s="1" t="s">
        <v>564</v>
      </c>
      <c r="C1425" s="1" t="s">
        <v>575</v>
      </c>
      <c r="D1425" s="1" t="s">
        <v>576</v>
      </c>
      <c r="E1425" s="1" t="s">
        <v>4153</v>
      </c>
      <c r="F1425" s="1" t="s">
        <v>4154</v>
      </c>
      <c r="G1425" s="1" t="s">
        <v>4154</v>
      </c>
      <c r="H1425" s="1" t="s">
        <v>569</v>
      </c>
      <c r="I1425" s="1" t="s">
        <v>2368</v>
      </c>
      <c r="J1425" s="1" t="s">
        <v>2191</v>
      </c>
      <c r="K1425" s="1" t="s">
        <v>576</v>
      </c>
      <c r="L1425" s="1" t="s">
        <v>907</v>
      </c>
      <c r="M1425" s="1" t="s">
        <v>4155</v>
      </c>
      <c r="N1425" s="1" t="s">
        <v>2193</v>
      </c>
      <c r="O1425">
        <v>200</v>
      </c>
      <c r="P1425" s="1" t="s">
        <v>583</v>
      </c>
      <c r="Q1425" s="1" t="s">
        <v>4158</v>
      </c>
      <c r="R1425" s="2"/>
      <c r="S1425" s="1"/>
      <c r="T1425" s="1">
        <v>20</v>
      </c>
    </row>
    <row r="1426" spans="1:20" x14ac:dyDescent="0.25">
      <c r="A1426" s="1" t="s">
        <v>4159</v>
      </c>
      <c r="B1426" s="1" t="s">
        <v>564</v>
      </c>
      <c r="C1426" s="1" t="s">
        <v>575</v>
      </c>
      <c r="D1426" s="1" t="s">
        <v>576</v>
      </c>
      <c r="E1426" s="1" t="s">
        <v>4153</v>
      </c>
      <c r="F1426" s="1" t="s">
        <v>4154</v>
      </c>
      <c r="G1426" s="1" t="s">
        <v>4154</v>
      </c>
      <c r="H1426" s="1" t="s">
        <v>569</v>
      </c>
      <c r="I1426" s="1" t="s">
        <v>2368</v>
      </c>
      <c r="J1426" s="1" t="s">
        <v>2191</v>
      </c>
      <c r="K1426" s="1" t="s">
        <v>576</v>
      </c>
      <c r="L1426" s="1" t="s">
        <v>907</v>
      </c>
      <c r="M1426" s="1" t="s">
        <v>4155</v>
      </c>
      <c r="N1426" s="1" t="s">
        <v>2193</v>
      </c>
      <c r="O1426">
        <v>400</v>
      </c>
      <c r="P1426" s="1" t="s">
        <v>583</v>
      </c>
      <c r="Q1426" s="1" t="s">
        <v>4160</v>
      </c>
      <c r="R1426" s="2"/>
      <c r="S1426" s="1"/>
      <c r="T1426" s="1">
        <v>20</v>
      </c>
    </row>
    <row r="1427" spans="1:20" x14ac:dyDescent="0.25">
      <c r="A1427" s="1" t="s">
        <v>4161</v>
      </c>
      <c r="B1427" s="1" t="s">
        <v>564</v>
      </c>
      <c r="C1427" s="1" t="s">
        <v>1349</v>
      </c>
      <c r="D1427" s="1" t="s">
        <v>873</v>
      </c>
      <c r="E1427" s="1" t="s">
        <v>4037</v>
      </c>
      <c r="F1427" s="1" t="s">
        <v>999</v>
      </c>
      <c r="G1427" s="1" t="s">
        <v>578</v>
      </c>
      <c r="H1427" s="1" t="s">
        <v>569</v>
      </c>
      <c r="I1427" s="1" t="s">
        <v>2368</v>
      </c>
      <c r="J1427" s="1" t="s">
        <v>2191</v>
      </c>
      <c r="K1427" s="1" t="s">
        <v>2581</v>
      </c>
      <c r="L1427" s="1" t="s">
        <v>2326</v>
      </c>
      <c r="M1427" s="1" t="s">
        <v>4162</v>
      </c>
      <c r="N1427" s="1" t="s">
        <v>4163</v>
      </c>
      <c r="O1427">
        <v>1000</v>
      </c>
      <c r="P1427" s="1" t="s">
        <v>583</v>
      </c>
      <c r="Q1427" s="1" t="s">
        <v>4164</v>
      </c>
      <c r="R1427" s="2"/>
      <c r="S1427" s="1"/>
      <c r="T1427" s="1">
        <v>20</v>
      </c>
    </row>
    <row r="1428" spans="1:20" x14ac:dyDescent="0.25">
      <c r="A1428" s="1" t="s">
        <v>4165</v>
      </c>
      <c r="B1428" s="1" t="s">
        <v>564</v>
      </c>
      <c r="C1428" s="1" t="s">
        <v>1349</v>
      </c>
      <c r="D1428" s="1" t="s">
        <v>873</v>
      </c>
      <c r="E1428" s="1" t="s">
        <v>4037</v>
      </c>
      <c r="F1428" s="1" t="s">
        <v>999</v>
      </c>
      <c r="G1428" s="1" t="s">
        <v>578</v>
      </c>
      <c r="H1428" s="1" t="s">
        <v>569</v>
      </c>
      <c r="I1428" s="1" t="s">
        <v>2368</v>
      </c>
      <c r="J1428" s="1" t="s">
        <v>2191</v>
      </c>
      <c r="K1428" s="1" t="s">
        <v>2581</v>
      </c>
      <c r="L1428" s="1" t="s">
        <v>2326</v>
      </c>
      <c r="M1428" s="1" t="s">
        <v>4162</v>
      </c>
      <c r="N1428" s="1" t="s">
        <v>4163</v>
      </c>
      <c r="O1428">
        <v>10000</v>
      </c>
      <c r="P1428" s="1" t="s">
        <v>583</v>
      </c>
      <c r="Q1428" s="1" t="s">
        <v>4166</v>
      </c>
      <c r="R1428" s="2"/>
      <c r="S1428" s="1"/>
      <c r="T1428" s="1">
        <v>20</v>
      </c>
    </row>
    <row r="1429" spans="1:20" x14ac:dyDescent="0.25">
      <c r="A1429" s="1" t="s">
        <v>4167</v>
      </c>
      <c r="B1429" s="1" t="s">
        <v>564</v>
      </c>
      <c r="C1429" s="1" t="s">
        <v>1349</v>
      </c>
      <c r="D1429" s="1" t="s">
        <v>873</v>
      </c>
      <c r="E1429" s="1" t="s">
        <v>4037</v>
      </c>
      <c r="F1429" s="1" t="s">
        <v>999</v>
      </c>
      <c r="G1429" s="1" t="s">
        <v>578</v>
      </c>
      <c r="H1429" s="1" t="s">
        <v>569</v>
      </c>
      <c r="I1429" s="1" t="s">
        <v>2368</v>
      </c>
      <c r="J1429" s="1" t="s">
        <v>2191</v>
      </c>
      <c r="K1429" s="1" t="s">
        <v>2581</v>
      </c>
      <c r="L1429" s="1" t="s">
        <v>2326</v>
      </c>
      <c r="M1429" s="1" t="s">
        <v>4162</v>
      </c>
      <c r="N1429" s="1" t="s">
        <v>4163</v>
      </c>
      <c r="O1429">
        <v>15000</v>
      </c>
      <c r="P1429" s="1" t="s">
        <v>583</v>
      </c>
      <c r="Q1429" s="1" t="s">
        <v>4168</v>
      </c>
      <c r="R1429" s="2"/>
      <c r="S1429" s="1"/>
      <c r="T1429" s="1">
        <v>20</v>
      </c>
    </row>
    <row r="1430" spans="1:20" x14ac:dyDescent="0.25">
      <c r="A1430" s="1" t="s">
        <v>4169</v>
      </c>
      <c r="B1430" s="1" t="s">
        <v>564</v>
      </c>
      <c r="C1430" s="1" t="s">
        <v>1349</v>
      </c>
      <c r="D1430" s="1" t="s">
        <v>873</v>
      </c>
      <c r="E1430" s="1" t="s">
        <v>4037</v>
      </c>
      <c r="F1430" s="1" t="s">
        <v>999</v>
      </c>
      <c r="G1430" s="1" t="s">
        <v>578</v>
      </c>
      <c r="H1430" s="1" t="s">
        <v>569</v>
      </c>
      <c r="I1430" s="1" t="s">
        <v>2368</v>
      </c>
      <c r="J1430" s="1" t="s">
        <v>2191</v>
      </c>
      <c r="K1430" s="1" t="s">
        <v>2581</v>
      </c>
      <c r="L1430" s="1" t="s">
        <v>2326</v>
      </c>
      <c r="M1430" s="1" t="s">
        <v>4162</v>
      </c>
      <c r="N1430" s="1" t="s">
        <v>4163</v>
      </c>
      <c r="O1430">
        <v>2000</v>
      </c>
      <c r="P1430" s="1" t="s">
        <v>583</v>
      </c>
      <c r="Q1430" s="1" t="s">
        <v>4170</v>
      </c>
      <c r="R1430" s="2"/>
      <c r="S1430" s="1"/>
      <c r="T1430" s="1">
        <v>20</v>
      </c>
    </row>
    <row r="1431" spans="1:20" x14ac:dyDescent="0.25">
      <c r="A1431" s="1" t="s">
        <v>4171</v>
      </c>
      <c r="B1431" s="1" t="s">
        <v>564</v>
      </c>
      <c r="C1431" s="1" t="s">
        <v>1349</v>
      </c>
      <c r="D1431" s="1" t="s">
        <v>873</v>
      </c>
      <c r="E1431" s="1" t="s">
        <v>4037</v>
      </c>
      <c r="F1431" s="1" t="s">
        <v>999</v>
      </c>
      <c r="G1431" s="1" t="s">
        <v>578</v>
      </c>
      <c r="H1431" s="1" t="s">
        <v>569</v>
      </c>
      <c r="I1431" s="1" t="s">
        <v>2368</v>
      </c>
      <c r="J1431" s="1" t="s">
        <v>2191</v>
      </c>
      <c r="K1431" s="1" t="s">
        <v>2581</v>
      </c>
      <c r="L1431" s="1" t="s">
        <v>2326</v>
      </c>
      <c r="M1431" s="1" t="s">
        <v>4162</v>
      </c>
      <c r="N1431" s="1" t="s">
        <v>4163</v>
      </c>
      <c r="O1431">
        <v>20000</v>
      </c>
      <c r="P1431" s="1" t="s">
        <v>583</v>
      </c>
      <c r="Q1431" s="1" t="s">
        <v>4172</v>
      </c>
      <c r="R1431" s="2"/>
      <c r="S1431" s="1"/>
      <c r="T1431" s="1">
        <v>20</v>
      </c>
    </row>
    <row r="1432" spans="1:20" x14ac:dyDescent="0.25">
      <c r="A1432" s="1" t="s">
        <v>4173</v>
      </c>
      <c r="B1432" s="1" t="s">
        <v>564</v>
      </c>
      <c r="C1432" s="1" t="s">
        <v>1349</v>
      </c>
      <c r="D1432" s="1" t="s">
        <v>873</v>
      </c>
      <c r="E1432" s="1" t="s">
        <v>4037</v>
      </c>
      <c r="F1432" s="1" t="s">
        <v>999</v>
      </c>
      <c r="G1432" s="1" t="s">
        <v>578</v>
      </c>
      <c r="H1432" s="1" t="s">
        <v>569</v>
      </c>
      <c r="I1432" s="1" t="s">
        <v>2368</v>
      </c>
      <c r="J1432" s="1" t="s">
        <v>2191</v>
      </c>
      <c r="K1432" s="1" t="s">
        <v>2581</v>
      </c>
      <c r="L1432" s="1" t="s">
        <v>2326</v>
      </c>
      <c r="M1432" s="1" t="s">
        <v>4162</v>
      </c>
      <c r="N1432" s="1" t="s">
        <v>4163</v>
      </c>
      <c r="O1432">
        <v>30000</v>
      </c>
      <c r="P1432" s="1" t="s">
        <v>583</v>
      </c>
      <c r="Q1432" s="1" t="s">
        <v>4174</v>
      </c>
      <c r="R1432" s="2"/>
      <c r="S1432" s="1"/>
      <c r="T1432" s="1">
        <v>20</v>
      </c>
    </row>
    <row r="1433" spans="1:20" x14ac:dyDescent="0.25">
      <c r="A1433" s="1" t="s">
        <v>4175</v>
      </c>
      <c r="B1433" s="1" t="s">
        <v>564</v>
      </c>
      <c r="C1433" s="1" t="s">
        <v>1349</v>
      </c>
      <c r="D1433" s="1" t="s">
        <v>873</v>
      </c>
      <c r="E1433" s="1" t="s">
        <v>4037</v>
      </c>
      <c r="F1433" s="1" t="s">
        <v>999</v>
      </c>
      <c r="G1433" s="1" t="s">
        <v>578</v>
      </c>
      <c r="H1433" s="1" t="s">
        <v>569</v>
      </c>
      <c r="I1433" s="1" t="s">
        <v>2368</v>
      </c>
      <c r="J1433" s="1" t="s">
        <v>2191</v>
      </c>
      <c r="K1433" s="1" t="s">
        <v>2581</v>
      </c>
      <c r="L1433" s="1" t="s">
        <v>2326</v>
      </c>
      <c r="M1433" s="1" t="s">
        <v>4162</v>
      </c>
      <c r="N1433" s="1" t="s">
        <v>4163</v>
      </c>
      <c r="O1433">
        <v>500</v>
      </c>
      <c r="P1433" s="1" t="s">
        <v>583</v>
      </c>
      <c r="Q1433" s="1" t="s">
        <v>4176</v>
      </c>
      <c r="R1433" s="2"/>
      <c r="S1433" s="1"/>
      <c r="T1433" s="1">
        <v>20</v>
      </c>
    </row>
    <row r="1434" spans="1:20" x14ac:dyDescent="0.25">
      <c r="A1434" s="1" t="s">
        <v>4177</v>
      </c>
      <c r="B1434" s="1" t="s">
        <v>564</v>
      </c>
      <c r="C1434" s="1" t="s">
        <v>1349</v>
      </c>
      <c r="D1434" s="1" t="s">
        <v>873</v>
      </c>
      <c r="E1434" s="1" t="s">
        <v>4037</v>
      </c>
      <c r="F1434" s="1" t="s">
        <v>999</v>
      </c>
      <c r="G1434" s="1" t="s">
        <v>578</v>
      </c>
      <c r="H1434" s="1" t="s">
        <v>569</v>
      </c>
      <c r="I1434" s="1" t="s">
        <v>2368</v>
      </c>
      <c r="J1434" s="1" t="s">
        <v>2191</v>
      </c>
      <c r="K1434" s="1" t="s">
        <v>2581</v>
      </c>
      <c r="L1434" s="1" t="s">
        <v>2326</v>
      </c>
      <c r="M1434" s="1" t="s">
        <v>4162</v>
      </c>
      <c r="N1434" s="1" t="s">
        <v>4163</v>
      </c>
      <c r="O1434">
        <v>5000</v>
      </c>
      <c r="P1434" s="1" t="s">
        <v>583</v>
      </c>
      <c r="Q1434" s="1" t="s">
        <v>4178</v>
      </c>
      <c r="R1434" s="2"/>
      <c r="S1434" s="1"/>
      <c r="T1434" s="1">
        <v>20</v>
      </c>
    </row>
    <row r="1435" spans="1:20" x14ac:dyDescent="0.25">
      <c r="A1435" s="1" t="s">
        <v>4179</v>
      </c>
      <c r="B1435" s="1" t="s">
        <v>552</v>
      </c>
      <c r="C1435" s="1" t="s">
        <v>672</v>
      </c>
      <c r="D1435" s="1" t="s">
        <v>673</v>
      </c>
      <c r="E1435" s="1" t="s">
        <v>4180</v>
      </c>
      <c r="F1435" s="1" t="s">
        <v>4181</v>
      </c>
      <c r="G1435" s="1" t="s">
        <v>578</v>
      </c>
      <c r="H1435" s="1" t="s">
        <v>557</v>
      </c>
      <c r="I1435" s="1" t="s">
        <v>2368</v>
      </c>
      <c r="J1435" s="1" t="s">
        <v>2191</v>
      </c>
      <c r="K1435" s="1" t="s">
        <v>4182</v>
      </c>
      <c r="L1435" s="1" t="s">
        <v>4183</v>
      </c>
      <c r="M1435" s="1" t="s">
        <v>2192</v>
      </c>
      <c r="N1435" s="1" t="s">
        <v>2193</v>
      </c>
      <c r="O1435">
        <v>120</v>
      </c>
      <c r="P1435" s="1" t="s">
        <v>583</v>
      </c>
      <c r="Q1435" s="1" t="s">
        <v>4184</v>
      </c>
      <c r="R1435" s="2"/>
      <c r="S1435" s="1"/>
      <c r="T1435" s="1">
        <v>15</v>
      </c>
    </row>
    <row r="1436" spans="1:20" x14ac:dyDescent="0.25">
      <c r="A1436" s="1" t="s">
        <v>4185</v>
      </c>
      <c r="B1436" s="1" t="s">
        <v>552</v>
      </c>
      <c r="C1436" s="1" t="s">
        <v>672</v>
      </c>
      <c r="D1436" s="1" t="s">
        <v>673</v>
      </c>
      <c r="E1436" s="1" t="s">
        <v>4180</v>
      </c>
      <c r="F1436" s="1" t="s">
        <v>4181</v>
      </c>
      <c r="G1436" s="1" t="s">
        <v>578</v>
      </c>
      <c r="H1436" s="1" t="s">
        <v>557</v>
      </c>
      <c r="I1436" s="1" t="s">
        <v>2368</v>
      </c>
      <c r="J1436" s="1" t="s">
        <v>2191</v>
      </c>
      <c r="K1436" s="1" t="s">
        <v>4182</v>
      </c>
      <c r="L1436" s="1" t="s">
        <v>4183</v>
      </c>
      <c r="M1436" s="1" t="s">
        <v>2192</v>
      </c>
      <c r="N1436" s="1" t="s">
        <v>2193</v>
      </c>
      <c r="O1436">
        <v>150</v>
      </c>
      <c r="P1436" s="1" t="s">
        <v>583</v>
      </c>
      <c r="Q1436" s="1" t="s">
        <v>4186</v>
      </c>
      <c r="R1436" s="2"/>
      <c r="S1436" s="1"/>
      <c r="T1436" s="1">
        <v>15</v>
      </c>
    </row>
    <row r="1437" spans="1:20" x14ac:dyDescent="0.25">
      <c r="A1437" s="1" t="s">
        <v>4187</v>
      </c>
      <c r="B1437" s="1" t="s">
        <v>552</v>
      </c>
      <c r="C1437" s="1" t="s">
        <v>672</v>
      </c>
      <c r="D1437" s="1" t="s">
        <v>673</v>
      </c>
      <c r="E1437" s="1" t="s">
        <v>4180</v>
      </c>
      <c r="F1437" s="1" t="s">
        <v>4181</v>
      </c>
      <c r="G1437" s="1" t="s">
        <v>578</v>
      </c>
      <c r="H1437" s="1" t="s">
        <v>557</v>
      </c>
      <c r="I1437" s="1" t="s">
        <v>2368</v>
      </c>
      <c r="J1437" s="1" t="s">
        <v>2191</v>
      </c>
      <c r="K1437" s="1" t="s">
        <v>4182</v>
      </c>
      <c r="L1437" s="1" t="s">
        <v>4183</v>
      </c>
      <c r="M1437" s="1" t="s">
        <v>2192</v>
      </c>
      <c r="N1437" s="1" t="s">
        <v>2193</v>
      </c>
      <c r="O1437">
        <v>200</v>
      </c>
      <c r="P1437" s="1" t="s">
        <v>583</v>
      </c>
      <c r="Q1437" s="1" t="s">
        <v>4188</v>
      </c>
      <c r="R1437" s="2"/>
      <c r="S1437" s="1"/>
      <c r="T1437" s="1">
        <v>15</v>
      </c>
    </row>
    <row r="1438" spans="1:20" x14ac:dyDescent="0.25">
      <c r="A1438" s="1" t="s">
        <v>4189</v>
      </c>
      <c r="B1438" s="1" t="s">
        <v>552</v>
      </c>
      <c r="C1438" s="1" t="s">
        <v>672</v>
      </c>
      <c r="D1438" s="1" t="s">
        <v>673</v>
      </c>
      <c r="E1438" s="1" t="s">
        <v>4180</v>
      </c>
      <c r="F1438" s="1" t="s">
        <v>4181</v>
      </c>
      <c r="G1438" s="1" t="s">
        <v>578</v>
      </c>
      <c r="H1438" s="1" t="s">
        <v>557</v>
      </c>
      <c r="I1438" s="1" t="s">
        <v>2368</v>
      </c>
      <c r="J1438" s="1" t="s">
        <v>2191</v>
      </c>
      <c r="K1438" s="1" t="s">
        <v>4182</v>
      </c>
      <c r="L1438" s="1" t="s">
        <v>4183</v>
      </c>
      <c r="M1438" s="1" t="s">
        <v>2192</v>
      </c>
      <c r="N1438" s="1" t="s">
        <v>2193</v>
      </c>
      <c r="O1438">
        <v>25</v>
      </c>
      <c r="P1438" s="1" t="s">
        <v>583</v>
      </c>
      <c r="Q1438" s="1" t="s">
        <v>4190</v>
      </c>
      <c r="R1438" s="2"/>
      <c r="S1438" s="1"/>
      <c r="T1438" s="1">
        <v>15</v>
      </c>
    </row>
    <row r="1439" spans="1:20" x14ac:dyDescent="0.25">
      <c r="A1439" s="1" t="s">
        <v>4191</v>
      </c>
      <c r="B1439" s="1" t="s">
        <v>552</v>
      </c>
      <c r="C1439" s="1" t="s">
        <v>672</v>
      </c>
      <c r="D1439" s="1" t="s">
        <v>673</v>
      </c>
      <c r="E1439" s="1" t="s">
        <v>4180</v>
      </c>
      <c r="F1439" s="1" t="s">
        <v>4181</v>
      </c>
      <c r="G1439" s="1" t="s">
        <v>578</v>
      </c>
      <c r="H1439" s="1" t="s">
        <v>557</v>
      </c>
      <c r="I1439" s="1" t="s">
        <v>2368</v>
      </c>
      <c r="J1439" s="1" t="s">
        <v>2191</v>
      </c>
      <c r="K1439" s="1" t="s">
        <v>4182</v>
      </c>
      <c r="L1439" s="1" t="s">
        <v>4183</v>
      </c>
      <c r="M1439" s="1" t="s">
        <v>2192</v>
      </c>
      <c r="N1439" s="1" t="s">
        <v>2193</v>
      </c>
      <c r="O1439">
        <v>250</v>
      </c>
      <c r="P1439" s="1" t="s">
        <v>583</v>
      </c>
      <c r="Q1439" s="1" t="s">
        <v>4192</v>
      </c>
      <c r="R1439" s="2"/>
      <c r="S1439" s="1"/>
      <c r="T1439" s="1">
        <v>15</v>
      </c>
    </row>
    <row r="1440" spans="1:20" x14ac:dyDescent="0.25">
      <c r="A1440" s="1" t="s">
        <v>4193</v>
      </c>
      <c r="B1440" s="1" t="s">
        <v>552</v>
      </c>
      <c r="C1440" s="1" t="s">
        <v>672</v>
      </c>
      <c r="D1440" s="1" t="s">
        <v>673</v>
      </c>
      <c r="E1440" s="1" t="s">
        <v>4180</v>
      </c>
      <c r="F1440" s="1" t="s">
        <v>4181</v>
      </c>
      <c r="G1440" s="1" t="s">
        <v>578</v>
      </c>
      <c r="H1440" s="1" t="s">
        <v>557</v>
      </c>
      <c r="I1440" s="1" t="s">
        <v>2368</v>
      </c>
      <c r="J1440" s="1" t="s">
        <v>2191</v>
      </c>
      <c r="K1440" s="1" t="s">
        <v>4182</v>
      </c>
      <c r="L1440" s="1" t="s">
        <v>4183</v>
      </c>
      <c r="M1440" s="1" t="s">
        <v>2192</v>
      </c>
      <c r="N1440" s="1" t="s">
        <v>2193</v>
      </c>
      <c r="O1440">
        <v>300</v>
      </c>
      <c r="P1440" s="1" t="s">
        <v>583</v>
      </c>
      <c r="Q1440" s="1" t="s">
        <v>4194</v>
      </c>
      <c r="R1440" s="2"/>
      <c r="S1440" s="1"/>
      <c r="T1440" s="1">
        <v>15</v>
      </c>
    </row>
    <row r="1441" spans="1:20" x14ac:dyDescent="0.25">
      <c r="A1441" s="1" t="s">
        <v>4195</v>
      </c>
      <c r="B1441" s="1" t="s">
        <v>552</v>
      </c>
      <c r="C1441" s="1" t="s">
        <v>672</v>
      </c>
      <c r="D1441" s="1" t="s">
        <v>673</v>
      </c>
      <c r="E1441" s="1" t="s">
        <v>4180</v>
      </c>
      <c r="F1441" s="1" t="s">
        <v>4181</v>
      </c>
      <c r="G1441" s="1" t="s">
        <v>578</v>
      </c>
      <c r="H1441" s="1" t="s">
        <v>557</v>
      </c>
      <c r="I1441" s="1" t="s">
        <v>2368</v>
      </c>
      <c r="J1441" s="1" t="s">
        <v>2191</v>
      </c>
      <c r="K1441" s="1" t="s">
        <v>4182</v>
      </c>
      <c r="L1441" s="1" t="s">
        <v>4183</v>
      </c>
      <c r="M1441" s="1" t="s">
        <v>2192</v>
      </c>
      <c r="N1441" s="1" t="s">
        <v>2193</v>
      </c>
      <c r="O1441">
        <v>400</v>
      </c>
      <c r="P1441" s="1" t="s">
        <v>583</v>
      </c>
      <c r="Q1441" s="1" t="s">
        <v>4196</v>
      </c>
      <c r="R1441" s="2"/>
      <c r="S1441" s="1"/>
      <c r="T1441" s="1">
        <v>15</v>
      </c>
    </row>
    <row r="1442" spans="1:20" x14ac:dyDescent="0.25">
      <c r="A1442" s="1" t="s">
        <v>4197</v>
      </c>
      <c r="B1442" s="1" t="s">
        <v>552</v>
      </c>
      <c r="C1442" s="1" t="s">
        <v>672</v>
      </c>
      <c r="D1442" s="1" t="s">
        <v>673</v>
      </c>
      <c r="E1442" s="1" t="s">
        <v>4180</v>
      </c>
      <c r="F1442" s="1" t="s">
        <v>4181</v>
      </c>
      <c r="G1442" s="1" t="s">
        <v>578</v>
      </c>
      <c r="H1442" s="1" t="s">
        <v>557</v>
      </c>
      <c r="I1442" s="1" t="s">
        <v>2368</v>
      </c>
      <c r="J1442" s="1" t="s">
        <v>2191</v>
      </c>
      <c r="K1442" s="1" t="s">
        <v>4182</v>
      </c>
      <c r="L1442" s="1" t="s">
        <v>4183</v>
      </c>
      <c r="M1442" s="1" t="s">
        <v>2192</v>
      </c>
      <c r="N1442" s="1" t="s">
        <v>2193</v>
      </c>
      <c r="O1442">
        <v>50</v>
      </c>
      <c r="P1442" s="1" t="s">
        <v>583</v>
      </c>
      <c r="Q1442" s="1" t="s">
        <v>4198</v>
      </c>
      <c r="R1442" s="2"/>
      <c r="S1442" s="1"/>
      <c r="T1442" s="1">
        <v>15</v>
      </c>
    </row>
    <row r="1443" spans="1:20" x14ac:dyDescent="0.25">
      <c r="A1443" s="1" t="s">
        <v>4199</v>
      </c>
      <c r="B1443" s="1" t="s">
        <v>552</v>
      </c>
      <c r="C1443" s="1" t="s">
        <v>672</v>
      </c>
      <c r="D1443" s="1" t="s">
        <v>673</v>
      </c>
      <c r="E1443" s="1" t="s">
        <v>4180</v>
      </c>
      <c r="F1443" s="1" t="s">
        <v>4181</v>
      </c>
      <c r="G1443" s="1" t="s">
        <v>578</v>
      </c>
      <c r="H1443" s="1" t="s">
        <v>557</v>
      </c>
      <c r="I1443" s="1" t="s">
        <v>2368</v>
      </c>
      <c r="J1443" s="1" t="s">
        <v>2191</v>
      </c>
      <c r="K1443" s="1" t="s">
        <v>4182</v>
      </c>
      <c r="L1443" s="1" t="s">
        <v>4183</v>
      </c>
      <c r="M1443" s="1" t="s">
        <v>2192</v>
      </c>
      <c r="N1443" s="1" t="s">
        <v>2193</v>
      </c>
      <c r="O1443">
        <v>500</v>
      </c>
      <c r="P1443" s="1" t="s">
        <v>583</v>
      </c>
      <c r="Q1443" s="1" t="s">
        <v>4200</v>
      </c>
      <c r="R1443" s="2"/>
      <c r="S1443" s="1"/>
      <c r="T1443" s="1">
        <v>15</v>
      </c>
    </row>
    <row r="1444" spans="1:20" x14ac:dyDescent="0.25">
      <c r="A1444" s="1" t="s">
        <v>4201</v>
      </c>
      <c r="B1444" s="1" t="s">
        <v>552</v>
      </c>
      <c r="C1444" s="1" t="s">
        <v>672</v>
      </c>
      <c r="D1444" s="1" t="s">
        <v>673</v>
      </c>
      <c r="E1444" s="1" t="s">
        <v>4180</v>
      </c>
      <c r="F1444" s="1" t="s">
        <v>4181</v>
      </c>
      <c r="G1444" s="1" t="s">
        <v>578</v>
      </c>
      <c r="H1444" s="1" t="s">
        <v>557</v>
      </c>
      <c r="I1444" s="1" t="s">
        <v>2368</v>
      </c>
      <c r="J1444" s="1" t="s">
        <v>2191</v>
      </c>
      <c r="K1444" s="1" t="s">
        <v>4182</v>
      </c>
      <c r="L1444" s="1" t="s">
        <v>4183</v>
      </c>
      <c r="M1444" s="1" t="s">
        <v>2192</v>
      </c>
      <c r="N1444" s="1" t="s">
        <v>2193</v>
      </c>
      <c r="O1444">
        <v>80</v>
      </c>
      <c r="P1444" s="1" t="s">
        <v>583</v>
      </c>
      <c r="Q1444" s="1" t="s">
        <v>4202</v>
      </c>
      <c r="R1444" s="2"/>
      <c r="S1444" s="1"/>
      <c r="T1444" s="1">
        <v>15</v>
      </c>
    </row>
    <row r="1445" spans="1:20" x14ac:dyDescent="0.25">
      <c r="A1445" s="1" t="s">
        <v>4203</v>
      </c>
      <c r="B1445" s="1" t="s">
        <v>564</v>
      </c>
      <c r="C1445" s="1" t="s">
        <v>1103</v>
      </c>
      <c r="D1445" s="1" t="s">
        <v>1104</v>
      </c>
      <c r="E1445" s="1" t="s">
        <v>389</v>
      </c>
      <c r="F1445" s="1" t="s">
        <v>4204</v>
      </c>
      <c r="G1445" s="1" t="s">
        <v>4205</v>
      </c>
      <c r="H1445" s="1" t="s">
        <v>569</v>
      </c>
      <c r="I1445" s="1" t="s">
        <v>389</v>
      </c>
      <c r="J1445" s="1" t="s">
        <v>4205</v>
      </c>
      <c r="K1445" s="1" t="s">
        <v>1107</v>
      </c>
      <c r="L1445" s="1" t="s">
        <v>1108</v>
      </c>
      <c r="M1445" s="1" t="s">
        <v>1891</v>
      </c>
      <c r="N1445" s="1" t="s">
        <v>1892</v>
      </c>
      <c r="O1445">
        <v>100</v>
      </c>
      <c r="P1445" s="1" t="s">
        <v>1393</v>
      </c>
      <c r="Q1445" s="1" t="s">
        <v>4206</v>
      </c>
      <c r="R1445" s="2"/>
      <c r="S1445" s="1" t="s">
        <v>4207</v>
      </c>
      <c r="T1445" s="1">
        <v>13</v>
      </c>
    </row>
    <row r="1446" spans="1:20" x14ac:dyDescent="0.25">
      <c r="A1446" s="1" t="s">
        <v>4208</v>
      </c>
      <c r="B1446" s="1" t="s">
        <v>564</v>
      </c>
      <c r="C1446" s="1" t="s">
        <v>1103</v>
      </c>
      <c r="D1446" s="1" t="s">
        <v>1104</v>
      </c>
      <c r="E1446" s="1" t="s">
        <v>389</v>
      </c>
      <c r="F1446" s="1" t="s">
        <v>4204</v>
      </c>
      <c r="G1446" s="1" t="s">
        <v>4205</v>
      </c>
      <c r="H1446" s="1" t="s">
        <v>569</v>
      </c>
      <c r="I1446" s="1" t="s">
        <v>389</v>
      </c>
      <c r="J1446" s="1" t="s">
        <v>4205</v>
      </c>
      <c r="K1446" s="1" t="s">
        <v>1107</v>
      </c>
      <c r="L1446" s="1" t="s">
        <v>1108</v>
      </c>
      <c r="M1446" s="1" t="s">
        <v>1891</v>
      </c>
      <c r="N1446" s="1" t="s">
        <v>1892</v>
      </c>
      <c r="O1446">
        <v>150</v>
      </c>
      <c r="P1446" s="1" t="s">
        <v>1393</v>
      </c>
      <c r="Q1446" s="1" t="s">
        <v>4209</v>
      </c>
      <c r="R1446" s="2"/>
      <c r="S1446" s="1" t="s">
        <v>4207</v>
      </c>
      <c r="T1446" s="1">
        <v>13</v>
      </c>
    </row>
    <row r="1447" spans="1:20" x14ac:dyDescent="0.25">
      <c r="A1447" s="1" t="s">
        <v>4210</v>
      </c>
      <c r="B1447" s="1" t="s">
        <v>564</v>
      </c>
      <c r="C1447" s="1" t="s">
        <v>1103</v>
      </c>
      <c r="D1447" s="1" t="s">
        <v>1104</v>
      </c>
      <c r="E1447" s="1" t="s">
        <v>389</v>
      </c>
      <c r="F1447" s="1" t="s">
        <v>4204</v>
      </c>
      <c r="G1447" s="1" t="s">
        <v>4205</v>
      </c>
      <c r="H1447" s="1" t="s">
        <v>569</v>
      </c>
      <c r="I1447" s="1" t="s">
        <v>389</v>
      </c>
      <c r="J1447" s="1" t="s">
        <v>4205</v>
      </c>
      <c r="K1447" s="1" t="s">
        <v>1107</v>
      </c>
      <c r="L1447" s="1" t="s">
        <v>1108</v>
      </c>
      <c r="M1447" s="1" t="s">
        <v>1891</v>
      </c>
      <c r="N1447" s="1" t="s">
        <v>1892</v>
      </c>
      <c r="O1447">
        <v>200</v>
      </c>
      <c r="P1447" s="1" t="s">
        <v>1393</v>
      </c>
      <c r="Q1447" s="1" t="s">
        <v>4211</v>
      </c>
      <c r="R1447" s="2"/>
      <c r="S1447" s="1" t="s">
        <v>4207</v>
      </c>
      <c r="T1447" s="1">
        <v>13</v>
      </c>
    </row>
    <row r="1448" spans="1:20" x14ac:dyDescent="0.25">
      <c r="A1448" s="1" t="s">
        <v>4212</v>
      </c>
      <c r="B1448" s="1" t="s">
        <v>564</v>
      </c>
      <c r="C1448" s="1" t="s">
        <v>1103</v>
      </c>
      <c r="D1448" s="1" t="s">
        <v>1104</v>
      </c>
      <c r="E1448" s="1" t="s">
        <v>389</v>
      </c>
      <c r="F1448" s="1" t="s">
        <v>4204</v>
      </c>
      <c r="G1448" s="1" t="s">
        <v>4205</v>
      </c>
      <c r="H1448" s="1" t="s">
        <v>569</v>
      </c>
      <c r="I1448" s="1" t="s">
        <v>389</v>
      </c>
      <c r="J1448" s="1" t="s">
        <v>4205</v>
      </c>
      <c r="K1448" s="1" t="s">
        <v>1107</v>
      </c>
      <c r="L1448" s="1" t="s">
        <v>1108</v>
      </c>
      <c r="M1448" s="1" t="s">
        <v>1891</v>
      </c>
      <c r="N1448" s="1" t="s">
        <v>1892</v>
      </c>
      <c r="O1448">
        <v>25</v>
      </c>
      <c r="P1448" s="1" t="s">
        <v>1393</v>
      </c>
      <c r="Q1448" s="1" t="s">
        <v>4213</v>
      </c>
      <c r="R1448" s="2"/>
      <c r="S1448" s="1" t="s">
        <v>4207</v>
      </c>
      <c r="T1448" s="1">
        <v>13</v>
      </c>
    </row>
    <row r="1449" spans="1:20" x14ac:dyDescent="0.25">
      <c r="A1449" s="1" t="s">
        <v>4214</v>
      </c>
      <c r="B1449" s="1" t="s">
        <v>564</v>
      </c>
      <c r="C1449" s="1" t="s">
        <v>1103</v>
      </c>
      <c r="D1449" s="1" t="s">
        <v>1104</v>
      </c>
      <c r="E1449" s="1" t="s">
        <v>389</v>
      </c>
      <c r="F1449" s="1" t="s">
        <v>4204</v>
      </c>
      <c r="G1449" s="1" t="s">
        <v>4205</v>
      </c>
      <c r="H1449" s="1" t="s">
        <v>569</v>
      </c>
      <c r="I1449" s="1" t="s">
        <v>389</v>
      </c>
      <c r="J1449" s="1" t="s">
        <v>4205</v>
      </c>
      <c r="K1449" s="1" t="s">
        <v>1107</v>
      </c>
      <c r="L1449" s="1" t="s">
        <v>1108</v>
      </c>
      <c r="M1449" s="1" t="s">
        <v>1891</v>
      </c>
      <c r="N1449" s="1" t="s">
        <v>1892</v>
      </c>
      <c r="O1449">
        <v>5</v>
      </c>
      <c r="P1449" s="1" t="s">
        <v>1393</v>
      </c>
      <c r="Q1449" s="1" t="s">
        <v>4215</v>
      </c>
      <c r="R1449" s="2"/>
      <c r="S1449" s="1" t="s">
        <v>4207</v>
      </c>
      <c r="T1449" s="1">
        <v>13</v>
      </c>
    </row>
    <row r="1450" spans="1:20" x14ac:dyDescent="0.25">
      <c r="A1450" s="1" t="s">
        <v>4216</v>
      </c>
      <c r="B1450" s="1" t="s">
        <v>564</v>
      </c>
      <c r="C1450" s="1" t="s">
        <v>1103</v>
      </c>
      <c r="D1450" s="1" t="s">
        <v>1104</v>
      </c>
      <c r="E1450" s="1" t="s">
        <v>389</v>
      </c>
      <c r="F1450" s="1" t="s">
        <v>4204</v>
      </c>
      <c r="G1450" s="1" t="s">
        <v>4205</v>
      </c>
      <c r="H1450" s="1" t="s">
        <v>569</v>
      </c>
      <c r="I1450" s="1" t="s">
        <v>389</v>
      </c>
      <c r="J1450" s="1" t="s">
        <v>4205</v>
      </c>
      <c r="K1450" s="1" t="s">
        <v>1107</v>
      </c>
      <c r="L1450" s="1" t="s">
        <v>1108</v>
      </c>
      <c r="M1450" s="1" t="s">
        <v>1891</v>
      </c>
      <c r="N1450" s="1" t="s">
        <v>1892</v>
      </c>
      <c r="O1450">
        <v>50</v>
      </c>
      <c r="P1450" s="1" t="s">
        <v>1393</v>
      </c>
      <c r="Q1450" s="1" t="s">
        <v>4217</v>
      </c>
      <c r="R1450" s="2"/>
      <c r="S1450" s="1" t="s">
        <v>4207</v>
      </c>
      <c r="T1450" s="1">
        <v>13</v>
      </c>
    </row>
    <row r="1451" spans="1:20" x14ac:dyDescent="0.25">
      <c r="A1451" s="1" t="s">
        <v>4218</v>
      </c>
      <c r="B1451" s="1" t="s">
        <v>564</v>
      </c>
      <c r="C1451" s="1" t="s">
        <v>1103</v>
      </c>
      <c r="D1451" s="1" t="s">
        <v>1104</v>
      </c>
      <c r="E1451" s="1" t="s">
        <v>389</v>
      </c>
      <c r="F1451" s="1" t="s">
        <v>4205</v>
      </c>
      <c r="G1451" s="1" t="s">
        <v>4205</v>
      </c>
      <c r="H1451" s="1" t="s">
        <v>569</v>
      </c>
      <c r="I1451" s="1" t="s">
        <v>389</v>
      </c>
      <c r="J1451" s="1" t="s">
        <v>4205</v>
      </c>
      <c r="K1451" s="1" t="s">
        <v>2354</v>
      </c>
      <c r="L1451" s="1" t="s">
        <v>897</v>
      </c>
      <c r="M1451" s="1" t="s">
        <v>1891</v>
      </c>
      <c r="N1451" s="1" t="s">
        <v>1892</v>
      </c>
      <c r="O1451">
        <v>150</v>
      </c>
      <c r="P1451" s="1" t="s">
        <v>1393</v>
      </c>
      <c r="Q1451" s="1" t="s">
        <v>4219</v>
      </c>
      <c r="R1451" s="2"/>
      <c r="S1451" s="1" t="s">
        <v>4220</v>
      </c>
      <c r="T1451" s="1">
        <v>13</v>
      </c>
    </row>
    <row r="1452" spans="1:20" x14ac:dyDescent="0.25">
      <c r="A1452" s="1" t="s">
        <v>4221</v>
      </c>
      <c r="B1452" s="1" t="s">
        <v>564</v>
      </c>
      <c r="C1452" s="1" t="s">
        <v>1103</v>
      </c>
      <c r="D1452" s="1" t="s">
        <v>1104</v>
      </c>
      <c r="E1452" s="1" t="s">
        <v>389</v>
      </c>
      <c r="F1452" s="1" t="s">
        <v>4205</v>
      </c>
      <c r="G1452" s="1" t="s">
        <v>4205</v>
      </c>
      <c r="H1452" s="1" t="s">
        <v>569</v>
      </c>
      <c r="I1452" s="1" t="s">
        <v>389</v>
      </c>
      <c r="J1452" s="1" t="s">
        <v>4205</v>
      </c>
      <c r="K1452" s="1" t="s">
        <v>2354</v>
      </c>
      <c r="L1452" s="1" t="s">
        <v>897</v>
      </c>
      <c r="M1452" s="1" t="s">
        <v>1891</v>
      </c>
      <c r="N1452" s="1" t="s">
        <v>1892</v>
      </c>
      <c r="O1452">
        <v>400</v>
      </c>
      <c r="P1452" s="1" t="s">
        <v>1393</v>
      </c>
      <c r="Q1452" s="1" t="s">
        <v>4222</v>
      </c>
      <c r="R1452" s="2"/>
      <c r="S1452" s="1" t="s">
        <v>4220</v>
      </c>
      <c r="T1452" s="1">
        <v>13</v>
      </c>
    </row>
    <row r="1453" spans="1:20" x14ac:dyDescent="0.25">
      <c r="A1453" s="1" t="s">
        <v>4223</v>
      </c>
      <c r="B1453" s="1" t="s">
        <v>564</v>
      </c>
      <c r="C1453" s="1" t="s">
        <v>1103</v>
      </c>
      <c r="D1453" s="1" t="s">
        <v>1104</v>
      </c>
      <c r="E1453" s="1" t="s">
        <v>389</v>
      </c>
      <c r="F1453" s="1" t="s">
        <v>4205</v>
      </c>
      <c r="G1453" s="1" t="s">
        <v>4205</v>
      </c>
      <c r="H1453" s="1" t="s">
        <v>569</v>
      </c>
      <c r="I1453" s="1" t="s">
        <v>389</v>
      </c>
      <c r="J1453" s="1" t="s">
        <v>4205</v>
      </c>
      <c r="K1453" s="1" t="s">
        <v>1115</v>
      </c>
      <c r="L1453" s="1" t="s">
        <v>1116</v>
      </c>
      <c r="M1453" s="1" t="s">
        <v>1891</v>
      </c>
      <c r="N1453" s="1" t="s">
        <v>1892</v>
      </c>
      <c r="O1453">
        <v>150</v>
      </c>
      <c r="P1453" s="1" t="s">
        <v>1393</v>
      </c>
      <c r="Q1453" s="1" t="s">
        <v>4224</v>
      </c>
      <c r="R1453" s="2"/>
      <c r="S1453" s="1" t="s">
        <v>4225</v>
      </c>
      <c r="T1453" s="1">
        <v>20</v>
      </c>
    </row>
    <row r="1454" spans="1:20" x14ac:dyDescent="0.25">
      <c r="A1454" s="1" t="s">
        <v>4226</v>
      </c>
      <c r="B1454" s="1" t="s">
        <v>564</v>
      </c>
      <c r="C1454" s="1" t="s">
        <v>1103</v>
      </c>
      <c r="D1454" s="1" t="s">
        <v>1104</v>
      </c>
      <c r="E1454" s="1" t="s">
        <v>389</v>
      </c>
      <c r="F1454" s="1" t="s">
        <v>4205</v>
      </c>
      <c r="G1454" s="1" t="s">
        <v>4205</v>
      </c>
      <c r="H1454" s="1" t="s">
        <v>569</v>
      </c>
      <c r="I1454" s="1" t="s">
        <v>389</v>
      </c>
      <c r="J1454" s="1" t="s">
        <v>4205</v>
      </c>
      <c r="K1454" s="1" t="s">
        <v>1115</v>
      </c>
      <c r="L1454" s="1" t="s">
        <v>1116</v>
      </c>
      <c r="M1454" s="1" t="s">
        <v>1891</v>
      </c>
      <c r="N1454" s="1" t="s">
        <v>1892</v>
      </c>
      <c r="O1454">
        <v>400</v>
      </c>
      <c r="P1454" s="1" t="s">
        <v>1393</v>
      </c>
      <c r="Q1454" s="1" t="s">
        <v>4227</v>
      </c>
      <c r="R1454" s="2"/>
      <c r="S1454" s="1" t="s">
        <v>4225</v>
      </c>
      <c r="T1454" s="1">
        <v>20</v>
      </c>
    </row>
    <row r="1455" spans="1:20" x14ac:dyDescent="0.25">
      <c r="A1455" s="1" t="s">
        <v>4228</v>
      </c>
      <c r="B1455" s="1" t="s">
        <v>564</v>
      </c>
      <c r="C1455" s="1" t="s">
        <v>1103</v>
      </c>
      <c r="D1455" s="1" t="s">
        <v>1104</v>
      </c>
      <c r="E1455" s="1" t="s">
        <v>389</v>
      </c>
      <c r="F1455" s="1" t="s">
        <v>4205</v>
      </c>
      <c r="G1455" s="1" t="s">
        <v>4205</v>
      </c>
      <c r="H1455" s="1" t="s">
        <v>569</v>
      </c>
      <c r="I1455" s="1" t="s">
        <v>389</v>
      </c>
      <c r="J1455" s="1" t="s">
        <v>4205</v>
      </c>
      <c r="K1455" s="1" t="s">
        <v>576</v>
      </c>
      <c r="L1455" s="1" t="s">
        <v>907</v>
      </c>
      <c r="M1455" s="1" t="s">
        <v>1891</v>
      </c>
      <c r="N1455" s="1" t="s">
        <v>1892</v>
      </c>
      <c r="O1455">
        <v>150</v>
      </c>
      <c r="P1455" s="1" t="s">
        <v>1393</v>
      </c>
      <c r="Q1455" s="1" t="s">
        <v>4229</v>
      </c>
      <c r="R1455" s="2"/>
      <c r="S1455" s="1" t="s">
        <v>4230</v>
      </c>
      <c r="T1455" s="1">
        <v>20</v>
      </c>
    </row>
    <row r="1456" spans="1:20" x14ac:dyDescent="0.25">
      <c r="A1456" s="1" t="s">
        <v>4231</v>
      </c>
      <c r="B1456" s="1" t="s">
        <v>564</v>
      </c>
      <c r="C1456" s="1" t="s">
        <v>1103</v>
      </c>
      <c r="D1456" s="1" t="s">
        <v>1104</v>
      </c>
      <c r="E1456" s="1" t="s">
        <v>389</v>
      </c>
      <c r="F1456" s="1" t="s">
        <v>4205</v>
      </c>
      <c r="G1456" s="1" t="s">
        <v>4205</v>
      </c>
      <c r="H1456" s="1" t="s">
        <v>569</v>
      </c>
      <c r="I1456" s="1" t="s">
        <v>389</v>
      </c>
      <c r="J1456" s="1" t="s">
        <v>4205</v>
      </c>
      <c r="K1456" s="1" t="s">
        <v>576</v>
      </c>
      <c r="L1456" s="1" t="s">
        <v>907</v>
      </c>
      <c r="M1456" s="1" t="s">
        <v>1891</v>
      </c>
      <c r="N1456" s="1" t="s">
        <v>1892</v>
      </c>
      <c r="O1456">
        <v>400</v>
      </c>
      <c r="P1456" s="1" t="s">
        <v>1393</v>
      </c>
      <c r="Q1456" s="1" t="s">
        <v>4232</v>
      </c>
      <c r="R1456" s="2"/>
      <c r="S1456" s="1" t="s">
        <v>4230</v>
      </c>
      <c r="T1456" s="1">
        <v>20</v>
      </c>
    </row>
    <row r="1457" spans="1:20" x14ac:dyDescent="0.25">
      <c r="A1457" s="1" t="s">
        <v>4233</v>
      </c>
      <c r="B1457" s="1" t="s">
        <v>564</v>
      </c>
      <c r="C1457" s="1" t="s">
        <v>1103</v>
      </c>
      <c r="D1457" s="1" t="s">
        <v>1104</v>
      </c>
      <c r="E1457" s="1" t="s">
        <v>4234</v>
      </c>
      <c r="F1457" s="1" t="s">
        <v>4235</v>
      </c>
      <c r="G1457" s="1" t="s">
        <v>4235</v>
      </c>
      <c r="H1457" s="1" t="s">
        <v>569</v>
      </c>
      <c r="I1457" s="1" t="s">
        <v>4234</v>
      </c>
      <c r="J1457" s="1" t="s">
        <v>4235</v>
      </c>
      <c r="K1457" s="1" t="s">
        <v>1115</v>
      </c>
      <c r="L1457" s="1" t="s">
        <v>1116</v>
      </c>
      <c r="M1457" s="1" t="s">
        <v>1891</v>
      </c>
      <c r="N1457" s="1" t="s">
        <v>1892</v>
      </c>
      <c r="O1457">
        <v>1000</v>
      </c>
      <c r="P1457" s="1" t="s">
        <v>1109</v>
      </c>
      <c r="Q1457" s="1" t="s">
        <v>4236</v>
      </c>
      <c r="R1457" s="2"/>
      <c r="S1457" s="1" t="s">
        <v>4237</v>
      </c>
      <c r="T1457" s="1">
        <v>15</v>
      </c>
    </row>
    <row r="1458" spans="1:20" x14ac:dyDescent="0.25">
      <c r="A1458" s="1" t="s">
        <v>4238</v>
      </c>
      <c r="B1458" s="1" t="s">
        <v>564</v>
      </c>
      <c r="C1458" s="1" t="s">
        <v>1103</v>
      </c>
      <c r="D1458" s="1" t="s">
        <v>1104</v>
      </c>
      <c r="E1458" s="1" t="s">
        <v>4234</v>
      </c>
      <c r="F1458" s="1" t="s">
        <v>4235</v>
      </c>
      <c r="G1458" s="1" t="s">
        <v>4235</v>
      </c>
      <c r="H1458" s="1" t="s">
        <v>569</v>
      </c>
      <c r="I1458" s="1" t="s">
        <v>4234</v>
      </c>
      <c r="J1458" s="1" t="s">
        <v>4235</v>
      </c>
      <c r="K1458" s="1" t="s">
        <v>1115</v>
      </c>
      <c r="L1458" s="1" t="s">
        <v>1116</v>
      </c>
      <c r="M1458" s="1" t="s">
        <v>1891</v>
      </c>
      <c r="N1458" s="1" t="s">
        <v>1892</v>
      </c>
      <c r="O1458">
        <v>2000</v>
      </c>
      <c r="P1458" s="1" t="s">
        <v>1109</v>
      </c>
      <c r="Q1458" s="1" t="s">
        <v>4239</v>
      </c>
      <c r="R1458" s="2"/>
      <c r="S1458" s="1" t="s">
        <v>4237</v>
      </c>
      <c r="T1458" s="1">
        <v>15</v>
      </c>
    </row>
    <row r="1459" spans="1:20" x14ac:dyDescent="0.25">
      <c r="A1459" s="1" t="s">
        <v>4240</v>
      </c>
      <c r="B1459" s="1" t="s">
        <v>564</v>
      </c>
      <c r="C1459" s="1" t="s">
        <v>1103</v>
      </c>
      <c r="D1459" s="1" t="s">
        <v>1104</v>
      </c>
      <c r="E1459" s="1" t="s">
        <v>4234</v>
      </c>
      <c r="F1459" s="1" t="s">
        <v>4235</v>
      </c>
      <c r="G1459" s="1" t="s">
        <v>4235</v>
      </c>
      <c r="H1459" s="1" t="s">
        <v>569</v>
      </c>
      <c r="I1459" s="1" t="s">
        <v>4234</v>
      </c>
      <c r="J1459" s="1" t="s">
        <v>4235</v>
      </c>
      <c r="K1459" s="1" t="s">
        <v>1115</v>
      </c>
      <c r="L1459" s="1" t="s">
        <v>1116</v>
      </c>
      <c r="M1459" s="1" t="s">
        <v>581</v>
      </c>
      <c r="N1459" s="1" t="s">
        <v>582</v>
      </c>
      <c r="O1459">
        <v>1000</v>
      </c>
      <c r="P1459" s="1" t="s">
        <v>1109</v>
      </c>
      <c r="Q1459" s="1" t="s">
        <v>4241</v>
      </c>
      <c r="R1459" s="2"/>
      <c r="S1459" s="1" t="s">
        <v>4237</v>
      </c>
      <c r="T1459" s="1">
        <v>15</v>
      </c>
    </row>
    <row r="1460" spans="1:20" x14ac:dyDescent="0.25">
      <c r="A1460" s="1" t="s">
        <v>4242</v>
      </c>
      <c r="B1460" s="1" t="s">
        <v>564</v>
      </c>
      <c r="C1460" s="1" t="s">
        <v>1103</v>
      </c>
      <c r="D1460" s="1" t="s">
        <v>1104</v>
      </c>
      <c r="E1460" s="1" t="s">
        <v>4234</v>
      </c>
      <c r="F1460" s="1" t="s">
        <v>4235</v>
      </c>
      <c r="G1460" s="1" t="s">
        <v>4235</v>
      </c>
      <c r="H1460" s="1" t="s">
        <v>569</v>
      </c>
      <c r="I1460" s="1" t="s">
        <v>4234</v>
      </c>
      <c r="J1460" s="1" t="s">
        <v>4235</v>
      </c>
      <c r="K1460" s="1" t="s">
        <v>1115</v>
      </c>
      <c r="L1460" s="1" t="s">
        <v>1116</v>
      </c>
      <c r="M1460" s="1" t="s">
        <v>581</v>
      </c>
      <c r="N1460" s="1" t="s">
        <v>582</v>
      </c>
      <c r="O1460">
        <v>2000</v>
      </c>
      <c r="P1460" s="1" t="s">
        <v>1109</v>
      </c>
      <c r="Q1460" s="1" t="s">
        <v>4243</v>
      </c>
      <c r="R1460" s="2"/>
      <c r="S1460" s="1" t="s">
        <v>4237</v>
      </c>
      <c r="T1460" s="1">
        <v>15</v>
      </c>
    </row>
    <row r="1461" spans="1:20" x14ac:dyDescent="0.25">
      <c r="A1461" s="1" t="s">
        <v>4244</v>
      </c>
      <c r="B1461" s="1" t="s">
        <v>552</v>
      </c>
      <c r="C1461" s="1" t="s">
        <v>553</v>
      </c>
      <c r="D1461" s="1" t="s">
        <v>554</v>
      </c>
      <c r="E1461" s="1" t="s">
        <v>4245</v>
      </c>
      <c r="F1461" s="1" t="s">
        <v>4245</v>
      </c>
      <c r="G1461" s="1" t="s">
        <v>4246</v>
      </c>
      <c r="H1461" s="1" t="s">
        <v>557</v>
      </c>
      <c r="I1461" s="1" t="s">
        <v>4245</v>
      </c>
      <c r="J1461" s="1" t="s">
        <v>645</v>
      </c>
      <c r="K1461" s="1" t="s">
        <v>4245</v>
      </c>
      <c r="L1461" s="1" t="s">
        <v>4246</v>
      </c>
      <c r="M1461" s="1" t="s">
        <v>560</v>
      </c>
      <c r="N1461" s="1"/>
      <c r="O1461">
        <v>10</v>
      </c>
      <c r="P1461" s="1" t="s">
        <v>646</v>
      </c>
      <c r="Q1461" s="1" t="s">
        <v>4247</v>
      </c>
      <c r="R1461" s="2"/>
      <c r="S1461" s="1" t="s">
        <v>4248</v>
      </c>
      <c r="T1461" s="1">
        <v>15</v>
      </c>
    </row>
    <row r="1462" spans="1:20" x14ac:dyDescent="0.25">
      <c r="A1462" s="1" t="s">
        <v>4249</v>
      </c>
      <c r="B1462" s="1" t="s">
        <v>552</v>
      </c>
      <c r="C1462" s="1" t="s">
        <v>553</v>
      </c>
      <c r="D1462" s="1" t="s">
        <v>554</v>
      </c>
      <c r="E1462" s="1" t="s">
        <v>4245</v>
      </c>
      <c r="F1462" s="1" t="s">
        <v>4245</v>
      </c>
      <c r="G1462" s="1" t="s">
        <v>4246</v>
      </c>
      <c r="H1462" s="1" t="s">
        <v>557</v>
      </c>
      <c r="I1462" s="1" t="s">
        <v>4245</v>
      </c>
      <c r="J1462" s="1" t="s">
        <v>645</v>
      </c>
      <c r="K1462" s="1" t="s">
        <v>4245</v>
      </c>
      <c r="L1462" s="1" t="s">
        <v>4246</v>
      </c>
      <c r="M1462" s="1" t="s">
        <v>560</v>
      </c>
      <c r="N1462" s="1"/>
      <c r="O1462">
        <v>25</v>
      </c>
      <c r="P1462" s="1" t="s">
        <v>646</v>
      </c>
      <c r="Q1462" s="1" t="s">
        <v>4250</v>
      </c>
      <c r="R1462" s="2"/>
      <c r="S1462" s="1" t="s">
        <v>4248</v>
      </c>
      <c r="T1462" s="1">
        <v>15</v>
      </c>
    </row>
    <row r="1463" spans="1:20" x14ac:dyDescent="0.25">
      <c r="A1463" s="1" t="s">
        <v>4251</v>
      </c>
      <c r="B1463" s="1" t="s">
        <v>552</v>
      </c>
      <c r="C1463" s="1" t="s">
        <v>553</v>
      </c>
      <c r="D1463" s="1" t="s">
        <v>554</v>
      </c>
      <c r="E1463" s="1" t="s">
        <v>4245</v>
      </c>
      <c r="F1463" s="1" t="s">
        <v>4245</v>
      </c>
      <c r="G1463" s="1" t="s">
        <v>4246</v>
      </c>
      <c r="H1463" s="1" t="s">
        <v>557</v>
      </c>
      <c r="I1463" s="1" t="s">
        <v>4245</v>
      </c>
      <c r="J1463" s="1" t="s">
        <v>645</v>
      </c>
      <c r="K1463" s="1" t="s">
        <v>4245</v>
      </c>
      <c r="L1463" s="1" t="s">
        <v>4246</v>
      </c>
      <c r="M1463" s="1" t="s">
        <v>560</v>
      </c>
      <c r="N1463" s="1"/>
      <c r="O1463">
        <v>50</v>
      </c>
      <c r="P1463" s="1" t="s">
        <v>646</v>
      </c>
      <c r="Q1463" s="1" t="s">
        <v>4252</v>
      </c>
      <c r="R1463" s="2"/>
      <c r="S1463" s="1" t="s">
        <v>4248</v>
      </c>
      <c r="T1463" s="1">
        <v>15</v>
      </c>
    </row>
    <row r="1464" spans="1:20" x14ac:dyDescent="0.25">
      <c r="A1464" s="1" t="s">
        <v>4253</v>
      </c>
      <c r="B1464" s="1" t="s">
        <v>552</v>
      </c>
      <c r="C1464" s="1" t="s">
        <v>553</v>
      </c>
      <c r="D1464" s="1" t="s">
        <v>554</v>
      </c>
      <c r="E1464" s="1" t="s">
        <v>4245</v>
      </c>
      <c r="F1464" s="1" t="s">
        <v>4245</v>
      </c>
      <c r="G1464" s="1" t="s">
        <v>4246</v>
      </c>
      <c r="H1464" s="1" t="s">
        <v>557</v>
      </c>
      <c r="I1464" s="1" t="s">
        <v>4245</v>
      </c>
      <c r="J1464" s="1" t="s">
        <v>645</v>
      </c>
      <c r="K1464" s="1" t="s">
        <v>4245</v>
      </c>
      <c r="L1464" s="1" t="s">
        <v>4246</v>
      </c>
      <c r="M1464" s="1" t="s">
        <v>560</v>
      </c>
      <c r="N1464" s="1"/>
      <c r="O1464">
        <v>75</v>
      </c>
      <c r="P1464" s="1" t="s">
        <v>646</v>
      </c>
      <c r="Q1464" s="1" t="s">
        <v>4254</v>
      </c>
      <c r="R1464" s="2"/>
      <c r="S1464" s="1" t="s">
        <v>4248</v>
      </c>
      <c r="T1464" s="1">
        <v>15</v>
      </c>
    </row>
    <row r="1465" spans="1:20" x14ac:dyDescent="0.25">
      <c r="A1465" s="1" t="s">
        <v>4255</v>
      </c>
      <c r="B1465" s="1" t="s">
        <v>609</v>
      </c>
      <c r="C1465" s="1" t="s">
        <v>610</v>
      </c>
      <c r="D1465" s="1" t="s">
        <v>1104</v>
      </c>
      <c r="E1465" s="1" t="s">
        <v>4256</v>
      </c>
      <c r="F1465" s="1" t="s">
        <v>4257</v>
      </c>
      <c r="G1465" s="1" t="s">
        <v>4257</v>
      </c>
      <c r="H1465" s="1" t="s">
        <v>569</v>
      </c>
      <c r="I1465" s="1" t="s">
        <v>4256</v>
      </c>
      <c r="J1465" s="1" t="s">
        <v>4257</v>
      </c>
      <c r="K1465" s="1" t="s">
        <v>1107</v>
      </c>
      <c r="L1465" s="1" t="s">
        <v>1108</v>
      </c>
      <c r="M1465" s="1" t="s">
        <v>560</v>
      </c>
      <c r="N1465" s="1"/>
      <c r="O1465">
        <v>1000</v>
      </c>
      <c r="P1465" s="1" t="s">
        <v>1109</v>
      </c>
      <c r="Q1465" s="1" t="s">
        <v>4258</v>
      </c>
      <c r="R1465" s="2"/>
      <c r="S1465" s="1" t="s">
        <v>4259</v>
      </c>
      <c r="T1465" s="1">
        <v>20</v>
      </c>
    </row>
    <row r="1466" spans="1:20" x14ac:dyDescent="0.25">
      <c r="A1466" s="1" t="s">
        <v>4260</v>
      </c>
      <c r="B1466" s="1" t="s">
        <v>609</v>
      </c>
      <c r="C1466" s="1" t="s">
        <v>610</v>
      </c>
      <c r="D1466" s="1" t="s">
        <v>1104</v>
      </c>
      <c r="E1466" s="1" t="s">
        <v>4256</v>
      </c>
      <c r="F1466" s="1" t="s">
        <v>4257</v>
      </c>
      <c r="G1466" s="1" t="s">
        <v>4257</v>
      </c>
      <c r="H1466" s="1" t="s">
        <v>569</v>
      </c>
      <c r="I1466" s="1" t="s">
        <v>4256</v>
      </c>
      <c r="J1466" s="1" t="s">
        <v>4257</v>
      </c>
      <c r="K1466" s="1" t="s">
        <v>1107</v>
      </c>
      <c r="L1466" s="1" t="s">
        <v>1108</v>
      </c>
      <c r="M1466" s="1" t="s">
        <v>560</v>
      </c>
      <c r="N1466" s="1"/>
      <c r="O1466">
        <v>1200</v>
      </c>
      <c r="P1466" s="1" t="s">
        <v>1109</v>
      </c>
      <c r="Q1466" s="1" t="s">
        <v>4261</v>
      </c>
      <c r="R1466" s="2"/>
      <c r="S1466" s="1" t="s">
        <v>4259</v>
      </c>
      <c r="T1466" s="1">
        <v>20</v>
      </c>
    </row>
    <row r="1467" spans="1:20" x14ac:dyDescent="0.25">
      <c r="A1467" s="1" t="s">
        <v>4262</v>
      </c>
      <c r="B1467" s="1" t="s">
        <v>609</v>
      </c>
      <c r="C1467" s="1" t="s">
        <v>610</v>
      </c>
      <c r="D1467" s="1" t="s">
        <v>1104</v>
      </c>
      <c r="E1467" s="1" t="s">
        <v>4256</v>
      </c>
      <c r="F1467" s="1" t="s">
        <v>4257</v>
      </c>
      <c r="G1467" s="1" t="s">
        <v>4257</v>
      </c>
      <c r="H1467" s="1" t="s">
        <v>569</v>
      </c>
      <c r="I1467" s="1" t="s">
        <v>4256</v>
      </c>
      <c r="J1467" s="1" t="s">
        <v>4257</v>
      </c>
      <c r="K1467" s="1" t="s">
        <v>1107</v>
      </c>
      <c r="L1467" s="1" t="s">
        <v>1108</v>
      </c>
      <c r="M1467" s="1" t="s">
        <v>560</v>
      </c>
      <c r="N1467" s="1"/>
      <c r="O1467">
        <v>1500</v>
      </c>
      <c r="P1467" s="1" t="s">
        <v>1109</v>
      </c>
      <c r="Q1467" s="1" t="s">
        <v>4263</v>
      </c>
      <c r="R1467" s="2"/>
      <c r="S1467" s="1" t="s">
        <v>4259</v>
      </c>
      <c r="T1467" s="1">
        <v>20</v>
      </c>
    </row>
    <row r="1468" spans="1:20" x14ac:dyDescent="0.25">
      <c r="A1468" s="1" t="s">
        <v>4264</v>
      </c>
      <c r="B1468" s="1" t="s">
        <v>609</v>
      </c>
      <c r="C1468" s="1" t="s">
        <v>610</v>
      </c>
      <c r="D1468" s="1" t="s">
        <v>1104</v>
      </c>
      <c r="E1468" s="1" t="s">
        <v>4256</v>
      </c>
      <c r="F1468" s="1" t="s">
        <v>4257</v>
      </c>
      <c r="G1468" s="1" t="s">
        <v>4257</v>
      </c>
      <c r="H1468" s="1" t="s">
        <v>569</v>
      </c>
      <c r="I1468" s="1" t="s">
        <v>4256</v>
      </c>
      <c r="J1468" s="1" t="s">
        <v>4257</v>
      </c>
      <c r="K1468" s="1" t="s">
        <v>1107</v>
      </c>
      <c r="L1468" s="1" t="s">
        <v>1108</v>
      </c>
      <c r="M1468" s="1" t="s">
        <v>560</v>
      </c>
      <c r="N1468" s="1"/>
      <c r="O1468">
        <v>200</v>
      </c>
      <c r="P1468" s="1" t="s">
        <v>1109</v>
      </c>
      <c r="Q1468" s="1" t="s">
        <v>4265</v>
      </c>
      <c r="R1468" s="2"/>
      <c r="S1468" s="1" t="s">
        <v>4259</v>
      </c>
      <c r="T1468" s="1">
        <v>20</v>
      </c>
    </row>
    <row r="1469" spans="1:20" x14ac:dyDescent="0.25">
      <c r="A1469" s="1" t="s">
        <v>4266</v>
      </c>
      <c r="B1469" s="1" t="s">
        <v>609</v>
      </c>
      <c r="C1469" s="1" t="s">
        <v>610</v>
      </c>
      <c r="D1469" s="1" t="s">
        <v>1104</v>
      </c>
      <c r="E1469" s="1" t="s">
        <v>4256</v>
      </c>
      <c r="F1469" s="1" t="s">
        <v>4257</v>
      </c>
      <c r="G1469" s="1" t="s">
        <v>4257</v>
      </c>
      <c r="H1469" s="1" t="s">
        <v>569</v>
      </c>
      <c r="I1469" s="1" t="s">
        <v>4256</v>
      </c>
      <c r="J1469" s="1" t="s">
        <v>4257</v>
      </c>
      <c r="K1469" s="1" t="s">
        <v>1107</v>
      </c>
      <c r="L1469" s="1" t="s">
        <v>1108</v>
      </c>
      <c r="M1469" s="1" t="s">
        <v>560</v>
      </c>
      <c r="N1469" s="1"/>
      <c r="O1469">
        <v>2000</v>
      </c>
      <c r="P1469" s="1" t="s">
        <v>1109</v>
      </c>
      <c r="Q1469" s="1" t="s">
        <v>4267</v>
      </c>
      <c r="R1469" s="2"/>
      <c r="S1469" s="1" t="s">
        <v>4259</v>
      </c>
      <c r="T1469" s="1">
        <v>20</v>
      </c>
    </row>
    <row r="1470" spans="1:20" x14ac:dyDescent="0.25">
      <c r="A1470" s="1" t="s">
        <v>4268</v>
      </c>
      <c r="B1470" s="1" t="s">
        <v>609</v>
      </c>
      <c r="C1470" s="1" t="s">
        <v>610</v>
      </c>
      <c r="D1470" s="1" t="s">
        <v>1104</v>
      </c>
      <c r="E1470" s="1" t="s">
        <v>4256</v>
      </c>
      <c r="F1470" s="1" t="s">
        <v>4257</v>
      </c>
      <c r="G1470" s="1" t="s">
        <v>4257</v>
      </c>
      <c r="H1470" s="1" t="s">
        <v>569</v>
      </c>
      <c r="I1470" s="1" t="s">
        <v>4256</v>
      </c>
      <c r="J1470" s="1" t="s">
        <v>4257</v>
      </c>
      <c r="K1470" s="1" t="s">
        <v>1107</v>
      </c>
      <c r="L1470" s="1" t="s">
        <v>1108</v>
      </c>
      <c r="M1470" s="1" t="s">
        <v>560</v>
      </c>
      <c r="N1470" s="1"/>
      <c r="O1470">
        <v>2400</v>
      </c>
      <c r="P1470" s="1" t="s">
        <v>1109</v>
      </c>
      <c r="Q1470" s="1" t="s">
        <v>4269</v>
      </c>
      <c r="R1470" s="2"/>
      <c r="S1470" s="1" t="s">
        <v>4259</v>
      </c>
      <c r="T1470" s="1">
        <v>20</v>
      </c>
    </row>
    <row r="1471" spans="1:20" x14ac:dyDescent="0.25">
      <c r="A1471" s="1" t="s">
        <v>4270</v>
      </c>
      <c r="B1471" s="1" t="s">
        <v>609</v>
      </c>
      <c r="C1471" s="1" t="s">
        <v>610</v>
      </c>
      <c r="D1471" s="1" t="s">
        <v>1104</v>
      </c>
      <c r="E1471" s="1" t="s">
        <v>4256</v>
      </c>
      <c r="F1471" s="1" t="s">
        <v>4257</v>
      </c>
      <c r="G1471" s="1" t="s">
        <v>4257</v>
      </c>
      <c r="H1471" s="1" t="s">
        <v>569</v>
      </c>
      <c r="I1471" s="1" t="s">
        <v>4256</v>
      </c>
      <c r="J1471" s="1" t="s">
        <v>4257</v>
      </c>
      <c r="K1471" s="1" t="s">
        <v>1107</v>
      </c>
      <c r="L1471" s="1" t="s">
        <v>1108</v>
      </c>
      <c r="M1471" s="1" t="s">
        <v>560</v>
      </c>
      <c r="N1471" s="1"/>
      <c r="O1471">
        <v>3000</v>
      </c>
      <c r="P1471" s="1" t="s">
        <v>1109</v>
      </c>
      <c r="Q1471" s="1" t="s">
        <v>4271</v>
      </c>
      <c r="R1471" s="2"/>
      <c r="S1471" s="1" t="s">
        <v>4259</v>
      </c>
      <c r="T1471" s="1">
        <v>20</v>
      </c>
    </row>
    <row r="1472" spans="1:20" x14ac:dyDescent="0.25">
      <c r="A1472" s="1" t="s">
        <v>4272</v>
      </c>
      <c r="B1472" s="1" t="s">
        <v>609</v>
      </c>
      <c r="C1472" s="1" t="s">
        <v>610</v>
      </c>
      <c r="D1472" s="1" t="s">
        <v>1104</v>
      </c>
      <c r="E1472" s="1" t="s">
        <v>4256</v>
      </c>
      <c r="F1472" s="1" t="s">
        <v>4257</v>
      </c>
      <c r="G1472" s="1" t="s">
        <v>4257</v>
      </c>
      <c r="H1472" s="1" t="s">
        <v>569</v>
      </c>
      <c r="I1472" s="1" t="s">
        <v>4256</v>
      </c>
      <c r="J1472" s="1" t="s">
        <v>4257</v>
      </c>
      <c r="K1472" s="1" t="s">
        <v>1107</v>
      </c>
      <c r="L1472" s="1" t="s">
        <v>1108</v>
      </c>
      <c r="M1472" s="1" t="s">
        <v>560</v>
      </c>
      <c r="N1472" s="1"/>
      <c r="O1472">
        <v>3600</v>
      </c>
      <c r="P1472" s="1" t="s">
        <v>1109</v>
      </c>
      <c r="Q1472" s="1" t="s">
        <v>4273</v>
      </c>
      <c r="R1472" s="2"/>
      <c r="S1472" s="1" t="s">
        <v>4259</v>
      </c>
      <c r="T1472" s="1">
        <v>20</v>
      </c>
    </row>
    <row r="1473" spans="1:20" x14ac:dyDescent="0.25">
      <c r="A1473" s="1" t="s">
        <v>4274</v>
      </c>
      <c r="B1473" s="1" t="s">
        <v>609</v>
      </c>
      <c r="C1473" s="1" t="s">
        <v>610</v>
      </c>
      <c r="D1473" s="1" t="s">
        <v>1104</v>
      </c>
      <c r="E1473" s="1" t="s">
        <v>4256</v>
      </c>
      <c r="F1473" s="1" t="s">
        <v>4257</v>
      </c>
      <c r="G1473" s="1" t="s">
        <v>4257</v>
      </c>
      <c r="H1473" s="1" t="s">
        <v>569</v>
      </c>
      <c r="I1473" s="1" t="s">
        <v>4256</v>
      </c>
      <c r="J1473" s="1" t="s">
        <v>4257</v>
      </c>
      <c r="K1473" s="1" t="s">
        <v>1107</v>
      </c>
      <c r="L1473" s="1" t="s">
        <v>1108</v>
      </c>
      <c r="M1473" s="1" t="s">
        <v>560</v>
      </c>
      <c r="N1473" s="1"/>
      <c r="O1473">
        <v>400</v>
      </c>
      <c r="P1473" s="1" t="s">
        <v>1109</v>
      </c>
      <c r="Q1473" s="1" t="s">
        <v>4275</v>
      </c>
      <c r="R1473" s="2"/>
      <c r="S1473" s="1" t="s">
        <v>4259</v>
      </c>
      <c r="T1473" s="1">
        <v>20</v>
      </c>
    </row>
    <row r="1474" spans="1:20" x14ac:dyDescent="0.25">
      <c r="A1474" s="1" t="s">
        <v>4276</v>
      </c>
      <c r="B1474" s="1" t="s">
        <v>609</v>
      </c>
      <c r="C1474" s="1" t="s">
        <v>610</v>
      </c>
      <c r="D1474" s="1" t="s">
        <v>1104</v>
      </c>
      <c r="E1474" s="1" t="s">
        <v>4256</v>
      </c>
      <c r="F1474" s="1" t="s">
        <v>4257</v>
      </c>
      <c r="G1474" s="1" t="s">
        <v>4257</v>
      </c>
      <c r="H1474" s="1" t="s">
        <v>569</v>
      </c>
      <c r="I1474" s="1" t="s">
        <v>4256</v>
      </c>
      <c r="J1474" s="1" t="s">
        <v>4257</v>
      </c>
      <c r="K1474" s="1" t="s">
        <v>1107</v>
      </c>
      <c r="L1474" s="1" t="s">
        <v>1108</v>
      </c>
      <c r="M1474" s="1" t="s">
        <v>560</v>
      </c>
      <c r="N1474" s="1"/>
      <c r="O1474">
        <v>4800</v>
      </c>
      <c r="P1474" s="1" t="s">
        <v>1109</v>
      </c>
      <c r="Q1474" s="1" t="s">
        <v>4277</v>
      </c>
      <c r="R1474" s="2"/>
      <c r="S1474" s="1" t="s">
        <v>4259</v>
      </c>
      <c r="T1474" s="1">
        <v>20</v>
      </c>
    </row>
    <row r="1475" spans="1:20" x14ac:dyDescent="0.25">
      <c r="A1475" s="1" t="s">
        <v>4278</v>
      </c>
      <c r="B1475" s="1" t="s">
        <v>609</v>
      </c>
      <c r="C1475" s="1" t="s">
        <v>610</v>
      </c>
      <c r="D1475" s="1" t="s">
        <v>1104</v>
      </c>
      <c r="E1475" s="1" t="s">
        <v>4256</v>
      </c>
      <c r="F1475" s="1" t="s">
        <v>4257</v>
      </c>
      <c r="G1475" s="1" t="s">
        <v>4257</v>
      </c>
      <c r="H1475" s="1" t="s">
        <v>569</v>
      </c>
      <c r="I1475" s="1" t="s">
        <v>4256</v>
      </c>
      <c r="J1475" s="1" t="s">
        <v>4257</v>
      </c>
      <c r="K1475" s="1" t="s">
        <v>1107</v>
      </c>
      <c r="L1475" s="1" t="s">
        <v>1108</v>
      </c>
      <c r="M1475" s="1" t="s">
        <v>560</v>
      </c>
      <c r="N1475" s="1"/>
      <c r="O1475">
        <v>600</v>
      </c>
      <c r="P1475" s="1" t="s">
        <v>1109</v>
      </c>
      <c r="Q1475" s="1" t="s">
        <v>4279</v>
      </c>
      <c r="R1475" s="2"/>
      <c r="S1475" s="1" t="s">
        <v>4259</v>
      </c>
      <c r="T1475" s="1">
        <v>20</v>
      </c>
    </row>
    <row r="1476" spans="1:20" x14ac:dyDescent="0.25">
      <c r="A1476" s="1" t="s">
        <v>4280</v>
      </c>
      <c r="B1476" s="1" t="s">
        <v>609</v>
      </c>
      <c r="C1476" s="1" t="s">
        <v>610</v>
      </c>
      <c r="D1476" s="1" t="s">
        <v>1104</v>
      </c>
      <c r="E1476" s="1" t="s">
        <v>4256</v>
      </c>
      <c r="F1476" s="1" t="s">
        <v>4257</v>
      </c>
      <c r="G1476" s="1" t="s">
        <v>4257</v>
      </c>
      <c r="H1476" s="1" t="s">
        <v>569</v>
      </c>
      <c r="I1476" s="1" t="s">
        <v>4256</v>
      </c>
      <c r="J1476" s="1" t="s">
        <v>4257</v>
      </c>
      <c r="K1476" s="1" t="s">
        <v>1107</v>
      </c>
      <c r="L1476" s="1" t="s">
        <v>1108</v>
      </c>
      <c r="M1476" s="1" t="s">
        <v>560</v>
      </c>
      <c r="N1476" s="1"/>
      <c r="O1476">
        <v>6000</v>
      </c>
      <c r="P1476" s="1" t="s">
        <v>1109</v>
      </c>
      <c r="Q1476" s="1" t="s">
        <v>4281</v>
      </c>
      <c r="R1476" s="2"/>
      <c r="S1476" s="1" t="s">
        <v>4259</v>
      </c>
      <c r="T1476" s="1">
        <v>20</v>
      </c>
    </row>
    <row r="1477" spans="1:20" x14ac:dyDescent="0.25">
      <c r="A1477" s="1" t="s">
        <v>4282</v>
      </c>
      <c r="B1477" s="1"/>
      <c r="C1477" s="1" t="s">
        <v>610</v>
      </c>
      <c r="D1477" s="1" t="s">
        <v>1104</v>
      </c>
      <c r="E1477" s="1" t="s">
        <v>4256</v>
      </c>
      <c r="F1477" s="1" t="s">
        <v>4257</v>
      </c>
      <c r="G1477" s="1" t="s">
        <v>4257</v>
      </c>
      <c r="H1477" s="1" t="s">
        <v>569</v>
      </c>
      <c r="I1477" s="1" t="s">
        <v>4256</v>
      </c>
      <c r="J1477" s="1" t="s">
        <v>4257</v>
      </c>
      <c r="K1477" s="1" t="s">
        <v>1107</v>
      </c>
      <c r="L1477" s="1" t="s">
        <v>1108</v>
      </c>
      <c r="M1477" s="1" t="s">
        <v>560</v>
      </c>
      <c r="N1477" s="1"/>
      <c r="O1477">
        <v>7200</v>
      </c>
      <c r="P1477" s="1" t="s">
        <v>1109</v>
      </c>
      <c r="Q1477" s="1" t="s">
        <v>4283</v>
      </c>
      <c r="R1477" s="2"/>
      <c r="S1477" s="1" t="s">
        <v>4259</v>
      </c>
      <c r="T1477" s="1">
        <v>20</v>
      </c>
    </row>
    <row r="1478" spans="1:20" x14ac:dyDescent="0.25">
      <c r="A1478" s="1" t="s">
        <v>4284</v>
      </c>
      <c r="B1478" s="1" t="s">
        <v>609</v>
      </c>
      <c r="C1478" s="1" t="s">
        <v>610</v>
      </c>
      <c r="D1478" s="1" t="s">
        <v>1104</v>
      </c>
      <c r="E1478" s="1" t="s">
        <v>4256</v>
      </c>
      <c r="F1478" s="1" t="s">
        <v>4257</v>
      </c>
      <c r="G1478" s="1" t="s">
        <v>4257</v>
      </c>
      <c r="H1478" s="1" t="s">
        <v>569</v>
      </c>
      <c r="I1478" s="1" t="s">
        <v>4256</v>
      </c>
      <c r="J1478" s="1" t="s">
        <v>4257</v>
      </c>
      <c r="K1478" s="1" t="s">
        <v>1107</v>
      </c>
      <c r="L1478" s="1" t="s">
        <v>1108</v>
      </c>
      <c r="M1478" s="1" t="s">
        <v>560</v>
      </c>
      <c r="N1478" s="1"/>
      <c r="O1478">
        <v>800</v>
      </c>
      <c r="P1478" s="1" t="s">
        <v>1109</v>
      </c>
      <c r="Q1478" s="1" t="s">
        <v>4285</v>
      </c>
      <c r="R1478" s="2"/>
      <c r="S1478" s="1" t="s">
        <v>4259</v>
      </c>
      <c r="T1478" s="1">
        <v>20</v>
      </c>
    </row>
    <row r="1479" spans="1:20" x14ac:dyDescent="0.25">
      <c r="A1479" s="1" t="s">
        <v>4286</v>
      </c>
      <c r="B1479" s="1" t="s">
        <v>609</v>
      </c>
      <c r="C1479" s="1" t="s">
        <v>610</v>
      </c>
      <c r="D1479" s="1" t="s">
        <v>1104</v>
      </c>
      <c r="E1479" s="1" t="s">
        <v>4256</v>
      </c>
      <c r="F1479" s="1" t="s">
        <v>4257</v>
      </c>
      <c r="G1479" s="1" t="s">
        <v>4257</v>
      </c>
      <c r="H1479" s="1" t="s">
        <v>569</v>
      </c>
      <c r="I1479" s="1" t="s">
        <v>4256</v>
      </c>
      <c r="J1479" s="1" t="s">
        <v>4257</v>
      </c>
      <c r="K1479" s="1" t="s">
        <v>1115</v>
      </c>
      <c r="L1479" s="1" t="s">
        <v>1116</v>
      </c>
      <c r="M1479" s="1" t="s">
        <v>560</v>
      </c>
      <c r="N1479" s="1"/>
      <c r="O1479">
        <v>1000</v>
      </c>
      <c r="P1479" s="1" t="s">
        <v>1109</v>
      </c>
      <c r="Q1479" s="1" t="s">
        <v>4287</v>
      </c>
      <c r="R1479" s="2"/>
      <c r="S1479" s="1" t="s">
        <v>4259</v>
      </c>
      <c r="T1479" s="1">
        <v>20</v>
      </c>
    </row>
    <row r="1480" spans="1:20" x14ac:dyDescent="0.25">
      <c r="A1480" s="1" t="s">
        <v>4288</v>
      </c>
      <c r="B1480" s="1" t="s">
        <v>609</v>
      </c>
      <c r="C1480" s="1" t="s">
        <v>610</v>
      </c>
      <c r="D1480" s="1" t="s">
        <v>1104</v>
      </c>
      <c r="E1480" s="1" t="s">
        <v>4256</v>
      </c>
      <c r="F1480" s="1" t="s">
        <v>4257</v>
      </c>
      <c r="G1480" s="1" t="s">
        <v>4257</v>
      </c>
      <c r="H1480" s="1" t="s">
        <v>569</v>
      </c>
      <c r="I1480" s="1" t="s">
        <v>4256</v>
      </c>
      <c r="J1480" s="1" t="s">
        <v>4257</v>
      </c>
      <c r="K1480" s="1" t="s">
        <v>1115</v>
      </c>
      <c r="L1480" s="1" t="s">
        <v>1116</v>
      </c>
      <c r="M1480" s="1" t="s">
        <v>560</v>
      </c>
      <c r="N1480" s="1"/>
      <c r="O1480">
        <v>1200</v>
      </c>
      <c r="P1480" s="1" t="s">
        <v>1109</v>
      </c>
      <c r="Q1480" s="1" t="s">
        <v>4289</v>
      </c>
      <c r="R1480" s="2"/>
      <c r="S1480" s="1" t="s">
        <v>4259</v>
      </c>
      <c r="T1480" s="1">
        <v>20</v>
      </c>
    </row>
    <row r="1481" spans="1:20" x14ac:dyDescent="0.25">
      <c r="A1481" s="1" t="s">
        <v>4290</v>
      </c>
      <c r="B1481" s="1" t="s">
        <v>609</v>
      </c>
      <c r="C1481" s="1" t="s">
        <v>610</v>
      </c>
      <c r="D1481" s="1" t="s">
        <v>1104</v>
      </c>
      <c r="E1481" s="1" t="s">
        <v>4256</v>
      </c>
      <c r="F1481" s="1" t="s">
        <v>4257</v>
      </c>
      <c r="G1481" s="1" t="s">
        <v>4257</v>
      </c>
      <c r="H1481" s="1" t="s">
        <v>569</v>
      </c>
      <c r="I1481" s="1" t="s">
        <v>4256</v>
      </c>
      <c r="J1481" s="1" t="s">
        <v>4257</v>
      </c>
      <c r="K1481" s="1" t="s">
        <v>1115</v>
      </c>
      <c r="L1481" s="1" t="s">
        <v>1116</v>
      </c>
      <c r="M1481" s="1" t="s">
        <v>560</v>
      </c>
      <c r="N1481" s="1"/>
      <c r="O1481">
        <v>1500</v>
      </c>
      <c r="P1481" s="1" t="s">
        <v>1109</v>
      </c>
      <c r="Q1481" s="1" t="s">
        <v>4291</v>
      </c>
      <c r="R1481" s="2"/>
      <c r="S1481" s="1" t="s">
        <v>4259</v>
      </c>
      <c r="T1481" s="1">
        <v>20</v>
      </c>
    </row>
    <row r="1482" spans="1:20" x14ac:dyDescent="0.25">
      <c r="A1482" s="1" t="s">
        <v>4292</v>
      </c>
      <c r="B1482" s="1" t="s">
        <v>609</v>
      </c>
      <c r="C1482" s="1" t="s">
        <v>610</v>
      </c>
      <c r="D1482" s="1" t="s">
        <v>1104</v>
      </c>
      <c r="E1482" s="1" t="s">
        <v>4256</v>
      </c>
      <c r="F1482" s="1" t="s">
        <v>4257</v>
      </c>
      <c r="G1482" s="1" t="s">
        <v>4257</v>
      </c>
      <c r="H1482" s="1" t="s">
        <v>569</v>
      </c>
      <c r="I1482" s="1" t="s">
        <v>4256</v>
      </c>
      <c r="J1482" s="1" t="s">
        <v>4257</v>
      </c>
      <c r="K1482" s="1" t="s">
        <v>1115</v>
      </c>
      <c r="L1482" s="1" t="s">
        <v>1116</v>
      </c>
      <c r="M1482" s="1" t="s">
        <v>560</v>
      </c>
      <c r="N1482" s="1"/>
      <c r="O1482">
        <v>200</v>
      </c>
      <c r="P1482" s="1" t="s">
        <v>1109</v>
      </c>
      <c r="Q1482" s="1" t="s">
        <v>4293</v>
      </c>
      <c r="R1482" s="2"/>
      <c r="S1482" s="1" t="s">
        <v>4259</v>
      </c>
      <c r="T1482" s="1">
        <v>20</v>
      </c>
    </row>
    <row r="1483" spans="1:20" x14ac:dyDescent="0.25">
      <c r="A1483" s="1" t="s">
        <v>4294</v>
      </c>
      <c r="B1483" s="1" t="s">
        <v>609</v>
      </c>
      <c r="C1483" s="1" t="s">
        <v>610</v>
      </c>
      <c r="D1483" s="1" t="s">
        <v>1104</v>
      </c>
      <c r="E1483" s="1" t="s">
        <v>4256</v>
      </c>
      <c r="F1483" s="1" t="s">
        <v>4257</v>
      </c>
      <c r="G1483" s="1" t="s">
        <v>4257</v>
      </c>
      <c r="H1483" s="1" t="s">
        <v>569</v>
      </c>
      <c r="I1483" s="1" t="s">
        <v>4256</v>
      </c>
      <c r="J1483" s="1" t="s">
        <v>4257</v>
      </c>
      <c r="K1483" s="1" t="s">
        <v>1115</v>
      </c>
      <c r="L1483" s="1" t="s">
        <v>1116</v>
      </c>
      <c r="M1483" s="1" t="s">
        <v>560</v>
      </c>
      <c r="N1483" s="1"/>
      <c r="O1483">
        <v>2000</v>
      </c>
      <c r="P1483" s="1" t="s">
        <v>1109</v>
      </c>
      <c r="Q1483" s="1" t="s">
        <v>4295</v>
      </c>
      <c r="R1483" s="2"/>
      <c r="S1483" s="1" t="s">
        <v>4259</v>
      </c>
      <c r="T1483" s="1">
        <v>20</v>
      </c>
    </row>
    <row r="1484" spans="1:20" x14ac:dyDescent="0.25">
      <c r="A1484" s="1" t="s">
        <v>4296</v>
      </c>
      <c r="B1484" s="1" t="s">
        <v>609</v>
      </c>
      <c r="C1484" s="1" t="s">
        <v>610</v>
      </c>
      <c r="D1484" s="1" t="s">
        <v>1104</v>
      </c>
      <c r="E1484" s="1" t="s">
        <v>4256</v>
      </c>
      <c r="F1484" s="1" t="s">
        <v>4257</v>
      </c>
      <c r="G1484" s="1" t="s">
        <v>4257</v>
      </c>
      <c r="H1484" s="1" t="s">
        <v>569</v>
      </c>
      <c r="I1484" s="1" t="s">
        <v>4256</v>
      </c>
      <c r="J1484" s="1" t="s">
        <v>4257</v>
      </c>
      <c r="K1484" s="1" t="s">
        <v>1115</v>
      </c>
      <c r="L1484" s="1" t="s">
        <v>1116</v>
      </c>
      <c r="M1484" s="1" t="s">
        <v>560</v>
      </c>
      <c r="N1484" s="1"/>
      <c r="O1484">
        <v>2400</v>
      </c>
      <c r="P1484" s="1" t="s">
        <v>1109</v>
      </c>
      <c r="Q1484" s="1" t="s">
        <v>4297</v>
      </c>
      <c r="R1484" s="2"/>
      <c r="S1484" s="1" t="s">
        <v>4259</v>
      </c>
      <c r="T1484" s="1">
        <v>20</v>
      </c>
    </row>
    <row r="1485" spans="1:20" x14ac:dyDescent="0.25">
      <c r="A1485" s="1" t="s">
        <v>4298</v>
      </c>
      <c r="B1485" s="1" t="s">
        <v>609</v>
      </c>
      <c r="C1485" s="1" t="s">
        <v>610</v>
      </c>
      <c r="D1485" s="1" t="s">
        <v>1104</v>
      </c>
      <c r="E1485" s="1" t="s">
        <v>4256</v>
      </c>
      <c r="F1485" s="1" t="s">
        <v>4257</v>
      </c>
      <c r="G1485" s="1" t="s">
        <v>4257</v>
      </c>
      <c r="H1485" s="1" t="s">
        <v>569</v>
      </c>
      <c r="I1485" s="1" t="s">
        <v>4256</v>
      </c>
      <c r="J1485" s="1" t="s">
        <v>4257</v>
      </c>
      <c r="K1485" s="1" t="s">
        <v>1115</v>
      </c>
      <c r="L1485" s="1" t="s">
        <v>1116</v>
      </c>
      <c r="M1485" s="1" t="s">
        <v>560</v>
      </c>
      <c r="N1485" s="1"/>
      <c r="O1485">
        <v>3000</v>
      </c>
      <c r="P1485" s="1" t="s">
        <v>1109</v>
      </c>
      <c r="Q1485" s="1" t="s">
        <v>4299</v>
      </c>
      <c r="R1485" s="2"/>
      <c r="S1485" s="1" t="s">
        <v>4259</v>
      </c>
      <c r="T1485" s="1">
        <v>20</v>
      </c>
    </row>
    <row r="1486" spans="1:20" x14ac:dyDescent="0.25">
      <c r="A1486" s="1" t="s">
        <v>4300</v>
      </c>
      <c r="B1486" s="1" t="s">
        <v>609</v>
      </c>
      <c r="C1486" s="1" t="s">
        <v>610</v>
      </c>
      <c r="D1486" s="1" t="s">
        <v>1104</v>
      </c>
      <c r="E1486" s="1" t="s">
        <v>4256</v>
      </c>
      <c r="F1486" s="1" t="s">
        <v>4257</v>
      </c>
      <c r="G1486" s="1" t="s">
        <v>4257</v>
      </c>
      <c r="H1486" s="1" t="s">
        <v>569</v>
      </c>
      <c r="I1486" s="1" t="s">
        <v>4256</v>
      </c>
      <c r="J1486" s="1" t="s">
        <v>4257</v>
      </c>
      <c r="K1486" s="1" t="s">
        <v>1115</v>
      </c>
      <c r="L1486" s="1" t="s">
        <v>1116</v>
      </c>
      <c r="M1486" s="1" t="s">
        <v>560</v>
      </c>
      <c r="N1486" s="1"/>
      <c r="O1486">
        <v>3600</v>
      </c>
      <c r="P1486" s="1" t="s">
        <v>1109</v>
      </c>
      <c r="Q1486" s="1" t="s">
        <v>4301</v>
      </c>
      <c r="R1486" s="2"/>
      <c r="S1486" s="1" t="s">
        <v>4259</v>
      </c>
      <c r="T1486" s="1">
        <v>20</v>
      </c>
    </row>
    <row r="1487" spans="1:20" x14ac:dyDescent="0.25">
      <c r="A1487" s="1" t="s">
        <v>4302</v>
      </c>
      <c r="B1487" s="1" t="s">
        <v>609</v>
      </c>
      <c r="C1487" s="1" t="s">
        <v>610</v>
      </c>
      <c r="D1487" s="1" t="s">
        <v>1104</v>
      </c>
      <c r="E1487" s="1" t="s">
        <v>4256</v>
      </c>
      <c r="F1487" s="1" t="s">
        <v>4257</v>
      </c>
      <c r="G1487" s="1" t="s">
        <v>4257</v>
      </c>
      <c r="H1487" s="1" t="s">
        <v>569</v>
      </c>
      <c r="I1487" s="1" t="s">
        <v>4256</v>
      </c>
      <c r="J1487" s="1" t="s">
        <v>4257</v>
      </c>
      <c r="K1487" s="1" t="s">
        <v>1115</v>
      </c>
      <c r="L1487" s="1" t="s">
        <v>1116</v>
      </c>
      <c r="M1487" s="1" t="s">
        <v>560</v>
      </c>
      <c r="N1487" s="1"/>
      <c r="O1487">
        <v>400</v>
      </c>
      <c r="P1487" s="1" t="s">
        <v>1109</v>
      </c>
      <c r="Q1487" s="1" t="s">
        <v>4303</v>
      </c>
      <c r="R1487" s="2"/>
      <c r="S1487" s="1" t="s">
        <v>4259</v>
      </c>
      <c r="T1487" s="1">
        <v>20</v>
      </c>
    </row>
    <row r="1488" spans="1:20" x14ac:dyDescent="0.25">
      <c r="A1488" s="1" t="s">
        <v>4304</v>
      </c>
      <c r="B1488" s="1" t="s">
        <v>609</v>
      </c>
      <c r="C1488" s="1" t="s">
        <v>610</v>
      </c>
      <c r="D1488" s="1" t="s">
        <v>1104</v>
      </c>
      <c r="E1488" s="1" t="s">
        <v>4256</v>
      </c>
      <c r="F1488" s="1" t="s">
        <v>4257</v>
      </c>
      <c r="G1488" s="1" t="s">
        <v>4257</v>
      </c>
      <c r="H1488" s="1" t="s">
        <v>569</v>
      </c>
      <c r="I1488" s="1" t="s">
        <v>4256</v>
      </c>
      <c r="J1488" s="1" t="s">
        <v>4257</v>
      </c>
      <c r="K1488" s="1" t="s">
        <v>1115</v>
      </c>
      <c r="L1488" s="1" t="s">
        <v>1116</v>
      </c>
      <c r="M1488" s="1" t="s">
        <v>560</v>
      </c>
      <c r="N1488" s="1"/>
      <c r="O1488">
        <v>4800</v>
      </c>
      <c r="P1488" s="1" t="s">
        <v>1109</v>
      </c>
      <c r="Q1488" s="1" t="s">
        <v>4305</v>
      </c>
      <c r="R1488" s="2"/>
      <c r="S1488" s="1" t="s">
        <v>4259</v>
      </c>
      <c r="T1488" s="1">
        <v>20</v>
      </c>
    </row>
    <row r="1489" spans="1:20" x14ac:dyDescent="0.25">
      <c r="A1489" s="1" t="s">
        <v>4306</v>
      </c>
      <c r="B1489" s="1" t="s">
        <v>609</v>
      </c>
      <c r="C1489" s="1" t="s">
        <v>610</v>
      </c>
      <c r="D1489" s="1" t="s">
        <v>1104</v>
      </c>
      <c r="E1489" s="1" t="s">
        <v>4256</v>
      </c>
      <c r="F1489" s="1" t="s">
        <v>4257</v>
      </c>
      <c r="G1489" s="1" t="s">
        <v>4257</v>
      </c>
      <c r="H1489" s="1" t="s">
        <v>569</v>
      </c>
      <c r="I1489" s="1" t="s">
        <v>4256</v>
      </c>
      <c r="J1489" s="1" t="s">
        <v>4257</v>
      </c>
      <c r="K1489" s="1" t="s">
        <v>1115</v>
      </c>
      <c r="L1489" s="1" t="s">
        <v>1116</v>
      </c>
      <c r="M1489" s="1" t="s">
        <v>560</v>
      </c>
      <c r="N1489" s="1"/>
      <c r="O1489">
        <v>600</v>
      </c>
      <c r="P1489" s="1" t="s">
        <v>1109</v>
      </c>
      <c r="Q1489" s="1" t="s">
        <v>4307</v>
      </c>
      <c r="R1489" s="2"/>
      <c r="S1489" s="1" t="s">
        <v>4259</v>
      </c>
      <c r="T1489" s="1">
        <v>20</v>
      </c>
    </row>
    <row r="1490" spans="1:20" x14ac:dyDescent="0.25">
      <c r="A1490" s="1" t="s">
        <v>4308</v>
      </c>
      <c r="B1490" s="1" t="s">
        <v>609</v>
      </c>
      <c r="C1490" s="1" t="s">
        <v>610</v>
      </c>
      <c r="D1490" s="1" t="s">
        <v>1104</v>
      </c>
      <c r="E1490" s="1" t="s">
        <v>4256</v>
      </c>
      <c r="F1490" s="1" t="s">
        <v>4257</v>
      </c>
      <c r="G1490" s="1" t="s">
        <v>4257</v>
      </c>
      <c r="H1490" s="1" t="s">
        <v>569</v>
      </c>
      <c r="I1490" s="1" t="s">
        <v>4256</v>
      </c>
      <c r="J1490" s="1" t="s">
        <v>4257</v>
      </c>
      <c r="K1490" s="1" t="s">
        <v>1115</v>
      </c>
      <c r="L1490" s="1" t="s">
        <v>1116</v>
      </c>
      <c r="M1490" s="1" t="s">
        <v>560</v>
      </c>
      <c r="N1490" s="1"/>
      <c r="O1490">
        <v>6000</v>
      </c>
      <c r="P1490" s="1" t="s">
        <v>1109</v>
      </c>
      <c r="Q1490" s="1" t="s">
        <v>4309</v>
      </c>
      <c r="R1490" s="2"/>
      <c r="S1490" s="1" t="s">
        <v>4259</v>
      </c>
      <c r="T1490" s="1">
        <v>20</v>
      </c>
    </row>
    <row r="1491" spans="1:20" x14ac:dyDescent="0.25">
      <c r="A1491" s="1" t="s">
        <v>4310</v>
      </c>
      <c r="B1491" s="1" t="s">
        <v>609</v>
      </c>
      <c r="C1491" s="1" t="s">
        <v>610</v>
      </c>
      <c r="D1491" s="1" t="s">
        <v>1104</v>
      </c>
      <c r="E1491" s="1" t="s">
        <v>4256</v>
      </c>
      <c r="F1491" s="1" t="s">
        <v>4257</v>
      </c>
      <c r="G1491" s="1" t="s">
        <v>4257</v>
      </c>
      <c r="H1491" s="1" t="s">
        <v>569</v>
      </c>
      <c r="I1491" s="1" t="s">
        <v>4256</v>
      </c>
      <c r="J1491" s="1" t="s">
        <v>4257</v>
      </c>
      <c r="K1491" s="1" t="s">
        <v>1115</v>
      </c>
      <c r="L1491" s="1" t="s">
        <v>1116</v>
      </c>
      <c r="M1491" s="1" t="s">
        <v>560</v>
      </c>
      <c r="N1491" s="1"/>
      <c r="O1491">
        <v>7200</v>
      </c>
      <c r="P1491" s="1" t="s">
        <v>1109</v>
      </c>
      <c r="Q1491" s="1" t="s">
        <v>4311</v>
      </c>
      <c r="R1491" s="2"/>
      <c r="S1491" s="1" t="s">
        <v>4259</v>
      </c>
      <c r="T1491" s="1">
        <v>20</v>
      </c>
    </row>
    <row r="1492" spans="1:20" x14ac:dyDescent="0.25">
      <c r="A1492" s="1" t="s">
        <v>4312</v>
      </c>
      <c r="B1492" s="1" t="s">
        <v>609</v>
      </c>
      <c r="C1492" s="1" t="s">
        <v>610</v>
      </c>
      <c r="D1492" s="1" t="s">
        <v>1104</v>
      </c>
      <c r="E1492" s="1" t="s">
        <v>4256</v>
      </c>
      <c r="F1492" s="1" t="s">
        <v>4257</v>
      </c>
      <c r="G1492" s="1" t="s">
        <v>4257</v>
      </c>
      <c r="H1492" s="1" t="s">
        <v>569</v>
      </c>
      <c r="I1492" s="1" t="s">
        <v>4256</v>
      </c>
      <c r="J1492" s="1" t="s">
        <v>4257</v>
      </c>
      <c r="K1492" s="1" t="s">
        <v>1115</v>
      </c>
      <c r="L1492" s="1" t="s">
        <v>1116</v>
      </c>
      <c r="M1492" s="1" t="s">
        <v>560</v>
      </c>
      <c r="N1492" s="1"/>
      <c r="O1492">
        <v>800</v>
      </c>
      <c r="P1492" s="1" t="s">
        <v>1109</v>
      </c>
      <c r="Q1492" s="1" t="s">
        <v>4313</v>
      </c>
      <c r="R1492" s="2"/>
      <c r="S1492" s="1" t="s">
        <v>4259</v>
      </c>
      <c r="T1492" s="1">
        <v>20</v>
      </c>
    </row>
    <row r="1493" spans="1:20" x14ac:dyDescent="0.25">
      <c r="A1493" s="1" t="s">
        <v>4314</v>
      </c>
      <c r="B1493" s="1" t="s">
        <v>609</v>
      </c>
      <c r="C1493" s="1" t="s">
        <v>610</v>
      </c>
      <c r="D1493" s="1" t="s">
        <v>1104</v>
      </c>
      <c r="E1493" s="1" t="s">
        <v>4256</v>
      </c>
      <c r="F1493" s="1" t="s">
        <v>4257</v>
      </c>
      <c r="G1493" s="1" t="s">
        <v>4257</v>
      </c>
      <c r="H1493" s="1" t="s">
        <v>569</v>
      </c>
      <c r="I1493" s="1" t="s">
        <v>4256</v>
      </c>
      <c r="J1493" s="1" t="s">
        <v>4257</v>
      </c>
      <c r="K1493" s="1" t="s">
        <v>1123</v>
      </c>
      <c r="L1493" s="1" t="s">
        <v>4315</v>
      </c>
      <c r="M1493" s="1" t="s">
        <v>560</v>
      </c>
      <c r="N1493" s="1"/>
      <c r="O1493">
        <v>1000</v>
      </c>
      <c r="P1493" s="1" t="s">
        <v>1109</v>
      </c>
      <c r="Q1493" s="1" t="s">
        <v>4316</v>
      </c>
      <c r="R1493" s="2"/>
      <c r="S1493" s="1" t="s">
        <v>4259</v>
      </c>
      <c r="T1493" s="1">
        <v>20</v>
      </c>
    </row>
    <row r="1494" spans="1:20" x14ac:dyDescent="0.25">
      <c r="A1494" s="1" t="s">
        <v>4317</v>
      </c>
      <c r="B1494" s="1" t="s">
        <v>609</v>
      </c>
      <c r="C1494" s="1" t="s">
        <v>610</v>
      </c>
      <c r="D1494" s="1" t="s">
        <v>1104</v>
      </c>
      <c r="E1494" s="1" t="s">
        <v>4256</v>
      </c>
      <c r="F1494" s="1" t="s">
        <v>4257</v>
      </c>
      <c r="G1494" s="1" t="s">
        <v>4257</v>
      </c>
      <c r="H1494" s="1" t="s">
        <v>569</v>
      </c>
      <c r="I1494" s="1" t="s">
        <v>4256</v>
      </c>
      <c r="J1494" s="1" t="s">
        <v>4257</v>
      </c>
      <c r="K1494" s="1" t="s">
        <v>1123</v>
      </c>
      <c r="L1494" s="1" t="s">
        <v>4315</v>
      </c>
      <c r="M1494" s="1" t="s">
        <v>560</v>
      </c>
      <c r="N1494" s="1"/>
      <c r="O1494">
        <v>1200</v>
      </c>
      <c r="P1494" s="1" t="s">
        <v>1109</v>
      </c>
      <c r="Q1494" s="1" t="s">
        <v>4318</v>
      </c>
      <c r="R1494" s="2"/>
      <c r="S1494" s="1" t="s">
        <v>4259</v>
      </c>
      <c r="T1494" s="1">
        <v>20</v>
      </c>
    </row>
    <row r="1495" spans="1:20" x14ac:dyDescent="0.25">
      <c r="A1495" s="1" t="s">
        <v>4319</v>
      </c>
      <c r="B1495" s="1" t="s">
        <v>609</v>
      </c>
      <c r="C1495" s="1" t="s">
        <v>610</v>
      </c>
      <c r="D1495" s="1" t="s">
        <v>1104</v>
      </c>
      <c r="E1495" s="1" t="s">
        <v>4256</v>
      </c>
      <c r="F1495" s="1" t="s">
        <v>4257</v>
      </c>
      <c r="G1495" s="1" t="s">
        <v>4257</v>
      </c>
      <c r="H1495" s="1" t="s">
        <v>569</v>
      </c>
      <c r="I1495" s="1" t="s">
        <v>4256</v>
      </c>
      <c r="J1495" s="1" t="s">
        <v>4257</v>
      </c>
      <c r="K1495" s="1" t="s">
        <v>1123</v>
      </c>
      <c r="L1495" s="1" t="s">
        <v>4315</v>
      </c>
      <c r="M1495" s="1" t="s">
        <v>560</v>
      </c>
      <c r="N1495" s="1"/>
      <c r="O1495">
        <v>1500</v>
      </c>
      <c r="P1495" s="1" t="s">
        <v>1109</v>
      </c>
      <c r="Q1495" s="1" t="s">
        <v>4320</v>
      </c>
      <c r="R1495" s="2"/>
      <c r="S1495" s="1" t="s">
        <v>4259</v>
      </c>
      <c r="T1495" s="1">
        <v>20</v>
      </c>
    </row>
    <row r="1496" spans="1:20" x14ac:dyDescent="0.25">
      <c r="A1496" s="1" t="s">
        <v>4321</v>
      </c>
      <c r="B1496" s="1" t="s">
        <v>609</v>
      </c>
      <c r="C1496" s="1" t="s">
        <v>610</v>
      </c>
      <c r="D1496" s="1" t="s">
        <v>1104</v>
      </c>
      <c r="E1496" s="1" t="s">
        <v>4256</v>
      </c>
      <c r="F1496" s="1" t="s">
        <v>4257</v>
      </c>
      <c r="G1496" s="1" t="s">
        <v>4257</v>
      </c>
      <c r="H1496" s="1" t="s">
        <v>569</v>
      </c>
      <c r="I1496" s="1" t="s">
        <v>4256</v>
      </c>
      <c r="J1496" s="1" t="s">
        <v>4257</v>
      </c>
      <c r="K1496" s="1" t="s">
        <v>1123</v>
      </c>
      <c r="L1496" s="1" t="s">
        <v>4315</v>
      </c>
      <c r="M1496" s="1" t="s">
        <v>560</v>
      </c>
      <c r="N1496" s="1"/>
      <c r="O1496">
        <v>200</v>
      </c>
      <c r="P1496" s="1" t="s">
        <v>1109</v>
      </c>
      <c r="Q1496" s="1" t="s">
        <v>4322</v>
      </c>
      <c r="R1496" s="2"/>
      <c r="S1496" s="1" t="s">
        <v>4259</v>
      </c>
      <c r="T1496" s="1">
        <v>20</v>
      </c>
    </row>
    <row r="1497" spans="1:20" x14ac:dyDescent="0.25">
      <c r="A1497" s="1" t="s">
        <v>4323</v>
      </c>
      <c r="B1497" s="1" t="s">
        <v>609</v>
      </c>
      <c r="C1497" s="1" t="s">
        <v>610</v>
      </c>
      <c r="D1497" s="1" t="s">
        <v>1104</v>
      </c>
      <c r="E1497" s="1" t="s">
        <v>4256</v>
      </c>
      <c r="F1497" s="1" t="s">
        <v>4257</v>
      </c>
      <c r="G1497" s="1" t="s">
        <v>4257</v>
      </c>
      <c r="H1497" s="1" t="s">
        <v>569</v>
      </c>
      <c r="I1497" s="1" t="s">
        <v>4256</v>
      </c>
      <c r="J1497" s="1" t="s">
        <v>4257</v>
      </c>
      <c r="K1497" s="1" t="s">
        <v>1123</v>
      </c>
      <c r="L1497" s="1" t="s">
        <v>4315</v>
      </c>
      <c r="M1497" s="1" t="s">
        <v>560</v>
      </c>
      <c r="N1497" s="1"/>
      <c r="O1497">
        <v>2000</v>
      </c>
      <c r="P1497" s="1" t="s">
        <v>1109</v>
      </c>
      <c r="Q1497" s="1" t="s">
        <v>4324</v>
      </c>
      <c r="R1497" s="2"/>
      <c r="S1497" s="1" t="s">
        <v>4259</v>
      </c>
      <c r="T1497" s="1">
        <v>20</v>
      </c>
    </row>
    <row r="1498" spans="1:20" x14ac:dyDescent="0.25">
      <c r="A1498" s="1" t="s">
        <v>4325</v>
      </c>
      <c r="B1498" s="1" t="s">
        <v>609</v>
      </c>
      <c r="C1498" s="1" t="s">
        <v>610</v>
      </c>
      <c r="D1498" s="1" t="s">
        <v>1104</v>
      </c>
      <c r="E1498" s="1" t="s">
        <v>4256</v>
      </c>
      <c r="F1498" s="1" t="s">
        <v>4257</v>
      </c>
      <c r="G1498" s="1" t="s">
        <v>4257</v>
      </c>
      <c r="H1498" s="1" t="s">
        <v>569</v>
      </c>
      <c r="I1498" s="1" t="s">
        <v>4256</v>
      </c>
      <c r="J1498" s="1" t="s">
        <v>4257</v>
      </c>
      <c r="K1498" s="1" t="s">
        <v>1123</v>
      </c>
      <c r="L1498" s="1" t="s">
        <v>4315</v>
      </c>
      <c r="M1498" s="1" t="s">
        <v>560</v>
      </c>
      <c r="N1498" s="1"/>
      <c r="O1498">
        <v>2400</v>
      </c>
      <c r="P1498" s="1" t="s">
        <v>1109</v>
      </c>
      <c r="Q1498" s="1" t="s">
        <v>4326</v>
      </c>
      <c r="R1498" s="2"/>
      <c r="S1498" s="1" t="s">
        <v>4259</v>
      </c>
      <c r="T1498" s="1">
        <v>20</v>
      </c>
    </row>
    <row r="1499" spans="1:20" x14ac:dyDescent="0.25">
      <c r="A1499" s="1" t="s">
        <v>4327</v>
      </c>
      <c r="B1499" s="1" t="s">
        <v>609</v>
      </c>
      <c r="C1499" s="1" t="s">
        <v>610</v>
      </c>
      <c r="D1499" s="1" t="s">
        <v>1104</v>
      </c>
      <c r="E1499" s="1" t="s">
        <v>4256</v>
      </c>
      <c r="F1499" s="1" t="s">
        <v>4257</v>
      </c>
      <c r="G1499" s="1" t="s">
        <v>4257</v>
      </c>
      <c r="H1499" s="1" t="s">
        <v>569</v>
      </c>
      <c r="I1499" s="1" t="s">
        <v>4256</v>
      </c>
      <c r="J1499" s="1" t="s">
        <v>4257</v>
      </c>
      <c r="K1499" s="1" t="s">
        <v>1123</v>
      </c>
      <c r="L1499" s="1" t="s">
        <v>4315</v>
      </c>
      <c r="M1499" s="1" t="s">
        <v>560</v>
      </c>
      <c r="N1499" s="1"/>
      <c r="O1499">
        <v>3000</v>
      </c>
      <c r="P1499" s="1" t="s">
        <v>1109</v>
      </c>
      <c r="Q1499" s="1" t="s">
        <v>4328</v>
      </c>
      <c r="R1499" s="2"/>
      <c r="S1499" s="1" t="s">
        <v>4259</v>
      </c>
      <c r="T1499" s="1">
        <v>20</v>
      </c>
    </row>
    <row r="1500" spans="1:20" x14ac:dyDescent="0.25">
      <c r="A1500" s="1" t="s">
        <v>4329</v>
      </c>
      <c r="B1500" s="1" t="s">
        <v>609</v>
      </c>
      <c r="C1500" s="1" t="s">
        <v>610</v>
      </c>
      <c r="D1500" s="1" t="s">
        <v>1104</v>
      </c>
      <c r="E1500" s="1" t="s">
        <v>4256</v>
      </c>
      <c r="F1500" s="1" t="s">
        <v>4257</v>
      </c>
      <c r="G1500" s="1" t="s">
        <v>4257</v>
      </c>
      <c r="H1500" s="1" t="s">
        <v>569</v>
      </c>
      <c r="I1500" s="1" t="s">
        <v>4256</v>
      </c>
      <c r="J1500" s="1" t="s">
        <v>4257</v>
      </c>
      <c r="K1500" s="1" t="s">
        <v>1123</v>
      </c>
      <c r="L1500" s="1" t="s">
        <v>4315</v>
      </c>
      <c r="M1500" s="1" t="s">
        <v>560</v>
      </c>
      <c r="N1500" s="1"/>
      <c r="O1500">
        <v>3600</v>
      </c>
      <c r="P1500" s="1" t="s">
        <v>1109</v>
      </c>
      <c r="Q1500" s="1" t="s">
        <v>4330</v>
      </c>
      <c r="R1500" s="2"/>
      <c r="S1500" s="1" t="s">
        <v>4259</v>
      </c>
      <c r="T1500" s="1">
        <v>20</v>
      </c>
    </row>
    <row r="1501" spans="1:20" x14ac:dyDescent="0.25">
      <c r="A1501" s="1" t="s">
        <v>4331</v>
      </c>
      <c r="B1501" s="1" t="s">
        <v>609</v>
      </c>
      <c r="C1501" s="1" t="s">
        <v>610</v>
      </c>
      <c r="D1501" s="1" t="s">
        <v>1104</v>
      </c>
      <c r="E1501" s="1" t="s">
        <v>4256</v>
      </c>
      <c r="F1501" s="1" t="s">
        <v>4257</v>
      </c>
      <c r="G1501" s="1" t="s">
        <v>4257</v>
      </c>
      <c r="H1501" s="1" t="s">
        <v>569</v>
      </c>
      <c r="I1501" s="1" t="s">
        <v>4256</v>
      </c>
      <c r="J1501" s="1" t="s">
        <v>4257</v>
      </c>
      <c r="K1501" s="1" t="s">
        <v>1123</v>
      </c>
      <c r="L1501" s="1" t="s">
        <v>4315</v>
      </c>
      <c r="M1501" s="1" t="s">
        <v>560</v>
      </c>
      <c r="N1501" s="1"/>
      <c r="O1501">
        <v>400</v>
      </c>
      <c r="P1501" s="1" t="s">
        <v>1109</v>
      </c>
      <c r="Q1501" s="1" t="s">
        <v>4332</v>
      </c>
      <c r="R1501" s="2"/>
      <c r="S1501" s="1" t="s">
        <v>4259</v>
      </c>
      <c r="T1501" s="1">
        <v>20</v>
      </c>
    </row>
    <row r="1502" spans="1:20" x14ac:dyDescent="0.25">
      <c r="A1502" s="1" t="s">
        <v>4333</v>
      </c>
      <c r="B1502" s="1" t="s">
        <v>609</v>
      </c>
      <c r="C1502" s="1" t="s">
        <v>610</v>
      </c>
      <c r="D1502" s="1" t="s">
        <v>1104</v>
      </c>
      <c r="E1502" s="1" t="s">
        <v>4256</v>
      </c>
      <c r="F1502" s="1" t="s">
        <v>4257</v>
      </c>
      <c r="G1502" s="1" t="s">
        <v>4257</v>
      </c>
      <c r="H1502" s="1" t="s">
        <v>569</v>
      </c>
      <c r="I1502" s="1" t="s">
        <v>4256</v>
      </c>
      <c r="J1502" s="1" t="s">
        <v>4257</v>
      </c>
      <c r="K1502" s="1" t="s">
        <v>1123</v>
      </c>
      <c r="L1502" s="1" t="s">
        <v>4315</v>
      </c>
      <c r="M1502" s="1" t="s">
        <v>560</v>
      </c>
      <c r="N1502" s="1"/>
      <c r="O1502">
        <v>4800</v>
      </c>
      <c r="P1502" s="1" t="s">
        <v>1109</v>
      </c>
      <c r="Q1502" s="1" t="s">
        <v>4334</v>
      </c>
      <c r="R1502" s="2"/>
      <c r="S1502" s="1" t="s">
        <v>4259</v>
      </c>
      <c r="T1502" s="1">
        <v>20</v>
      </c>
    </row>
    <row r="1503" spans="1:20" x14ac:dyDescent="0.25">
      <c r="A1503" s="1" t="s">
        <v>4335</v>
      </c>
      <c r="B1503" s="1" t="s">
        <v>609</v>
      </c>
      <c r="C1503" s="1" t="s">
        <v>610</v>
      </c>
      <c r="D1503" s="1" t="s">
        <v>1104</v>
      </c>
      <c r="E1503" s="1" t="s">
        <v>4256</v>
      </c>
      <c r="F1503" s="1" t="s">
        <v>4257</v>
      </c>
      <c r="G1503" s="1" t="s">
        <v>4257</v>
      </c>
      <c r="H1503" s="1" t="s">
        <v>569</v>
      </c>
      <c r="I1503" s="1" t="s">
        <v>4256</v>
      </c>
      <c r="J1503" s="1" t="s">
        <v>4257</v>
      </c>
      <c r="K1503" s="1" t="s">
        <v>1123</v>
      </c>
      <c r="L1503" s="1" t="s">
        <v>4315</v>
      </c>
      <c r="M1503" s="1" t="s">
        <v>560</v>
      </c>
      <c r="N1503" s="1"/>
      <c r="O1503">
        <v>600</v>
      </c>
      <c r="P1503" s="1" t="s">
        <v>1109</v>
      </c>
      <c r="Q1503" s="1" t="s">
        <v>4336</v>
      </c>
      <c r="R1503" s="2"/>
      <c r="S1503" s="1" t="s">
        <v>4259</v>
      </c>
      <c r="T1503" s="1">
        <v>20</v>
      </c>
    </row>
    <row r="1504" spans="1:20" x14ac:dyDescent="0.25">
      <c r="A1504" s="1" t="s">
        <v>4337</v>
      </c>
      <c r="B1504" s="1" t="s">
        <v>609</v>
      </c>
      <c r="C1504" s="1" t="s">
        <v>610</v>
      </c>
      <c r="D1504" s="1" t="s">
        <v>1104</v>
      </c>
      <c r="E1504" s="1" t="s">
        <v>4256</v>
      </c>
      <c r="F1504" s="1" t="s">
        <v>4257</v>
      </c>
      <c r="G1504" s="1" t="s">
        <v>4257</v>
      </c>
      <c r="H1504" s="1" t="s">
        <v>569</v>
      </c>
      <c r="I1504" s="1" t="s">
        <v>4256</v>
      </c>
      <c r="J1504" s="1" t="s">
        <v>4257</v>
      </c>
      <c r="K1504" s="1" t="s">
        <v>1123</v>
      </c>
      <c r="L1504" s="1" t="s">
        <v>4315</v>
      </c>
      <c r="M1504" s="1" t="s">
        <v>560</v>
      </c>
      <c r="N1504" s="1"/>
      <c r="O1504">
        <v>6000</v>
      </c>
      <c r="P1504" s="1" t="s">
        <v>1109</v>
      </c>
      <c r="Q1504" s="1" t="s">
        <v>4338</v>
      </c>
      <c r="R1504" s="2"/>
      <c r="S1504" s="1" t="s">
        <v>4259</v>
      </c>
      <c r="T1504" s="1">
        <v>20</v>
      </c>
    </row>
    <row r="1505" spans="1:20" x14ac:dyDescent="0.25">
      <c r="A1505" s="1" t="s">
        <v>4339</v>
      </c>
      <c r="B1505" s="1" t="s">
        <v>609</v>
      </c>
      <c r="C1505" s="1" t="s">
        <v>610</v>
      </c>
      <c r="D1505" s="1" t="s">
        <v>1104</v>
      </c>
      <c r="E1505" s="1" t="s">
        <v>4256</v>
      </c>
      <c r="F1505" s="1" t="s">
        <v>4257</v>
      </c>
      <c r="G1505" s="1" t="s">
        <v>4257</v>
      </c>
      <c r="H1505" s="1" t="s">
        <v>569</v>
      </c>
      <c r="I1505" s="1" t="s">
        <v>4256</v>
      </c>
      <c r="J1505" s="1" t="s">
        <v>4257</v>
      </c>
      <c r="K1505" s="1" t="s">
        <v>1123</v>
      </c>
      <c r="L1505" s="1" t="s">
        <v>4315</v>
      </c>
      <c r="M1505" s="1" t="s">
        <v>560</v>
      </c>
      <c r="N1505" s="1"/>
      <c r="O1505">
        <v>7200</v>
      </c>
      <c r="P1505" s="1" t="s">
        <v>1109</v>
      </c>
      <c r="Q1505" s="1" t="s">
        <v>4340</v>
      </c>
      <c r="R1505" s="2"/>
      <c r="S1505" s="1" t="s">
        <v>4259</v>
      </c>
      <c r="T1505" s="1">
        <v>20</v>
      </c>
    </row>
    <row r="1506" spans="1:20" x14ac:dyDescent="0.25">
      <c r="A1506" s="1" t="s">
        <v>4341</v>
      </c>
      <c r="B1506" s="1" t="s">
        <v>609</v>
      </c>
      <c r="C1506" s="1" t="s">
        <v>610</v>
      </c>
      <c r="D1506" s="1" t="s">
        <v>1104</v>
      </c>
      <c r="E1506" s="1" t="s">
        <v>4256</v>
      </c>
      <c r="F1506" s="1" t="s">
        <v>4257</v>
      </c>
      <c r="G1506" s="1" t="s">
        <v>4257</v>
      </c>
      <c r="H1506" s="1" t="s">
        <v>569</v>
      </c>
      <c r="I1506" s="1" t="s">
        <v>4256</v>
      </c>
      <c r="J1506" s="1" t="s">
        <v>4257</v>
      </c>
      <c r="K1506" s="1" t="s">
        <v>1123</v>
      </c>
      <c r="L1506" s="1" t="s">
        <v>4315</v>
      </c>
      <c r="M1506" s="1" t="s">
        <v>560</v>
      </c>
      <c r="N1506" s="1"/>
      <c r="O1506">
        <v>800</v>
      </c>
      <c r="P1506" s="1" t="s">
        <v>1109</v>
      </c>
      <c r="Q1506" s="1" t="s">
        <v>4342</v>
      </c>
      <c r="R1506" s="2"/>
      <c r="S1506" s="1" t="s">
        <v>4259</v>
      </c>
      <c r="T1506" s="1">
        <v>20</v>
      </c>
    </row>
    <row r="1507" spans="1:20" x14ac:dyDescent="0.25">
      <c r="A1507" s="1" t="s">
        <v>4343</v>
      </c>
      <c r="B1507" s="1" t="s">
        <v>609</v>
      </c>
      <c r="C1507" s="1" t="s">
        <v>610</v>
      </c>
      <c r="D1507" s="1" t="s">
        <v>1104</v>
      </c>
      <c r="E1507" s="1" t="s">
        <v>4344</v>
      </c>
      <c r="F1507" s="1" t="s">
        <v>4345</v>
      </c>
      <c r="G1507" s="1" t="s">
        <v>4345</v>
      </c>
      <c r="H1507" s="1" t="s">
        <v>569</v>
      </c>
      <c r="I1507" s="1" t="s">
        <v>4344</v>
      </c>
      <c r="J1507" s="1" t="s">
        <v>4346</v>
      </c>
      <c r="K1507" s="1" t="s">
        <v>1107</v>
      </c>
      <c r="L1507" s="1" t="s">
        <v>1108</v>
      </c>
      <c r="M1507" s="1" t="s">
        <v>4347</v>
      </c>
      <c r="N1507" s="1"/>
      <c r="O1507">
        <v>1000</v>
      </c>
      <c r="P1507" s="1" t="s">
        <v>1109</v>
      </c>
      <c r="Q1507" s="1" t="s">
        <v>4348</v>
      </c>
      <c r="R1507" s="2"/>
      <c r="S1507" s="1" t="s">
        <v>4259</v>
      </c>
      <c r="T1507" s="1">
        <v>20</v>
      </c>
    </row>
    <row r="1508" spans="1:20" x14ac:dyDescent="0.25">
      <c r="A1508" s="1" t="s">
        <v>4349</v>
      </c>
      <c r="B1508" s="1" t="s">
        <v>609</v>
      </c>
      <c r="C1508" s="1" t="s">
        <v>610</v>
      </c>
      <c r="D1508" s="1" t="s">
        <v>1104</v>
      </c>
      <c r="E1508" s="1" t="s">
        <v>4344</v>
      </c>
      <c r="F1508" s="1" t="s">
        <v>4345</v>
      </c>
      <c r="G1508" s="1" t="s">
        <v>4345</v>
      </c>
      <c r="H1508" s="1" t="s">
        <v>569</v>
      </c>
      <c r="I1508" s="1" t="s">
        <v>4344</v>
      </c>
      <c r="J1508" s="1" t="s">
        <v>4346</v>
      </c>
      <c r="K1508" s="1" t="s">
        <v>1107</v>
      </c>
      <c r="L1508" s="1" t="s">
        <v>1108</v>
      </c>
      <c r="M1508" s="1" t="s">
        <v>4347</v>
      </c>
      <c r="N1508" s="1"/>
      <c r="O1508">
        <v>1200</v>
      </c>
      <c r="P1508" s="1" t="s">
        <v>1109</v>
      </c>
      <c r="Q1508" s="1" t="s">
        <v>4350</v>
      </c>
      <c r="R1508" s="2"/>
      <c r="S1508" s="1" t="s">
        <v>4259</v>
      </c>
      <c r="T1508" s="1">
        <v>20</v>
      </c>
    </row>
    <row r="1509" spans="1:20" x14ac:dyDescent="0.25">
      <c r="A1509" s="1" t="s">
        <v>4351</v>
      </c>
      <c r="B1509" s="1" t="s">
        <v>609</v>
      </c>
      <c r="C1509" s="1" t="s">
        <v>610</v>
      </c>
      <c r="D1509" s="1" t="s">
        <v>1104</v>
      </c>
      <c r="E1509" s="1" t="s">
        <v>4344</v>
      </c>
      <c r="F1509" s="1" t="s">
        <v>4345</v>
      </c>
      <c r="G1509" s="1" t="s">
        <v>4345</v>
      </c>
      <c r="H1509" s="1" t="s">
        <v>569</v>
      </c>
      <c r="I1509" s="1" t="s">
        <v>4344</v>
      </c>
      <c r="J1509" s="1" t="s">
        <v>4346</v>
      </c>
      <c r="K1509" s="1" t="s">
        <v>1107</v>
      </c>
      <c r="L1509" s="1" t="s">
        <v>1108</v>
      </c>
      <c r="M1509" s="1" t="s">
        <v>4347</v>
      </c>
      <c r="N1509" s="1"/>
      <c r="O1509">
        <v>1500</v>
      </c>
      <c r="P1509" s="1" t="s">
        <v>1109</v>
      </c>
      <c r="Q1509" s="1" t="s">
        <v>4352</v>
      </c>
      <c r="R1509" s="2"/>
      <c r="S1509" s="1" t="s">
        <v>4259</v>
      </c>
      <c r="T1509" s="1">
        <v>20</v>
      </c>
    </row>
    <row r="1510" spans="1:20" x14ac:dyDescent="0.25">
      <c r="A1510" s="1" t="s">
        <v>4353</v>
      </c>
      <c r="B1510" s="1" t="s">
        <v>609</v>
      </c>
      <c r="C1510" s="1" t="s">
        <v>610</v>
      </c>
      <c r="D1510" s="1" t="s">
        <v>1104</v>
      </c>
      <c r="E1510" s="1" t="s">
        <v>4344</v>
      </c>
      <c r="F1510" s="1" t="s">
        <v>4345</v>
      </c>
      <c r="G1510" s="1" t="s">
        <v>4345</v>
      </c>
      <c r="H1510" s="1" t="s">
        <v>569</v>
      </c>
      <c r="I1510" s="1" t="s">
        <v>4344</v>
      </c>
      <c r="J1510" s="1" t="s">
        <v>4346</v>
      </c>
      <c r="K1510" s="1" t="s">
        <v>1107</v>
      </c>
      <c r="L1510" s="1" t="s">
        <v>1108</v>
      </c>
      <c r="M1510" s="1" t="s">
        <v>4347</v>
      </c>
      <c r="N1510" s="1"/>
      <c r="O1510">
        <v>200</v>
      </c>
      <c r="P1510" s="1" t="s">
        <v>1109</v>
      </c>
      <c r="Q1510" s="1" t="s">
        <v>4354</v>
      </c>
      <c r="R1510" s="2"/>
      <c r="S1510" s="1" t="s">
        <v>4259</v>
      </c>
      <c r="T1510" s="1">
        <v>20</v>
      </c>
    </row>
    <row r="1511" spans="1:20" x14ac:dyDescent="0.25">
      <c r="A1511" s="1" t="s">
        <v>4355</v>
      </c>
      <c r="B1511" s="1" t="s">
        <v>609</v>
      </c>
      <c r="C1511" s="1" t="s">
        <v>610</v>
      </c>
      <c r="D1511" s="1" t="s">
        <v>1104</v>
      </c>
      <c r="E1511" s="1" t="s">
        <v>4344</v>
      </c>
      <c r="F1511" s="1" t="s">
        <v>4345</v>
      </c>
      <c r="G1511" s="1" t="s">
        <v>4345</v>
      </c>
      <c r="H1511" s="1" t="s">
        <v>569</v>
      </c>
      <c r="I1511" s="1" t="s">
        <v>4344</v>
      </c>
      <c r="J1511" s="1" t="s">
        <v>4346</v>
      </c>
      <c r="K1511" s="1" t="s">
        <v>1107</v>
      </c>
      <c r="L1511" s="1" t="s">
        <v>1108</v>
      </c>
      <c r="M1511" s="1" t="s">
        <v>4347</v>
      </c>
      <c r="N1511" s="1"/>
      <c r="O1511">
        <v>2000</v>
      </c>
      <c r="P1511" s="1" t="s">
        <v>1109</v>
      </c>
      <c r="Q1511" s="1" t="s">
        <v>4356</v>
      </c>
      <c r="R1511" s="2"/>
      <c r="S1511" s="1" t="s">
        <v>4259</v>
      </c>
      <c r="T1511" s="1">
        <v>20</v>
      </c>
    </row>
    <row r="1512" spans="1:20" x14ac:dyDescent="0.25">
      <c r="A1512" s="1" t="s">
        <v>4357</v>
      </c>
      <c r="B1512" s="1" t="s">
        <v>609</v>
      </c>
      <c r="C1512" s="1" t="s">
        <v>610</v>
      </c>
      <c r="D1512" s="1" t="s">
        <v>1104</v>
      </c>
      <c r="E1512" s="1" t="s">
        <v>4344</v>
      </c>
      <c r="F1512" s="1" t="s">
        <v>4345</v>
      </c>
      <c r="G1512" s="1" t="s">
        <v>4345</v>
      </c>
      <c r="H1512" s="1" t="s">
        <v>569</v>
      </c>
      <c r="I1512" s="1" t="s">
        <v>4344</v>
      </c>
      <c r="J1512" s="1" t="s">
        <v>4346</v>
      </c>
      <c r="K1512" s="1" t="s">
        <v>1107</v>
      </c>
      <c r="L1512" s="1" t="s">
        <v>1108</v>
      </c>
      <c r="M1512" s="1" t="s">
        <v>4347</v>
      </c>
      <c r="N1512" s="1"/>
      <c r="O1512">
        <v>2400</v>
      </c>
      <c r="P1512" s="1" t="s">
        <v>1109</v>
      </c>
      <c r="Q1512" s="1" t="s">
        <v>4358</v>
      </c>
      <c r="R1512" s="2"/>
      <c r="S1512" s="1" t="s">
        <v>4259</v>
      </c>
      <c r="T1512" s="1">
        <v>20</v>
      </c>
    </row>
    <row r="1513" spans="1:20" x14ac:dyDescent="0.25">
      <c r="A1513" s="1" t="s">
        <v>4359</v>
      </c>
      <c r="B1513" s="1" t="s">
        <v>609</v>
      </c>
      <c r="C1513" s="1" t="s">
        <v>610</v>
      </c>
      <c r="D1513" s="1" t="s">
        <v>1104</v>
      </c>
      <c r="E1513" s="1" t="s">
        <v>4344</v>
      </c>
      <c r="F1513" s="1" t="s">
        <v>4345</v>
      </c>
      <c r="G1513" s="1" t="s">
        <v>4345</v>
      </c>
      <c r="H1513" s="1" t="s">
        <v>569</v>
      </c>
      <c r="I1513" s="1" t="s">
        <v>4344</v>
      </c>
      <c r="J1513" s="1" t="s">
        <v>4346</v>
      </c>
      <c r="K1513" s="1" t="s">
        <v>1107</v>
      </c>
      <c r="L1513" s="1" t="s">
        <v>1108</v>
      </c>
      <c r="M1513" s="1" t="s">
        <v>4347</v>
      </c>
      <c r="N1513" s="1"/>
      <c r="O1513">
        <v>3000</v>
      </c>
      <c r="P1513" s="1" t="s">
        <v>1109</v>
      </c>
      <c r="Q1513" s="1" t="s">
        <v>4360</v>
      </c>
      <c r="R1513" s="2"/>
      <c r="S1513" s="1" t="s">
        <v>4259</v>
      </c>
      <c r="T1513" s="1">
        <v>20</v>
      </c>
    </row>
    <row r="1514" spans="1:20" x14ac:dyDescent="0.25">
      <c r="A1514" s="1" t="s">
        <v>4361</v>
      </c>
      <c r="B1514" s="1" t="s">
        <v>609</v>
      </c>
      <c r="C1514" s="1" t="s">
        <v>610</v>
      </c>
      <c r="D1514" s="1" t="s">
        <v>1104</v>
      </c>
      <c r="E1514" s="1" t="s">
        <v>4344</v>
      </c>
      <c r="F1514" s="1" t="s">
        <v>4345</v>
      </c>
      <c r="G1514" s="1" t="s">
        <v>4345</v>
      </c>
      <c r="H1514" s="1" t="s">
        <v>569</v>
      </c>
      <c r="I1514" s="1" t="s">
        <v>4344</v>
      </c>
      <c r="J1514" s="1" t="s">
        <v>4346</v>
      </c>
      <c r="K1514" s="1" t="s">
        <v>1107</v>
      </c>
      <c r="L1514" s="1" t="s">
        <v>1108</v>
      </c>
      <c r="M1514" s="1" t="s">
        <v>4347</v>
      </c>
      <c r="N1514" s="1"/>
      <c r="O1514">
        <v>400</v>
      </c>
      <c r="P1514" s="1" t="s">
        <v>1109</v>
      </c>
      <c r="Q1514" s="1" t="s">
        <v>4362</v>
      </c>
      <c r="R1514" s="2"/>
      <c r="S1514" s="1" t="s">
        <v>4259</v>
      </c>
      <c r="T1514" s="1">
        <v>20</v>
      </c>
    </row>
    <row r="1515" spans="1:20" x14ac:dyDescent="0.25">
      <c r="A1515" s="1" t="s">
        <v>4363</v>
      </c>
      <c r="B1515" s="1" t="s">
        <v>609</v>
      </c>
      <c r="C1515" s="1" t="s">
        <v>610</v>
      </c>
      <c r="D1515" s="1" t="s">
        <v>1104</v>
      </c>
      <c r="E1515" s="1" t="s">
        <v>4344</v>
      </c>
      <c r="F1515" s="1" t="s">
        <v>4345</v>
      </c>
      <c r="G1515" s="1" t="s">
        <v>4345</v>
      </c>
      <c r="H1515" s="1" t="s">
        <v>569</v>
      </c>
      <c r="I1515" s="1" t="s">
        <v>4344</v>
      </c>
      <c r="J1515" s="1" t="s">
        <v>4346</v>
      </c>
      <c r="K1515" s="1" t="s">
        <v>1107</v>
      </c>
      <c r="L1515" s="1" t="s">
        <v>1108</v>
      </c>
      <c r="M1515" s="1" t="s">
        <v>4347</v>
      </c>
      <c r="N1515" s="1"/>
      <c r="O1515">
        <v>600</v>
      </c>
      <c r="P1515" s="1" t="s">
        <v>1109</v>
      </c>
      <c r="Q1515" s="1" t="s">
        <v>4364</v>
      </c>
      <c r="R1515" s="2"/>
      <c r="S1515" s="1" t="s">
        <v>4259</v>
      </c>
      <c r="T1515" s="1">
        <v>20</v>
      </c>
    </row>
    <row r="1516" spans="1:20" x14ac:dyDescent="0.25">
      <c r="A1516" s="1" t="s">
        <v>4365</v>
      </c>
      <c r="B1516" s="1" t="s">
        <v>609</v>
      </c>
      <c r="C1516" s="1" t="s">
        <v>610</v>
      </c>
      <c r="D1516" s="1" t="s">
        <v>1104</v>
      </c>
      <c r="E1516" s="1" t="s">
        <v>4344</v>
      </c>
      <c r="F1516" s="1" t="s">
        <v>4345</v>
      </c>
      <c r="G1516" s="1" t="s">
        <v>4345</v>
      </c>
      <c r="H1516" s="1" t="s">
        <v>569</v>
      </c>
      <c r="I1516" s="1" t="s">
        <v>4344</v>
      </c>
      <c r="J1516" s="1" t="s">
        <v>4346</v>
      </c>
      <c r="K1516" s="1" t="s">
        <v>1107</v>
      </c>
      <c r="L1516" s="1" t="s">
        <v>1108</v>
      </c>
      <c r="M1516" s="1" t="s">
        <v>4347</v>
      </c>
      <c r="N1516" s="1"/>
      <c r="O1516">
        <v>800</v>
      </c>
      <c r="P1516" s="1" t="s">
        <v>1109</v>
      </c>
      <c r="Q1516" s="1" t="s">
        <v>4366</v>
      </c>
      <c r="R1516" s="2"/>
      <c r="S1516" s="1" t="s">
        <v>4259</v>
      </c>
      <c r="T1516" s="1">
        <v>20</v>
      </c>
    </row>
    <row r="1517" spans="1:20" x14ac:dyDescent="0.25">
      <c r="A1517" s="1" t="s">
        <v>4367</v>
      </c>
      <c r="B1517" s="1" t="s">
        <v>609</v>
      </c>
      <c r="C1517" s="1" t="s">
        <v>610</v>
      </c>
      <c r="D1517" s="1" t="s">
        <v>1104</v>
      </c>
      <c r="E1517" s="1" t="s">
        <v>4344</v>
      </c>
      <c r="F1517" s="1" t="s">
        <v>4345</v>
      </c>
      <c r="G1517" s="1" t="s">
        <v>4345</v>
      </c>
      <c r="H1517" s="1" t="s">
        <v>569</v>
      </c>
      <c r="I1517" s="1" t="s">
        <v>4344</v>
      </c>
      <c r="J1517" s="1" t="s">
        <v>4346</v>
      </c>
      <c r="K1517" s="1" t="s">
        <v>1115</v>
      </c>
      <c r="L1517" s="1" t="s">
        <v>1116</v>
      </c>
      <c r="M1517" s="1" t="s">
        <v>4347</v>
      </c>
      <c r="N1517" s="1"/>
      <c r="O1517">
        <v>1000</v>
      </c>
      <c r="P1517" s="1" t="s">
        <v>1109</v>
      </c>
      <c r="Q1517" s="1" t="s">
        <v>4368</v>
      </c>
      <c r="R1517" s="2"/>
      <c r="S1517" s="1" t="s">
        <v>4259</v>
      </c>
      <c r="T1517" s="1">
        <v>20</v>
      </c>
    </row>
    <row r="1518" spans="1:20" x14ac:dyDescent="0.25">
      <c r="A1518" s="1" t="s">
        <v>4369</v>
      </c>
      <c r="B1518" s="1" t="s">
        <v>609</v>
      </c>
      <c r="C1518" s="1" t="s">
        <v>610</v>
      </c>
      <c r="D1518" s="1" t="s">
        <v>1104</v>
      </c>
      <c r="E1518" s="1" t="s">
        <v>4344</v>
      </c>
      <c r="F1518" s="1" t="s">
        <v>4345</v>
      </c>
      <c r="G1518" s="1" t="s">
        <v>4345</v>
      </c>
      <c r="H1518" s="1" t="s">
        <v>569</v>
      </c>
      <c r="I1518" s="1" t="s">
        <v>4344</v>
      </c>
      <c r="J1518" s="1" t="s">
        <v>4346</v>
      </c>
      <c r="K1518" s="1" t="s">
        <v>1115</v>
      </c>
      <c r="L1518" s="1" t="s">
        <v>1116</v>
      </c>
      <c r="M1518" s="1" t="s">
        <v>4347</v>
      </c>
      <c r="N1518" s="1"/>
      <c r="O1518">
        <v>1200</v>
      </c>
      <c r="P1518" s="1" t="s">
        <v>1109</v>
      </c>
      <c r="Q1518" s="1" t="s">
        <v>4370</v>
      </c>
      <c r="R1518" s="2"/>
      <c r="S1518" s="1" t="s">
        <v>4259</v>
      </c>
      <c r="T1518" s="1">
        <v>20</v>
      </c>
    </row>
    <row r="1519" spans="1:20" x14ac:dyDescent="0.25">
      <c r="A1519" s="1" t="s">
        <v>4371</v>
      </c>
      <c r="B1519" s="1" t="s">
        <v>609</v>
      </c>
      <c r="C1519" s="1" t="s">
        <v>610</v>
      </c>
      <c r="D1519" s="1" t="s">
        <v>1104</v>
      </c>
      <c r="E1519" s="1" t="s">
        <v>4344</v>
      </c>
      <c r="F1519" s="1" t="s">
        <v>4345</v>
      </c>
      <c r="G1519" s="1" t="s">
        <v>4345</v>
      </c>
      <c r="H1519" s="1" t="s">
        <v>569</v>
      </c>
      <c r="I1519" s="1" t="s">
        <v>4344</v>
      </c>
      <c r="J1519" s="1" t="s">
        <v>4346</v>
      </c>
      <c r="K1519" s="1" t="s">
        <v>1115</v>
      </c>
      <c r="L1519" s="1" t="s">
        <v>1116</v>
      </c>
      <c r="M1519" s="1" t="s">
        <v>4347</v>
      </c>
      <c r="N1519" s="1"/>
      <c r="O1519">
        <v>1500</v>
      </c>
      <c r="P1519" s="1" t="s">
        <v>1109</v>
      </c>
      <c r="Q1519" s="1" t="s">
        <v>4372</v>
      </c>
      <c r="R1519" s="2"/>
      <c r="S1519" s="1" t="s">
        <v>4259</v>
      </c>
      <c r="T1519" s="1">
        <v>20</v>
      </c>
    </row>
    <row r="1520" spans="1:20" x14ac:dyDescent="0.25">
      <c r="A1520" s="1" t="s">
        <v>4373</v>
      </c>
      <c r="B1520" s="1" t="s">
        <v>609</v>
      </c>
      <c r="C1520" s="1" t="s">
        <v>610</v>
      </c>
      <c r="D1520" s="1" t="s">
        <v>1104</v>
      </c>
      <c r="E1520" s="1" t="s">
        <v>4344</v>
      </c>
      <c r="F1520" s="1" t="s">
        <v>4345</v>
      </c>
      <c r="G1520" s="1" t="s">
        <v>4345</v>
      </c>
      <c r="H1520" s="1" t="s">
        <v>569</v>
      </c>
      <c r="I1520" s="1" t="s">
        <v>4344</v>
      </c>
      <c r="J1520" s="1" t="s">
        <v>4346</v>
      </c>
      <c r="K1520" s="1" t="s">
        <v>1115</v>
      </c>
      <c r="L1520" s="1" t="s">
        <v>1116</v>
      </c>
      <c r="M1520" s="1" t="s">
        <v>4347</v>
      </c>
      <c r="N1520" s="1"/>
      <c r="O1520">
        <v>200</v>
      </c>
      <c r="P1520" s="1" t="s">
        <v>1109</v>
      </c>
      <c r="Q1520" s="1" t="s">
        <v>4374</v>
      </c>
      <c r="R1520" s="2"/>
      <c r="S1520" s="1" t="s">
        <v>4259</v>
      </c>
      <c r="T1520" s="1">
        <v>20</v>
      </c>
    </row>
    <row r="1521" spans="1:20" x14ac:dyDescent="0.25">
      <c r="A1521" s="1" t="s">
        <v>4375</v>
      </c>
      <c r="B1521" s="1" t="s">
        <v>609</v>
      </c>
      <c r="C1521" s="1" t="s">
        <v>610</v>
      </c>
      <c r="D1521" s="1" t="s">
        <v>1104</v>
      </c>
      <c r="E1521" s="1" t="s">
        <v>4344</v>
      </c>
      <c r="F1521" s="1" t="s">
        <v>4345</v>
      </c>
      <c r="G1521" s="1" t="s">
        <v>4345</v>
      </c>
      <c r="H1521" s="1" t="s">
        <v>569</v>
      </c>
      <c r="I1521" s="1" t="s">
        <v>4344</v>
      </c>
      <c r="J1521" s="1" t="s">
        <v>4346</v>
      </c>
      <c r="K1521" s="1" t="s">
        <v>1115</v>
      </c>
      <c r="L1521" s="1" t="s">
        <v>1116</v>
      </c>
      <c r="M1521" s="1" t="s">
        <v>4347</v>
      </c>
      <c r="N1521" s="1"/>
      <c r="O1521">
        <v>2000</v>
      </c>
      <c r="P1521" s="1" t="s">
        <v>1109</v>
      </c>
      <c r="Q1521" s="1" t="s">
        <v>4376</v>
      </c>
      <c r="R1521" s="2"/>
      <c r="S1521" s="1" t="s">
        <v>4259</v>
      </c>
      <c r="T1521" s="1">
        <v>20</v>
      </c>
    </row>
    <row r="1522" spans="1:20" x14ac:dyDescent="0.25">
      <c r="A1522" s="1" t="s">
        <v>4377</v>
      </c>
      <c r="B1522" s="1" t="s">
        <v>609</v>
      </c>
      <c r="C1522" s="1" t="s">
        <v>610</v>
      </c>
      <c r="D1522" s="1" t="s">
        <v>1104</v>
      </c>
      <c r="E1522" s="1" t="s">
        <v>4344</v>
      </c>
      <c r="F1522" s="1" t="s">
        <v>4345</v>
      </c>
      <c r="G1522" s="1" t="s">
        <v>4345</v>
      </c>
      <c r="H1522" s="1" t="s">
        <v>569</v>
      </c>
      <c r="I1522" s="1" t="s">
        <v>4344</v>
      </c>
      <c r="J1522" s="1" t="s">
        <v>4346</v>
      </c>
      <c r="K1522" s="1" t="s">
        <v>1115</v>
      </c>
      <c r="L1522" s="1" t="s">
        <v>1116</v>
      </c>
      <c r="M1522" s="1" t="s">
        <v>4347</v>
      </c>
      <c r="N1522" s="1"/>
      <c r="O1522">
        <v>2400</v>
      </c>
      <c r="P1522" s="1" t="s">
        <v>1109</v>
      </c>
      <c r="Q1522" s="1" t="s">
        <v>4378</v>
      </c>
      <c r="R1522" s="2"/>
      <c r="S1522" s="1" t="s">
        <v>4259</v>
      </c>
      <c r="T1522" s="1">
        <v>20</v>
      </c>
    </row>
    <row r="1523" spans="1:20" x14ac:dyDescent="0.25">
      <c r="A1523" s="1" t="s">
        <v>4379</v>
      </c>
      <c r="B1523" s="1" t="s">
        <v>609</v>
      </c>
      <c r="C1523" s="1" t="s">
        <v>610</v>
      </c>
      <c r="D1523" s="1" t="s">
        <v>1104</v>
      </c>
      <c r="E1523" s="1" t="s">
        <v>4344</v>
      </c>
      <c r="F1523" s="1" t="s">
        <v>4345</v>
      </c>
      <c r="G1523" s="1" t="s">
        <v>4345</v>
      </c>
      <c r="H1523" s="1" t="s">
        <v>569</v>
      </c>
      <c r="I1523" s="1" t="s">
        <v>4344</v>
      </c>
      <c r="J1523" s="1" t="s">
        <v>4346</v>
      </c>
      <c r="K1523" s="1" t="s">
        <v>1115</v>
      </c>
      <c r="L1523" s="1" t="s">
        <v>1116</v>
      </c>
      <c r="M1523" s="1" t="s">
        <v>4347</v>
      </c>
      <c r="N1523" s="1"/>
      <c r="O1523">
        <v>3000</v>
      </c>
      <c r="P1523" s="1" t="s">
        <v>1109</v>
      </c>
      <c r="Q1523" s="1" t="s">
        <v>4380</v>
      </c>
      <c r="R1523" s="2"/>
      <c r="S1523" s="1" t="s">
        <v>4259</v>
      </c>
      <c r="T1523" s="1">
        <v>20</v>
      </c>
    </row>
    <row r="1524" spans="1:20" x14ac:dyDescent="0.25">
      <c r="A1524" s="1" t="s">
        <v>4381</v>
      </c>
      <c r="B1524" s="1" t="s">
        <v>609</v>
      </c>
      <c r="C1524" s="1" t="s">
        <v>610</v>
      </c>
      <c r="D1524" s="1" t="s">
        <v>1104</v>
      </c>
      <c r="E1524" s="1" t="s">
        <v>4344</v>
      </c>
      <c r="F1524" s="1" t="s">
        <v>4345</v>
      </c>
      <c r="G1524" s="1" t="s">
        <v>4345</v>
      </c>
      <c r="H1524" s="1" t="s">
        <v>569</v>
      </c>
      <c r="I1524" s="1" t="s">
        <v>4344</v>
      </c>
      <c r="J1524" s="1" t="s">
        <v>4346</v>
      </c>
      <c r="K1524" s="1" t="s">
        <v>1115</v>
      </c>
      <c r="L1524" s="1" t="s">
        <v>1116</v>
      </c>
      <c r="M1524" s="1" t="s">
        <v>4347</v>
      </c>
      <c r="N1524" s="1"/>
      <c r="O1524">
        <v>400</v>
      </c>
      <c r="P1524" s="1" t="s">
        <v>1109</v>
      </c>
      <c r="Q1524" s="1" t="s">
        <v>4382</v>
      </c>
      <c r="R1524" s="2"/>
      <c r="S1524" s="1" t="s">
        <v>4259</v>
      </c>
      <c r="T1524" s="1">
        <v>20</v>
      </c>
    </row>
    <row r="1525" spans="1:20" x14ac:dyDescent="0.25">
      <c r="A1525" s="1" t="s">
        <v>4383</v>
      </c>
      <c r="B1525" s="1" t="s">
        <v>609</v>
      </c>
      <c r="C1525" s="1" t="s">
        <v>610</v>
      </c>
      <c r="D1525" s="1" t="s">
        <v>1104</v>
      </c>
      <c r="E1525" s="1" t="s">
        <v>4344</v>
      </c>
      <c r="F1525" s="1" t="s">
        <v>4345</v>
      </c>
      <c r="G1525" s="1" t="s">
        <v>4345</v>
      </c>
      <c r="H1525" s="1" t="s">
        <v>569</v>
      </c>
      <c r="I1525" s="1" t="s">
        <v>4344</v>
      </c>
      <c r="J1525" s="1" t="s">
        <v>4346</v>
      </c>
      <c r="K1525" s="1" t="s">
        <v>1115</v>
      </c>
      <c r="L1525" s="1" t="s">
        <v>1116</v>
      </c>
      <c r="M1525" s="1" t="s">
        <v>4347</v>
      </c>
      <c r="N1525" s="1"/>
      <c r="O1525">
        <v>600</v>
      </c>
      <c r="P1525" s="1" t="s">
        <v>1109</v>
      </c>
      <c r="Q1525" s="1" t="s">
        <v>4384</v>
      </c>
      <c r="R1525" s="2"/>
      <c r="S1525" s="1" t="s">
        <v>4259</v>
      </c>
      <c r="T1525" s="1">
        <v>20</v>
      </c>
    </row>
    <row r="1526" spans="1:20" x14ac:dyDescent="0.25">
      <c r="A1526" s="1" t="s">
        <v>4385</v>
      </c>
      <c r="B1526" s="1" t="s">
        <v>609</v>
      </c>
      <c r="C1526" s="1" t="s">
        <v>610</v>
      </c>
      <c r="D1526" s="1" t="s">
        <v>1104</v>
      </c>
      <c r="E1526" s="1" t="s">
        <v>4344</v>
      </c>
      <c r="F1526" s="1" t="s">
        <v>4345</v>
      </c>
      <c r="G1526" s="1" t="s">
        <v>4345</v>
      </c>
      <c r="H1526" s="1" t="s">
        <v>569</v>
      </c>
      <c r="I1526" s="1" t="s">
        <v>4344</v>
      </c>
      <c r="J1526" s="1" t="s">
        <v>4346</v>
      </c>
      <c r="K1526" s="1" t="s">
        <v>1115</v>
      </c>
      <c r="L1526" s="1" t="s">
        <v>1116</v>
      </c>
      <c r="M1526" s="1" t="s">
        <v>4347</v>
      </c>
      <c r="N1526" s="1"/>
      <c r="O1526">
        <v>800</v>
      </c>
      <c r="P1526" s="1" t="s">
        <v>1109</v>
      </c>
      <c r="Q1526" s="1" t="s">
        <v>4386</v>
      </c>
      <c r="R1526" s="2"/>
      <c r="S1526" s="1" t="s">
        <v>4259</v>
      </c>
      <c r="T1526" s="1">
        <v>20</v>
      </c>
    </row>
    <row r="1527" spans="1:20" x14ac:dyDescent="0.25">
      <c r="A1527" s="1" t="s">
        <v>4387</v>
      </c>
      <c r="B1527" s="1" t="s">
        <v>609</v>
      </c>
      <c r="C1527" s="1" t="s">
        <v>610</v>
      </c>
      <c r="D1527" s="1" t="s">
        <v>1104</v>
      </c>
      <c r="E1527" s="1" t="s">
        <v>4344</v>
      </c>
      <c r="F1527" s="1" t="s">
        <v>4345</v>
      </c>
      <c r="G1527" s="1" t="s">
        <v>4345</v>
      </c>
      <c r="H1527" s="1" t="s">
        <v>569</v>
      </c>
      <c r="I1527" s="1" t="s">
        <v>4344</v>
      </c>
      <c r="J1527" s="1" t="s">
        <v>4346</v>
      </c>
      <c r="K1527" s="1" t="s">
        <v>1123</v>
      </c>
      <c r="L1527" s="1" t="s">
        <v>4315</v>
      </c>
      <c r="M1527" s="1" t="s">
        <v>4347</v>
      </c>
      <c r="N1527" s="1"/>
      <c r="O1527">
        <v>1000</v>
      </c>
      <c r="P1527" s="1" t="s">
        <v>1109</v>
      </c>
      <c r="Q1527" s="1" t="s">
        <v>4388</v>
      </c>
      <c r="R1527" s="2"/>
      <c r="S1527" s="1" t="s">
        <v>4259</v>
      </c>
      <c r="T1527" s="1">
        <v>20</v>
      </c>
    </row>
    <row r="1528" spans="1:20" x14ac:dyDescent="0.25">
      <c r="A1528" s="1" t="s">
        <v>4389</v>
      </c>
      <c r="B1528" s="1" t="s">
        <v>609</v>
      </c>
      <c r="C1528" s="1" t="s">
        <v>610</v>
      </c>
      <c r="D1528" s="1" t="s">
        <v>1104</v>
      </c>
      <c r="E1528" s="1" t="s">
        <v>4344</v>
      </c>
      <c r="F1528" s="1" t="s">
        <v>4345</v>
      </c>
      <c r="G1528" s="1" t="s">
        <v>4345</v>
      </c>
      <c r="H1528" s="1" t="s">
        <v>569</v>
      </c>
      <c r="I1528" s="1" t="s">
        <v>4344</v>
      </c>
      <c r="J1528" s="1" t="s">
        <v>4346</v>
      </c>
      <c r="K1528" s="1" t="s">
        <v>1123</v>
      </c>
      <c r="L1528" s="1" t="s">
        <v>4315</v>
      </c>
      <c r="M1528" s="1" t="s">
        <v>4347</v>
      </c>
      <c r="N1528" s="1"/>
      <c r="O1528">
        <v>1200</v>
      </c>
      <c r="P1528" s="1" t="s">
        <v>1109</v>
      </c>
      <c r="Q1528" s="1" t="s">
        <v>4390</v>
      </c>
      <c r="R1528" s="2"/>
      <c r="S1528" s="1" t="s">
        <v>4259</v>
      </c>
      <c r="T1528" s="1">
        <v>20</v>
      </c>
    </row>
    <row r="1529" spans="1:20" x14ac:dyDescent="0.25">
      <c r="A1529" s="1" t="s">
        <v>4391</v>
      </c>
      <c r="B1529" s="1" t="s">
        <v>609</v>
      </c>
      <c r="C1529" s="1" t="s">
        <v>610</v>
      </c>
      <c r="D1529" s="1" t="s">
        <v>1104</v>
      </c>
      <c r="E1529" s="1" t="s">
        <v>4344</v>
      </c>
      <c r="F1529" s="1" t="s">
        <v>4345</v>
      </c>
      <c r="G1529" s="1" t="s">
        <v>4345</v>
      </c>
      <c r="H1529" s="1" t="s">
        <v>569</v>
      </c>
      <c r="I1529" s="1" t="s">
        <v>4344</v>
      </c>
      <c r="J1529" s="1" t="s">
        <v>4346</v>
      </c>
      <c r="K1529" s="1" t="s">
        <v>1123</v>
      </c>
      <c r="L1529" s="1" t="s">
        <v>4315</v>
      </c>
      <c r="M1529" s="1" t="s">
        <v>4347</v>
      </c>
      <c r="N1529" s="1"/>
      <c r="O1529">
        <v>1500</v>
      </c>
      <c r="P1529" s="1" t="s">
        <v>1109</v>
      </c>
      <c r="Q1529" s="1" t="s">
        <v>4392</v>
      </c>
      <c r="R1529" s="2"/>
      <c r="S1529" s="1" t="s">
        <v>4259</v>
      </c>
      <c r="T1529" s="1">
        <v>20</v>
      </c>
    </row>
    <row r="1530" spans="1:20" x14ac:dyDescent="0.25">
      <c r="A1530" s="1" t="s">
        <v>4393</v>
      </c>
      <c r="B1530" s="1" t="s">
        <v>609</v>
      </c>
      <c r="C1530" s="1" t="s">
        <v>610</v>
      </c>
      <c r="D1530" s="1" t="s">
        <v>1104</v>
      </c>
      <c r="E1530" s="1" t="s">
        <v>4344</v>
      </c>
      <c r="F1530" s="1" t="s">
        <v>4345</v>
      </c>
      <c r="G1530" s="1" t="s">
        <v>4345</v>
      </c>
      <c r="H1530" s="1" t="s">
        <v>569</v>
      </c>
      <c r="I1530" s="1" t="s">
        <v>4344</v>
      </c>
      <c r="J1530" s="1" t="s">
        <v>4346</v>
      </c>
      <c r="K1530" s="1" t="s">
        <v>1123</v>
      </c>
      <c r="L1530" s="1" t="s">
        <v>4315</v>
      </c>
      <c r="M1530" s="1" t="s">
        <v>4347</v>
      </c>
      <c r="N1530" s="1"/>
      <c r="O1530">
        <v>200</v>
      </c>
      <c r="P1530" s="1" t="s">
        <v>1109</v>
      </c>
      <c r="Q1530" s="1" t="s">
        <v>4394</v>
      </c>
      <c r="R1530" s="2"/>
      <c r="S1530" s="1" t="s">
        <v>4259</v>
      </c>
      <c r="T1530" s="1">
        <v>20</v>
      </c>
    </row>
    <row r="1531" spans="1:20" x14ac:dyDescent="0.25">
      <c r="A1531" s="1" t="s">
        <v>4395</v>
      </c>
      <c r="B1531" s="1" t="s">
        <v>609</v>
      </c>
      <c r="C1531" s="1" t="s">
        <v>610</v>
      </c>
      <c r="D1531" s="1" t="s">
        <v>1104</v>
      </c>
      <c r="E1531" s="1" t="s">
        <v>4344</v>
      </c>
      <c r="F1531" s="1" t="s">
        <v>4345</v>
      </c>
      <c r="G1531" s="1" t="s">
        <v>4345</v>
      </c>
      <c r="H1531" s="1" t="s">
        <v>569</v>
      </c>
      <c r="I1531" s="1" t="s">
        <v>4344</v>
      </c>
      <c r="J1531" s="1" t="s">
        <v>4346</v>
      </c>
      <c r="K1531" s="1" t="s">
        <v>1123</v>
      </c>
      <c r="L1531" s="1" t="s">
        <v>4315</v>
      </c>
      <c r="M1531" s="1" t="s">
        <v>4347</v>
      </c>
      <c r="N1531" s="1"/>
      <c r="O1531">
        <v>2000</v>
      </c>
      <c r="P1531" s="1" t="s">
        <v>1109</v>
      </c>
      <c r="Q1531" s="1" t="s">
        <v>4396</v>
      </c>
      <c r="R1531" s="2"/>
      <c r="S1531" s="1" t="s">
        <v>4259</v>
      </c>
      <c r="T1531" s="1">
        <v>20</v>
      </c>
    </row>
    <row r="1532" spans="1:20" x14ac:dyDescent="0.25">
      <c r="A1532" s="1" t="s">
        <v>4397</v>
      </c>
      <c r="B1532" s="1" t="s">
        <v>609</v>
      </c>
      <c r="C1532" s="1" t="s">
        <v>610</v>
      </c>
      <c r="D1532" s="1" t="s">
        <v>1104</v>
      </c>
      <c r="E1532" s="1" t="s">
        <v>4344</v>
      </c>
      <c r="F1532" s="1" t="s">
        <v>4345</v>
      </c>
      <c r="G1532" s="1" t="s">
        <v>4345</v>
      </c>
      <c r="H1532" s="1" t="s">
        <v>569</v>
      </c>
      <c r="I1532" s="1" t="s">
        <v>4344</v>
      </c>
      <c r="J1532" s="1" t="s">
        <v>4346</v>
      </c>
      <c r="K1532" s="1" t="s">
        <v>1123</v>
      </c>
      <c r="L1532" s="1" t="s">
        <v>4315</v>
      </c>
      <c r="M1532" s="1" t="s">
        <v>4347</v>
      </c>
      <c r="N1532" s="1"/>
      <c r="O1532">
        <v>2400</v>
      </c>
      <c r="P1532" s="1" t="s">
        <v>1109</v>
      </c>
      <c r="Q1532" s="1" t="s">
        <v>4398</v>
      </c>
      <c r="R1532" s="2"/>
      <c r="S1532" s="1" t="s">
        <v>4259</v>
      </c>
      <c r="T1532" s="1">
        <v>20</v>
      </c>
    </row>
    <row r="1533" spans="1:20" x14ac:dyDescent="0.25">
      <c r="A1533" s="1" t="s">
        <v>4399</v>
      </c>
      <c r="B1533" s="1" t="s">
        <v>609</v>
      </c>
      <c r="C1533" s="1" t="s">
        <v>610</v>
      </c>
      <c r="D1533" s="1" t="s">
        <v>1104</v>
      </c>
      <c r="E1533" s="1" t="s">
        <v>4344</v>
      </c>
      <c r="F1533" s="1" t="s">
        <v>4345</v>
      </c>
      <c r="G1533" s="1" t="s">
        <v>4345</v>
      </c>
      <c r="H1533" s="1" t="s">
        <v>569</v>
      </c>
      <c r="I1533" s="1" t="s">
        <v>4344</v>
      </c>
      <c r="J1533" s="1" t="s">
        <v>4346</v>
      </c>
      <c r="K1533" s="1" t="s">
        <v>1123</v>
      </c>
      <c r="L1533" s="1" t="s">
        <v>4315</v>
      </c>
      <c r="M1533" s="1" t="s">
        <v>4347</v>
      </c>
      <c r="N1533" s="1"/>
      <c r="O1533">
        <v>3000</v>
      </c>
      <c r="P1533" s="1" t="s">
        <v>1109</v>
      </c>
      <c r="Q1533" s="1" t="s">
        <v>4400</v>
      </c>
      <c r="R1533" s="2"/>
      <c r="S1533" s="1" t="s">
        <v>4259</v>
      </c>
      <c r="T1533" s="1">
        <v>20</v>
      </c>
    </row>
    <row r="1534" spans="1:20" x14ac:dyDescent="0.25">
      <c r="A1534" s="1" t="s">
        <v>4401</v>
      </c>
      <c r="B1534" s="1" t="s">
        <v>609</v>
      </c>
      <c r="C1534" s="1" t="s">
        <v>610</v>
      </c>
      <c r="D1534" s="1" t="s">
        <v>1104</v>
      </c>
      <c r="E1534" s="1" t="s">
        <v>4344</v>
      </c>
      <c r="F1534" s="1" t="s">
        <v>4345</v>
      </c>
      <c r="G1534" s="1" t="s">
        <v>4345</v>
      </c>
      <c r="H1534" s="1" t="s">
        <v>569</v>
      </c>
      <c r="I1534" s="1" t="s">
        <v>4344</v>
      </c>
      <c r="J1534" s="1" t="s">
        <v>4346</v>
      </c>
      <c r="K1534" s="1" t="s">
        <v>1123</v>
      </c>
      <c r="L1534" s="1" t="s">
        <v>4315</v>
      </c>
      <c r="M1534" s="1" t="s">
        <v>4347</v>
      </c>
      <c r="N1534" s="1"/>
      <c r="O1534">
        <v>400</v>
      </c>
      <c r="P1534" s="1" t="s">
        <v>1109</v>
      </c>
      <c r="Q1534" s="1" t="s">
        <v>4402</v>
      </c>
      <c r="R1534" s="2"/>
      <c r="S1534" s="1" t="s">
        <v>4259</v>
      </c>
      <c r="T1534" s="1">
        <v>20</v>
      </c>
    </row>
    <row r="1535" spans="1:20" x14ac:dyDescent="0.25">
      <c r="A1535" s="1" t="s">
        <v>4403</v>
      </c>
      <c r="B1535" s="1" t="s">
        <v>609</v>
      </c>
      <c r="C1535" s="1" t="s">
        <v>610</v>
      </c>
      <c r="D1535" s="1" t="s">
        <v>1104</v>
      </c>
      <c r="E1535" s="1" t="s">
        <v>4344</v>
      </c>
      <c r="F1535" s="1" t="s">
        <v>4345</v>
      </c>
      <c r="G1535" s="1" t="s">
        <v>4345</v>
      </c>
      <c r="H1535" s="1" t="s">
        <v>569</v>
      </c>
      <c r="I1535" s="1" t="s">
        <v>4344</v>
      </c>
      <c r="J1535" s="1" t="s">
        <v>4346</v>
      </c>
      <c r="K1535" s="1" t="s">
        <v>1123</v>
      </c>
      <c r="L1535" s="1" t="s">
        <v>4315</v>
      </c>
      <c r="M1535" s="1" t="s">
        <v>4347</v>
      </c>
      <c r="N1535" s="1"/>
      <c r="O1535">
        <v>600</v>
      </c>
      <c r="P1535" s="1" t="s">
        <v>1109</v>
      </c>
      <c r="Q1535" s="1" t="s">
        <v>4404</v>
      </c>
      <c r="R1535" s="2"/>
      <c r="S1535" s="1" t="s">
        <v>4259</v>
      </c>
      <c r="T1535" s="1">
        <v>20</v>
      </c>
    </row>
    <row r="1536" spans="1:20" x14ac:dyDescent="0.25">
      <c r="A1536" s="1" t="s">
        <v>4405</v>
      </c>
      <c r="B1536" s="1" t="s">
        <v>609</v>
      </c>
      <c r="C1536" s="1" t="s">
        <v>610</v>
      </c>
      <c r="D1536" s="1" t="s">
        <v>1104</v>
      </c>
      <c r="E1536" s="1" t="s">
        <v>4344</v>
      </c>
      <c r="F1536" s="1" t="s">
        <v>4345</v>
      </c>
      <c r="G1536" s="1" t="s">
        <v>4345</v>
      </c>
      <c r="H1536" s="1" t="s">
        <v>569</v>
      </c>
      <c r="I1536" s="1" t="s">
        <v>4344</v>
      </c>
      <c r="J1536" s="1" t="s">
        <v>4346</v>
      </c>
      <c r="K1536" s="1" t="s">
        <v>1123</v>
      </c>
      <c r="L1536" s="1" t="s">
        <v>4315</v>
      </c>
      <c r="M1536" s="1" t="s">
        <v>4347</v>
      </c>
      <c r="N1536" s="1"/>
      <c r="O1536">
        <v>800</v>
      </c>
      <c r="P1536" s="1" t="s">
        <v>1109</v>
      </c>
      <c r="Q1536" s="1" t="s">
        <v>4406</v>
      </c>
      <c r="R1536" s="2"/>
      <c r="S1536" s="1" t="s">
        <v>4259</v>
      </c>
      <c r="T1536" s="1">
        <v>20</v>
      </c>
    </row>
    <row r="1537" spans="1:20" x14ac:dyDescent="0.25">
      <c r="A1537" s="1" t="s">
        <v>4407</v>
      </c>
      <c r="B1537" s="1" t="s">
        <v>552</v>
      </c>
      <c r="C1537" s="1" t="s">
        <v>672</v>
      </c>
      <c r="D1537" s="1" t="s">
        <v>673</v>
      </c>
      <c r="E1537" s="1" t="s">
        <v>4408</v>
      </c>
      <c r="F1537" s="1" t="s">
        <v>4409</v>
      </c>
      <c r="G1537" s="1" t="s">
        <v>578</v>
      </c>
      <c r="H1537" s="1" t="s">
        <v>557</v>
      </c>
      <c r="I1537" s="1" t="s">
        <v>4408</v>
      </c>
      <c r="J1537" s="1" t="s">
        <v>2159</v>
      </c>
      <c r="K1537" s="1" t="s">
        <v>4408</v>
      </c>
      <c r="L1537" s="1" t="s">
        <v>4410</v>
      </c>
      <c r="M1537" s="1" t="s">
        <v>560</v>
      </c>
      <c r="N1537" s="1"/>
      <c r="O1537">
        <v>10</v>
      </c>
      <c r="P1537" s="1" t="s">
        <v>1046</v>
      </c>
      <c r="Q1537" s="1" t="s">
        <v>4411</v>
      </c>
      <c r="R1537" s="2"/>
      <c r="S1537" s="1" t="s">
        <v>4412</v>
      </c>
      <c r="T1537" s="1">
        <v>15</v>
      </c>
    </row>
    <row r="1538" spans="1:20" x14ac:dyDescent="0.25">
      <c r="A1538" s="1" t="s">
        <v>4413</v>
      </c>
      <c r="B1538" s="1" t="s">
        <v>552</v>
      </c>
      <c r="C1538" s="1" t="s">
        <v>672</v>
      </c>
      <c r="D1538" s="1" t="s">
        <v>673</v>
      </c>
      <c r="E1538" s="1" t="s">
        <v>4408</v>
      </c>
      <c r="F1538" s="1"/>
      <c r="G1538" s="1" t="s">
        <v>578</v>
      </c>
      <c r="H1538" s="1" t="s">
        <v>557</v>
      </c>
      <c r="I1538" s="1" t="s">
        <v>4408</v>
      </c>
      <c r="J1538" s="1" t="s">
        <v>2159</v>
      </c>
      <c r="K1538" s="1" t="s">
        <v>4408</v>
      </c>
      <c r="L1538" s="1" t="s">
        <v>4410</v>
      </c>
      <c r="M1538" s="1" t="s">
        <v>560</v>
      </c>
      <c r="N1538" s="1"/>
      <c r="O1538">
        <v>150</v>
      </c>
      <c r="P1538" s="1" t="s">
        <v>1046</v>
      </c>
      <c r="Q1538" s="1" t="s">
        <v>4414</v>
      </c>
      <c r="R1538" s="2"/>
      <c r="S1538" s="1" t="s">
        <v>4412</v>
      </c>
      <c r="T1538" s="1">
        <v>15</v>
      </c>
    </row>
    <row r="1539" spans="1:20" x14ac:dyDescent="0.25">
      <c r="A1539" s="1" t="s">
        <v>4415</v>
      </c>
      <c r="B1539" s="1" t="s">
        <v>552</v>
      </c>
      <c r="C1539" s="1" t="s">
        <v>672</v>
      </c>
      <c r="D1539" s="1" t="s">
        <v>673</v>
      </c>
      <c r="E1539" s="1" t="s">
        <v>4408</v>
      </c>
      <c r="F1539" s="1"/>
      <c r="G1539" s="1" t="s">
        <v>578</v>
      </c>
      <c r="H1539" s="1" t="s">
        <v>557</v>
      </c>
      <c r="I1539" s="1" t="s">
        <v>4408</v>
      </c>
      <c r="J1539" s="1" t="s">
        <v>2159</v>
      </c>
      <c r="K1539" s="1" t="s">
        <v>4408</v>
      </c>
      <c r="L1539" s="1" t="s">
        <v>4410</v>
      </c>
      <c r="M1539" s="1" t="s">
        <v>560</v>
      </c>
      <c r="N1539" s="1"/>
      <c r="O1539">
        <v>25</v>
      </c>
      <c r="P1539" s="1" t="s">
        <v>1046</v>
      </c>
      <c r="Q1539" s="1" t="s">
        <v>4416</v>
      </c>
      <c r="R1539" s="2"/>
      <c r="S1539" s="1" t="s">
        <v>4412</v>
      </c>
      <c r="T1539" s="1">
        <v>15</v>
      </c>
    </row>
    <row r="1540" spans="1:20" x14ac:dyDescent="0.25">
      <c r="A1540" s="1" t="s">
        <v>4417</v>
      </c>
      <c r="B1540" s="1" t="s">
        <v>552</v>
      </c>
      <c r="C1540" s="1" t="s">
        <v>672</v>
      </c>
      <c r="D1540" s="1" t="s">
        <v>673</v>
      </c>
      <c r="E1540" s="1" t="s">
        <v>4408</v>
      </c>
      <c r="F1540" s="1" t="s">
        <v>4409</v>
      </c>
      <c r="G1540" s="1" t="s">
        <v>578</v>
      </c>
      <c r="H1540" s="1" t="s">
        <v>557</v>
      </c>
      <c r="I1540" s="1" t="s">
        <v>4408</v>
      </c>
      <c r="J1540" s="1" t="s">
        <v>2159</v>
      </c>
      <c r="K1540" s="1" t="s">
        <v>4408</v>
      </c>
      <c r="L1540" s="1" t="s">
        <v>4410</v>
      </c>
      <c r="M1540" s="1" t="s">
        <v>560</v>
      </c>
      <c r="N1540" s="1"/>
      <c r="O1540">
        <v>5</v>
      </c>
      <c r="P1540" s="1" t="s">
        <v>1046</v>
      </c>
      <c r="Q1540" s="1" t="s">
        <v>4418</v>
      </c>
      <c r="R1540" s="2"/>
      <c r="S1540" s="1" t="s">
        <v>4412</v>
      </c>
      <c r="T1540" s="1">
        <v>15</v>
      </c>
    </row>
    <row r="1541" spans="1:20" x14ac:dyDescent="0.25">
      <c r="A1541" s="1" t="s">
        <v>4419</v>
      </c>
      <c r="B1541" s="1" t="s">
        <v>552</v>
      </c>
      <c r="C1541" s="1" t="s">
        <v>672</v>
      </c>
      <c r="D1541" s="1" t="s">
        <v>673</v>
      </c>
      <c r="E1541" s="1" t="s">
        <v>4408</v>
      </c>
      <c r="F1541" s="1" t="s">
        <v>4409</v>
      </c>
      <c r="G1541" s="1" t="s">
        <v>578</v>
      </c>
      <c r="H1541" s="1" t="s">
        <v>557</v>
      </c>
      <c r="I1541" s="1" t="s">
        <v>4408</v>
      </c>
      <c r="J1541" s="1" t="s">
        <v>2159</v>
      </c>
      <c r="K1541" s="1" t="s">
        <v>4408</v>
      </c>
      <c r="L1541" s="1" t="s">
        <v>4410</v>
      </c>
      <c r="M1541" s="1" t="s">
        <v>560</v>
      </c>
      <c r="N1541" s="1"/>
      <c r="O1541">
        <v>50</v>
      </c>
      <c r="P1541" s="1" t="s">
        <v>1046</v>
      </c>
      <c r="Q1541" s="1" t="s">
        <v>4420</v>
      </c>
      <c r="R1541" s="2"/>
      <c r="S1541" s="1" t="s">
        <v>4412</v>
      </c>
      <c r="T1541" s="1">
        <v>15</v>
      </c>
    </row>
    <row r="1542" spans="1:20" x14ac:dyDescent="0.25">
      <c r="A1542" s="1" t="s">
        <v>4421</v>
      </c>
      <c r="B1542" s="1" t="s">
        <v>552</v>
      </c>
      <c r="C1542" s="1" t="s">
        <v>672</v>
      </c>
      <c r="D1542" s="1" t="s">
        <v>673</v>
      </c>
      <c r="E1542" s="1" t="s">
        <v>4408</v>
      </c>
      <c r="F1542" s="1"/>
      <c r="G1542" s="1" t="s">
        <v>578</v>
      </c>
      <c r="H1542" s="1" t="s">
        <v>557</v>
      </c>
      <c r="I1542" s="1" t="s">
        <v>4408</v>
      </c>
      <c r="J1542" s="1" t="s">
        <v>2159</v>
      </c>
      <c r="K1542" s="1" t="s">
        <v>4408</v>
      </c>
      <c r="L1542" s="1" t="s">
        <v>4410</v>
      </c>
      <c r="M1542" s="1" t="s">
        <v>560</v>
      </c>
      <c r="N1542" s="1"/>
      <c r="O1542">
        <v>75</v>
      </c>
      <c r="P1542" s="1" t="s">
        <v>1046</v>
      </c>
      <c r="Q1542" s="1" t="s">
        <v>4422</v>
      </c>
      <c r="R1542" s="2"/>
      <c r="S1542" s="1" t="s">
        <v>4412</v>
      </c>
      <c r="T1542" s="1">
        <v>15</v>
      </c>
    </row>
  </sheetData>
  <phoneticPr fontId="2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CBF4-EB40-4505-9AC4-5610645A8CBE}">
  <dimension ref="A1:D208"/>
  <sheetViews>
    <sheetView topLeftCell="A40" workbookViewId="0">
      <selection activeCell="C69" sqref="C69:D69"/>
    </sheetView>
  </sheetViews>
  <sheetFormatPr defaultRowHeight="15" x14ac:dyDescent="0.25"/>
  <cols>
    <col min="2" max="2" width="20" customWidth="1"/>
    <col min="3" max="3" width="50" customWidth="1"/>
    <col min="4" max="4" width="53.7109375" customWidth="1"/>
  </cols>
  <sheetData>
    <row r="1" spans="1:4" ht="18.75" x14ac:dyDescent="0.3">
      <c r="A1" s="41" t="s">
        <v>4423</v>
      </c>
    </row>
    <row r="2" spans="1:4" ht="9" customHeight="1" x14ac:dyDescent="0.3">
      <c r="A2" s="41"/>
    </row>
    <row r="3" spans="1:4" x14ac:dyDescent="0.25">
      <c r="B3" s="42" t="s">
        <v>4424</v>
      </c>
      <c r="C3" s="43" t="s">
        <v>4425</v>
      </c>
      <c r="D3" s="43" t="s">
        <v>4425</v>
      </c>
    </row>
    <row r="4" spans="1:4" x14ac:dyDescent="0.25">
      <c r="B4" s="44" t="s">
        <v>4426</v>
      </c>
      <c r="C4" s="45" t="s">
        <v>4427</v>
      </c>
      <c r="D4" s="46" t="s">
        <v>4428</v>
      </c>
    </row>
    <row r="5" spans="1:4" x14ac:dyDescent="0.25">
      <c r="B5" s="47" t="s">
        <v>4429</v>
      </c>
      <c r="C5" s="48" t="s">
        <v>4430</v>
      </c>
      <c r="D5" s="49" t="s">
        <v>4431</v>
      </c>
    </row>
    <row r="6" spans="1:4" x14ac:dyDescent="0.25">
      <c r="B6" s="47" t="s">
        <v>4432</v>
      </c>
      <c r="C6" s="48" t="s">
        <v>3316</v>
      </c>
      <c r="D6" s="49" t="s">
        <v>4433</v>
      </c>
    </row>
    <row r="7" spans="1:4" x14ac:dyDescent="0.25">
      <c r="B7" s="47" t="s">
        <v>4434</v>
      </c>
      <c r="C7" s="48" t="s">
        <v>3290</v>
      </c>
      <c r="D7" s="49" t="s">
        <v>4435</v>
      </c>
    </row>
    <row r="8" spans="1:4" x14ac:dyDescent="0.25">
      <c r="B8" s="47" t="s">
        <v>4436</v>
      </c>
      <c r="C8" s="48" t="s">
        <v>3312</v>
      </c>
      <c r="D8" s="49" t="s">
        <v>4437</v>
      </c>
    </row>
    <row r="9" spans="1:4" x14ac:dyDescent="0.25">
      <c r="B9" s="47" t="s">
        <v>4438</v>
      </c>
      <c r="C9" s="48" t="s">
        <v>4439</v>
      </c>
      <c r="D9" s="49" t="s">
        <v>4440</v>
      </c>
    </row>
    <row r="10" spans="1:4" x14ac:dyDescent="0.25">
      <c r="B10" s="47" t="s">
        <v>4441</v>
      </c>
      <c r="C10" s="48" t="s">
        <v>4442</v>
      </c>
      <c r="D10" s="49" t="s">
        <v>4443</v>
      </c>
    </row>
    <row r="11" spans="1:4" x14ac:dyDescent="0.25">
      <c r="B11" s="47" t="s">
        <v>4444</v>
      </c>
      <c r="C11" s="48" t="s">
        <v>4445</v>
      </c>
      <c r="D11" s="49" t="s">
        <v>4446</v>
      </c>
    </row>
    <row r="12" spans="1:4" x14ac:dyDescent="0.25">
      <c r="B12" s="47" t="s">
        <v>4447</v>
      </c>
      <c r="C12" s="48" t="s">
        <v>3308</v>
      </c>
      <c r="D12" s="49" t="s">
        <v>4448</v>
      </c>
    </row>
    <row r="13" spans="1:4" x14ac:dyDescent="0.25">
      <c r="B13" s="47" t="s">
        <v>4449</v>
      </c>
      <c r="C13" s="48" t="s">
        <v>4450</v>
      </c>
      <c r="D13" s="49" t="s">
        <v>4451</v>
      </c>
    </row>
    <row r="14" spans="1:4" x14ac:dyDescent="0.25">
      <c r="B14" s="47" t="s">
        <v>4452</v>
      </c>
      <c r="C14" s="48" t="s">
        <v>4453</v>
      </c>
      <c r="D14" s="49" t="s">
        <v>4454</v>
      </c>
    </row>
    <row r="15" spans="1:4" x14ac:dyDescent="0.25">
      <c r="B15" s="47" t="s">
        <v>4455</v>
      </c>
      <c r="C15" s="48" t="s">
        <v>3270</v>
      </c>
      <c r="D15" s="49" t="s">
        <v>4456</v>
      </c>
    </row>
    <row r="16" spans="1:4" x14ac:dyDescent="0.25">
      <c r="B16" s="47" t="s">
        <v>4457</v>
      </c>
      <c r="C16" s="48" t="s">
        <v>3262</v>
      </c>
      <c r="D16" s="49" t="s">
        <v>4458</v>
      </c>
    </row>
    <row r="17" spans="2:4" x14ac:dyDescent="0.25">
      <c r="B17" s="47" t="s">
        <v>4459</v>
      </c>
      <c r="C17" s="48" t="s">
        <v>4460</v>
      </c>
      <c r="D17" s="49" t="s">
        <v>4461</v>
      </c>
    </row>
    <row r="18" spans="2:4" x14ac:dyDescent="0.25">
      <c r="B18" s="44" t="s">
        <v>4462</v>
      </c>
      <c r="C18" s="45" t="s">
        <v>4463</v>
      </c>
      <c r="D18" s="46" t="s">
        <v>4464</v>
      </c>
    </row>
    <row r="19" spans="2:4" x14ac:dyDescent="0.25">
      <c r="B19" s="47" t="s">
        <v>4465</v>
      </c>
      <c r="C19" s="48" t="s">
        <v>4466</v>
      </c>
      <c r="D19" s="49" t="s">
        <v>4467</v>
      </c>
    </row>
    <row r="20" spans="2:4" x14ac:dyDescent="0.25">
      <c r="B20" s="47" t="s">
        <v>4468</v>
      </c>
      <c r="C20" s="48" t="s">
        <v>194</v>
      </c>
      <c r="D20" s="49" t="s">
        <v>4469</v>
      </c>
    </row>
    <row r="21" spans="2:4" x14ac:dyDescent="0.25">
      <c r="B21" s="47" t="s">
        <v>4470</v>
      </c>
      <c r="C21" s="48" t="s">
        <v>4471</v>
      </c>
      <c r="D21" s="49" t="s">
        <v>4472</v>
      </c>
    </row>
    <row r="22" spans="2:4" x14ac:dyDescent="0.25">
      <c r="B22" s="47" t="s">
        <v>4473</v>
      </c>
      <c r="C22" s="48" t="s">
        <v>4474</v>
      </c>
      <c r="D22" s="49" t="s">
        <v>4475</v>
      </c>
    </row>
    <row r="23" spans="2:4" x14ac:dyDescent="0.25">
      <c r="B23" s="47" t="s">
        <v>4476</v>
      </c>
      <c r="C23" s="48" t="s">
        <v>4477</v>
      </c>
      <c r="D23" s="49" t="s">
        <v>4478</v>
      </c>
    </row>
    <row r="24" spans="2:4" x14ac:dyDescent="0.25">
      <c r="B24" s="47" t="s">
        <v>4479</v>
      </c>
      <c r="C24" s="48" t="s">
        <v>4480</v>
      </c>
      <c r="D24" s="49" t="s">
        <v>4481</v>
      </c>
    </row>
    <row r="25" spans="2:4" x14ac:dyDescent="0.25">
      <c r="B25" s="47" t="s">
        <v>4482</v>
      </c>
      <c r="C25" s="48" t="s">
        <v>4483</v>
      </c>
      <c r="D25" s="49" t="s">
        <v>4484</v>
      </c>
    </row>
    <row r="26" spans="2:4" x14ac:dyDescent="0.25">
      <c r="B26" s="47" t="s">
        <v>4485</v>
      </c>
      <c r="C26" s="48" t="s">
        <v>4037</v>
      </c>
      <c r="D26" s="49" t="s">
        <v>4486</v>
      </c>
    </row>
    <row r="27" spans="2:4" x14ac:dyDescent="0.25">
      <c r="B27" s="47" t="s">
        <v>4487</v>
      </c>
      <c r="C27" s="48" t="s">
        <v>4488</v>
      </c>
      <c r="D27" s="49" t="s">
        <v>4489</v>
      </c>
    </row>
    <row r="28" spans="2:4" x14ac:dyDescent="0.25">
      <c r="B28" s="47" t="s">
        <v>4490</v>
      </c>
      <c r="C28" s="48" t="s">
        <v>4491</v>
      </c>
      <c r="D28" s="49" t="s">
        <v>4492</v>
      </c>
    </row>
    <row r="29" spans="2:4" x14ac:dyDescent="0.25">
      <c r="B29" s="47" t="s">
        <v>4493</v>
      </c>
      <c r="C29" s="48" t="s">
        <v>4494</v>
      </c>
      <c r="D29" s="49" t="s">
        <v>4495</v>
      </c>
    </row>
    <row r="30" spans="2:4" x14ac:dyDescent="0.25">
      <c r="B30" s="47" t="s">
        <v>4496</v>
      </c>
      <c r="C30" s="48" t="s">
        <v>4497</v>
      </c>
      <c r="D30" s="49" t="s">
        <v>4498</v>
      </c>
    </row>
    <row r="31" spans="2:4" x14ac:dyDescent="0.25">
      <c r="B31" s="44" t="s">
        <v>4499</v>
      </c>
      <c r="C31" s="45" t="s">
        <v>4500</v>
      </c>
      <c r="D31" s="46" t="s">
        <v>4501</v>
      </c>
    </row>
    <row r="32" spans="2:4" x14ac:dyDescent="0.25">
      <c r="B32" s="47" t="s">
        <v>4502</v>
      </c>
      <c r="C32" s="48" t="s">
        <v>4503</v>
      </c>
      <c r="D32" s="49" t="s">
        <v>4504</v>
      </c>
    </row>
    <row r="33" spans="2:4" x14ac:dyDescent="0.25">
      <c r="B33" s="47" t="s">
        <v>4505</v>
      </c>
      <c r="C33" s="48" t="s">
        <v>4506</v>
      </c>
      <c r="D33" s="49" t="s">
        <v>4507</v>
      </c>
    </row>
    <row r="34" spans="2:4" x14ac:dyDescent="0.25">
      <c r="B34" s="47" t="s">
        <v>4508</v>
      </c>
      <c r="C34" s="48" t="s">
        <v>3815</v>
      </c>
      <c r="D34" s="49" t="s">
        <v>4509</v>
      </c>
    </row>
    <row r="35" spans="2:4" x14ac:dyDescent="0.25">
      <c r="B35" s="44" t="s">
        <v>4510</v>
      </c>
      <c r="C35" s="45" t="s">
        <v>4511</v>
      </c>
      <c r="D35" s="46" t="s">
        <v>4512</v>
      </c>
    </row>
    <row r="36" spans="2:4" x14ac:dyDescent="0.25">
      <c r="B36" s="47" t="s">
        <v>4513</v>
      </c>
      <c r="C36" s="48" t="s">
        <v>3353</v>
      </c>
      <c r="D36" s="49" t="s">
        <v>4514</v>
      </c>
    </row>
    <row r="37" spans="2:4" x14ac:dyDescent="0.25">
      <c r="B37" s="44" t="s">
        <v>4515</v>
      </c>
      <c r="C37" s="45" t="s">
        <v>4516</v>
      </c>
      <c r="D37" s="46" t="s">
        <v>4517</v>
      </c>
    </row>
    <row r="38" spans="2:4" x14ac:dyDescent="0.25">
      <c r="B38" s="42" t="s">
        <v>4518</v>
      </c>
      <c r="C38" s="43" t="s">
        <v>4519</v>
      </c>
      <c r="D38" s="50" t="s">
        <v>4519</v>
      </c>
    </row>
    <row r="39" spans="2:4" x14ac:dyDescent="0.25">
      <c r="B39" s="44" t="s">
        <v>4520</v>
      </c>
      <c r="C39" s="45" t="s">
        <v>4521</v>
      </c>
      <c r="D39" s="46" t="s">
        <v>4522</v>
      </c>
    </row>
    <row r="40" spans="2:4" x14ac:dyDescent="0.25">
      <c r="B40" s="44" t="s">
        <v>4523</v>
      </c>
      <c r="C40" s="45" t="s">
        <v>4524</v>
      </c>
      <c r="D40" s="46" t="s">
        <v>4525</v>
      </c>
    </row>
    <row r="41" spans="2:4" x14ac:dyDescent="0.25">
      <c r="B41" s="47" t="s">
        <v>4526</v>
      </c>
      <c r="C41" s="48" t="s">
        <v>4527</v>
      </c>
      <c r="D41" s="49" t="s">
        <v>4528</v>
      </c>
    </row>
    <row r="42" spans="2:4" x14ac:dyDescent="0.25">
      <c r="B42" s="47" t="s">
        <v>4529</v>
      </c>
      <c r="C42" s="48" t="s">
        <v>4530</v>
      </c>
      <c r="D42" s="49" t="s">
        <v>4531</v>
      </c>
    </row>
    <row r="43" spans="2:4" x14ac:dyDescent="0.25">
      <c r="B43" s="47" t="s">
        <v>4532</v>
      </c>
      <c r="C43" s="48" t="s">
        <v>4533</v>
      </c>
      <c r="D43" s="49" t="s">
        <v>4534</v>
      </c>
    </row>
    <row r="44" spans="2:4" x14ac:dyDescent="0.25">
      <c r="B44" s="47" t="s">
        <v>4535</v>
      </c>
      <c r="C44" s="48" t="s">
        <v>4536</v>
      </c>
      <c r="D44" s="49" t="s">
        <v>4537</v>
      </c>
    </row>
    <row r="45" spans="2:4" x14ac:dyDescent="0.25">
      <c r="B45" s="47" t="s">
        <v>4538</v>
      </c>
      <c r="C45" s="48" t="s">
        <v>4539</v>
      </c>
      <c r="D45" s="49" t="s">
        <v>4540</v>
      </c>
    </row>
    <row r="46" spans="2:4" x14ac:dyDescent="0.25">
      <c r="B46" s="47" t="s">
        <v>4541</v>
      </c>
      <c r="C46" s="48" t="s">
        <v>4542</v>
      </c>
      <c r="D46" s="49" t="s">
        <v>4543</v>
      </c>
    </row>
    <row r="47" spans="2:4" x14ac:dyDescent="0.25">
      <c r="B47" s="47" t="s">
        <v>4544</v>
      </c>
      <c r="C47" s="48" t="s">
        <v>4545</v>
      </c>
      <c r="D47" s="49" t="s">
        <v>4546</v>
      </c>
    </row>
    <row r="48" spans="2:4" x14ac:dyDescent="0.25">
      <c r="B48" s="47" t="s">
        <v>4547</v>
      </c>
      <c r="C48" s="48" t="s">
        <v>4548</v>
      </c>
      <c r="D48" s="49" t="s">
        <v>4549</v>
      </c>
    </row>
    <row r="49" spans="2:4" x14ac:dyDescent="0.25">
      <c r="B49" s="47" t="s">
        <v>4550</v>
      </c>
      <c r="C49" s="48" t="s">
        <v>4551</v>
      </c>
      <c r="D49" s="49" t="s">
        <v>4552</v>
      </c>
    </row>
    <row r="50" spans="2:4" x14ac:dyDescent="0.25">
      <c r="B50" s="47" t="s">
        <v>4553</v>
      </c>
      <c r="C50" s="48" t="s">
        <v>4554</v>
      </c>
      <c r="D50" s="49" t="s">
        <v>4555</v>
      </c>
    </row>
    <row r="51" spans="2:4" x14ac:dyDescent="0.25">
      <c r="B51" s="47" t="s">
        <v>4556</v>
      </c>
      <c r="C51" s="48" t="s">
        <v>4557</v>
      </c>
      <c r="D51" s="49" t="s">
        <v>4558</v>
      </c>
    </row>
    <row r="52" spans="2:4" x14ac:dyDescent="0.25">
      <c r="B52" s="47" t="s">
        <v>4559</v>
      </c>
      <c r="C52" s="48" t="s">
        <v>3424</v>
      </c>
      <c r="D52" s="49" t="s">
        <v>4560</v>
      </c>
    </row>
    <row r="53" spans="2:4" x14ac:dyDescent="0.25">
      <c r="B53" s="47" t="s">
        <v>4561</v>
      </c>
      <c r="C53" s="48" t="s">
        <v>202</v>
      </c>
      <c r="D53" s="49" t="s">
        <v>4562</v>
      </c>
    </row>
    <row r="54" spans="2:4" x14ac:dyDescent="0.25">
      <c r="B54" s="44" t="s">
        <v>4563</v>
      </c>
      <c r="C54" s="45" t="s">
        <v>4564</v>
      </c>
      <c r="D54" s="46" t="s">
        <v>4565</v>
      </c>
    </row>
    <row r="55" spans="2:4" x14ac:dyDescent="0.25">
      <c r="B55" s="47" t="s">
        <v>4566</v>
      </c>
      <c r="C55" s="48" t="s">
        <v>4567</v>
      </c>
      <c r="D55" s="49" t="s">
        <v>4568</v>
      </c>
    </row>
    <row r="56" spans="2:4" x14ac:dyDescent="0.25">
      <c r="B56" s="47" t="s">
        <v>4569</v>
      </c>
      <c r="C56" s="48" t="s">
        <v>4570</v>
      </c>
      <c r="D56" s="49" t="s">
        <v>4571</v>
      </c>
    </row>
    <row r="57" spans="2:4" x14ac:dyDescent="0.25">
      <c r="B57" s="47" t="s">
        <v>4572</v>
      </c>
      <c r="C57" s="48" t="s">
        <v>4573</v>
      </c>
      <c r="D57" s="49" t="s">
        <v>4574</v>
      </c>
    </row>
    <row r="58" spans="2:4" x14ac:dyDescent="0.25">
      <c r="B58" s="47" t="s">
        <v>4575</v>
      </c>
      <c r="C58" s="48" t="s">
        <v>4576</v>
      </c>
      <c r="D58" s="49" t="s">
        <v>4577</v>
      </c>
    </row>
    <row r="59" spans="2:4" x14ac:dyDescent="0.25">
      <c r="B59" s="47" t="s">
        <v>4578</v>
      </c>
      <c r="C59" s="48" t="s">
        <v>4579</v>
      </c>
      <c r="D59" s="49" t="s">
        <v>4580</v>
      </c>
    </row>
    <row r="60" spans="2:4" x14ac:dyDescent="0.25">
      <c r="B60" s="47" t="s">
        <v>4581</v>
      </c>
      <c r="C60" s="48" t="s">
        <v>4582</v>
      </c>
      <c r="D60" s="49" t="s">
        <v>4583</v>
      </c>
    </row>
    <row r="61" spans="2:4" x14ac:dyDescent="0.25">
      <c r="B61" s="47" t="s">
        <v>4584</v>
      </c>
      <c r="C61" s="48" t="s">
        <v>4585</v>
      </c>
      <c r="D61" s="49" t="s">
        <v>4586</v>
      </c>
    </row>
    <row r="62" spans="2:4" x14ac:dyDescent="0.25">
      <c r="B62" s="47" t="s">
        <v>4587</v>
      </c>
      <c r="C62" s="48" t="s">
        <v>4588</v>
      </c>
      <c r="D62" s="49" t="s">
        <v>4589</v>
      </c>
    </row>
    <row r="63" spans="2:4" x14ac:dyDescent="0.25">
      <c r="B63" s="47" t="s">
        <v>4590</v>
      </c>
      <c r="C63" s="48" t="s">
        <v>4591</v>
      </c>
      <c r="D63" s="49" t="s">
        <v>4592</v>
      </c>
    </row>
    <row r="64" spans="2:4" x14ac:dyDescent="0.25">
      <c r="B64" s="47" t="s">
        <v>4593</v>
      </c>
      <c r="C64" s="48" t="s">
        <v>4594</v>
      </c>
      <c r="D64" s="49" t="s">
        <v>4595</v>
      </c>
    </row>
    <row r="65" spans="2:4" x14ac:dyDescent="0.25">
      <c r="B65" s="47" t="s">
        <v>4596</v>
      </c>
      <c r="C65" s="48" t="s">
        <v>4597</v>
      </c>
      <c r="D65" s="49" t="s">
        <v>4598</v>
      </c>
    </row>
    <row r="66" spans="2:4" x14ac:dyDescent="0.25">
      <c r="B66" s="47" t="s">
        <v>4599</v>
      </c>
      <c r="C66" s="48" t="s">
        <v>4600</v>
      </c>
      <c r="D66" s="49" t="s">
        <v>4601</v>
      </c>
    </row>
    <row r="67" spans="2:4" x14ac:dyDescent="0.25">
      <c r="B67" s="47" t="s">
        <v>4599</v>
      </c>
      <c r="C67" s="48" t="s">
        <v>4602</v>
      </c>
      <c r="D67" s="49" t="s">
        <v>4603</v>
      </c>
    </row>
    <row r="68" spans="2:4" x14ac:dyDescent="0.25">
      <c r="B68" s="47" t="s">
        <v>4604</v>
      </c>
      <c r="C68" s="48" t="s">
        <v>4605</v>
      </c>
      <c r="D68" s="49" t="s">
        <v>4606</v>
      </c>
    </row>
    <row r="69" spans="2:4" x14ac:dyDescent="0.25">
      <c r="B69" s="47" t="s">
        <v>4607</v>
      </c>
      <c r="C69" s="48" t="s">
        <v>4605</v>
      </c>
      <c r="D69" s="49" t="s">
        <v>4608</v>
      </c>
    </row>
    <row r="70" spans="2:4" x14ac:dyDescent="0.25">
      <c r="B70" s="47" t="s">
        <v>4609</v>
      </c>
      <c r="C70" s="48" t="s">
        <v>4610</v>
      </c>
      <c r="D70" s="49" t="s">
        <v>4611</v>
      </c>
    </row>
    <row r="71" spans="2:4" x14ac:dyDescent="0.25">
      <c r="B71" s="47" t="s">
        <v>4612</v>
      </c>
      <c r="C71" s="48" t="s">
        <v>4613</v>
      </c>
      <c r="D71" s="49" t="s">
        <v>4614</v>
      </c>
    </row>
    <row r="72" spans="2:4" x14ac:dyDescent="0.25">
      <c r="B72" s="47" t="s">
        <v>4615</v>
      </c>
      <c r="C72" s="48" t="s">
        <v>4616</v>
      </c>
      <c r="D72" s="49" t="s">
        <v>4617</v>
      </c>
    </row>
    <row r="73" spans="2:4" x14ac:dyDescent="0.25">
      <c r="B73" s="47" t="s">
        <v>4618</v>
      </c>
      <c r="C73" s="48" t="s">
        <v>4619</v>
      </c>
      <c r="D73" s="49" t="s">
        <v>4620</v>
      </c>
    </row>
    <row r="74" spans="2:4" x14ac:dyDescent="0.25">
      <c r="B74" s="47" t="s">
        <v>4621</v>
      </c>
      <c r="C74" s="48" t="s">
        <v>4622</v>
      </c>
      <c r="D74" s="49" t="s">
        <v>4623</v>
      </c>
    </row>
    <row r="75" spans="2:4" x14ac:dyDescent="0.25">
      <c r="B75" s="47" t="s">
        <v>4624</v>
      </c>
      <c r="C75" s="48" t="s">
        <v>4625</v>
      </c>
      <c r="D75" s="49" t="s">
        <v>4626</v>
      </c>
    </row>
    <row r="76" spans="2:4" x14ac:dyDescent="0.25">
      <c r="B76" s="44" t="s">
        <v>4627</v>
      </c>
      <c r="C76" s="45" t="s">
        <v>4628</v>
      </c>
      <c r="D76" s="46" t="s">
        <v>4629</v>
      </c>
    </row>
    <row r="77" spans="2:4" x14ac:dyDescent="0.25">
      <c r="B77" s="47" t="s">
        <v>4630</v>
      </c>
      <c r="C77" s="48" t="s">
        <v>4631</v>
      </c>
      <c r="D77" s="49" t="s">
        <v>4632</v>
      </c>
    </row>
    <row r="78" spans="2:4" x14ac:dyDescent="0.25">
      <c r="B78" s="47" t="s">
        <v>4633</v>
      </c>
      <c r="C78" s="48" t="s">
        <v>4634</v>
      </c>
      <c r="D78" s="49" t="s">
        <v>4635</v>
      </c>
    </row>
    <row r="79" spans="2:4" x14ac:dyDescent="0.25">
      <c r="B79" s="47" t="s">
        <v>4636</v>
      </c>
      <c r="C79" s="48" t="s">
        <v>4637</v>
      </c>
      <c r="D79" s="49" t="s">
        <v>4638</v>
      </c>
    </row>
    <row r="80" spans="2:4" x14ac:dyDescent="0.25">
      <c r="B80" s="47" t="s">
        <v>4639</v>
      </c>
      <c r="C80" s="48" t="s">
        <v>4640</v>
      </c>
      <c r="D80" s="49" t="s">
        <v>4641</v>
      </c>
    </row>
    <row r="81" spans="2:4" x14ac:dyDescent="0.25">
      <c r="B81" s="47" t="s">
        <v>4642</v>
      </c>
      <c r="C81" s="48" t="s">
        <v>4643</v>
      </c>
      <c r="D81" s="49" t="s">
        <v>4644</v>
      </c>
    </row>
    <row r="82" spans="2:4" x14ac:dyDescent="0.25">
      <c r="B82" s="47" t="s">
        <v>4645</v>
      </c>
      <c r="C82" s="48" t="s">
        <v>398</v>
      </c>
      <c r="D82" s="49" t="s">
        <v>4646</v>
      </c>
    </row>
    <row r="83" spans="2:4" x14ac:dyDescent="0.25">
      <c r="B83" s="47" t="s">
        <v>4647</v>
      </c>
      <c r="C83" s="48" t="s">
        <v>4648</v>
      </c>
      <c r="D83" s="49" t="s">
        <v>4649</v>
      </c>
    </row>
    <row r="84" spans="2:4" x14ac:dyDescent="0.25">
      <c r="B84" s="47" t="s">
        <v>4650</v>
      </c>
      <c r="C84" s="48" t="s">
        <v>212</v>
      </c>
      <c r="D84" s="49" t="s">
        <v>4651</v>
      </c>
    </row>
    <row r="85" spans="2:4" x14ac:dyDescent="0.25">
      <c r="B85" s="47" t="s">
        <v>4652</v>
      </c>
      <c r="C85" s="48" t="s">
        <v>89</v>
      </c>
      <c r="D85" s="49" t="s">
        <v>4653</v>
      </c>
    </row>
    <row r="86" spans="2:4" x14ac:dyDescent="0.25">
      <c r="B86" s="47" t="s">
        <v>4654</v>
      </c>
      <c r="C86" s="48" t="s">
        <v>4655</v>
      </c>
      <c r="D86" s="49" t="s">
        <v>4656</v>
      </c>
    </row>
    <row r="87" spans="2:4" x14ac:dyDescent="0.25">
      <c r="B87" s="47" t="s">
        <v>4657</v>
      </c>
      <c r="C87" s="48" t="s">
        <v>4658</v>
      </c>
      <c r="D87" s="49" t="s">
        <v>4659</v>
      </c>
    </row>
    <row r="88" spans="2:4" x14ac:dyDescent="0.25">
      <c r="B88" s="47" t="s">
        <v>4660</v>
      </c>
      <c r="C88" s="48" t="s">
        <v>4661</v>
      </c>
      <c r="D88" s="49" t="s">
        <v>4662</v>
      </c>
    </row>
    <row r="89" spans="2:4" x14ac:dyDescent="0.25">
      <c r="B89" s="47" t="s">
        <v>4663</v>
      </c>
      <c r="C89" s="48" t="s">
        <v>4664</v>
      </c>
      <c r="D89" s="49" t="s">
        <v>4665</v>
      </c>
    </row>
    <row r="90" spans="2:4" x14ac:dyDescent="0.25">
      <c r="B90" s="47" t="s">
        <v>4666</v>
      </c>
      <c r="C90" s="48" t="s">
        <v>4667</v>
      </c>
      <c r="D90" s="49" t="s">
        <v>4668</v>
      </c>
    </row>
    <row r="91" spans="2:4" x14ac:dyDescent="0.25">
      <c r="B91" s="47" t="s">
        <v>4669</v>
      </c>
      <c r="C91" s="48" t="s">
        <v>4670</v>
      </c>
      <c r="D91" s="49" t="s">
        <v>4671</v>
      </c>
    </row>
    <row r="92" spans="2:4" x14ac:dyDescent="0.25">
      <c r="B92" s="47" t="s">
        <v>4672</v>
      </c>
      <c r="C92" s="48" t="s">
        <v>4673</v>
      </c>
      <c r="D92" s="49" t="s">
        <v>4674</v>
      </c>
    </row>
    <row r="93" spans="2:4" x14ac:dyDescent="0.25">
      <c r="B93" s="47" t="s">
        <v>4675</v>
      </c>
      <c r="C93" s="48" t="s">
        <v>205</v>
      </c>
      <c r="D93" s="49" t="s">
        <v>4676</v>
      </c>
    </row>
    <row r="94" spans="2:4" x14ac:dyDescent="0.25">
      <c r="B94" s="47" t="s">
        <v>4677</v>
      </c>
      <c r="C94" s="48" t="s">
        <v>4678</v>
      </c>
      <c r="D94" s="49" t="s">
        <v>4679</v>
      </c>
    </row>
    <row r="95" spans="2:4" x14ac:dyDescent="0.25">
      <c r="B95" s="47" t="s">
        <v>4680</v>
      </c>
      <c r="C95" s="48" t="s">
        <v>4681</v>
      </c>
      <c r="D95" s="49" t="s">
        <v>4682</v>
      </c>
    </row>
    <row r="96" spans="2:4" x14ac:dyDescent="0.25">
      <c r="B96" s="47" t="s">
        <v>4683</v>
      </c>
      <c r="C96" s="48" t="s">
        <v>4684</v>
      </c>
      <c r="D96" s="49" t="s">
        <v>4685</v>
      </c>
    </row>
    <row r="97" spans="2:4" x14ac:dyDescent="0.25">
      <c r="B97" s="47" t="s">
        <v>4686</v>
      </c>
      <c r="C97" s="48" t="s">
        <v>4687</v>
      </c>
      <c r="D97" s="49" t="s">
        <v>4688</v>
      </c>
    </row>
    <row r="98" spans="2:4" x14ac:dyDescent="0.25">
      <c r="B98" s="47" t="s">
        <v>4689</v>
      </c>
      <c r="C98" s="48" t="s">
        <v>3604</v>
      </c>
      <c r="D98" s="49" t="s">
        <v>4690</v>
      </c>
    </row>
    <row r="99" spans="2:4" x14ac:dyDescent="0.25">
      <c r="B99" s="47" t="s">
        <v>4691</v>
      </c>
      <c r="C99" s="48" t="s">
        <v>4692</v>
      </c>
      <c r="D99" s="49" t="s">
        <v>4693</v>
      </c>
    </row>
    <row r="100" spans="2:4" x14ac:dyDescent="0.25">
      <c r="B100" s="47" t="s">
        <v>4694</v>
      </c>
      <c r="C100" s="48" t="s">
        <v>4695</v>
      </c>
      <c r="D100" s="49" t="s">
        <v>4696</v>
      </c>
    </row>
    <row r="101" spans="2:4" x14ac:dyDescent="0.25">
      <c r="B101" s="47" t="s">
        <v>4697</v>
      </c>
      <c r="C101" s="48" t="s">
        <v>4698</v>
      </c>
      <c r="D101" s="49" t="s">
        <v>4699</v>
      </c>
    </row>
    <row r="102" spans="2:4" x14ac:dyDescent="0.25">
      <c r="B102" s="44" t="s">
        <v>4700</v>
      </c>
      <c r="C102" s="45" t="s">
        <v>4701</v>
      </c>
      <c r="D102" s="46" t="s">
        <v>4702</v>
      </c>
    </row>
    <row r="103" spans="2:4" x14ac:dyDescent="0.25">
      <c r="B103" s="47" t="s">
        <v>4703</v>
      </c>
      <c r="C103" s="48" t="s">
        <v>4704</v>
      </c>
      <c r="D103" s="49" t="s">
        <v>4705</v>
      </c>
    </row>
    <row r="104" spans="2:4" x14ac:dyDescent="0.25">
      <c r="B104" s="47" t="s">
        <v>4706</v>
      </c>
      <c r="C104" s="48" t="s">
        <v>391</v>
      </c>
      <c r="D104" s="49" t="s">
        <v>4707</v>
      </c>
    </row>
    <row r="105" spans="2:4" x14ac:dyDescent="0.25">
      <c r="B105" s="47" t="s">
        <v>4708</v>
      </c>
      <c r="C105" s="48" t="s">
        <v>394</v>
      </c>
      <c r="D105" s="49" t="s">
        <v>4709</v>
      </c>
    </row>
    <row r="106" spans="2:4" x14ac:dyDescent="0.25">
      <c r="B106" s="47" t="s">
        <v>4710</v>
      </c>
      <c r="C106" s="48" t="s">
        <v>209</v>
      </c>
      <c r="D106" s="49" t="s">
        <v>4711</v>
      </c>
    </row>
    <row r="107" spans="2:4" x14ac:dyDescent="0.25">
      <c r="B107" s="47" t="s">
        <v>4712</v>
      </c>
      <c r="C107" s="48" t="s">
        <v>4713</v>
      </c>
      <c r="D107" s="49" t="s">
        <v>4714</v>
      </c>
    </row>
    <row r="108" spans="2:4" x14ac:dyDescent="0.25">
      <c r="B108" s="47" t="s">
        <v>4715</v>
      </c>
      <c r="C108" s="48" t="s">
        <v>4716</v>
      </c>
      <c r="D108" s="49" t="s">
        <v>4717</v>
      </c>
    </row>
    <row r="109" spans="2:4" x14ac:dyDescent="0.25">
      <c r="B109" s="47" t="s">
        <v>4718</v>
      </c>
      <c r="C109" s="48" t="s">
        <v>4719</v>
      </c>
      <c r="D109" s="49" t="s">
        <v>4720</v>
      </c>
    </row>
    <row r="110" spans="2:4" x14ac:dyDescent="0.25">
      <c r="B110" s="47" t="s">
        <v>4721</v>
      </c>
      <c r="C110" s="48" t="s">
        <v>4722</v>
      </c>
      <c r="D110" s="49" t="s">
        <v>4723</v>
      </c>
    </row>
    <row r="111" spans="2:4" x14ac:dyDescent="0.25">
      <c r="B111" s="47" t="s">
        <v>4724</v>
      </c>
      <c r="C111" s="48" t="s">
        <v>4725</v>
      </c>
      <c r="D111" s="49" t="s">
        <v>4726</v>
      </c>
    </row>
    <row r="112" spans="2:4" x14ac:dyDescent="0.25">
      <c r="B112" s="47" t="s">
        <v>4727</v>
      </c>
      <c r="C112" s="48" t="s">
        <v>4728</v>
      </c>
      <c r="D112" s="49" t="s">
        <v>4729</v>
      </c>
    </row>
    <row r="113" spans="2:4" x14ac:dyDescent="0.25">
      <c r="B113" s="47" t="s">
        <v>4730</v>
      </c>
      <c r="C113" s="48" t="s">
        <v>4731</v>
      </c>
      <c r="D113" s="49" t="s">
        <v>4732</v>
      </c>
    </row>
    <row r="114" spans="2:4" x14ac:dyDescent="0.25">
      <c r="B114" s="47" t="s">
        <v>4733</v>
      </c>
      <c r="C114" s="48" t="s">
        <v>4734</v>
      </c>
      <c r="D114" s="49" t="s">
        <v>4735</v>
      </c>
    </row>
    <row r="115" spans="2:4" x14ac:dyDescent="0.25">
      <c r="B115" s="47" t="s">
        <v>4736</v>
      </c>
      <c r="C115" s="48" t="s">
        <v>4737</v>
      </c>
      <c r="D115" s="49" t="s">
        <v>4738</v>
      </c>
    </row>
    <row r="116" spans="2:4" x14ac:dyDescent="0.25">
      <c r="B116" s="47" t="s">
        <v>4739</v>
      </c>
      <c r="C116" s="48" t="s">
        <v>4740</v>
      </c>
      <c r="D116" s="49" t="s">
        <v>4741</v>
      </c>
    </row>
    <row r="117" spans="2:4" x14ac:dyDescent="0.25">
      <c r="B117" s="47" t="s">
        <v>4742</v>
      </c>
      <c r="C117" s="48" t="s">
        <v>4743</v>
      </c>
      <c r="D117" s="49" t="s">
        <v>4744</v>
      </c>
    </row>
    <row r="118" spans="2:4" x14ac:dyDescent="0.25">
      <c r="B118" s="47" t="s">
        <v>4745</v>
      </c>
      <c r="C118" s="48" t="s">
        <v>4746</v>
      </c>
      <c r="D118" s="49" t="s">
        <v>4747</v>
      </c>
    </row>
    <row r="119" spans="2:4" x14ac:dyDescent="0.25">
      <c r="B119" s="47" t="s">
        <v>4748</v>
      </c>
      <c r="C119" s="48" t="s">
        <v>4749</v>
      </c>
      <c r="D119" s="49" t="s">
        <v>4750</v>
      </c>
    </row>
    <row r="120" spans="2:4" x14ac:dyDescent="0.25">
      <c r="B120" s="47" t="s">
        <v>4751</v>
      </c>
      <c r="C120" s="48" t="s">
        <v>4752</v>
      </c>
      <c r="D120" s="49" t="s">
        <v>4753</v>
      </c>
    </row>
    <row r="121" spans="2:4" x14ac:dyDescent="0.25">
      <c r="B121" s="47" t="s">
        <v>4754</v>
      </c>
      <c r="C121" s="48" t="s">
        <v>4755</v>
      </c>
      <c r="D121" s="49" t="s">
        <v>4756</v>
      </c>
    </row>
    <row r="122" spans="2:4" x14ac:dyDescent="0.25">
      <c r="B122" s="47" t="s">
        <v>4757</v>
      </c>
      <c r="C122" s="48" t="s">
        <v>4758</v>
      </c>
      <c r="D122" s="49" t="s">
        <v>4759</v>
      </c>
    </row>
    <row r="123" spans="2:4" x14ac:dyDescent="0.25">
      <c r="B123" s="47" t="s">
        <v>4760</v>
      </c>
      <c r="C123" s="48" t="s">
        <v>4761</v>
      </c>
      <c r="D123" s="49" t="s">
        <v>4762</v>
      </c>
    </row>
    <row r="124" spans="2:4" x14ac:dyDescent="0.25">
      <c r="B124" s="47" t="s">
        <v>4763</v>
      </c>
      <c r="C124" s="48" t="s">
        <v>4764</v>
      </c>
      <c r="D124" s="49" t="s">
        <v>4765</v>
      </c>
    </row>
    <row r="125" spans="2:4" x14ac:dyDescent="0.25">
      <c r="B125" s="47" t="s">
        <v>4766</v>
      </c>
      <c r="C125" s="48" t="s">
        <v>4767</v>
      </c>
      <c r="D125" s="49" t="s">
        <v>4768</v>
      </c>
    </row>
    <row r="126" spans="2:4" x14ac:dyDescent="0.25">
      <c r="B126" s="47" t="s">
        <v>4769</v>
      </c>
      <c r="C126" s="48" t="s">
        <v>4770</v>
      </c>
      <c r="D126" s="49" t="s">
        <v>4771</v>
      </c>
    </row>
    <row r="127" spans="2:4" x14ac:dyDescent="0.25">
      <c r="B127" s="47" t="s">
        <v>4772</v>
      </c>
      <c r="C127" s="48" t="s">
        <v>4773</v>
      </c>
      <c r="D127" s="49" t="s">
        <v>4774</v>
      </c>
    </row>
    <row r="128" spans="2:4" x14ac:dyDescent="0.25">
      <c r="B128" s="44" t="s">
        <v>4775</v>
      </c>
      <c r="C128" s="45" t="s">
        <v>4776</v>
      </c>
      <c r="D128" s="46" t="s">
        <v>4777</v>
      </c>
    </row>
    <row r="129" spans="2:4" x14ac:dyDescent="0.25">
      <c r="B129" s="47" t="s">
        <v>4778</v>
      </c>
      <c r="C129" s="48" t="s">
        <v>4779</v>
      </c>
      <c r="D129" s="49" t="s">
        <v>4780</v>
      </c>
    </row>
    <row r="130" spans="2:4" x14ac:dyDescent="0.25">
      <c r="B130" s="47" t="s">
        <v>4781</v>
      </c>
      <c r="C130" s="48" t="s">
        <v>4782</v>
      </c>
      <c r="D130" s="49" t="s">
        <v>4783</v>
      </c>
    </row>
    <row r="131" spans="2:4" x14ac:dyDescent="0.25">
      <c r="B131" s="47" t="s">
        <v>4784</v>
      </c>
      <c r="C131" s="48" t="s">
        <v>198</v>
      </c>
      <c r="D131" s="49" t="s">
        <v>4785</v>
      </c>
    </row>
    <row r="132" spans="2:4" x14ac:dyDescent="0.25">
      <c r="B132" s="47" t="s">
        <v>4786</v>
      </c>
      <c r="C132" s="48" t="s">
        <v>1131</v>
      </c>
      <c r="D132" s="49" t="s">
        <v>4787</v>
      </c>
    </row>
    <row r="133" spans="2:4" x14ac:dyDescent="0.25">
      <c r="B133" s="47" t="s">
        <v>4788</v>
      </c>
      <c r="C133" s="48" t="s">
        <v>4789</v>
      </c>
      <c r="D133" s="49" t="s">
        <v>4790</v>
      </c>
    </row>
    <row r="134" spans="2:4" x14ac:dyDescent="0.25">
      <c r="B134" s="44" t="s">
        <v>4791</v>
      </c>
      <c r="C134" s="45" t="s">
        <v>4792</v>
      </c>
      <c r="D134" s="45" t="s">
        <v>4793</v>
      </c>
    </row>
    <row r="135" spans="2:4" x14ac:dyDescent="0.25">
      <c r="B135" s="44" t="s">
        <v>4794</v>
      </c>
      <c r="C135" s="45" t="s">
        <v>4795</v>
      </c>
      <c r="D135" s="46" t="s">
        <v>4796</v>
      </c>
    </row>
    <row r="136" spans="2:4" x14ac:dyDescent="0.25">
      <c r="B136" s="47" t="s">
        <v>4797</v>
      </c>
      <c r="C136" s="48" t="s">
        <v>4798</v>
      </c>
      <c r="D136" s="49" t="s">
        <v>4799</v>
      </c>
    </row>
    <row r="137" spans="2:4" x14ac:dyDescent="0.25">
      <c r="B137" s="47" t="s">
        <v>4800</v>
      </c>
      <c r="C137" s="48" t="s">
        <v>4801</v>
      </c>
      <c r="D137" s="49" t="s">
        <v>4802</v>
      </c>
    </row>
    <row r="138" spans="2:4" x14ac:dyDescent="0.25">
      <c r="B138" s="47" t="s">
        <v>4803</v>
      </c>
      <c r="C138" s="48" t="s">
        <v>4804</v>
      </c>
      <c r="D138" s="49" t="s">
        <v>4805</v>
      </c>
    </row>
    <row r="139" spans="2:4" x14ac:dyDescent="0.25">
      <c r="B139" s="47" t="s">
        <v>4806</v>
      </c>
      <c r="C139" s="48" t="s">
        <v>4807</v>
      </c>
      <c r="D139" s="49" t="s">
        <v>4808</v>
      </c>
    </row>
    <row r="140" spans="2:4" x14ac:dyDescent="0.25">
      <c r="B140" s="47" t="s">
        <v>4809</v>
      </c>
      <c r="C140" s="48" t="s">
        <v>4810</v>
      </c>
      <c r="D140" s="49" t="s">
        <v>4811</v>
      </c>
    </row>
    <row r="141" spans="2:4" x14ac:dyDescent="0.25">
      <c r="B141" s="51" t="s">
        <v>4812</v>
      </c>
      <c r="C141" s="48" t="s">
        <v>1105</v>
      </c>
      <c r="D141" s="49" t="s">
        <v>4813</v>
      </c>
    </row>
    <row r="142" spans="2:4" x14ac:dyDescent="0.25">
      <c r="B142" s="52" t="s">
        <v>4814</v>
      </c>
      <c r="C142" s="50" t="s">
        <v>4815</v>
      </c>
      <c r="D142" s="50" t="s">
        <v>4816</v>
      </c>
    </row>
    <row r="143" spans="2:4" x14ac:dyDescent="0.25">
      <c r="B143" s="53" t="s">
        <v>4817</v>
      </c>
      <c r="C143" s="46" t="s">
        <v>4818</v>
      </c>
      <c r="D143" s="46" t="s">
        <v>4819</v>
      </c>
    </row>
    <row r="144" spans="2:4" x14ac:dyDescent="0.25">
      <c r="B144" s="54" t="s">
        <v>4820</v>
      </c>
      <c r="C144" s="49" t="s">
        <v>4821</v>
      </c>
      <c r="D144" s="49" t="s">
        <v>4822</v>
      </c>
    </row>
    <row r="145" spans="2:4" x14ac:dyDescent="0.25">
      <c r="B145" s="54" t="s">
        <v>4823</v>
      </c>
      <c r="C145" s="49" t="s">
        <v>4824</v>
      </c>
      <c r="D145" s="49" t="s">
        <v>4825</v>
      </c>
    </row>
    <row r="146" spans="2:4" x14ac:dyDescent="0.25">
      <c r="B146" s="54" t="s">
        <v>4826</v>
      </c>
      <c r="C146" s="49" t="s">
        <v>4827</v>
      </c>
      <c r="D146" s="49" t="s">
        <v>4828</v>
      </c>
    </row>
    <row r="147" spans="2:4" x14ac:dyDescent="0.25">
      <c r="B147" s="54" t="s">
        <v>4829</v>
      </c>
      <c r="C147" s="49" t="s">
        <v>4830</v>
      </c>
      <c r="D147" s="49" t="s">
        <v>4831</v>
      </c>
    </row>
    <row r="148" spans="2:4" x14ac:dyDescent="0.25">
      <c r="B148" s="54" t="s">
        <v>4832</v>
      </c>
      <c r="C148" s="49" t="s">
        <v>4833</v>
      </c>
      <c r="D148" s="49" t="s">
        <v>4834</v>
      </c>
    </row>
    <row r="149" spans="2:4" x14ac:dyDescent="0.25">
      <c r="B149" s="54" t="s">
        <v>4835</v>
      </c>
      <c r="C149" s="49" t="s">
        <v>4836</v>
      </c>
      <c r="D149" s="49" t="s">
        <v>4837</v>
      </c>
    </row>
    <row r="150" spans="2:4" x14ac:dyDescent="0.25">
      <c r="B150" s="54" t="s">
        <v>4838</v>
      </c>
      <c r="C150" s="49" t="s">
        <v>4839</v>
      </c>
      <c r="D150" s="49" t="s">
        <v>4840</v>
      </c>
    </row>
    <row r="151" spans="2:4" x14ac:dyDescent="0.25">
      <c r="B151" s="54" t="s">
        <v>4841</v>
      </c>
      <c r="C151" s="49" t="s">
        <v>4842</v>
      </c>
      <c r="D151" s="49" t="s">
        <v>4843</v>
      </c>
    </row>
    <row r="152" spans="2:4" x14ac:dyDescent="0.25">
      <c r="B152" s="54" t="s">
        <v>4844</v>
      </c>
      <c r="C152" s="49" t="s">
        <v>198</v>
      </c>
      <c r="D152" s="49" t="s">
        <v>4845</v>
      </c>
    </row>
    <row r="153" spans="2:4" x14ac:dyDescent="0.25">
      <c r="B153" s="53" t="s">
        <v>4846</v>
      </c>
      <c r="C153" s="46" t="s">
        <v>4847</v>
      </c>
      <c r="D153" s="46" t="s">
        <v>4847</v>
      </c>
    </row>
    <row r="154" spans="2:4" x14ac:dyDescent="0.25">
      <c r="B154" s="54" t="s">
        <v>4848</v>
      </c>
      <c r="C154" s="49" t="s">
        <v>4849</v>
      </c>
      <c r="D154" s="49" t="s">
        <v>4850</v>
      </c>
    </row>
    <row r="155" spans="2:4" x14ac:dyDescent="0.25">
      <c r="B155" s="53" t="s">
        <v>4851</v>
      </c>
      <c r="C155" s="46" t="s">
        <v>4852</v>
      </c>
      <c r="D155" s="46" t="s">
        <v>4852</v>
      </c>
    </row>
    <row r="156" spans="2:4" x14ac:dyDescent="0.25">
      <c r="B156" s="53" t="s">
        <v>4853</v>
      </c>
      <c r="C156" s="46" t="s">
        <v>4854</v>
      </c>
      <c r="D156" s="46" t="s">
        <v>4854</v>
      </c>
    </row>
    <row r="157" spans="2:4" x14ac:dyDescent="0.25">
      <c r="B157" s="54" t="s">
        <v>4855</v>
      </c>
      <c r="C157" s="49" t="s">
        <v>4856</v>
      </c>
      <c r="D157" s="49" t="s">
        <v>4857</v>
      </c>
    </row>
    <row r="158" spans="2:4" x14ac:dyDescent="0.25">
      <c r="B158" s="54" t="s">
        <v>4858</v>
      </c>
      <c r="C158" s="49" t="s">
        <v>4859</v>
      </c>
      <c r="D158" s="49" t="s">
        <v>4860</v>
      </c>
    </row>
    <row r="159" spans="2:4" x14ac:dyDescent="0.25">
      <c r="B159" s="54" t="s">
        <v>4861</v>
      </c>
      <c r="C159" s="49" t="s">
        <v>4488</v>
      </c>
      <c r="D159" s="49" t="s">
        <v>4862</v>
      </c>
    </row>
    <row r="160" spans="2:4" x14ac:dyDescent="0.25">
      <c r="B160" s="54" t="s">
        <v>4863</v>
      </c>
      <c r="C160" s="49" t="s">
        <v>4864</v>
      </c>
      <c r="D160" s="49" t="s">
        <v>4865</v>
      </c>
    </row>
    <row r="161" spans="2:4" x14ac:dyDescent="0.25">
      <c r="B161" s="55" t="s">
        <v>4866</v>
      </c>
      <c r="C161" s="56" t="s">
        <v>4867</v>
      </c>
      <c r="D161" s="56" t="s">
        <v>4868</v>
      </c>
    </row>
    <row r="165" spans="2:4" x14ac:dyDescent="0.25">
      <c r="B165" t="s">
        <v>4869</v>
      </c>
      <c r="D165" t="s">
        <v>4870</v>
      </c>
    </row>
    <row r="166" spans="2:4" x14ac:dyDescent="0.25">
      <c r="B166" t="s">
        <v>4871</v>
      </c>
      <c r="D166" t="s">
        <v>4872</v>
      </c>
    </row>
    <row r="167" spans="2:4" x14ac:dyDescent="0.25">
      <c r="B167" t="s">
        <v>4873</v>
      </c>
      <c r="D167" t="s">
        <v>4874</v>
      </c>
    </row>
    <row r="168" spans="2:4" x14ac:dyDescent="0.25">
      <c r="B168" t="s">
        <v>4875</v>
      </c>
      <c r="D168" t="s">
        <v>4876</v>
      </c>
    </row>
    <row r="169" spans="2:4" x14ac:dyDescent="0.25">
      <c r="B169" t="s">
        <v>4877</v>
      </c>
      <c r="D169" t="s">
        <v>4878</v>
      </c>
    </row>
    <row r="170" spans="2:4" x14ac:dyDescent="0.25">
      <c r="B170" t="s">
        <v>4879</v>
      </c>
      <c r="D170" t="s">
        <v>4880</v>
      </c>
    </row>
    <row r="171" spans="2:4" x14ac:dyDescent="0.25">
      <c r="B171" t="s">
        <v>4881</v>
      </c>
      <c r="D171" t="s">
        <v>4882</v>
      </c>
    </row>
    <row r="172" spans="2:4" x14ac:dyDescent="0.25">
      <c r="B172" t="s">
        <v>4883</v>
      </c>
      <c r="D172" t="s">
        <v>4884</v>
      </c>
    </row>
    <row r="173" spans="2:4" x14ac:dyDescent="0.25">
      <c r="B173" t="s">
        <v>4885</v>
      </c>
      <c r="D173" t="s">
        <v>4886</v>
      </c>
    </row>
    <row r="174" spans="2:4" x14ac:dyDescent="0.25">
      <c r="B174" t="s">
        <v>4887</v>
      </c>
      <c r="D174" t="s">
        <v>4888</v>
      </c>
    </row>
    <row r="175" spans="2:4" x14ac:dyDescent="0.25">
      <c r="B175" t="s">
        <v>4889</v>
      </c>
      <c r="D175" t="s">
        <v>4890</v>
      </c>
    </row>
    <row r="176" spans="2:4" x14ac:dyDescent="0.25">
      <c r="B176" t="s">
        <v>4891</v>
      </c>
      <c r="D176" t="s">
        <v>4892</v>
      </c>
    </row>
    <row r="177" spans="2:4" x14ac:dyDescent="0.25">
      <c r="B177" t="s">
        <v>4893</v>
      </c>
      <c r="D177" t="s">
        <v>4894</v>
      </c>
    </row>
    <row r="178" spans="2:4" x14ac:dyDescent="0.25">
      <c r="B178" t="s">
        <v>4895</v>
      </c>
      <c r="D178" t="s">
        <v>4896</v>
      </c>
    </row>
    <row r="179" spans="2:4" x14ac:dyDescent="0.25">
      <c r="B179" t="s">
        <v>4897</v>
      </c>
      <c r="D179" t="s">
        <v>4898</v>
      </c>
    </row>
    <row r="180" spans="2:4" x14ac:dyDescent="0.25">
      <c r="B180" t="s">
        <v>4899</v>
      </c>
      <c r="D180" t="s">
        <v>4900</v>
      </c>
    </row>
    <row r="181" spans="2:4" x14ac:dyDescent="0.25">
      <c r="B181" t="s">
        <v>4901</v>
      </c>
      <c r="D181" t="s">
        <v>4902</v>
      </c>
    </row>
    <row r="182" spans="2:4" x14ac:dyDescent="0.25">
      <c r="B182" t="s">
        <v>4903</v>
      </c>
      <c r="D182" t="s">
        <v>4904</v>
      </c>
    </row>
    <row r="183" spans="2:4" x14ac:dyDescent="0.25">
      <c r="B183" t="s">
        <v>4905</v>
      </c>
      <c r="D183" t="s">
        <v>4906</v>
      </c>
    </row>
    <row r="184" spans="2:4" x14ac:dyDescent="0.25">
      <c r="B184" t="s">
        <v>4907</v>
      </c>
      <c r="D184" t="s">
        <v>4908</v>
      </c>
    </row>
    <row r="185" spans="2:4" x14ac:dyDescent="0.25">
      <c r="B185" t="s">
        <v>4909</v>
      </c>
      <c r="D185" t="s">
        <v>4910</v>
      </c>
    </row>
    <row r="186" spans="2:4" x14ac:dyDescent="0.25">
      <c r="B186" t="s">
        <v>4911</v>
      </c>
      <c r="D186" t="s">
        <v>4912</v>
      </c>
    </row>
    <row r="187" spans="2:4" x14ac:dyDescent="0.25">
      <c r="B187" t="s">
        <v>4913</v>
      </c>
      <c r="D187" t="s">
        <v>4914</v>
      </c>
    </row>
    <row r="188" spans="2:4" x14ac:dyDescent="0.25">
      <c r="B188" t="s">
        <v>4915</v>
      </c>
      <c r="D188" t="s">
        <v>4916</v>
      </c>
    </row>
    <row r="189" spans="2:4" x14ac:dyDescent="0.25">
      <c r="B189" t="s">
        <v>4917</v>
      </c>
      <c r="D189" t="s">
        <v>4918</v>
      </c>
    </row>
    <row r="190" spans="2:4" x14ac:dyDescent="0.25">
      <c r="B190" t="s">
        <v>4919</v>
      </c>
      <c r="D190" t="s">
        <v>4920</v>
      </c>
    </row>
    <row r="191" spans="2:4" x14ac:dyDescent="0.25">
      <c r="B191" t="s">
        <v>4921</v>
      </c>
      <c r="D191" t="s">
        <v>4922</v>
      </c>
    </row>
    <row r="192" spans="2:4" x14ac:dyDescent="0.25">
      <c r="B192" t="s">
        <v>4923</v>
      </c>
      <c r="D192" t="s">
        <v>4924</v>
      </c>
    </row>
    <row r="193" spans="2:4" x14ac:dyDescent="0.25">
      <c r="B193" t="s">
        <v>4925</v>
      </c>
      <c r="D193" t="s">
        <v>4926</v>
      </c>
    </row>
    <row r="194" spans="2:4" x14ac:dyDescent="0.25">
      <c r="B194" t="s">
        <v>4927</v>
      </c>
      <c r="D194" t="s">
        <v>4928</v>
      </c>
    </row>
    <row r="195" spans="2:4" x14ac:dyDescent="0.25">
      <c r="B195" t="s">
        <v>4929</v>
      </c>
      <c r="D195" t="s">
        <v>4930</v>
      </c>
    </row>
    <row r="196" spans="2:4" x14ac:dyDescent="0.25">
      <c r="B196" t="s">
        <v>4931</v>
      </c>
      <c r="D196" t="s">
        <v>4932</v>
      </c>
    </row>
    <row r="197" spans="2:4" x14ac:dyDescent="0.25">
      <c r="B197" t="s">
        <v>4933</v>
      </c>
      <c r="D197" t="s">
        <v>4934</v>
      </c>
    </row>
    <row r="198" spans="2:4" x14ac:dyDescent="0.25">
      <c r="B198" t="s">
        <v>4935</v>
      </c>
      <c r="D198" t="s">
        <v>4936</v>
      </c>
    </row>
    <row r="199" spans="2:4" x14ac:dyDescent="0.25">
      <c r="B199" t="s">
        <v>4937</v>
      </c>
      <c r="D199" t="s">
        <v>4938</v>
      </c>
    </row>
    <row r="200" spans="2:4" x14ac:dyDescent="0.25">
      <c r="B200" t="s">
        <v>4939</v>
      </c>
      <c r="D200" t="s">
        <v>4940</v>
      </c>
    </row>
    <row r="201" spans="2:4" x14ac:dyDescent="0.25">
      <c r="B201" t="s">
        <v>4941</v>
      </c>
      <c r="D201" t="s">
        <v>4942</v>
      </c>
    </row>
    <row r="202" spans="2:4" x14ac:dyDescent="0.25">
      <c r="B202" t="s">
        <v>4943</v>
      </c>
      <c r="D202" t="s">
        <v>4944</v>
      </c>
    </row>
    <row r="203" spans="2:4" x14ac:dyDescent="0.25">
      <c r="B203" t="s">
        <v>4945</v>
      </c>
      <c r="D203" t="s">
        <v>4946</v>
      </c>
    </row>
    <row r="204" spans="2:4" x14ac:dyDescent="0.25">
      <c r="B204" t="s">
        <v>4947</v>
      </c>
      <c r="D204" t="s">
        <v>4948</v>
      </c>
    </row>
    <row r="205" spans="2:4" x14ac:dyDescent="0.25">
      <c r="B205" t="s">
        <v>4949</v>
      </c>
      <c r="D205" t="s">
        <v>4950</v>
      </c>
    </row>
    <row r="206" spans="2:4" x14ac:dyDescent="0.25">
      <c r="B206" t="s">
        <v>4951</v>
      </c>
      <c r="D206" t="s">
        <v>4952</v>
      </c>
    </row>
    <row r="207" spans="2:4" x14ac:dyDescent="0.25">
      <c r="B207" t="s">
        <v>4953</v>
      </c>
      <c r="D207" t="s">
        <v>4954</v>
      </c>
    </row>
    <row r="208" spans="2:4" x14ac:dyDescent="0.25">
      <c r="B208" t="s">
        <v>4955</v>
      </c>
      <c r="D208" t="s">
        <v>4956</v>
      </c>
    </row>
  </sheetData>
  <protectedRanges>
    <protectedRange sqref="D3 D134 B3:C68 B70:C141 B69" name="eOMSI_Range"/>
    <protectedRange sqref="C69" name="eOMSI_Range_1"/>
  </protectedRanges>
  <conditionalFormatting sqref="B3:C141">
    <cfRule type="expression" dxfId="14" priority="3">
      <formula>$C3="SUBSYSTEM*"</formula>
    </cfRule>
    <cfRule type="expression" dxfId="13" priority="3">
      <formula>$C3="SYSTEM"</formula>
    </cfRule>
    <cfRule type="expression" dxfId="12" priority="3">
      <formula>$C3="MASTERSYSTEM"</formula>
    </cfRule>
    <cfRule type="expression" dxfId="11" priority="4">
      <formula>$C3="SUBSYSTEM"</formula>
    </cfRule>
    <cfRule type="expression" dxfId="10" priority="5">
      <formula>$C3="SUBITEM"</formula>
    </cfRule>
  </conditionalFormatting>
  <conditionalFormatting sqref="D3">
    <cfRule type="expression" dxfId="9" priority="11">
      <formula>$C3="SUBSYSTEM*"</formula>
    </cfRule>
    <cfRule type="expression" dxfId="8" priority="12">
      <formula>$C3="SYSTEM"</formula>
    </cfRule>
    <cfRule type="expression" dxfId="7" priority="13">
      <formula>$C3="MASTERSYSTEM"</formula>
    </cfRule>
    <cfRule type="expression" dxfId="6" priority="14">
      <formula>$C3="SUBSYSTEM"</formula>
    </cfRule>
    <cfRule type="expression" dxfId="5" priority="15">
      <formula>$C3="SUBITEM"</formula>
    </cfRule>
  </conditionalFormatting>
  <conditionalFormatting sqref="D134">
    <cfRule type="expression" dxfId="4" priority="6">
      <formula>$C134="SUBSYSTEM*"</formula>
    </cfRule>
    <cfRule type="expression" dxfId="3" priority="7">
      <formula>$C134="SYSTEM"</formula>
    </cfRule>
    <cfRule type="expression" dxfId="2" priority="8">
      <formula>$C134="MASTERSYSTEM"</formula>
    </cfRule>
    <cfRule type="expression" dxfId="1" priority="9">
      <formula>$C134="SUBSYSTEM"</formula>
    </cfRule>
    <cfRule type="expression" dxfId="0" priority="10">
      <formula>$C134="SUBITEM"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28EB-6988-4891-94F0-DD58BA4A10AF}">
  <dimension ref="A1:DZ43"/>
  <sheetViews>
    <sheetView workbookViewId="0">
      <selection activeCell="D8" sqref="D8"/>
    </sheetView>
  </sheetViews>
  <sheetFormatPr defaultColWidth="8.7109375" defaultRowHeight="15" x14ac:dyDescent="0.25"/>
  <cols>
    <col min="1" max="1" width="12.7109375" customWidth="1"/>
    <col min="2" max="2" width="17.7109375" bestFit="1" customWidth="1"/>
    <col min="3" max="3" width="21" bestFit="1" customWidth="1"/>
    <col min="4" max="4" width="18.140625" bestFit="1" customWidth="1"/>
    <col min="5" max="5" width="13.5703125" bestFit="1" customWidth="1"/>
    <col min="6" max="6" width="9.5703125" bestFit="1" customWidth="1"/>
    <col min="7" max="7" width="11.140625" bestFit="1" customWidth="1"/>
    <col min="8" max="8" width="25" bestFit="1" customWidth="1"/>
    <col min="9" max="9" width="10.7109375" bestFit="1" customWidth="1"/>
    <col min="10" max="10" width="9.42578125" bestFit="1" customWidth="1"/>
    <col min="11" max="11" width="11.7109375" bestFit="1" customWidth="1"/>
    <col min="12" max="12" width="10.7109375" bestFit="1" customWidth="1"/>
    <col min="13" max="13" width="10.5703125" bestFit="1" customWidth="1"/>
    <col min="14" max="14" width="18.140625" bestFit="1" customWidth="1"/>
    <col min="15" max="15" width="13.28515625" bestFit="1" customWidth="1"/>
    <col min="16" max="16" width="15.7109375" bestFit="1" customWidth="1"/>
    <col min="17" max="17" width="30.28515625" bestFit="1" customWidth="1"/>
    <col min="18" max="18" width="25.7109375" bestFit="1" customWidth="1"/>
    <col min="19" max="19" width="17.42578125" bestFit="1" customWidth="1"/>
    <col min="20" max="20" width="17.28515625" bestFit="1" customWidth="1"/>
    <col min="21" max="21" width="12.28515625" bestFit="1" customWidth="1"/>
    <col min="22" max="22" width="16.7109375" bestFit="1" customWidth="1"/>
    <col min="23" max="23" width="12.28515625" bestFit="1" customWidth="1"/>
    <col min="24" max="24" width="28.28515625" bestFit="1" customWidth="1"/>
    <col min="25" max="25" width="16.7109375" bestFit="1" customWidth="1"/>
    <col min="26" max="26" width="20.28515625" bestFit="1" customWidth="1"/>
    <col min="27" max="27" width="25.7109375" bestFit="1" customWidth="1"/>
    <col min="28" max="28" width="23.28515625" bestFit="1" customWidth="1"/>
    <col min="29" max="29" width="21" bestFit="1" customWidth="1"/>
    <col min="30" max="30" width="14.140625" bestFit="1" customWidth="1"/>
    <col min="31" max="31" width="9.5703125" bestFit="1" customWidth="1"/>
    <col min="32" max="32" width="20.7109375" bestFit="1" customWidth="1"/>
    <col min="33" max="33" width="9.28515625" bestFit="1" customWidth="1"/>
    <col min="34" max="34" width="10.5703125" bestFit="1" customWidth="1"/>
    <col min="35" max="35" width="15.28515625" bestFit="1" customWidth="1"/>
    <col min="36" max="36" width="17.28515625" bestFit="1" customWidth="1"/>
    <col min="37" max="38" width="10.5703125" bestFit="1" customWidth="1"/>
    <col min="39" max="39" width="19.28515625" bestFit="1" customWidth="1"/>
    <col min="40" max="40" width="34.28515625" bestFit="1" customWidth="1"/>
    <col min="41" max="41" width="21.140625" bestFit="1" customWidth="1"/>
    <col min="42" max="42" width="26.5703125" bestFit="1" customWidth="1"/>
    <col min="43" max="43" width="23.140625" bestFit="1" customWidth="1"/>
    <col min="44" max="44" width="20.42578125" bestFit="1" customWidth="1"/>
    <col min="45" max="45" width="24.85546875" bestFit="1" customWidth="1"/>
    <col min="46" max="46" width="26" bestFit="1" customWidth="1"/>
    <col min="47" max="47" width="13.7109375" bestFit="1" customWidth="1"/>
    <col min="48" max="48" width="18.85546875" bestFit="1" customWidth="1"/>
    <col min="49" max="49" width="18.7109375" bestFit="1" customWidth="1"/>
    <col min="50" max="50" width="17.85546875" bestFit="1" customWidth="1"/>
    <col min="51" max="51" width="18.42578125" bestFit="1" customWidth="1"/>
    <col min="52" max="52" width="25.5703125" bestFit="1" customWidth="1"/>
    <col min="53" max="53" width="18.85546875" bestFit="1" customWidth="1"/>
    <col min="54" max="54" width="16.5703125" bestFit="1" customWidth="1"/>
    <col min="55" max="55" width="23.28515625" bestFit="1" customWidth="1"/>
    <col min="56" max="56" width="14.7109375" bestFit="1" customWidth="1"/>
    <col min="57" max="57" width="14.42578125" bestFit="1" customWidth="1"/>
    <col min="58" max="58" width="14.7109375" bestFit="1" customWidth="1"/>
    <col min="59" max="59" width="17" bestFit="1" customWidth="1"/>
    <col min="60" max="60" width="25" bestFit="1" customWidth="1"/>
    <col min="61" max="61" width="9.42578125" bestFit="1" customWidth="1"/>
    <col min="62" max="62" width="13.7109375" bestFit="1" customWidth="1"/>
    <col min="63" max="64" width="12.28515625" bestFit="1" customWidth="1"/>
    <col min="65" max="65" width="9.5703125" bestFit="1" customWidth="1"/>
    <col min="66" max="66" width="12" bestFit="1" customWidth="1"/>
    <col min="67" max="67" width="11.28515625" bestFit="1" customWidth="1"/>
    <col min="68" max="68" width="9.5703125" bestFit="1" customWidth="1"/>
    <col min="69" max="69" width="15.140625" bestFit="1" customWidth="1"/>
    <col min="70" max="70" width="17.7109375" bestFit="1" customWidth="1"/>
    <col min="71" max="71" width="12" bestFit="1" customWidth="1"/>
    <col min="72" max="72" width="14.42578125" bestFit="1" customWidth="1"/>
    <col min="73" max="73" width="22.7109375" bestFit="1" customWidth="1"/>
    <col min="74" max="74" width="32" bestFit="1" customWidth="1"/>
    <col min="75" max="75" width="16.85546875" bestFit="1" customWidth="1"/>
    <col min="76" max="76" width="16.42578125" bestFit="1" customWidth="1"/>
    <col min="77" max="77" width="10.7109375" bestFit="1" customWidth="1"/>
    <col min="78" max="78" width="26.28515625" bestFit="1" customWidth="1"/>
    <col min="79" max="79" width="14.28515625" bestFit="1" customWidth="1"/>
    <col min="80" max="80" width="13.7109375" bestFit="1" customWidth="1"/>
    <col min="81" max="82" width="9.85546875" bestFit="1" customWidth="1"/>
    <col min="83" max="83" width="18.28515625" bestFit="1" customWidth="1"/>
    <col min="84" max="84" width="14.28515625" bestFit="1" customWidth="1"/>
    <col min="85" max="85" width="12.28515625" bestFit="1" customWidth="1"/>
    <col min="86" max="86" width="13.85546875" bestFit="1" customWidth="1"/>
    <col min="87" max="87" width="14.28515625" bestFit="1" customWidth="1"/>
    <col min="88" max="88" width="22.5703125" bestFit="1" customWidth="1"/>
    <col min="89" max="89" width="11" bestFit="1" customWidth="1"/>
    <col min="90" max="90" width="18.42578125" bestFit="1" customWidth="1"/>
    <col min="91" max="91" width="17.28515625" bestFit="1" customWidth="1"/>
    <col min="92" max="92" width="14.28515625" bestFit="1" customWidth="1"/>
    <col min="93" max="93" width="14.140625" bestFit="1" customWidth="1"/>
    <col min="94" max="94" width="12.7109375" bestFit="1" customWidth="1"/>
    <col min="95" max="95" width="14.28515625" bestFit="1" customWidth="1"/>
    <col min="96" max="96" width="16.5703125" bestFit="1" customWidth="1"/>
    <col min="97" max="97" width="6.5703125" bestFit="1" customWidth="1"/>
    <col min="98" max="98" width="14.85546875" bestFit="1" customWidth="1"/>
    <col min="99" max="99" width="8.28515625" bestFit="1" customWidth="1"/>
    <col min="100" max="100" width="20.85546875" bestFit="1" customWidth="1"/>
    <col min="101" max="101" width="6" bestFit="1" customWidth="1"/>
    <col min="102" max="103" width="14.28515625" bestFit="1" customWidth="1"/>
    <col min="104" max="104" width="6.140625" bestFit="1" customWidth="1"/>
    <col min="105" max="105" width="13.42578125" bestFit="1" customWidth="1"/>
    <col min="106" max="106" width="18" bestFit="1" customWidth="1"/>
    <col min="107" max="107" width="34.28515625" bestFit="1" customWidth="1"/>
    <col min="108" max="108" width="15.140625" bestFit="1" customWidth="1"/>
    <col min="109" max="110" width="14.42578125" bestFit="1" customWidth="1"/>
    <col min="111" max="111" width="20.7109375" bestFit="1" customWidth="1"/>
    <col min="112" max="112" width="14.28515625" bestFit="1" customWidth="1"/>
    <col min="113" max="113" width="19.7109375" bestFit="1" customWidth="1"/>
    <col min="114" max="114" width="9.5703125" bestFit="1" customWidth="1"/>
    <col min="115" max="115" width="12.140625" bestFit="1" customWidth="1"/>
    <col min="116" max="116" width="32.28515625" bestFit="1" customWidth="1"/>
    <col min="117" max="117" width="13.140625" bestFit="1" customWidth="1"/>
    <col min="118" max="118" width="18.7109375" bestFit="1" customWidth="1"/>
    <col min="119" max="119" width="12" bestFit="1" customWidth="1"/>
    <col min="120" max="120" width="9" bestFit="1" customWidth="1"/>
    <col min="121" max="121" width="10.5703125" bestFit="1" customWidth="1"/>
    <col min="122" max="122" width="15.42578125" bestFit="1" customWidth="1"/>
    <col min="123" max="123" width="9.85546875" bestFit="1" customWidth="1"/>
    <col min="124" max="124" width="14.28515625" bestFit="1" customWidth="1"/>
    <col min="125" max="125" width="25" bestFit="1" customWidth="1"/>
    <col min="126" max="126" width="17.7109375" bestFit="1" customWidth="1"/>
    <col min="127" max="127" width="14.28515625" bestFit="1" customWidth="1"/>
    <col min="128" max="128" width="18.7109375" bestFit="1" customWidth="1"/>
    <col min="129" max="129" width="26.28515625" bestFit="1" customWidth="1"/>
    <col min="130" max="130" width="14.28515625" bestFit="1" customWidth="1"/>
  </cols>
  <sheetData>
    <row r="1" spans="2:130" x14ac:dyDescent="0.25">
      <c r="B1" t="str" cm="1">
        <f t="array" ref="B1:BI1">TRANSPOSE(_xlfn._xlws.SORT(_xlfn.UNIQUE(idTable[[Asset Category]:[Asset Category]])))</f>
        <v>Accessory</v>
      </c>
      <c r="C1" t="str">
        <v>Air Compressor</v>
      </c>
      <c r="D1" t="str">
        <v>Air Curtain</v>
      </c>
      <c r="E1" t="str">
        <v>Air Dryer</v>
      </c>
      <c r="F1" t="str">
        <v>Air Handling Unit</v>
      </c>
      <c r="G1" t="str">
        <v>Air Receiver</v>
      </c>
      <c r="H1" t="str">
        <v>Air Rotation Unit</v>
      </c>
      <c r="I1" t="str">
        <v>Air Scoop</v>
      </c>
      <c r="J1" t="str">
        <v>Air Separator</v>
      </c>
      <c r="K1" t="str">
        <v>Baseboard Radiation</v>
      </c>
      <c r="L1" t="str">
        <v>Boiler</v>
      </c>
      <c r="M1" t="str">
        <v>Bypass Filter Feeder</v>
      </c>
      <c r="N1" t="str">
        <v>Cabinet Unit Heater</v>
      </c>
      <c r="O1" t="str">
        <v>Chiller</v>
      </c>
      <c r="P1" t="str">
        <v>Compressor - Refrig.</v>
      </c>
      <c r="Q1" t="str">
        <v>Computer Room Air Conditioning</v>
      </c>
      <c r="R1" t="str">
        <v>Condensing Unit</v>
      </c>
      <c r="S1" t="str">
        <v>Condensing Unit - Refrig.</v>
      </c>
      <c r="T1" t="str">
        <v>Convector</v>
      </c>
      <c r="U1" t="str">
        <v>Cooling Tower</v>
      </c>
      <c r="V1" t="str">
        <v>Coupon Rack</v>
      </c>
      <c r="W1" t="str">
        <v>DI/RO Equipment</v>
      </c>
      <c r="X1" t="str">
        <v>Direct Outside Air Unit</v>
      </c>
      <c r="Y1" t="str">
        <v>Domestic HW Generator</v>
      </c>
      <c r="Z1" t="str">
        <v>Domestic Water Booster Pump</v>
      </c>
      <c r="AA1" t="str">
        <v>Domestic Water Heater</v>
      </c>
      <c r="AB1" t="str">
        <v>Ductless Split System</v>
      </c>
      <c r="AC1" t="str">
        <v>Energy Recovery Ventilator</v>
      </c>
      <c r="AD1" t="str">
        <v>Evaporator</v>
      </c>
      <c r="AE1" t="str">
        <v>Expansion Tank</v>
      </c>
      <c r="AF1" t="str">
        <v>Fan</v>
      </c>
      <c r="AG1" t="str">
        <v>Fan Coil Unit</v>
      </c>
      <c r="AH1" t="str">
        <v>Fan Coil Unit - Refrig.</v>
      </c>
      <c r="AI1" t="str">
        <v>Fan Powered Box</v>
      </c>
      <c r="AJ1" t="str">
        <v>Fixture</v>
      </c>
      <c r="AK1" t="str">
        <v>Furnace</v>
      </c>
      <c r="AL1" t="str">
        <v>Glycol Feeder</v>
      </c>
      <c r="AM1" t="str">
        <v>Grease Interceptor</v>
      </c>
      <c r="AN1" t="str">
        <v>Grease Trap</v>
      </c>
      <c r="AO1" t="str">
        <v>Heat Exchanger</v>
      </c>
      <c r="AP1" t="str">
        <v>Heat Exchanger - Refrig.</v>
      </c>
      <c r="AQ1" t="str">
        <v>Heat Pump</v>
      </c>
      <c r="AR1" t="str">
        <v>Heat Trace</v>
      </c>
      <c r="AS1" t="str">
        <v>Humidifier</v>
      </c>
      <c r="AT1" t="str">
        <v>Infrared Gas Fired Heater</v>
      </c>
      <c r="AU1" t="str">
        <v>Make-up Air Unit</v>
      </c>
      <c r="AV1" t="str">
        <v>Pot Feeder</v>
      </c>
      <c r="AW1" t="str">
        <v>PTAC</v>
      </c>
      <c r="AX1" t="str">
        <v>Pump</v>
      </c>
      <c r="AY1" t="str">
        <v>Radiant Panel</v>
      </c>
      <c r="AZ1" t="str">
        <v>Return Air Unit</v>
      </c>
      <c r="BA1" t="str">
        <v>Roof Top Unit</v>
      </c>
      <c r="BB1" t="str">
        <v>Sand/Oil Interceptor</v>
      </c>
      <c r="BC1" t="str">
        <v>Tank</v>
      </c>
      <c r="BD1" t="str">
        <v>Unit Heater</v>
      </c>
      <c r="BE1" t="str">
        <v>Unit Ventilator</v>
      </c>
      <c r="BF1" t="str">
        <v>Vacuum</v>
      </c>
      <c r="BG1" t="str">
        <v>VAV Box</v>
      </c>
      <c r="BH1" t="str">
        <v>Venturi VAV Box</v>
      </c>
      <c r="BI1" t="str">
        <v>Water Softener</v>
      </c>
      <c r="DZ1" s="39"/>
    </row>
    <row r="2" spans="2:130" x14ac:dyDescent="0.25">
      <c r="B2" t="str" cm="1">
        <f t="array" ref="B2:B34">IFERROR(_xlfn._xlws.SORT(_xlfn.UNIQUE(_xlfn._xlws.FILTER(idTable[[Sub System Type]:[Sub System Type]],idTable[[Asset Category]:[Asset Category]]=Dropdowns!B$1))),"")</f>
        <v>Alarm Panel</v>
      </c>
      <c r="C2" t="str" cm="1">
        <f t="array" ref="C2:C3">IFERROR(_xlfn._xlws.SORT(_xlfn.UNIQUE(_xlfn._xlws.FILTER(idTable[[Sub System Type]:[Sub System Type]],idTable[[Asset Category]:[Asset Category]]=Dropdowns!C$1))),"")</f>
        <v>Air Cooled</v>
      </c>
      <c r="D2" t="str" cm="1">
        <f t="array" ref="D2:D4">IFERROR(_xlfn._xlws.SORT(_xlfn.UNIQUE(_xlfn._xlws.FILTER(idTable[[Sub System Type]:[Sub System Type]],idTable[[Asset Category]:[Asset Category]]=Dropdowns!D$1))),"")</f>
        <v>Electric</v>
      </c>
      <c r="E2" t="str" cm="1">
        <f t="array" ref="E2">IFERROR(_xlfn._xlws.SORT(_xlfn.UNIQUE(_xlfn._xlws.FILTER(idTable[[Sub System Type]:[Sub System Type]],idTable[[Asset Category]:[Asset Category]]=Dropdowns!E$1))),"")</f>
        <v>Air Dryer</v>
      </c>
      <c r="F2" t="str" cm="1">
        <f t="array" ref="F2:F5">IFERROR(_xlfn._xlws.SORT(_xlfn.UNIQUE(_xlfn._xlws.FILTER(idTable[[Sub System Type]:[Sub System Type]],idTable[[Asset Category]:[Asset Category]]=Dropdowns!F$1))),"")</f>
        <v>Chilled Water, Heating Water</v>
      </c>
      <c r="G2" t="str" cm="1">
        <f t="array" ref="G2">IFERROR(_xlfn._xlws.SORT(_xlfn.UNIQUE(_xlfn._xlws.FILTER(idTable[[Sub System Type]:[Sub System Type]],idTable[[Asset Category]:[Asset Category]]=Dropdowns!G$1))),"")</f>
        <v>Air Receiver</v>
      </c>
      <c r="H2" t="str" cm="1">
        <f t="array" ref="H2">IFERROR(_xlfn._xlws.SORT(_xlfn.UNIQUE(_xlfn._xlws.FILTER(idTable[[Sub System Type]:[Sub System Type]],idTable[[Asset Category]:[Asset Category]]=Dropdowns!H$1))),"")</f>
        <v>No Cooling</v>
      </c>
      <c r="I2" t="str" cm="1">
        <f t="array" ref="I2">IFERROR(_xlfn._xlws.SORT(_xlfn.UNIQUE(_xlfn._xlws.FILTER(idTable[[Sub System Type]:[Sub System Type]],idTable[[Asset Category]:[Asset Category]]=Dropdowns!I$1))),"")</f>
        <v>All</v>
      </c>
      <c r="J2" t="str" cm="1">
        <f t="array" ref="J2">IFERROR(_xlfn._xlws.SORT(_xlfn.UNIQUE(_xlfn._xlws.FILTER(idTable[[Sub System Type]:[Sub System Type]],idTable[[Asset Category]:[Asset Category]]=Dropdowns!J$1))),"")</f>
        <v>All</v>
      </c>
      <c r="K2" t="str" cm="1">
        <f t="array" ref="K2:K3">IFERROR(_xlfn._xlws.SORT(_xlfn.UNIQUE(_xlfn._xlws.FILTER(idTable[[Sub System Type]:[Sub System Type]],idTable[[Asset Category]:[Asset Category]]=Dropdowns!K$1))),"")</f>
        <v>Electric</v>
      </c>
      <c r="L2" t="str" cm="1">
        <f t="array" ref="L2:L3">IFERROR(_xlfn._xlws.SORT(_xlfn.UNIQUE(_xlfn._xlws.FILTER(idTable[[Sub System Type]:[Sub System Type]],idTable[[Asset Category]:[Asset Category]]=Dropdowns!L$1))),"")</f>
        <v>Hot Water</v>
      </c>
      <c r="M2" t="str" cm="1">
        <f t="array" ref="M2">IFERROR(_xlfn._xlws.SORT(_xlfn.UNIQUE(_xlfn._xlws.FILTER(idTable[[Sub System Type]:[Sub System Type]],idTable[[Asset Category]:[Asset Category]]=Dropdowns!M$1))),"")</f>
        <v>All</v>
      </c>
      <c r="N2" t="str" cm="1">
        <f t="array" ref="N2:N4">IFERROR(_xlfn._xlws.SORT(_xlfn.UNIQUE(_xlfn._xlws.FILTER(idTable[[Sub System Type]:[Sub System Type]],idTable[[Asset Category]:[Asset Category]]=Dropdowns!N$1))),"")</f>
        <v>Electric</v>
      </c>
      <c r="O2" t="str" cm="1">
        <f t="array" ref="O2:O3">IFERROR(_xlfn._xlws.SORT(_xlfn.UNIQUE(_xlfn._xlws.FILTER(idTable[[Sub System Type]:[Sub System Type]],idTable[[Asset Category]:[Asset Category]]=Dropdowns!O$1))),"")</f>
        <v>Air Cooled</v>
      </c>
      <c r="P2" t="str" cm="1">
        <f t="array" ref="P2:P3">IFERROR(_xlfn._xlws.SORT(_xlfn.UNIQUE(_xlfn._xlws.FILTER(idTable[[Sub System Type]:[Sub System Type]],idTable[[Asset Category]:[Asset Category]]=Dropdowns!P$1))),"")</f>
        <v>Air Cooled</v>
      </c>
      <c r="Q2" t="str" cm="1">
        <f t="array" ref="Q2:Q3">IFERROR(_xlfn._xlws.SORT(_xlfn.UNIQUE(_xlfn._xlws.FILTER(idTable[[Sub System Type]:[Sub System Type]],idTable[[Asset Category]:[Asset Category]]=Dropdowns!Q$1))),"")</f>
        <v>Direct Expansion</v>
      </c>
      <c r="R2" t="str" cm="1">
        <f t="array" ref="R2:R5">IFERROR(_xlfn._xlws.SORT(_xlfn.UNIQUE(_xlfn._xlws.FILTER(idTable[[Sub System Type]:[Sub System Type]],idTable[[Asset Category]:[Asset Category]]=Dropdowns!R$1))),"")</f>
        <v>Air Cooled</v>
      </c>
      <c r="S2" t="str" cm="1">
        <f t="array" ref="S2:S4">IFERROR(_xlfn._xlws.SORT(_xlfn.UNIQUE(_xlfn._xlws.FILTER(idTable[[Sub System Type]:[Sub System Type]],idTable[[Asset Category]:[Asset Category]]=Dropdowns!S$1))),"")</f>
        <v>Air Cooled</v>
      </c>
      <c r="T2" t="str" cm="1">
        <f t="array" ref="T2">IFERROR(_xlfn._xlws.SORT(_xlfn.UNIQUE(_xlfn._xlws.FILTER(idTable[[Sub System Type]:[Sub System Type]],idTable[[Asset Category]:[Asset Category]]=Dropdowns!T$1))),"")</f>
        <v>Hot Water</v>
      </c>
      <c r="U2" t="str" cm="1">
        <f t="array" ref="U2:U4">IFERROR(_xlfn._xlws.SORT(_xlfn.UNIQUE(_xlfn._xlws.FILTER(idTable[[Sub System Type]:[Sub System Type]],idTable[[Asset Category]:[Asset Category]]=Dropdowns!U$1))),"")</f>
        <v>Closed Circuit - Indoor</v>
      </c>
      <c r="V2" t="str" cm="1">
        <f t="array" ref="V2:V3">IFERROR(_xlfn._xlws.SORT(_xlfn.UNIQUE(_xlfn._xlws.FILTER(idTable[[Sub System Type]:[Sub System Type]],idTable[[Asset Category]:[Asset Category]]=Dropdowns!V$1))),"")</f>
        <v>Black Iron</v>
      </c>
      <c r="W2" t="str" cm="1">
        <f t="array" ref="W2:W6">IFERROR(_xlfn._xlws.SORT(_xlfn.UNIQUE(_xlfn._xlws.FILTER(idTable[[Sub System Type]:[Sub System Type]],idTable[[Asset Category]:[Asset Category]]=Dropdowns!W$1))),"")</f>
        <v>Deionization Unit</v>
      </c>
      <c r="X2" t="str" cm="1">
        <f t="array" ref="X2:X3">IFERROR(_xlfn._xlws.SORT(_xlfn.UNIQUE(_xlfn._xlws.FILTER(idTable[[Sub System Type]:[Sub System Type]],idTable[[Asset Category]:[Asset Category]]=Dropdowns!X$1))),"")</f>
        <v>Indoor</v>
      </c>
      <c r="Y2" t="str" cm="1">
        <f t="array" ref="Y2">IFERROR(_xlfn._xlws.SORT(_xlfn.UNIQUE(_xlfn._xlws.FILTER(idTable[[Sub System Type]:[Sub System Type]],idTable[[Asset Category]:[Asset Category]]=Dropdowns!Y$1))),"")</f>
        <v>Hot Water</v>
      </c>
      <c r="Z2" t="str" cm="1">
        <f t="array" ref="Z2:Z3">IFERROR(_xlfn._xlws.SORT(_xlfn.UNIQUE(_xlfn._xlws.FILTER(idTable[[Sub System Type]:[Sub System Type]],idTable[[Asset Category]:[Asset Category]]=Dropdowns!Z$1))),"")</f>
        <v>Duplex</v>
      </c>
      <c r="AA2" t="str" cm="1">
        <f t="array" ref="AA2:AA4">IFERROR(_xlfn._xlws.SORT(_xlfn.UNIQUE(_xlfn._xlws.FILTER(idTable[[Sub System Type]:[Sub System Type]],idTable[[Asset Category]:[Asset Category]]=Dropdowns!AA$1))),"")</f>
        <v>Electric</v>
      </c>
      <c r="AB2" t="str" cm="1">
        <f t="array" ref="AB2">IFERROR(_xlfn._xlws.SORT(_xlfn.UNIQUE(_xlfn._xlws.FILTER(idTable[[Sub System Type]:[Sub System Type]],idTable[[Asset Category]:[Asset Category]]=Dropdowns!AB$1))),"")</f>
        <v>Direct Expansion</v>
      </c>
      <c r="AC2" t="str" cm="1">
        <f t="array" ref="AC2:AC3">IFERROR(_xlfn._xlws.SORT(_xlfn.UNIQUE(_xlfn._xlws.FILTER(idTable[[Sub System Type]:[Sub System Type]],idTable[[Asset Category]:[Asset Category]]=Dropdowns!AC$1))),"")</f>
        <v>Indoor</v>
      </c>
      <c r="AD2" t="str" cm="1">
        <f t="array" ref="AD2">IFERROR(_xlfn._xlws.SORT(_xlfn.UNIQUE(_xlfn._xlws.FILTER(idTable[[Sub System Type]:[Sub System Type]],idTable[[Asset Category]:[Asset Category]]=Dropdowns!AD$1))),"")</f>
        <v>Direct Expansion</v>
      </c>
      <c r="AE2" t="str" cm="1">
        <f t="array" ref="AE2:AE4">IFERROR(_xlfn._xlws.SORT(_xlfn.UNIQUE(_xlfn._xlws.FILTER(idTable[[Sub System Type]:[Sub System Type]],idTable[[Asset Category]:[Asset Category]]=Dropdowns!AE$1))),"")</f>
        <v>All</v>
      </c>
      <c r="AF2" t="str" cm="1">
        <f t="array" ref="AF2:AF11">IFERROR(_xlfn._xlws.SORT(_xlfn.UNIQUE(_xlfn._xlws.FILTER(idTable[[Sub System Type]:[Sub System Type]],idTable[[Asset Category]:[Asset Category]]=Dropdowns!AF$1))),"")</f>
        <v>Destratification</v>
      </c>
      <c r="AG2" t="str" cm="1">
        <f t="array" ref="AG2:AG3">IFERROR(_xlfn._xlws.SORT(_xlfn.UNIQUE(_xlfn._xlws.FILTER(idTable[[Sub System Type]:[Sub System Type]],idTable[[Asset Category]:[Asset Category]]=Dropdowns!AG$1))),"")</f>
        <v>Direct Expansion</v>
      </c>
      <c r="AH2" t="str" cm="1">
        <f t="array" ref="AH2">IFERROR(_xlfn._xlws.SORT(_xlfn.UNIQUE(_xlfn._xlws.FILTER(idTable[[Sub System Type]:[Sub System Type]],idTable[[Asset Category]:[Asset Category]]=Dropdowns!AH$1))),"")</f>
        <v>Direct Expansion</v>
      </c>
      <c r="AI2" t="str" cm="1">
        <f t="array" ref="AI2:AI3">IFERROR(_xlfn._xlws.SORT(_xlfn.UNIQUE(_xlfn._xlws.FILTER(idTable[[Sub System Type]:[Sub System Type]],idTable[[Asset Category]:[Asset Category]]=Dropdowns!AI$1))),"")</f>
        <v>Electric</v>
      </c>
      <c r="AJ2" t="str" cm="1">
        <f t="array" ref="AJ2:AJ5">IFERROR(_xlfn._xlws.SORT(_xlfn.UNIQUE(_xlfn._xlws.FILTER(idTable[[Sub System Type]:[Sub System Type]],idTable[[Asset Category]:[Asset Category]]=Dropdowns!AJ$1))),"")</f>
        <v>Domestic Water</v>
      </c>
      <c r="AK2" t="str" cm="1">
        <f t="array" ref="AK2:AK3">IFERROR(_xlfn._xlws.SORT(_xlfn.UNIQUE(_xlfn._xlws.FILTER(idTable[[Sub System Type]:[Sub System Type]],idTable[[Asset Category]:[Asset Category]]=Dropdowns!AK$1))),"")</f>
        <v>Electric</v>
      </c>
      <c r="AL2" t="str" cm="1">
        <f t="array" ref="AL2">IFERROR(_xlfn._xlws.SORT(_xlfn.UNIQUE(_xlfn._xlws.FILTER(idTable[[Sub System Type]:[Sub System Type]],idTable[[Asset Category]:[Asset Category]]=Dropdowns!AL$1))),"")</f>
        <v>All</v>
      </c>
      <c r="AM2" t="str" cm="1">
        <f t="array" ref="AM2">IFERROR(_xlfn._xlws.SORT(_xlfn.UNIQUE(_xlfn._xlws.FILTER(idTable[[Sub System Type]:[Sub System Type]],idTable[[Asset Category]:[Asset Category]]=Dropdowns!AM$1))),"")</f>
        <v>Grease Interceptor</v>
      </c>
      <c r="AN2" t="str" cm="1">
        <f t="array" ref="AN2">IFERROR(_xlfn._xlws.SORT(_xlfn.UNIQUE(_xlfn._xlws.FILTER(idTable[[Sub System Type]:[Sub System Type]],idTable[[Asset Category]:[Asset Category]]=Dropdowns!AN$1))),"")</f>
        <v>Grease Trap</v>
      </c>
      <c r="AO2" t="str" cm="1">
        <f t="array" ref="AO2:AO3">IFERROR(_xlfn._xlws.SORT(_xlfn.UNIQUE(_xlfn._xlws.FILTER(idTable[[Sub System Type]:[Sub System Type]],idTable[[Asset Category]:[Asset Category]]=Dropdowns!AO$1))),"")</f>
        <v>Hydronic</v>
      </c>
      <c r="AP2" t="str" cm="1">
        <f t="array" ref="AP2">IFERROR(_xlfn._xlws.SORT(_xlfn.UNIQUE(_xlfn._xlws.FILTER(idTable[[Sub System Type]:[Sub System Type]],idTable[[Asset Category]:[Asset Category]]=Dropdowns!AP$1))),"")</f>
        <v>All</v>
      </c>
      <c r="AQ2" t="str" cm="1">
        <f t="array" ref="AQ2:AQ4">IFERROR(_xlfn._xlws.SORT(_xlfn.UNIQUE(_xlfn._xlws.FILTER(idTable[[Sub System Type]:[Sub System Type]],idTable[[Asset Category]:[Asset Category]]=Dropdowns!AQ$1))),"")</f>
        <v>Air Cooled</v>
      </c>
      <c r="AR2" t="str" cm="1">
        <f t="array" ref="AR2">IFERROR(_xlfn._xlws.SORT(_xlfn.UNIQUE(_xlfn._xlws.FILTER(idTable[[Sub System Type]:[Sub System Type]],idTable[[Asset Category]:[Asset Category]]=Dropdowns!AR$1))),"")</f>
        <v>Electric</v>
      </c>
      <c r="AS2" t="str" cm="1">
        <f t="array" ref="AS2:AS3">IFERROR(_xlfn._xlws.SORT(_xlfn.UNIQUE(_xlfn._xlws.FILTER(idTable[[Sub System Type]:[Sub System Type]],idTable[[Asset Category]:[Asset Category]]=Dropdowns!AS$1))),"")</f>
        <v>Electric</v>
      </c>
      <c r="AT2" t="str" cm="1">
        <f t="array" ref="AT2:AT3">IFERROR(_xlfn._xlws.SORT(_xlfn.UNIQUE(_xlfn._xlws.FILTER(idTable[[Sub System Type]:[Sub System Type]],idTable[[Asset Category]:[Asset Category]]=Dropdowns!AT$1))),"")</f>
        <v>Electric</v>
      </c>
      <c r="AU2" t="str" cm="1">
        <f t="array" ref="AU2">IFERROR(_xlfn._xlws.SORT(_xlfn.UNIQUE(_xlfn._xlws.FILTER(idTable[[Sub System Type]:[Sub System Type]],idTable[[Asset Category]:[Asset Category]]=Dropdowns!AU$1))),"")</f>
        <v>Gas-Fired</v>
      </c>
      <c r="AV2" t="str" cm="1">
        <f t="array" ref="AV2:AV3">IFERROR(_xlfn._xlws.SORT(_xlfn.UNIQUE(_xlfn._xlws.FILTER(idTable[[Sub System Type]:[Sub System Type]],idTable[[Asset Category]:[Asset Category]]=Dropdowns!AV$1))),"")</f>
        <v>Bladder</v>
      </c>
      <c r="AW2" t="str" cm="1">
        <f t="array" ref="AW2">IFERROR(_xlfn._xlws.SORT(_xlfn.UNIQUE(_xlfn._xlws.FILTER(idTable[[Sub System Type]:[Sub System Type]],idTable[[Asset Category]:[Asset Category]]=Dropdowns!AW$1))),"")</f>
        <v>Hot Water</v>
      </c>
      <c r="AX2" t="str" cm="1">
        <f t="array" ref="AX2:AX11">IFERROR(_xlfn._xlws.SORT(_xlfn.UNIQUE(_xlfn._xlws.FILTER(idTable[[Sub System Type]:[Sub System Type]],idTable[[Asset Category]:[Asset Category]]=Dropdowns!AX$1))),"")</f>
        <v>Condensate</v>
      </c>
      <c r="AY2" t="str" cm="1">
        <f t="array" ref="AY2:AY3">IFERROR(_xlfn._xlws.SORT(_xlfn.UNIQUE(_xlfn._xlws.FILTER(idTable[[Sub System Type]:[Sub System Type]],idTable[[Asset Category]:[Asset Category]]=Dropdowns!AY$1))),"")</f>
        <v>Electric</v>
      </c>
      <c r="AZ2" t="str" cm="1">
        <f t="array" ref="AZ2">IFERROR(_xlfn._xlws.SORT(_xlfn.UNIQUE(_xlfn._xlws.FILTER(idTable[[Sub System Type]:[Sub System Type]],idTable[[Asset Category]:[Asset Category]]=Dropdowns!AZ$1))),"")</f>
        <v>Indoor</v>
      </c>
      <c r="BA2" t="str" cm="1">
        <f t="array" ref="BA2:BA6">IFERROR(_xlfn._xlws.SORT(_xlfn.UNIQUE(_xlfn._xlws.FILTER(idTable[[Sub System Type]:[Sub System Type]],idTable[[Asset Category]:[Asset Category]]=Dropdowns!BA$1))),"")</f>
        <v>Chilled Water, Heating Water</v>
      </c>
      <c r="BB2" t="str" cm="1">
        <f t="array" ref="BB2">IFERROR(_xlfn._xlws.SORT(_xlfn.UNIQUE(_xlfn._xlws.FILTER(idTable[[Sub System Type]:[Sub System Type]],idTable[[Asset Category]:[Asset Category]]=Dropdowns!BB$1))),"")</f>
        <v>Sand/Oil Interceptor</v>
      </c>
      <c r="BC2" t="str" cm="1">
        <f t="array" ref="BC2:BC10">IFERROR(_xlfn._xlws.SORT(_xlfn.UNIQUE(_xlfn._xlws.FILTER(idTable[[Sub System Type]:[Sub System Type]],idTable[[Asset Category]:[Asset Category]]=Dropdowns!BC$1))),"")</f>
        <v>Acid Neutralization</v>
      </c>
      <c r="BD2" t="str" cm="1">
        <f t="array" ref="BD2:BD5">IFERROR(_xlfn._xlws.SORT(_xlfn.UNIQUE(_xlfn._xlws.FILTER(idTable[[Sub System Type]:[Sub System Type]],idTable[[Asset Category]:[Asset Category]]=Dropdowns!BD$1))),"")</f>
        <v>Electric</v>
      </c>
      <c r="BE2" t="str" cm="1">
        <f t="array" ref="BE2">IFERROR(_xlfn._xlws.SORT(_xlfn.UNIQUE(_xlfn._xlws.FILTER(idTable[[Sub System Type]:[Sub System Type]],idTable[[Asset Category]:[Asset Category]]=Dropdowns!BE$1))),"")</f>
        <v>Hot Water</v>
      </c>
      <c r="BF2" t="str" cm="1">
        <f t="array" ref="BF2">IFERROR(_xlfn._xlws.SORT(_xlfn.UNIQUE(_xlfn._xlws.FILTER(idTable[[Sub System Type]:[Sub System Type]],idTable[[Asset Category]:[Asset Category]]=Dropdowns!BF$1))),"")</f>
        <v>Vacuum</v>
      </c>
      <c r="BG2" t="str" cm="1">
        <f t="array" ref="BG2:BG4">IFERROR(_xlfn._xlws.SORT(_xlfn.UNIQUE(_xlfn._xlws.FILTER(idTable[[Sub System Type]:[Sub System Type]],idTable[[Asset Category]:[Asset Category]]=Dropdowns!BG$1))),"")</f>
        <v>Electric</v>
      </c>
      <c r="BH2" t="str" cm="1">
        <f t="array" ref="BH2:BH4">IFERROR(_xlfn._xlws.SORT(_xlfn.UNIQUE(_xlfn._xlws.FILTER(idTable[[Sub System Type]:[Sub System Type]],idTable[[Asset Category]:[Asset Category]]=Dropdowns!BH$1))),"")</f>
        <v>Electric</v>
      </c>
      <c r="BI2" t="str" cm="1">
        <f t="array" ref="BI2">IFERROR(_xlfn._xlws.SORT(_xlfn.UNIQUE(_xlfn._xlws.FILTER(idTable[[Sub System Type]:[Sub System Type]],idTable[[Asset Category]:[Asset Category]]=Dropdowns!BI$1))),"")</f>
        <v>Water Softener</v>
      </c>
      <c r="BJ2" t="str" cm="1">
        <f t="array" ref="BJ2">IFERROR(_xlfn._xlws.SORT(_xlfn.UNIQUE(_xlfn._xlws.FILTER(idTable[[Sub System Type]:[Sub System Type]],idTable[[Asset Category]:[Asset Category]]=Dropdowns!BJ$1))),"")</f>
        <v/>
      </c>
      <c r="BK2" t="str" cm="1">
        <f t="array" ref="BK2">IFERROR(_xlfn._xlws.SORT(_xlfn.UNIQUE(_xlfn._xlws.FILTER(idTable[[Sub System Type]:[Sub System Type]],idTable[[Asset Category]:[Asset Category]]=Dropdowns!BK$1))),"")</f>
        <v/>
      </c>
      <c r="BL2" t="str" cm="1">
        <f t="array" ref="BL2">IFERROR(_xlfn._xlws.SORT(_xlfn.UNIQUE(_xlfn._xlws.FILTER(idTable[[Sub System Type]:[Sub System Type]],idTable[[Asset Category]:[Asset Category]]=Dropdowns!BL$1))),"")</f>
        <v/>
      </c>
      <c r="BM2" t="str" cm="1">
        <f t="array" ref="BM2">IFERROR(_xlfn._xlws.SORT(_xlfn.UNIQUE(_xlfn._xlws.FILTER(idTable[[Sub System Type]:[Sub System Type]],idTable[[Asset Category]:[Asset Category]]=Dropdowns!BM$1))),"")</f>
        <v/>
      </c>
      <c r="BN2" t="str" cm="1">
        <f t="array" ref="BN2">IFERROR(_xlfn._xlws.SORT(_xlfn.UNIQUE(_xlfn._xlws.FILTER(idTable[[Sub System Type]:[Sub System Type]],idTable[[Asset Category]:[Asset Category]]=Dropdowns!BN$1))),"")</f>
        <v/>
      </c>
      <c r="BO2" t="str" cm="1">
        <f t="array" ref="BO2">IFERROR(_xlfn._xlws.SORT(_xlfn.UNIQUE(_xlfn._xlws.FILTER(idTable[[Sub System Type]:[Sub System Type]],idTable[[Asset Category]:[Asset Category]]=Dropdowns!BO$1))),"")</f>
        <v/>
      </c>
      <c r="BP2" t="str" cm="1">
        <f t="array" ref="BP2">IFERROR(_xlfn._xlws.SORT(_xlfn.UNIQUE(_xlfn._xlws.FILTER(idTable[[Sub System Type]:[Sub System Type]],idTable[[Asset Category]:[Asset Category]]=Dropdowns!BP$1))),"")</f>
        <v/>
      </c>
      <c r="BQ2" t="str" cm="1">
        <f t="array" ref="BQ2">IFERROR(_xlfn._xlws.SORT(_xlfn.UNIQUE(_xlfn._xlws.FILTER(idTable[[Sub System Type]:[Sub System Type]],idTable[[Asset Category]:[Asset Category]]=Dropdowns!BQ$1))),"")</f>
        <v/>
      </c>
      <c r="BR2" t="str" cm="1">
        <f t="array" ref="BR2">IFERROR(_xlfn._xlws.SORT(_xlfn.UNIQUE(_xlfn._xlws.FILTER(idTable[[Sub System Type]:[Sub System Type]],idTable[[Asset Category]:[Asset Category]]=Dropdowns!BR$1))),"")</f>
        <v/>
      </c>
      <c r="BS2" t="str" cm="1">
        <f t="array" ref="BS2">IFERROR(_xlfn._xlws.SORT(_xlfn.UNIQUE(_xlfn._xlws.FILTER(idTable[[Sub System Type]:[Sub System Type]],idTable[[Asset Category]:[Asset Category]]=Dropdowns!BS$1))),"")</f>
        <v/>
      </c>
      <c r="BT2" t="str" cm="1">
        <f t="array" ref="BT2">IFERROR(_xlfn._xlws.SORT(_xlfn.UNIQUE(_xlfn._xlws.FILTER(idTable[[Sub System Type]:[Sub System Type]],idTable[[Asset Category]:[Asset Category]]=Dropdowns!BT$1))),"")</f>
        <v/>
      </c>
      <c r="BU2" t="str" cm="1">
        <f t="array" ref="BU2">IFERROR(_xlfn._xlws.SORT(_xlfn.UNIQUE(_xlfn._xlws.FILTER(idTable[[Sub System Type]:[Sub System Type]],idTable[[Asset Category]:[Asset Category]]=Dropdowns!BU$1))),"")</f>
        <v/>
      </c>
      <c r="BV2" t="str" cm="1">
        <f t="array" ref="BV2">IFERROR(_xlfn._xlws.SORT(_xlfn.UNIQUE(_xlfn._xlws.FILTER(idTable[[Sub System Type]:[Sub System Type]],idTable[[Asset Category]:[Asset Category]]=Dropdowns!BV$1))),"")</f>
        <v/>
      </c>
      <c r="BW2" t="str" cm="1">
        <f t="array" ref="BW2">IFERROR(_xlfn._xlws.SORT(_xlfn.UNIQUE(_xlfn._xlws.FILTER(idTable[[Sub System Type]:[Sub System Type]],idTable[[Asset Category]:[Asset Category]]=Dropdowns!BW$1))),"")</f>
        <v/>
      </c>
      <c r="BX2" t="str" cm="1">
        <f t="array" ref="BX2">IFERROR(_xlfn._xlws.SORT(_xlfn.UNIQUE(_xlfn._xlws.FILTER(idTable[[Sub System Type]:[Sub System Type]],idTable[[Asset Category]:[Asset Category]]=Dropdowns!BX$1))),"")</f>
        <v/>
      </c>
      <c r="BY2" t="str" cm="1">
        <f t="array" ref="BY2">IFERROR(_xlfn._xlws.SORT(_xlfn.UNIQUE(_xlfn._xlws.FILTER(idTable[[Sub System Type]:[Sub System Type]],idTable[[Asset Category]:[Asset Category]]=Dropdowns!BY$1))),"")</f>
        <v/>
      </c>
      <c r="BZ2" t="str" cm="1">
        <f t="array" ref="BZ2">IFERROR(_xlfn._xlws.SORT(_xlfn.UNIQUE(_xlfn._xlws.FILTER(idTable[[Sub System Type]:[Sub System Type]],idTable[[Asset Category]:[Asset Category]]=Dropdowns!BZ$1))),"")</f>
        <v/>
      </c>
      <c r="CA2" t="str" cm="1">
        <f t="array" ref="CA2">IFERROR(_xlfn._xlws.SORT(_xlfn.UNIQUE(_xlfn._xlws.FILTER(idTable[[Sub System Type]:[Sub System Type]],idTable[[Asset Category]:[Asset Category]]=Dropdowns!CA$1))),"")</f>
        <v/>
      </c>
      <c r="CB2" t="str" cm="1">
        <f t="array" ref="CB2">IFERROR(_xlfn._xlws.SORT(_xlfn.UNIQUE(_xlfn._xlws.FILTER(idTable[[Sub System Type]:[Sub System Type]],idTable[[Asset Category]:[Asset Category]]=Dropdowns!CB$1))),"")</f>
        <v/>
      </c>
      <c r="CC2" t="str" cm="1">
        <f t="array" ref="CC2">IFERROR(_xlfn._xlws.SORT(_xlfn.UNIQUE(_xlfn._xlws.FILTER(idTable[[Sub System Type]:[Sub System Type]],idTable[[Asset Category]:[Asset Category]]=Dropdowns!CC$1))),"")</f>
        <v/>
      </c>
      <c r="CD2" t="str" cm="1">
        <f t="array" ref="CD2">IFERROR(_xlfn._xlws.SORT(_xlfn.UNIQUE(_xlfn._xlws.FILTER(idTable[[Sub System Type]:[Sub System Type]],idTable[[Asset Category]:[Asset Category]]=Dropdowns!CD$1))),"")</f>
        <v/>
      </c>
      <c r="CE2" t="str" cm="1">
        <f t="array" ref="CE2">IFERROR(_xlfn._xlws.SORT(_xlfn.UNIQUE(_xlfn._xlws.FILTER(idTable[[Sub System Type]:[Sub System Type]],idTable[[Asset Category]:[Asset Category]]=Dropdowns!CE$1))),"")</f>
        <v/>
      </c>
      <c r="CF2" t="str" cm="1">
        <f t="array" ref="CF2">IFERROR(_xlfn._xlws.SORT(_xlfn.UNIQUE(_xlfn._xlws.FILTER(idTable[[Sub System Type]:[Sub System Type]],idTable[[Asset Category]:[Asset Category]]=Dropdowns!CF$1))),"")</f>
        <v/>
      </c>
      <c r="CG2" t="str" cm="1">
        <f t="array" ref="CG2">IFERROR(_xlfn._xlws.SORT(_xlfn.UNIQUE(_xlfn._xlws.FILTER(idTable[[Sub System Type]:[Sub System Type]],idTable[[Asset Category]:[Asset Category]]=Dropdowns!CG$1))),"")</f>
        <v/>
      </c>
      <c r="CH2" t="str" cm="1">
        <f t="array" ref="CH2">IFERROR(_xlfn._xlws.SORT(_xlfn.UNIQUE(_xlfn._xlws.FILTER(idTable[[Sub System Type]:[Sub System Type]],idTable[[Asset Category]:[Asset Category]]=Dropdowns!CH$1))),"")</f>
        <v/>
      </c>
      <c r="CI2" t="str" cm="1">
        <f t="array" ref="CI2">IFERROR(_xlfn._xlws.SORT(_xlfn.UNIQUE(_xlfn._xlws.FILTER(idTable[[Sub System Type]:[Sub System Type]],idTable[[Asset Category]:[Asset Category]]=Dropdowns!CI$1))),"")</f>
        <v/>
      </c>
      <c r="CJ2" t="str" cm="1">
        <f t="array" ref="CJ2">IFERROR(_xlfn._xlws.SORT(_xlfn.UNIQUE(_xlfn._xlws.FILTER(idTable[[Sub System Type]:[Sub System Type]],idTable[[Asset Category]:[Asset Category]]=Dropdowns!CJ$1))),"")</f>
        <v/>
      </c>
      <c r="CK2" t="str" cm="1">
        <f t="array" ref="CK2">IFERROR(_xlfn._xlws.SORT(_xlfn.UNIQUE(_xlfn._xlws.FILTER(idTable[[Sub System Type]:[Sub System Type]],idTable[[Asset Category]:[Asset Category]]=Dropdowns!CK$1))),"")</f>
        <v/>
      </c>
      <c r="CL2" t="str" cm="1">
        <f t="array" ref="CL2">IFERROR(_xlfn._xlws.SORT(_xlfn.UNIQUE(_xlfn._xlws.FILTER(idTable[[Sub System Type]:[Sub System Type]],idTable[[Asset Category]:[Asset Category]]=Dropdowns!CL$1))),"")</f>
        <v/>
      </c>
      <c r="CM2" t="str" cm="1">
        <f t="array" ref="CM2">IFERROR(_xlfn._xlws.SORT(_xlfn.UNIQUE(_xlfn._xlws.FILTER(idTable[[Sub System Type]:[Sub System Type]],idTable[[Asset Category]:[Asset Category]]=Dropdowns!CM$1))),"")</f>
        <v/>
      </c>
      <c r="CN2" t="str" cm="1">
        <f t="array" ref="CN2">IFERROR(_xlfn._xlws.SORT(_xlfn.UNIQUE(_xlfn._xlws.FILTER(idTable[[Sub System Type]:[Sub System Type]],idTable[[Asset Category]:[Asset Category]]=Dropdowns!CN$1))),"")</f>
        <v/>
      </c>
      <c r="CO2" t="str" cm="1">
        <f t="array" ref="CO2">IFERROR(_xlfn._xlws.SORT(_xlfn.UNIQUE(_xlfn._xlws.FILTER(idTable[[Sub System Type]:[Sub System Type]],idTable[[Asset Category]:[Asset Category]]=Dropdowns!CO$1))),"")</f>
        <v/>
      </c>
      <c r="CP2" t="str" cm="1">
        <f t="array" ref="CP2">IFERROR(_xlfn._xlws.SORT(_xlfn.UNIQUE(_xlfn._xlws.FILTER(idTable[[Sub System Type]:[Sub System Type]],idTable[[Asset Category]:[Asset Category]]=Dropdowns!CP$1))),"")</f>
        <v/>
      </c>
      <c r="CQ2" t="str" cm="1">
        <f t="array" ref="CQ2">IFERROR(_xlfn._xlws.SORT(_xlfn.UNIQUE(_xlfn._xlws.FILTER(idTable[[Sub System Type]:[Sub System Type]],idTable[[Asset Category]:[Asset Category]]=Dropdowns!CQ$1))),"")</f>
        <v/>
      </c>
      <c r="CR2" t="str" cm="1">
        <f t="array" ref="CR2">IFERROR(_xlfn._xlws.SORT(_xlfn.UNIQUE(_xlfn._xlws.FILTER(idTable[[Sub System Type]:[Sub System Type]],idTable[[Asset Category]:[Asset Category]]=Dropdowns!CR$1))),"")</f>
        <v/>
      </c>
      <c r="CS2" t="str" cm="1">
        <f t="array" ref="CS2">IFERROR(_xlfn._xlws.SORT(_xlfn.UNIQUE(_xlfn._xlws.FILTER(idTable[[Sub System Type]:[Sub System Type]],idTable[[Asset Category]:[Asset Category]]=Dropdowns!CS$1))),"")</f>
        <v/>
      </c>
      <c r="CT2" t="str" cm="1">
        <f t="array" ref="CT2">IFERROR(_xlfn._xlws.SORT(_xlfn.UNIQUE(_xlfn._xlws.FILTER(idTable[[Sub System Type]:[Sub System Type]],idTable[[Asset Category]:[Asset Category]]=Dropdowns!CT$1))),"")</f>
        <v/>
      </c>
      <c r="CU2" t="str" cm="1">
        <f t="array" ref="CU2">IFERROR(_xlfn._xlws.SORT(_xlfn.UNIQUE(_xlfn._xlws.FILTER(idTable[[Sub System Type]:[Sub System Type]],idTable[[Asset Category]:[Asset Category]]=Dropdowns!CU$1))),"")</f>
        <v/>
      </c>
      <c r="CV2" t="str" cm="1">
        <f t="array" ref="CV2">IFERROR(_xlfn._xlws.SORT(_xlfn.UNIQUE(_xlfn._xlws.FILTER(idTable[[Sub System Type]:[Sub System Type]],idTable[[Asset Category]:[Asset Category]]=Dropdowns!CV$1))),"")</f>
        <v/>
      </c>
      <c r="CW2" t="str" cm="1">
        <f t="array" ref="CW2">IFERROR(_xlfn._xlws.SORT(_xlfn.UNIQUE(_xlfn._xlws.FILTER(idTable[[Sub System Type]:[Sub System Type]],idTable[[Asset Category]:[Asset Category]]=Dropdowns!CW$1))),"")</f>
        <v/>
      </c>
      <c r="CX2" t="str" cm="1">
        <f t="array" ref="CX2">IFERROR(_xlfn._xlws.SORT(_xlfn.UNIQUE(_xlfn._xlws.FILTER(idTable[[Sub System Type]:[Sub System Type]],idTable[[Asset Category]:[Asset Category]]=Dropdowns!CX$1))),"")</f>
        <v/>
      </c>
      <c r="CY2" t="str" cm="1">
        <f t="array" ref="CY2">IFERROR(_xlfn._xlws.SORT(_xlfn.UNIQUE(_xlfn._xlws.FILTER(idTable[[Sub System Type]:[Sub System Type]],idTable[[Asset Category]:[Asset Category]]=Dropdowns!CY$1))),"")</f>
        <v/>
      </c>
      <c r="CZ2" t="str" cm="1">
        <f t="array" ref="CZ2">IFERROR(_xlfn._xlws.SORT(_xlfn.UNIQUE(_xlfn._xlws.FILTER(idTable[[Sub System Type]:[Sub System Type]],idTable[[Asset Category]:[Asset Category]]=Dropdowns!CZ$1))),"")</f>
        <v/>
      </c>
      <c r="DA2" t="str" cm="1">
        <f t="array" ref="DA2">IFERROR(_xlfn._xlws.SORT(_xlfn.UNIQUE(_xlfn._xlws.FILTER(idTable[[Sub System Type]:[Sub System Type]],idTable[[Asset Category]:[Asset Category]]=Dropdowns!DA$1))),"")</f>
        <v/>
      </c>
      <c r="DB2" t="str" cm="1">
        <f t="array" ref="DB2">IFERROR(_xlfn._xlws.SORT(_xlfn.UNIQUE(_xlfn._xlws.FILTER(idTable[[Sub System Type]:[Sub System Type]],idTable[[Asset Category]:[Asset Category]]=Dropdowns!DB$1))),"")</f>
        <v/>
      </c>
      <c r="DC2" t="str" cm="1">
        <f t="array" ref="DC2">IFERROR(_xlfn._xlws.SORT(_xlfn.UNIQUE(_xlfn._xlws.FILTER(idTable[[Sub System Type]:[Sub System Type]],idTable[[Asset Category]:[Asset Category]]=Dropdowns!DC$1))),"")</f>
        <v/>
      </c>
      <c r="DD2" t="str" cm="1">
        <f t="array" ref="DD2">IFERROR(_xlfn._xlws.SORT(_xlfn.UNIQUE(_xlfn._xlws.FILTER(idTable[[Sub System Type]:[Sub System Type]],idTable[[Asset Category]:[Asset Category]]=Dropdowns!DD$1))),"")</f>
        <v/>
      </c>
      <c r="DE2" t="str" cm="1">
        <f t="array" ref="DE2">IFERROR(_xlfn._xlws.SORT(_xlfn.UNIQUE(_xlfn._xlws.FILTER(idTable[[Sub System Type]:[Sub System Type]],idTable[[Asset Category]:[Asset Category]]=Dropdowns!DE$1))),"")</f>
        <v/>
      </c>
      <c r="DF2" t="str" cm="1">
        <f t="array" ref="DF2">IFERROR(_xlfn._xlws.SORT(_xlfn.UNIQUE(_xlfn._xlws.FILTER(idTable[[Sub System Type]:[Sub System Type]],idTable[[Asset Category]:[Asset Category]]=Dropdowns!DF$1))),"")</f>
        <v/>
      </c>
      <c r="DG2" t="str" cm="1">
        <f t="array" ref="DG2">IFERROR(_xlfn._xlws.SORT(_xlfn.UNIQUE(_xlfn._xlws.FILTER(idTable[[Sub System Type]:[Sub System Type]],idTable[[Asset Category]:[Asset Category]]=Dropdowns!DG$1))),"")</f>
        <v/>
      </c>
      <c r="DH2" t="str" cm="1">
        <f t="array" ref="DH2">IFERROR(_xlfn._xlws.SORT(_xlfn.UNIQUE(_xlfn._xlws.FILTER(idTable[[Sub System Type]:[Sub System Type]],idTable[[Asset Category]:[Asset Category]]=Dropdowns!DH$1))),"")</f>
        <v/>
      </c>
      <c r="DI2" t="str" cm="1">
        <f t="array" ref="DI2">IFERROR(_xlfn._xlws.SORT(_xlfn.UNIQUE(_xlfn._xlws.FILTER(idTable[[Sub System Type]:[Sub System Type]],idTable[[Asset Category]:[Asset Category]]=Dropdowns!DI$1))),"")</f>
        <v/>
      </c>
      <c r="DJ2" t="str" cm="1">
        <f t="array" ref="DJ2">IFERROR(_xlfn._xlws.SORT(_xlfn.UNIQUE(_xlfn._xlws.FILTER(idTable[[Sub System Type]:[Sub System Type]],idTable[[Asset Category]:[Asset Category]]=Dropdowns!DJ$1))),"")</f>
        <v/>
      </c>
      <c r="DK2" t="str" cm="1">
        <f t="array" ref="DK2">IFERROR(_xlfn._xlws.SORT(_xlfn.UNIQUE(_xlfn._xlws.FILTER(idTable[[Sub System Type]:[Sub System Type]],idTable[[Asset Category]:[Asset Category]]=Dropdowns!DK$1))),"")</f>
        <v/>
      </c>
      <c r="DL2" t="str" cm="1">
        <f t="array" ref="DL2">IFERROR(_xlfn._xlws.SORT(_xlfn.UNIQUE(_xlfn._xlws.FILTER(idTable[[Sub System Type]:[Sub System Type]],idTable[[Asset Category]:[Asset Category]]=Dropdowns!DL$1))),"")</f>
        <v/>
      </c>
      <c r="DM2" t="str" cm="1">
        <f t="array" ref="DM2">IFERROR(_xlfn._xlws.SORT(_xlfn.UNIQUE(_xlfn._xlws.FILTER(idTable[[Sub System Type]:[Sub System Type]],idTable[[Asset Category]:[Asset Category]]=Dropdowns!DM$1))),"")</f>
        <v/>
      </c>
      <c r="DN2" t="str" cm="1">
        <f t="array" ref="DN2">IFERROR(_xlfn._xlws.SORT(_xlfn.UNIQUE(_xlfn._xlws.FILTER(idTable[[Sub System Type]:[Sub System Type]],idTable[[Asset Category]:[Asset Category]]=Dropdowns!DN$1))),"")</f>
        <v/>
      </c>
      <c r="DO2" t="str" cm="1">
        <f t="array" ref="DO2">IFERROR(_xlfn._xlws.SORT(_xlfn.UNIQUE(_xlfn._xlws.FILTER(idTable[[Sub System Type]:[Sub System Type]],idTable[[Asset Category]:[Asset Category]]=Dropdowns!DO$1))),"")</f>
        <v/>
      </c>
      <c r="DP2" t="str" cm="1">
        <f t="array" ref="DP2">IFERROR(_xlfn._xlws.SORT(_xlfn.UNIQUE(_xlfn._xlws.FILTER(idTable[[Sub System Type]:[Sub System Type]],idTable[[Asset Category]:[Asset Category]]=Dropdowns!DP$1))),"")</f>
        <v/>
      </c>
      <c r="DQ2" t="str" cm="1">
        <f t="array" ref="DQ2">IFERROR(_xlfn._xlws.SORT(_xlfn.UNIQUE(_xlfn._xlws.FILTER(idTable[[Sub System Type]:[Sub System Type]],idTable[[Asset Category]:[Asset Category]]=Dropdowns!DQ$1))),"")</f>
        <v/>
      </c>
      <c r="DR2" t="str" cm="1">
        <f t="array" ref="DR2">IFERROR(_xlfn._xlws.SORT(_xlfn.UNIQUE(_xlfn._xlws.FILTER(idTable[[Sub System Type]:[Sub System Type]],idTable[[Asset Category]:[Asset Category]]=Dropdowns!DR$1))),"")</f>
        <v/>
      </c>
      <c r="DS2" t="str" cm="1">
        <f t="array" ref="DS2">IFERROR(_xlfn._xlws.SORT(_xlfn.UNIQUE(_xlfn._xlws.FILTER(idTable[[Sub System Type]:[Sub System Type]],idTable[[Asset Category]:[Asset Category]]=Dropdowns!DS$1))),"")</f>
        <v/>
      </c>
      <c r="DT2" t="str" cm="1">
        <f t="array" ref="DT2">IFERROR(_xlfn._xlws.SORT(_xlfn.UNIQUE(_xlfn._xlws.FILTER(idTable[[Sub System Type]:[Sub System Type]],idTable[[Asset Category]:[Asset Category]]=Dropdowns!DT$1))),"")</f>
        <v/>
      </c>
      <c r="DU2" t="str" cm="1">
        <f t="array" ref="DU2">IFERROR(_xlfn._xlws.SORT(_xlfn.UNIQUE(_xlfn._xlws.FILTER(idTable[[Sub System Type]:[Sub System Type]],idTable[[Asset Category]:[Asset Category]]=Dropdowns!DU$1))),"")</f>
        <v/>
      </c>
      <c r="DV2" t="str" cm="1">
        <f t="array" ref="DV2">IFERROR(_xlfn._xlws.SORT(_xlfn.UNIQUE(_xlfn._xlws.FILTER(idTable[[Sub System Type]:[Sub System Type]],idTable[[Asset Category]:[Asset Category]]=Dropdowns!DV$1))),"")</f>
        <v/>
      </c>
      <c r="DW2" t="str" cm="1">
        <f t="array" ref="DW2">IFERROR(_xlfn._xlws.SORT(_xlfn.UNIQUE(_xlfn._xlws.FILTER(idTable[[Sub System Type]:[Sub System Type]],idTable[[Asset Category]:[Asset Category]]=Dropdowns!DW$1))),"")</f>
        <v/>
      </c>
      <c r="DX2" t="str" cm="1">
        <f t="array" ref="DX2">IFERROR(_xlfn._xlws.SORT(_xlfn.UNIQUE(_xlfn._xlws.FILTER(idTable[[Sub System Type]:[Sub System Type]],idTable[[Asset Category]:[Asset Category]]=Dropdowns!DX$1))),"")</f>
        <v/>
      </c>
      <c r="DY2" t="str" cm="1">
        <f t="array" ref="DY2">IFERROR(_xlfn._xlws.SORT(_xlfn.UNIQUE(_xlfn._xlws.FILTER(idTable[[Sub System Type]:[Sub System Type]],idTable[[Asset Category]:[Asset Category]]=Dropdowns!DY$1))),"")</f>
        <v/>
      </c>
      <c r="DZ2" s="39" t="str" cm="1">
        <f t="array" ref="DZ2">IFERROR(_xlfn._xlws.SORT(_xlfn.UNIQUE(_xlfn._xlws.FILTER(idTable[[Sub System Type]:[Sub System Type]],idTable[[Asset Category]:[Asset Category]]=Dropdowns!DZ$1))),"")</f>
        <v/>
      </c>
    </row>
    <row r="3" spans="2:130" x14ac:dyDescent="0.25">
      <c r="B3" t="str">
        <v>Basket Strainer</v>
      </c>
      <c r="C3" t="str">
        <v>Water Cooled</v>
      </c>
      <c r="D3" t="str">
        <v>Hot Water</v>
      </c>
      <c r="F3" t="str">
        <v>DX, Gas-Fired</v>
      </c>
      <c r="K3" t="str">
        <v>Hot Water</v>
      </c>
      <c r="L3" t="str">
        <v>Steam</v>
      </c>
      <c r="N3" t="str">
        <v>Hot Water</v>
      </c>
      <c r="O3" t="str">
        <v>Water Cooled</v>
      </c>
      <c r="P3" t="str">
        <v>Water Cooled</v>
      </c>
      <c r="Q3" t="str">
        <v>Water Cooled</v>
      </c>
      <c r="R3" t="str">
        <v>Evaporative</v>
      </c>
      <c r="S3" t="str">
        <v>Evaporative</v>
      </c>
      <c r="U3" t="str">
        <v>Closed Circuit - Outdoor</v>
      </c>
      <c r="V3" t="str">
        <v>PVC</v>
      </c>
      <c r="W3" t="str">
        <v>Inline</v>
      </c>
      <c r="X3" t="str">
        <v>Outdoor</v>
      </c>
      <c r="Z3" t="str">
        <v>Triplex</v>
      </c>
      <c r="AA3" t="str">
        <v>Gas-Fired</v>
      </c>
      <c r="AC3" t="str">
        <v>Outdoor</v>
      </c>
      <c r="AE3" t="str">
        <v>Bladder</v>
      </c>
      <c r="AF3" t="str">
        <v>Dust Collector</v>
      </c>
      <c r="AG3" t="str">
        <v>Hot Water</v>
      </c>
      <c r="AI3" t="str">
        <v>Hot Water</v>
      </c>
      <c r="AJ3" t="str">
        <v>Other</v>
      </c>
      <c r="AK3" t="str">
        <v>Gas-Fired</v>
      </c>
      <c r="AO3" t="str">
        <v>Steam</v>
      </c>
      <c r="AQ3" t="str">
        <v>Water Cooled</v>
      </c>
      <c r="AS3" t="str">
        <v>Steam</v>
      </c>
      <c r="AT3" t="str">
        <v>Gas-Fired</v>
      </c>
      <c r="AV3" t="str">
        <v>Without Bladder</v>
      </c>
      <c r="AX3" t="str">
        <v>Electronic Metering</v>
      </c>
      <c r="AY3" t="str">
        <v>Hot Water</v>
      </c>
      <c r="BA3" t="str">
        <v>DX, Gas-Fired</v>
      </c>
      <c r="BC3" t="str">
        <v>Domestic Water, No HX</v>
      </c>
      <c r="BD3" t="str">
        <v>Gas-Fired</v>
      </c>
      <c r="BG3" t="str">
        <v>Hot Water</v>
      </c>
      <c r="BH3" t="str">
        <v>Hot Water</v>
      </c>
      <c r="DZ3" s="39"/>
    </row>
    <row r="4" spans="2:130" x14ac:dyDescent="0.25">
      <c r="B4" t="str">
        <v>Blow Down</v>
      </c>
      <c r="D4" t="str">
        <v>No Heat</v>
      </c>
      <c r="F4" t="str">
        <v>DX, Heating Water</v>
      </c>
      <c r="N4" t="str">
        <v>Steam</v>
      </c>
      <c r="R4" t="str">
        <v>Evaporative Fluid Cooler</v>
      </c>
      <c r="S4" t="str">
        <v>Water Cooled</v>
      </c>
      <c r="U4" t="str">
        <v>Open Cell</v>
      </c>
      <c r="W4" t="str">
        <v>Ozone Generator</v>
      </c>
      <c r="AA4" t="str">
        <v>Steam</v>
      </c>
      <c r="AE4" t="str">
        <v>Without Bladder</v>
      </c>
      <c r="AF4" t="str">
        <v>General Exhaust</v>
      </c>
      <c r="AJ4" t="str">
        <v>Roof Drains</v>
      </c>
      <c r="AQ4" t="str">
        <v>Water-to-Water</v>
      </c>
      <c r="AX4" t="str">
        <v>End Suction</v>
      </c>
      <c r="BA4" t="str">
        <v>DX, Heating Water</v>
      </c>
      <c r="BC4" t="str">
        <v>Fuel Oil</v>
      </c>
      <c r="BD4" t="str">
        <v>Hot Water</v>
      </c>
      <c r="BG4" t="str">
        <v>No Heat</v>
      </c>
      <c r="BH4" t="str">
        <v>No Heat</v>
      </c>
      <c r="DZ4" s="39"/>
    </row>
    <row r="5" spans="2:130" x14ac:dyDescent="0.25">
      <c r="B5" t="str">
        <v>Condensate Lift Station</v>
      </c>
      <c r="F5" t="str">
        <v>Other</v>
      </c>
      <c r="R5" t="str">
        <v>Water Cooled</v>
      </c>
      <c r="W5" t="str">
        <v>Reverse Osmosis</v>
      </c>
      <c r="AF5" t="str">
        <v>Grease Exhaust</v>
      </c>
      <c r="AJ5" t="str">
        <v>Waste &amp; Vent</v>
      </c>
      <c r="AX5" t="str">
        <v>Fuel Oil</v>
      </c>
      <c r="BA5" t="str">
        <v>Heat Pump</v>
      </c>
      <c r="BC5" t="str">
        <v>Horizontal</v>
      </c>
      <c r="BD5" t="str">
        <v>Steam</v>
      </c>
      <c r="DZ5" s="39"/>
    </row>
    <row r="6" spans="2:130" x14ac:dyDescent="0.25">
      <c r="B6" t="str">
        <v>Condenser Water Filtration</v>
      </c>
      <c r="W6" t="str">
        <v>RO Water</v>
      </c>
      <c r="AF6" t="str">
        <v>Isolation Exhaust</v>
      </c>
      <c r="AX6" t="str">
        <v>Inline</v>
      </c>
      <c r="BA6" t="str">
        <v>Other</v>
      </c>
      <c r="BC6" t="str">
        <v>Pressure Vessel</v>
      </c>
      <c r="DZ6" s="39"/>
    </row>
    <row r="7" spans="2:130" x14ac:dyDescent="0.25">
      <c r="B7" t="str">
        <v>Control Damper</v>
      </c>
      <c r="AF7" t="str">
        <v>Kitchen Exhaust</v>
      </c>
      <c r="AX7" t="str">
        <v>Sewage Ejector Pump</v>
      </c>
      <c r="BC7" t="str">
        <v>Propane</v>
      </c>
      <c r="DZ7" s="39"/>
    </row>
    <row r="8" spans="2:130" x14ac:dyDescent="0.25">
      <c r="B8" t="str">
        <v>Cooler</v>
      </c>
      <c r="AF8" t="str">
        <v>Lab Exhaust</v>
      </c>
      <c r="AX8" t="str">
        <v>Split Case</v>
      </c>
      <c r="BC8" t="str">
        <v>Steam</v>
      </c>
    </row>
    <row r="9" spans="2:130" x14ac:dyDescent="0.25">
      <c r="B9" t="str">
        <v>Deaerator</v>
      </c>
      <c r="AF9" t="str">
        <v>Smoke Exhaust</v>
      </c>
      <c r="AX9" t="str">
        <v>Steam</v>
      </c>
      <c r="BC9" t="str">
        <v>Vertical</v>
      </c>
    </row>
    <row r="10" spans="2:130" x14ac:dyDescent="0.25">
      <c r="B10" t="str">
        <v>DI Filtration</v>
      </c>
      <c r="AF10" t="str">
        <v>Supply Fan</v>
      </c>
      <c r="AX10" t="str">
        <v>Sump Pump</v>
      </c>
      <c r="BC10" t="str">
        <v>With Heat Exchanger</v>
      </c>
    </row>
    <row r="11" spans="2:130" x14ac:dyDescent="0.25">
      <c r="B11" t="str">
        <v>Dialysis Box</v>
      </c>
      <c r="AF11" t="str">
        <v>Transfer</v>
      </c>
      <c r="AX11" t="str">
        <v>Vertical Turbine</v>
      </c>
    </row>
    <row r="12" spans="2:130" x14ac:dyDescent="0.25">
      <c r="B12" t="str">
        <v>Emergency Power Off</v>
      </c>
    </row>
    <row r="13" spans="2:130" x14ac:dyDescent="0.25">
      <c r="B13" t="str">
        <v>Feed System</v>
      </c>
    </row>
    <row r="14" spans="2:130" x14ac:dyDescent="0.25">
      <c r="B14" t="str">
        <v>Flue Piping</v>
      </c>
    </row>
    <row r="15" spans="2:130" x14ac:dyDescent="0.25">
      <c r="B15" t="str">
        <v>Grilles, Registers, Diffusers</v>
      </c>
    </row>
    <row r="16" spans="2:130" x14ac:dyDescent="0.25">
      <c r="B16" t="str">
        <v>Intake Hood</v>
      </c>
    </row>
    <row r="17" spans="2:2" x14ac:dyDescent="0.25">
      <c r="B17" t="str">
        <v>Life Safety Damper</v>
      </c>
    </row>
    <row r="18" spans="2:2" x14ac:dyDescent="0.25">
      <c r="B18" t="str">
        <v>Louver</v>
      </c>
    </row>
    <row r="19" spans="2:2" x14ac:dyDescent="0.25">
      <c r="B19" t="str">
        <v>Manifold</v>
      </c>
    </row>
    <row r="20" spans="2:2" x14ac:dyDescent="0.25">
      <c r="B20" t="str">
        <v>Manual Volume Damper</v>
      </c>
    </row>
    <row r="21" spans="2:2" x14ac:dyDescent="0.25">
      <c r="B21" t="str">
        <v>Meter</v>
      </c>
    </row>
    <row r="22" spans="2:2" x14ac:dyDescent="0.25">
      <c r="B22" t="str">
        <v>Outlet</v>
      </c>
    </row>
    <row r="23" spans="2:2" x14ac:dyDescent="0.25">
      <c r="B23" t="str">
        <v>Owner Furnished Equipment Connection</v>
      </c>
    </row>
    <row r="24" spans="2:2" x14ac:dyDescent="0.25">
      <c r="B24" t="str">
        <v>Polishing System</v>
      </c>
    </row>
    <row r="25" spans="2:2" x14ac:dyDescent="0.25">
      <c r="B25" t="str">
        <v>Pressure Reducing Valve</v>
      </c>
    </row>
    <row r="26" spans="2:2" x14ac:dyDescent="0.25">
      <c r="B26" t="str">
        <v>Pump</v>
      </c>
    </row>
    <row r="27" spans="2:2" x14ac:dyDescent="0.25">
      <c r="B27" t="str">
        <v>Remote Chiller</v>
      </c>
    </row>
    <row r="28" spans="2:2" x14ac:dyDescent="0.25">
      <c r="B28" t="str">
        <v>Roof Hood</v>
      </c>
    </row>
    <row r="29" spans="2:2" x14ac:dyDescent="0.25">
      <c r="B29" t="str">
        <v>Sound Attenuator</v>
      </c>
    </row>
    <row r="30" spans="2:2" x14ac:dyDescent="0.25">
      <c r="B30" t="str">
        <v>Sound Boot</v>
      </c>
    </row>
    <row r="31" spans="2:2" x14ac:dyDescent="0.25">
      <c r="B31" t="str">
        <v>Trap</v>
      </c>
    </row>
    <row r="32" spans="2:2" x14ac:dyDescent="0.25">
      <c r="B32" t="str">
        <v>Variable Frequency Drive</v>
      </c>
    </row>
    <row r="33" spans="1:2" x14ac:dyDescent="0.25">
      <c r="B33" t="str">
        <v>Water Treatment Controller</v>
      </c>
    </row>
    <row r="34" spans="1:2" x14ac:dyDescent="0.25">
      <c r="B34" t="str">
        <v>Zone Valve Box</v>
      </c>
    </row>
    <row r="40" spans="1:2" x14ac:dyDescent="0.25">
      <c r="A40" t="s">
        <v>560</v>
      </c>
    </row>
    <row r="43" spans="1:2" x14ac:dyDescent="0.25">
      <c r="A4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331AA8687904E8C2B63D5FEAE1257" ma:contentTypeVersion="11" ma:contentTypeDescription="Create a new document." ma:contentTypeScope="" ma:versionID="95bc4a8372f765c2dddcbc94269aec8d">
  <xsd:schema xmlns:xsd="http://www.w3.org/2001/XMLSchema" xmlns:xs="http://www.w3.org/2001/XMLSchema" xmlns:p="http://schemas.microsoft.com/office/2006/metadata/properties" xmlns:ns2="692e35df-4dcf-4a89-aa31-fb7ba2fbded4" targetNamespace="http://schemas.microsoft.com/office/2006/metadata/properties" ma:root="true" ma:fieldsID="978bc5647e8ab54a52c12312a62b37a0" ns2:_="">
    <xsd:import namespace="692e35df-4dcf-4a89-aa31-fb7ba2fbd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e35df-4dcf-4a89-aa31-fb7ba2fbd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01981-6309-4103-958C-BCA69EC2A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e35df-4dcf-4a89-aa31-fb7ba2fbd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671DA-84EE-4DF3-B0B7-6D29300BBD90}">
  <ds:schemaRefs>
    <ds:schemaRef ds:uri="http://schemas.openxmlformats.org/package/2006/metadata/core-properties"/>
    <ds:schemaRef ds:uri="692e35df-4dcf-4a89-aa31-fb7ba2fbded4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E2130A-98DE-4EC9-B2F8-42D239402F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Equipment Log</vt:lpstr>
      <vt:lpstr>Quality</vt:lpstr>
      <vt:lpstr>Startup</vt:lpstr>
      <vt:lpstr>Submittals</vt:lpstr>
      <vt:lpstr>Asset Data</vt:lpstr>
      <vt:lpstr>EQ IDs</vt:lpstr>
      <vt:lpstr>Cobie</vt:lpstr>
      <vt:lpstr>Dropdowns</vt:lpstr>
      <vt:lpstr>Cobie</vt:lpstr>
      <vt:lpstr>lastUpdate</vt:lpstr>
      <vt:lpstr>projectName</vt:lpstr>
      <vt:lpstr>projectNumber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Wilson</dc:creator>
  <cp:keywords/>
  <dc:description/>
  <cp:lastModifiedBy>James Swanson</cp:lastModifiedBy>
  <cp:revision/>
  <dcterms:created xsi:type="dcterms:W3CDTF">2022-03-01T18:34:29Z</dcterms:created>
  <dcterms:modified xsi:type="dcterms:W3CDTF">2025-02-17T23:24:22Z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0x010100BC9331AA8687904E8C2B63D5FEAE1257</vt:lpwstr>
  </property>
</Properties>
</file>