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100E101B-CC2D-4FEE-8750-B086D0108565}" xr6:coauthVersionLast="47" xr6:coauthVersionMax="47" xr10:uidLastSave="{00000000-0000-0000-0000-000000000000}"/>
  <bookViews>
    <workbookView xWindow="-108" yWindow="-108" windowWidth="23256" windowHeight="12456" xr2:uid="{0F2AA292-504D-47F7-886F-362165F7C2B7}"/>
  </bookViews>
  <sheets>
    <sheet name="Linear Model" sheetId="1" r:id="rId1"/>
    <sheet name="Predi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2" i="1" l="1" a="1"/>
  <c r="D88" i="1" a="1"/>
  <c r="D86" i="1" a="1"/>
  <c r="D56" i="1" a="1"/>
  <c r="D78" i="1" a="1"/>
  <c r="E52" i="1" a="1"/>
  <c r="E47" i="1" a="1"/>
  <c r="E41" i="1" a="1"/>
  <c r="D34" i="1" a="1"/>
  <c r="E19" i="1" a="1"/>
  <c r="D19" i="1" a="1"/>
  <c r="D7" i="1" a="1"/>
  <c r="D6" i="1" a="1"/>
  <c r="D5" i="1" a="1"/>
  <c r="D4" i="1" a="1"/>
  <c r="D3" i="1" a="1"/>
  <c r="D78" i="1" l="1"/>
  <c r="E52" i="1"/>
  <c r="E47" i="1"/>
  <c r="E41" i="1"/>
  <c r="D34" i="1"/>
  <c r="E19" i="1"/>
  <c r="D19" i="1"/>
  <c r="D7" i="1"/>
  <c r="D6" i="1"/>
  <c r="D5" i="1"/>
  <c r="D4" i="1"/>
  <c r="D3" i="1"/>
  <c r="C82" i="1"/>
  <c r="B83" i="1" s="1"/>
  <c r="D88" i="1"/>
  <c r="D86" i="1"/>
  <c r="D56" i="1"/>
  <c r="C83" i="1" a="1"/>
  <c r="C83" i="1" l="1"/>
  <c r="C57" i="2" a="1"/>
  <c r="C2" i="2" a="1"/>
  <c r="C56" i="2" a="1"/>
  <c r="C55" i="2" a="1"/>
  <c r="C54" i="2" a="1"/>
  <c r="C53" i="2" a="1"/>
  <c r="C3" i="2" a="1"/>
  <c r="C48" i="2" a="1"/>
  <c r="C43" i="2" a="1"/>
  <c r="C39" i="2" a="1"/>
  <c r="C29" i="2" a="1"/>
  <c r="C28" i="2" a="1"/>
  <c r="C7" i="2" a="1"/>
  <c r="C4" i="2" a="1"/>
  <c r="C6" i="2" a="1"/>
  <c r="C34" i="2" a="1"/>
  <c r="C30" i="2" a="1"/>
  <c r="C27" i="2" a="1"/>
  <c r="C8" i="2" a="1"/>
  <c r="C5" i="2" a="1"/>
  <c r="C9" i="2" a="1"/>
  <c r="B47" i="1" l="1"/>
  <c r="C9" i="2"/>
  <c r="C5" i="2"/>
  <c r="C8" i="2"/>
  <c r="C27" i="2"/>
  <c r="C30" i="2"/>
  <c r="C34" i="2"/>
  <c r="C6" i="2"/>
  <c r="C4" i="2"/>
  <c r="C7" i="2"/>
  <c r="C28" i="2"/>
  <c r="C29" i="2"/>
  <c r="C39" i="2"/>
  <c r="C43" i="2"/>
  <c r="C48" i="2"/>
  <c r="C3" i="2"/>
  <c r="C53" i="2"/>
  <c r="C54" i="2"/>
  <c r="C55" i="2"/>
  <c r="C56" i="2"/>
  <c r="C2" i="2"/>
  <c r="C57" i="2"/>
  <c r="E43" i="1" a="1"/>
  <c r="E36" i="1" a="1"/>
  <c r="E38" i="1" a="1"/>
  <c r="E44" i="1" a="1"/>
  <c r="E35" i="1" a="1"/>
  <c r="E34" i="1" a="1"/>
  <c r="E39" i="1" a="1"/>
  <c r="E40" i="1" a="1"/>
  <c r="D47" i="1" a="1"/>
  <c r="E42" i="1" a="1"/>
  <c r="E23" i="1" a="1"/>
  <c r="E28" i="1" a="1"/>
  <c r="E21" i="1" a="1"/>
  <c r="E27" i="1" a="1"/>
  <c r="E24" i="1" a="1"/>
  <c r="E26" i="1" a="1"/>
  <c r="E20" i="1" a="1"/>
  <c r="E29" i="1" a="1"/>
  <c r="E22" i="1" a="1"/>
  <c r="E25" i="1" a="1"/>
  <c r="E30" i="1" a="1"/>
  <c r="E20" i="1" l="1"/>
  <c r="E36" i="1"/>
  <c r="D47" i="1"/>
  <c r="E34" i="1"/>
  <c r="E29" i="1"/>
  <c r="E40" i="1"/>
  <c r="E28" i="1"/>
  <c r="E35" i="1"/>
  <c r="E23" i="1"/>
  <c r="E39" i="1"/>
  <c r="E42" i="1"/>
  <c r="E30" i="1"/>
  <c r="E21" i="1"/>
  <c r="E44" i="1"/>
  <c r="E22" i="1"/>
  <c r="E38" i="1"/>
  <c r="E26" i="1"/>
  <c r="E43" i="1"/>
  <c r="E24" i="1"/>
  <c r="E27" i="1"/>
  <c r="E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<sst xmlns="http://schemas.openxmlformats.org/spreadsheetml/2006/main" count="39" uniqueCount="39">
  <si>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fm</t>
  </si>
  <si>
    <t>library(tidyverse)</t>
  </si>
  <si>
    <t>plot(x, y)</t>
  </si>
  <si>
    <t>x &lt;- rnorm(50)</t>
  </si>
  <si>
    <t>summary(fm)</t>
  </si>
  <si>
    <t>anova(fm)</t>
  </si>
  <si>
    <t>x &lt;- rnorm(15)</t>
  </si>
  <si>
    <t>y &lt;- x + rnorm(15)</t>
  </si>
  <si>
    <t>predict(lm(y ~ x))</t>
  </si>
  <si>
    <t>new &lt;- data.frame(x = seq(-3, 3, 0.5))</t>
  </si>
  <si>
    <t>predict(lm(y ~ x), new, se.fit = TRUE)</t>
  </si>
  <si>
    <t>pred.w.plim &lt;- predict(lm(y ~ x), new, interval = "prediction")</t>
  </si>
  <si>
    <t>pred.w.clim &lt;- predict(lm(y ~ x), new, interval = "confidence")</t>
  </si>
  <si>
    <t>matplot(new$x, cbind(pred.w.clim, pred.w.plim[,-1]), lty = c(1,2,2,3,3), type = "l", ylab = "predicted y")</t>
  </si>
  <si>
    <t>## Prediction intervals, special cases</t>
  </si>
  <si>
    <t>##  The first three of these throw warnings</t>
  </si>
  <si>
    <t>w &lt;- 1 + x^2</t>
  </si>
  <si>
    <t>fit &lt;- lm(y ~ x)</t>
  </si>
  <si>
    <t>wfit &lt;- lm(y ~ x, weights = w)</t>
  </si>
  <si>
    <t>predict(fit, interval = "prediction")</t>
  </si>
  <si>
    <t>predict(wfit, interval = "prediction")</t>
  </si>
  <si>
    <t>predict(wfit, new, interval = "prediction")</t>
  </si>
  <si>
    <t>predict(wfit, new, interval = "prediction", weights = (new$x)^2)</t>
  </si>
  <si>
    <t>predict(wfit, new, interval = "prediction", weights = ~x^2)</t>
  </si>
  <si>
    <t>##-- From  aov(.) example ---- predict(.. terms)</t>
  </si>
  <si>
    <t>npk.aov &lt;- aov(yield ~ block + N*P*K, npk)</t>
  </si>
  <si>
    <t>pt. &lt;- predict(npk.aov, type = "terms", terms = termL[1:4])</t>
  </si>
  <si>
    <t>stopifnot(all.equal(pt[,1:4], pt., tolerance = 1e-12, check.attributes = FALSE))</t>
  </si>
  <si>
    <t>termL &lt;- attr(terms(npk.aov), "term.labels")</t>
  </si>
  <si>
    <t>pt &lt;- predict(npk.aov, type = "terms")</t>
  </si>
  <si>
    <t>R Script</t>
  </si>
  <si>
    <t>Results</t>
  </si>
  <si>
    <t>ls()</t>
  </si>
  <si>
    <t>y &lt;- rnorm(50)</t>
  </si>
  <si>
    <t>df &lt;- data.frame(x = x, y = y)</t>
  </si>
  <si>
    <t>fm &lt;- lm(y ~ x)</t>
  </si>
  <si>
    <t>abline(coef(fm))</t>
  </si>
  <si>
    <t>library(ggplot2)</t>
  </si>
  <si>
    <t>plot(ggplot(df, aes(x = x, y = y)) + geom_point())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</si>
</sst>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144780</xdr:colOff>
      <xdr:row>56</xdr:row>
      <xdr:rowOff>15240</xdr:rowOff>
    </xdr:from>
    <xdr:to>
      <xdr:col>8</xdr:col>
      <xdr:colOff>121920</xdr:colOff>
      <xdr:row>70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6EF4D-A7FB-0A87-95F4-07B018E0D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10256520"/>
          <a:ext cx="2560320" cy="2560320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4</xdr:col>
      <xdr:colOff>533400</xdr:colOff>
      <xdr:row>84</xdr:row>
      <xdr:rowOff>73442</xdr:rowOff>
    </xdr:from>
    <xdr:to>
      <xdr:col>9</xdr:col>
      <xdr:colOff>411480</xdr:colOff>
      <xdr:row>98</xdr:row>
      <xdr:rowOff>146793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2D1558-021A-ACDB-7CF7-862055E92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9120" y="13606562"/>
          <a:ext cx="3070860" cy="2633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472440</xdr:colOff>
      <xdr:row>6</xdr:row>
      <xdr:rowOff>198120</xdr:rowOff>
    </xdr:from>
    <xdr:to>
      <xdr:col>9</xdr:col>
      <xdr:colOff>236220</xdr:colOff>
      <xdr:row>22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E68F78-0343-264B-6B9D-9BF455A26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1295400"/>
          <a:ext cx="3421380" cy="342138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41A8-5743-4B71-A4CB-FCAA901E9088}">
  <dimension ref="B2:BC88"/>
  <sheetViews>
    <sheetView tabSelected="1" topLeftCell="A46" workbookViewId="0">
      <selection activeCell="B60" sqref="B60"/>
    </sheetView>
  </sheetViews>
  <sheetFormatPr defaultRowHeight="14.4" x14ac:dyDescent="0.3"/>
  <cols>
    <col min="2" max="2" width="31.109375" customWidth="1"/>
    <col min="3" max="3" width="4.77734375" customWidth="1"/>
    <col min="4" max="4" width="11.44140625" customWidth="1"/>
    <col min="5" max="5" width="11" customWidth="1"/>
  </cols>
  <sheetData>
    <row r="2" spans="2:4" x14ac:dyDescent="0.3">
      <c r="B2" s="3" t="s">
        <v>30</v>
      </c>
      <c r="D2" s="3" t="s">
        <v>31</v>
      </c>
    </row>
    <row r="3" spans="2:4" x14ac:dyDescent="0.3">
      <c r="B3" s="5" t="s">
        <v>1</v>
      </c>
      <c r="D3" s="6" t="str" cm="1">
        <f t="array" ref="D3">_xll.RScript.Evaluate(B3, "true")</f>
        <v>OK</v>
      </c>
    </row>
    <row r="4" spans="2:4" x14ac:dyDescent="0.3">
      <c r="B4" s="5" t="s">
        <v>3</v>
      </c>
      <c r="D4" s="6" t="str" cm="1">
        <f t="array" ref="D4">_xll.RScript.Evaluate(B4)</f>
        <v>x</v>
      </c>
    </row>
    <row r="5" spans="2:4" x14ac:dyDescent="0.3">
      <c r="B5" s="5" t="s">
        <v>33</v>
      </c>
      <c r="D5" s="6" t="str" cm="1">
        <f t="array" ref="D5">_xll.RScript.Evaluate(B5)</f>
        <v>y</v>
      </c>
    </row>
    <row r="6" spans="2:4" x14ac:dyDescent="0.3">
      <c r="B6" s="5" t="s">
        <v>34</v>
      </c>
      <c r="D6" s="6" t="str" cm="1">
        <f t="array" ref="D6">_xll.RScript.Evaluate(B6)</f>
        <v>df</v>
      </c>
    </row>
    <row r="7" spans="2:4" x14ac:dyDescent="0.3">
      <c r="B7" s="5" t="s">
        <v>35</v>
      </c>
      <c r="D7" s="6" t="str" cm="1">
        <f t="array" ref="D7">_xll.RScript.Evaluate(B7)</f>
        <v>fm</v>
      </c>
    </row>
    <row r="19" spans="2:55" x14ac:dyDescent="0.3">
      <c r="B19" s="5" t="s">
        <v>0</v>
      </c>
      <c r="D19" s="6" t="str" cm="1">
        <f t="array" ref="D19:D30">_xll.RScript.Evaluate(B19)</f>
        <v>coefficients</v>
      </c>
      <c r="E19" s="5" cm="1">
        <f t="array" ref="E19:F19">TRANSPOSE(_xll.RScript.Evaluate($B$19&amp;"$"&amp;D19))</f>
        <v>1.8893297530429631E-2</v>
      </c>
      <c r="F19" s="5">
        <v>0.31635705926785107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2:55" x14ac:dyDescent="0.3">
      <c r="D20" s="6" t="str">
        <v>residuals</v>
      </c>
      <c r="E20" s="5" cm="1">
        <f t="array" ref="E20:BB20">TRANSPOSE(_xll.RScript.Evaluate($B$19&amp;"$"&amp;D20))</f>
        <v>0.34059507943963951</v>
      </c>
      <c r="F20" s="5">
        <v>-2.9225091390036533E-2</v>
      </c>
      <c r="G20" s="5">
        <v>-0.24271047280385863</v>
      </c>
      <c r="H20" s="5">
        <v>1.2478654565494929</v>
      </c>
      <c r="I20" s="5">
        <v>-8.5691918434938341E-3</v>
      </c>
      <c r="J20" s="5">
        <v>1.1761808874203585</v>
      </c>
      <c r="K20" s="5">
        <v>-1.4111471287849415</v>
      </c>
      <c r="L20" s="5">
        <v>0.46017631025995392</v>
      </c>
      <c r="M20" s="5">
        <v>-0.90797763834629297</v>
      </c>
      <c r="N20" s="5">
        <v>-1.0490774935979617</v>
      </c>
      <c r="O20" s="5">
        <v>1.09811650960234</v>
      </c>
      <c r="P20" s="5">
        <v>-1.6136612120749225</v>
      </c>
      <c r="Q20" s="5">
        <v>0.21210912498620604</v>
      </c>
      <c r="R20">
        <v>0.70851302818608242</v>
      </c>
      <c r="S20">
        <v>1.4645469791336145</v>
      </c>
      <c r="T20">
        <v>1.3406582751101208</v>
      </c>
      <c r="U20">
        <v>1.252581413476036</v>
      </c>
      <c r="V20">
        <v>2.0666642951397911</v>
      </c>
      <c r="W20">
        <v>-0.57287107744071752</v>
      </c>
      <c r="X20">
        <v>-0.30273335723508682</v>
      </c>
      <c r="Y20">
        <v>0.93999723792854661</v>
      </c>
      <c r="Z20">
        <v>-2.079774080836629</v>
      </c>
      <c r="AA20">
        <v>-2.0531915563383665</v>
      </c>
      <c r="AB20">
        <v>-0.38224646890003572</v>
      </c>
      <c r="AC20">
        <v>-1.8867149238175047</v>
      </c>
      <c r="AD20">
        <v>-1.5489571009089138</v>
      </c>
      <c r="AE20">
        <v>1.1662945263337294</v>
      </c>
      <c r="AF20">
        <v>0.98121448243960785</v>
      </c>
      <c r="AG20">
        <v>-0.30321443737345705</v>
      </c>
      <c r="AH20">
        <v>1.0192250162060839</v>
      </c>
      <c r="AI20">
        <v>-0.65988247046087689</v>
      </c>
      <c r="AJ20">
        <v>-0.67840690846219176</v>
      </c>
      <c r="AK20">
        <v>2.1775146143431341</v>
      </c>
      <c r="AL20">
        <v>0.50061892859036894</v>
      </c>
      <c r="AM20">
        <v>0.28873055223340893</v>
      </c>
      <c r="AN20">
        <v>-0.98420334854430092</v>
      </c>
      <c r="AO20">
        <v>-1.3836808736021557</v>
      </c>
      <c r="AP20">
        <v>-0.37748481895223163</v>
      </c>
      <c r="AQ20">
        <v>-1.1436517975649629</v>
      </c>
      <c r="AR20">
        <v>1.1567258818403952</v>
      </c>
      <c r="AS20">
        <v>0.6639969091293465</v>
      </c>
      <c r="AT20">
        <v>-0.27558834504256668</v>
      </c>
      <c r="AU20">
        <v>0.25098020099537494</v>
      </c>
      <c r="AV20">
        <v>0.52396270180136972</v>
      </c>
      <c r="AW20">
        <v>2.1954412723710131</v>
      </c>
      <c r="AX20">
        <v>-0.25065149773033357</v>
      </c>
      <c r="AY20">
        <v>-0.66496328773227964</v>
      </c>
      <c r="AZ20">
        <v>-0.54832488657126899</v>
      </c>
      <c r="BA20">
        <v>-0.36019054336156059</v>
      </c>
      <c r="BB20">
        <v>-1.5136096737990654</v>
      </c>
    </row>
    <row r="21" spans="2:55" x14ac:dyDescent="0.3">
      <c r="D21" s="6" t="str">
        <v>effects</v>
      </c>
      <c r="E21" s="5" cm="1">
        <f t="array" ref="E21:BB21">TRANSPOSE(_xll.RScript.Evaluate($B$19&amp;"$"&amp;D21))</f>
        <v>-0.19039398137354363</v>
      </c>
      <c r="F21" s="5">
        <v>1.7609050288451216</v>
      </c>
      <c r="G21" s="5">
        <v>-0.27799190477718183</v>
      </c>
      <c r="H21" s="5">
        <v>1.2294546343657156</v>
      </c>
      <c r="I21" s="5">
        <v>-5.0489549166128599E-2</v>
      </c>
      <c r="J21" s="5">
        <v>1.1224444990353943</v>
      </c>
      <c r="K21" s="5">
        <v>-1.4595624201454116</v>
      </c>
      <c r="L21" s="5">
        <v>0.42068571049970527</v>
      </c>
      <c r="M21" s="5">
        <v>-0.95654487517921294</v>
      </c>
      <c r="N21" s="5">
        <v>-1.0976844065226015</v>
      </c>
      <c r="O21" s="5">
        <v>1.0682104862577744</v>
      </c>
      <c r="P21" s="5">
        <v>-1.6440259940386399</v>
      </c>
      <c r="Q21" s="5">
        <v>0.17114795623044171</v>
      </c>
      <c r="R21">
        <v>0.65628883255656267</v>
      </c>
      <c r="S21">
        <v>1.4105638007756327</v>
      </c>
      <c r="T21">
        <v>1.2862028068011142</v>
      </c>
      <c r="U21">
        <v>1.2062776910657691</v>
      </c>
      <c r="V21">
        <v>2.0080866631910879</v>
      </c>
      <c r="W21">
        <v>-0.62455625996596464</v>
      </c>
      <c r="X21">
        <v>-0.35376143632789447</v>
      </c>
      <c r="Y21">
        <v>0.89262415879808077</v>
      </c>
      <c r="Z21">
        <v>-2.1282117804210676</v>
      </c>
      <c r="AA21">
        <v>-2.0981261360025916</v>
      </c>
      <c r="AB21">
        <v>-0.42493185457898014</v>
      </c>
      <c r="AC21">
        <v>-1.9248686682744842</v>
      </c>
      <c r="AD21">
        <v>-1.5973676126231882</v>
      </c>
      <c r="AE21">
        <v>1.1252714901146734</v>
      </c>
      <c r="AF21">
        <v>0.93063490978536867</v>
      </c>
      <c r="AG21">
        <v>-0.33522962904063625</v>
      </c>
      <c r="AH21">
        <v>0.98081209390284241</v>
      </c>
      <c r="AI21">
        <v>-0.69895428925359504</v>
      </c>
      <c r="AJ21">
        <v>-0.72276698990010768</v>
      </c>
      <c r="AK21">
        <v>2.1484455597348964</v>
      </c>
      <c r="AL21">
        <v>0.44971517288123863</v>
      </c>
      <c r="AM21">
        <v>0.23002797925701862</v>
      </c>
      <c r="AN21">
        <v>-1.008189388606463</v>
      </c>
      <c r="AO21">
        <v>-1.4361933074292577</v>
      </c>
      <c r="AP21">
        <v>-0.42563395317691577</v>
      </c>
      <c r="AQ21">
        <v>-1.1710743285653273</v>
      </c>
      <c r="AR21">
        <v>1.119000959892166</v>
      </c>
      <c r="AS21">
        <v>0.62522626168722351</v>
      </c>
      <c r="AT21">
        <v>-0.32289587305825618</v>
      </c>
      <c r="AU21">
        <v>0.21119622583893666</v>
      </c>
      <c r="AV21">
        <v>0.48052334144444986</v>
      </c>
      <c r="AW21">
        <v>2.1605795916084829</v>
      </c>
      <c r="AX21">
        <v>-0.29304668315222587</v>
      </c>
      <c r="AY21">
        <v>-0.69991781066235137</v>
      </c>
      <c r="AZ21">
        <v>-0.59006120791591332</v>
      </c>
      <c r="BA21">
        <v>-0.39560744879022264</v>
      </c>
      <c r="BB21">
        <v>-1.5634379709118853</v>
      </c>
    </row>
    <row r="22" spans="2:55" x14ac:dyDescent="0.3">
      <c r="D22" s="6" t="str">
        <v>rank</v>
      </c>
      <c r="E22" s="5" cm="1">
        <f t="array" ref="E22">TRANSPOSE(_xll.RScript.Evaluate($B$19&amp;"$"&amp;D22))</f>
        <v>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55" x14ac:dyDescent="0.3">
      <c r="D23" s="6" t="str">
        <v>fitted.values</v>
      </c>
      <c r="E23" s="5" cm="1">
        <f t="array" ref="E23:BB23">TRANSPOSE(_xll.RScript.Evaluate($B$19&amp;"$"&amp;D23))</f>
        <v>-6.0169058150049581E-2</v>
      </c>
      <c r="F23" s="5">
        <v>-0.23439518704008916</v>
      </c>
      <c r="G23" s="5">
        <v>-0.17868965936858947</v>
      </c>
      <c r="H23" s="5">
        <v>-0.65379397813536066</v>
      </c>
      <c r="I23" s="5">
        <v>8.2734762130687485E-3</v>
      </c>
      <c r="J23" s="5">
        <v>0.34103248483370985</v>
      </c>
      <c r="K23" s="5">
        <v>0.19118157793402735</v>
      </c>
      <c r="L23" s="5">
        <v>-6.0152521770784728E-2</v>
      </c>
      <c r="M23" s="5">
        <v>0.19546061414424709</v>
      </c>
      <c r="N23" s="5">
        <v>0.19657795861270577</v>
      </c>
      <c r="O23" s="5">
        <v>-0.33007007101449259</v>
      </c>
      <c r="P23" s="5">
        <v>-0.31715066834029382</v>
      </c>
      <c r="Q23" s="5">
        <v>-1.873886277862824E-2</v>
      </c>
      <c r="R23">
        <v>0.29844663180991227</v>
      </c>
      <c r="S23">
        <v>0.34798249929505132</v>
      </c>
      <c r="T23">
        <v>0.36128296669019355</v>
      </c>
      <c r="U23">
        <v>0.13171629836618304</v>
      </c>
      <c r="V23">
        <v>0.47736992337489026</v>
      </c>
      <c r="W23">
        <v>0.28326712988873459</v>
      </c>
      <c r="X23">
        <v>0.26476200870326033</v>
      </c>
      <c r="Y23">
        <v>0.16183115505521761</v>
      </c>
      <c r="Z23">
        <v>0.19181263064144716</v>
      </c>
      <c r="AA23">
        <v>9.315897057738054E-2</v>
      </c>
      <c r="AB23">
        <v>2.9817942038305345E-2</v>
      </c>
      <c r="AC23">
        <v>-9.7800581685194343E-2</v>
      </c>
      <c r="AD23">
        <v>0.19104697517940972</v>
      </c>
      <c r="AE23">
        <v>-1.6996572525481257E-2</v>
      </c>
      <c r="AF23">
        <v>0.2521313244175829</v>
      </c>
      <c r="AG23">
        <v>-0.270672397096344</v>
      </c>
      <c r="AH23">
        <v>-9.0501704192099575E-2</v>
      </c>
      <c r="AI23">
        <v>-7.1946087550155302E-2</v>
      </c>
      <c r="AJ23">
        <v>7.6980148836587992E-2</v>
      </c>
      <c r="AK23">
        <v>-0.35364049711423529</v>
      </c>
      <c r="AL23">
        <v>0.26126085627038087</v>
      </c>
      <c r="AM23">
        <v>0.48088846968623333</v>
      </c>
      <c r="AN23">
        <v>-0.49678660702493782</v>
      </c>
      <c r="AO23">
        <v>0.30656389693625319</v>
      </c>
      <c r="AP23">
        <v>0.18368615208635913</v>
      </c>
      <c r="AQ23">
        <v>-0.40000932946888712</v>
      </c>
      <c r="AR23">
        <v>-0.10987693389968123</v>
      </c>
      <c r="AS23">
        <v>-8.0427571689824617E-2</v>
      </c>
      <c r="AT23">
        <v>0.15998512707408791</v>
      </c>
      <c r="AU23">
        <v>-5.1890584621603925E-2</v>
      </c>
      <c r="AV23">
        <v>5.1051117970623783E-2</v>
      </c>
      <c r="AW23">
        <v>-0.19051054880548302</v>
      </c>
      <c r="AX23">
        <v>2.1645422067027409E-2</v>
      </c>
      <c r="AY23">
        <v>-0.18789595956936478</v>
      </c>
      <c r="AZ23">
        <v>3.0907182071344685E-3</v>
      </c>
      <c r="BA23">
        <v>-0.17487450244701513</v>
      </c>
      <c r="BB23">
        <v>0.23097416064195597</v>
      </c>
    </row>
    <row r="24" spans="2:55" x14ac:dyDescent="0.3">
      <c r="D24" s="6" t="str">
        <v>assign</v>
      </c>
      <c r="E24" s="5" cm="1">
        <f t="array" ref="E24:F24">TRANSPOSE(_xll.RScript.Evaluate($B$19&amp;"$"&amp;D24))</f>
        <v>0</v>
      </c>
      <c r="F24" s="5">
        <v>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2:55" x14ac:dyDescent="0.3">
      <c r="D25" s="6" t="str">
        <v>qr</v>
      </c>
      <c r="E25" s="5" t="str" cm="1">
        <f t="array" ref="E25:I25">TRANSPOSE(_xll.RScript.Evaluate($B$19&amp;"$"&amp;D25))</f>
        <v>qr</v>
      </c>
      <c r="F25" s="5" t="str">
        <v>qraux</v>
      </c>
      <c r="G25" s="5" t="str">
        <v>pivot</v>
      </c>
      <c r="H25" s="5" t="str">
        <v>tol</v>
      </c>
      <c r="I25" s="5" t="str">
        <v>rank</v>
      </c>
      <c r="J25" s="5"/>
      <c r="K25" s="5"/>
      <c r="L25" s="5"/>
      <c r="M25" s="5"/>
      <c r="N25" s="5"/>
      <c r="O25" s="5"/>
      <c r="P25" s="5"/>
      <c r="Q25" s="5"/>
    </row>
    <row r="26" spans="2:55" x14ac:dyDescent="0.3">
      <c r="D26" s="6" t="str">
        <v>df.residual</v>
      </c>
      <c r="E26" s="5" cm="1">
        <f t="array" ref="E26">TRANSPOSE(_xll.RScript.Evaluate($B$19&amp;"$"&amp;D26))</f>
        <v>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2:55" x14ac:dyDescent="0.3">
      <c r="D27" s="6" t="str">
        <v>xlevels</v>
      </c>
      <c r="E27" s="5" t="str" cm="1">
        <f t="array" ref="E27">TRANSPOSE(_xll.RScript.Evaluate($B$19&amp;"$"&amp;D27))</f>
        <v>List of 0 objects.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55" x14ac:dyDescent="0.3">
      <c r="D28" s="6" t="str">
        <v>call</v>
      </c>
      <c r="E28" s="5" t="str" cm="1">
        <f t="array" ref="E28">TRANSPOSE(_xll.RScript.Evaluate($B$19&amp;"$"&amp;D28))</f>
        <v>lm(formula = y ~ x)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2:55" x14ac:dyDescent="0.3">
      <c r="D29" s="6" t="str">
        <v>terms</v>
      </c>
      <c r="E29" s="5" t="str" cm="1">
        <f t="array" ref="E29">TRANSPOSE(_xll.RScript.Evaluate($B$19&amp;"$"&amp;D29))</f>
        <v>y ~ x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55" x14ac:dyDescent="0.3">
      <c r="D30" s="6" t="str">
        <v>model</v>
      </c>
      <c r="E30" s="5" t="str" cm="1">
        <f t="array" ref="E30:BC32">TRANSPOSE(_xll.RScript.Evaluate($B$19&amp;"$"&amp;D30))</f>
        <v>Index</v>
      </c>
      <c r="F30" s="5" t="str">
        <v>1</v>
      </c>
      <c r="G30" s="5" t="str">
        <v>2</v>
      </c>
      <c r="H30" s="5" t="str">
        <v>3</v>
      </c>
      <c r="I30" s="5" t="str">
        <v>4</v>
      </c>
      <c r="J30" s="5" t="str">
        <v>5</v>
      </c>
      <c r="K30" s="5" t="str">
        <v>6</v>
      </c>
      <c r="L30" s="5" t="str">
        <v>7</v>
      </c>
      <c r="M30" s="5" t="str">
        <v>8</v>
      </c>
      <c r="N30" s="5" t="str">
        <v>9</v>
      </c>
      <c r="O30" s="5" t="str">
        <v>10</v>
      </c>
      <c r="P30" s="5" t="str">
        <v>11</v>
      </c>
      <c r="Q30" s="5" t="str">
        <v>12</v>
      </c>
      <c r="R30" t="str">
        <v>13</v>
      </c>
      <c r="S30" t="str">
        <v>14</v>
      </c>
      <c r="T30" t="str">
        <v>15</v>
      </c>
      <c r="U30" t="str">
        <v>16</v>
      </c>
      <c r="V30" t="str">
        <v>17</v>
      </c>
      <c r="W30" t="str">
        <v>18</v>
      </c>
      <c r="X30" t="str">
        <v>19</v>
      </c>
      <c r="Y30" t="str">
        <v>20</v>
      </c>
      <c r="Z30" t="str">
        <v>21</v>
      </c>
      <c r="AA30" t="str">
        <v>22</v>
      </c>
      <c r="AB30" t="str">
        <v>23</v>
      </c>
      <c r="AC30" t="str">
        <v>24</v>
      </c>
      <c r="AD30" t="str">
        <v>25</v>
      </c>
      <c r="AE30" t="str">
        <v>26</v>
      </c>
      <c r="AF30" t="str">
        <v>27</v>
      </c>
      <c r="AG30" t="str">
        <v>28</v>
      </c>
      <c r="AH30" t="str">
        <v>29</v>
      </c>
      <c r="AI30" t="str">
        <v>30</v>
      </c>
      <c r="AJ30" t="str">
        <v>31</v>
      </c>
      <c r="AK30" t="str">
        <v>32</v>
      </c>
      <c r="AL30" t="str">
        <v>33</v>
      </c>
      <c r="AM30" t="str">
        <v>34</v>
      </c>
      <c r="AN30" t="str">
        <v>35</v>
      </c>
      <c r="AO30" t="str">
        <v>36</v>
      </c>
      <c r="AP30" t="str">
        <v>37</v>
      </c>
      <c r="AQ30" t="str">
        <v>38</v>
      </c>
      <c r="AR30" t="str">
        <v>39</v>
      </c>
      <c r="AS30" t="str">
        <v>40</v>
      </c>
      <c r="AT30" t="str">
        <v>41</v>
      </c>
      <c r="AU30" t="str">
        <v>42</v>
      </c>
      <c r="AV30" t="str">
        <v>43</v>
      </c>
      <c r="AW30" t="str">
        <v>44</v>
      </c>
      <c r="AX30" t="str">
        <v>45</v>
      </c>
      <c r="AY30" t="str">
        <v>46</v>
      </c>
      <c r="AZ30" t="str">
        <v>47</v>
      </c>
      <c r="BA30" t="str">
        <v>48</v>
      </c>
      <c r="BB30" t="str">
        <v>49</v>
      </c>
      <c r="BC30" t="str">
        <v>50</v>
      </c>
    </row>
    <row r="31" spans="2:55" x14ac:dyDescent="0.3">
      <c r="E31" s="5" t="str">
        <v>y</v>
      </c>
      <c r="F31" s="5">
        <v>0.28042602128958993</v>
      </c>
      <c r="G31" s="5">
        <v>-0.2636202784301257</v>
      </c>
      <c r="H31" s="5">
        <v>-0.42140013217244809</v>
      </c>
      <c r="I31" s="5">
        <v>0.59407147841413221</v>
      </c>
      <c r="J31" s="5">
        <v>-2.9571563042508643E-4</v>
      </c>
      <c r="K31" s="5">
        <v>1.5172133722540684</v>
      </c>
      <c r="L31" s="5">
        <v>-1.2199655508509142</v>
      </c>
      <c r="M31" s="5">
        <v>0.4000237884891692</v>
      </c>
      <c r="N31" s="5">
        <v>-0.71251702420204588</v>
      </c>
      <c r="O31" s="5">
        <v>-0.85249953498525588</v>
      </c>
      <c r="P31" s="5">
        <v>0.76804643858784738</v>
      </c>
      <c r="Q31" s="5">
        <v>-1.9308118804152163</v>
      </c>
      <c r="R31">
        <v>0.1933702622075778</v>
      </c>
      <c r="S31">
        <v>1.0069596599959947</v>
      </c>
      <c r="T31">
        <v>1.8125294784286659</v>
      </c>
      <c r="U31">
        <v>1.7019412418003144</v>
      </c>
      <c r="V31">
        <v>1.3842977118422191</v>
      </c>
      <c r="W31">
        <v>2.5440342185146814</v>
      </c>
      <c r="X31">
        <v>-0.28960394755198293</v>
      </c>
      <c r="Y31">
        <v>-3.7971348531826474E-2</v>
      </c>
      <c r="Z31">
        <v>1.1018283929837642</v>
      </c>
      <c r="AA31">
        <v>-1.8879614501951818</v>
      </c>
      <c r="AB31">
        <v>-1.9600325857609859</v>
      </c>
      <c r="AC31">
        <v>-0.35242852686173037</v>
      </c>
      <c r="AD31">
        <v>-1.9845155055026991</v>
      </c>
      <c r="AE31">
        <v>-1.3579101257295041</v>
      </c>
      <c r="AF31">
        <v>1.1492979538082482</v>
      </c>
      <c r="AG31">
        <v>1.2333458068571908</v>
      </c>
      <c r="AH31">
        <v>-0.57388683446980104</v>
      </c>
      <c r="AI31">
        <v>0.92872331201398428</v>
      </c>
      <c r="AJ31">
        <v>-0.73182855801103219</v>
      </c>
      <c r="AK31">
        <v>-0.60142675962560377</v>
      </c>
      <c r="AL31">
        <v>1.8238741172288988</v>
      </c>
      <c r="AM31">
        <v>0.76187978486074981</v>
      </c>
      <c r="AN31">
        <v>0.76961902191964227</v>
      </c>
      <c r="AO31">
        <v>-1.4809899555692387</v>
      </c>
      <c r="AP31">
        <v>-1.0771169766659026</v>
      </c>
      <c r="AQ31">
        <v>-0.19379866686587249</v>
      </c>
      <c r="AR31">
        <v>-1.5436611270338501</v>
      </c>
      <c r="AS31">
        <v>1.0468489479407139</v>
      </c>
      <c r="AT31">
        <v>0.58356933743952188</v>
      </c>
      <c r="AU31">
        <v>-0.11560321796847879</v>
      </c>
      <c r="AV31">
        <v>0.19908961637377101</v>
      </c>
      <c r="AW31">
        <v>0.57501381977199351</v>
      </c>
      <c r="AX31">
        <v>2.00493072356553</v>
      </c>
      <c r="AY31">
        <v>-0.22900607566330616</v>
      </c>
      <c r="AZ31">
        <v>-0.85285924730164442</v>
      </c>
      <c r="BA31">
        <v>-0.54523416836413452</v>
      </c>
      <c r="BB31">
        <v>-0.53506504580857572</v>
      </c>
      <c r="BC31">
        <v>-1.2826355131571094</v>
      </c>
    </row>
    <row r="32" spans="2:55" x14ac:dyDescent="0.3">
      <c r="E32" s="5" t="str">
        <v>x</v>
      </c>
      <c r="F32" s="5">
        <v>-0.24991494061632044</v>
      </c>
      <c r="G32" s="5">
        <v>-0.80064116526024964</v>
      </c>
      <c r="H32" s="5">
        <v>-0.62455681360892523</v>
      </c>
      <c r="I32" s="5">
        <v>-2.1263545603268605</v>
      </c>
      <c r="J32" s="5">
        <v>-3.3569098606297643E-2</v>
      </c>
      <c r="K32" s="5">
        <v>1.0182772214687126</v>
      </c>
      <c r="L32" s="5">
        <v>0.54460071414978573</v>
      </c>
      <c r="M32" s="5">
        <v>-0.24986266936527676</v>
      </c>
      <c r="N32" s="5">
        <v>0.55812668452048897</v>
      </c>
      <c r="O32" s="5">
        <v>0.56165859391124096</v>
      </c>
      <c r="P32" s="5">
        <v>-1.103068062879748</v>
      </c>
      <c r="Q32" s="5">
        <v>-1.0622300215093474</v>
      </c>
      <c r="R32">
        <v>-0.11895470389107289</v>
      </c>
      <c r="S32">
        <v>0.88366396794323565</v>
      </c>
      <c r="T32">
        <v>1.0402461147105013</v>
      </c>
      <c r="U32">
        <v>1.0822886960454128</v>
      </c>
      <c r="V32">
        <v>0.35663184218762495</v>
      </c>
      <c r="W32">
        <v>1.449237854548016</v>
      </c>
      <c r="X32">
        <v>0.83568178617587519</v>
      </c>
      <c r="Y32">
        <v>0.77718737094676393</v>
      </c>
      <c r="Z32">
        <v>0.45182446017038702</v>
      </c>
      <c r="AA32">
        <v>0.54659546245374313</v>
      </c>
      <c r="AB32">
        <v>0.23475269753368119</v>
      </c>
      <c r="AC32">
        <v>3.4532640217223999E-2</v>
      </c>
      <c r="AD32">
        <v>-0.36886763167444331</v>
      </c>
      <c r="AE32">
        <v>0.54417523682701263</v>
      </c>
      <c r="AF32">
        <v>-0.11344735008907654</v>
      </c>
      <c r="AG32">
        <v>0.73726196414563605</v>
      </c>
      <c r="AH32">
        <v>-0.915312891379503</v>
      </c>
      <c r="AI32">
        <v>-0.3457959875328947</v>
      </c>
      <c r="AJ32">
        <v>-0.28714195691038324</v>
      </c>
      <c r="AK32">
        <v>0.1836116805504184</v>
      </c>
      <c r="AL32">
        <v>-1.1775738322603717</v>
      </c>
      <c r="AM32">
        <v>0.76612027972717089</v>
      </c>
      <c r="AN32">
        <v>1.46035992756098</v>
      </c>
      <c r="AO32">
        <v>-1.6300565751521763</v>
      </c>
      <c r="AP32">
        <v>0.90932252332722785</v>
      </c>
      <c r="AQ32">
        <v>0.52090778355732459</v>
      </c>
      <c r="AR32">
        <v>-1.324145027674704</v>
      </c>
      <c r="AS32">
        <v>-0.40704080297157014</v>
      </c>
      <c r="AT32">
        <v>-0.3139518032254871</v>
      </c>
      <c r="AU32">
        <v>0.44598919293973971</v>
      </c>
      <c r="AV32">
        <v>-0.22374680785012183</v>
      </c>
      <c r="AW32">
        <v>0.10165039627886725</v>
      </c>
      <c r="AX32">
        <v>-0.66192247083260491</v>
      </c>
      <c r="AY32">
        <v>8.6994250830599463E-3</v>
      </c>
      <c r="AZ32">
        <v>-0.65365779280654956</v>
      </c>
      <c r="BA32">
        <v>-4.995172024884531E-2</v>
      </c>
      <c r="BB32">
        <v>-0.61249715883022759</v>
      </c>
      <c r="BC32">
        <v>0.67038448139057671</v>
      </c>
    </row>
    <row r="34" spans="2:54" x14ac:dyDescent="0.3">
      <c r="B34" s="5" t="s">
        <v>4</v>
      </c>
      <c r="D34" s="6" t="str" cm="1">
        <f t="array" ref="D34:D44">_xll.RScript.Evaluate(B34)</f>
        <v>call</v>
      </c>
      <c r="E34" t="str" cm="1">
        <f t="array" ref="E34">TRANSPOSE(_xll.RScript.Evaluate($B$34&amp;"$"&amp;D34))</f>
        <v>lm(formula = y ~ x)</v>
      </c>
    </row>
    <row r="35" spans="2:54" x14ac:dyDescent="0.3">
      <c r="D35" s="6" t="str">
        <v>terms</v>
      </c>
      <c r="E35" t="str" cm="1">
        <f t="array" ref="E35">TRANSPOSE(_xll.RScript.Evaluate($B$34&amp;"$"&amp;D35))</f>
        <v>y ~ x</v>
      </c>
    </row>
    <row r="36" spans="2:54" x14ac:dyDescent="0.3">
      <c r="D36" s="6" t="str">
        <v>residuals</v>
      </c>
      <c r="E36" cm="1">
        <f t="array" ref="E36:BB36">TRANSPOSE(_xll.RScript.Evaluate($B$34&amp;"$"&amp;D36))</f>
        <v>0.34059507943963951</v>
      </c>
      <c r="F36">
        <v>-2.9225091390036533E-2</v>
      </c>
      <c r="G36">
        <v>-0.24271047280385863</v>
      </c>
      <c r="H36">
        <v>1.2478654565494929</v>
      </c>
      <c r="I36">
        <v>-8.5691918434938341E-3</v>
      </c>
      <c r="J36">
        <v>1.1761808874203585</v>
      </c>
      <c r="K36">
        <v>-1.4111471287849415</v>
      </c>
      <c r="L36">
        <v>0.46017631025995392</v>
      </c>
      <c r="M36">
        <v>-0.90797763834629297</v>
      </c>
      <c r="N36">
        <v>-1.0490774935979617</v>
      </c>
      <c r="O36">
        <v>1.09811650960234</v>
      </c>
      <c r="P36">
        <v>-1.6136612120749225</v>
      </c>
      <c r="Q36">
        <v>0.21210912498620604</v>
      </c>
      <c r="R36">
        <v>0.70851302818608242</v>
      </c>
      <c r="S36">
        <v>1.4645469791336145</v>
      </c>
      <c r="T36">
        <v>1.3406582751101208</v>
      </c>
      <c r="U36">
        <v>1.252581413476036</v>
      </c>
      <c r="V36">
        <v>2.0666642951397911</v>
      </c>
      <c r="W36">
        <v>-0.57287107744071752</v>
      </c>
      <c r="X36">
        <v>-0.30273335723508682</v>
      </c>
      <c r="Y36">
        <v>0.93999723792854661</v>
      </c>
      <c r="Z36">
        <v>-2.079774080836629</v>
      </c>
      <c r="AA36">
        <v>-2.0531915563383665</v>
      </c>
      <c r="AB36">
        <v>-0.38224646890003572</v>
      </c>
      <c r="AC36">
        <v>-1.8867149238175047</v>
      </c>
      <c r="AD36">
        <v>-1.5489571009089138</v>
      </c>
      <c r="AE36">
        <v>1.1662945263337294</v>
      </c>
      <c r="AF36">
        <v>0.98121448243960785</v>
      </c>
      <c r="AG36">
        <v>-0.30321443737345705</v>
      </c>
      <c r="AH36">
        <v>1.0192250162060839</v>
      </c>
      <c r="AI36">
        <v>-0.65988247046087689</v>
      </c>
      <c r="AJ36">
        <v>-0.67840690846219176</v>
      </c>
      <c r="AK36">
        <v>2.1775146143431341</v>
      </c>
      <c r="AL36">
        <v>0.50061892859036894</v>
      </c>
      <c r="AM36">
        <v>0.28873055223340893</v>
      </c>
      <c r="AN36">
        <v>-0.98420334854430092</v>
      </c>
      <c r="AO36">
        <v>-1.3836808736021557</v>
      </c>
      <c r="AP36">
        <v>-0.37748481895223163</v>
      </c>
      <c r="AQ36">
        <v>-1.1436517975649629</v>
      </c>
      <c r="AR36">
        <v>1.1567258818403952</v>
      </c>
      <c r="AS36">
        <v>0.6639969091293465</v>
      </c>
      <c r="AT36">
        <v>-0.27558834504256668</v>
      </c>
      <c r="AU36">
        <v>0.25098020099537494</v>
      </c>
      <c r="AV36">
        <v>0.52396270180136972</v>
      </c>
      <c r="AW36">
        <v>2.1954412723710131</v>
      </c>
      <c r="AX36">
        <v>-0.25065149773033357</v>
      </c>
      <c r="AY36">
        <v>-0.66496328773227964</v>
      </c>
      <c r="AZ36">
        <v>-0.54832488657126899</v>
      </c>
      <c r="BA36">
        <v>-0.36019054336156059</v>
      </c>
      <c r="BB36">
        <v>-1.5136096737990654</v>
      </c>
    </row>
    <row r="37" spans="2:54" x14ac:dyDescent="0.3">
      <c r="D37" s="6" t="str">
        <v>coefficients</v>
      </c>
    </row>
    <row r="38" spans="2:54" x14ac:dyDescent="0.3">
      <c r="D38" s="6" t="str">
        <v>aliased</v>
      </c>
      <c r="E38" t="b" cm="1">
        <f t="array" ref="E38:F38">TRANSPOSE(_xll.RScript.Evaluate($B$34&amp;"$"&amp;D38))</f>
        <v>0</v>
      </c>
      <c r="F38" t="b">
        <v>0</v>
      </c>
      <c r="I38" s="1"/>
      <c r="J38" s="1"/>
      <c r="K38" s="1"/>
      <c r="L38" s="1"/>
      <c r="M38" s="1"/>
    </row>
    <row r="39" spans="2:54" x14ac:dyDescent="0.3">
      <c r="D39" s="6" t="str">
        <v>sigma</v>
      </c>
      <c r="E39" cm="1">
        <f t="array" ref="E39">TRANSPOSE(_xll.RScript.Evaluate($B$34&amp;"$"&amp;D39))</f>
        <v>1.1303627581533719</v>
      </c>
      <c r="I39" s="1"/>
    </row>
    <row r="40" spans="2:54" x14ac:dyDescent="0.3">
      <c r="D40" s="6" t="str">
        <v>df</v>
      </c>
      <c r="E40" cm="1">
        <f t="array" ref="E40:G40">TRANSPOSE(_xll.RScript.Evaluate($B$34&amp;"$"&amp;D40))</f>
        <v>2</v>
      </c>
      <c r="F40">
        <v>48</v>
      </c>
      <c r="G40">
        <v>2</v>
      </c>
      <c r="I40" s="1"/>
    </row>
    <row r="41" spans="2:54" x14ac:dyDescent="0.3">
      <c r="D41" s="6" t="str">
        <v>r.squared</v>
      </c>
      <c r="E41" cm="1">
        <f t="array" ref="E41">TRANSPOSE(_xll.RScript.Evaluate($B$34&amp;"$"&amp;D41))</f>
        <v>4.8125435348838792E-2</v>
      </c>
    </row>
    <row r="42" spans="2:54" x14ac:dyDescent="0.3">
      <c r="D42" s="6" t="str">
        <v>adj.r.squared</v>
      </c>
      <c r="E42" cm="1">
        <f t="array" ref="E42">TRANSPOSE(_xll.RScript.Evaluate($B$34&amp;"$"&amp;D42))</f>
        <v>2.8294715251939717E-2</v>
      </c>
    </row>
    <row r="43" spans="2:54" x14ac:dyDescent="0.3">
      <c r="D43" s="6" t="str">
        <v>fstatistic</v>
      </c>
      <c r="E43" cm="1">
        <f t="array" ref="E43:G43">TRANSPOSE(_xll.RScript.Evaluate($B$34&amp;"$"&amp;D43))</f>
        <v>2.4268122949485771</v>
      </c>
      <c r="F43">
        <v>1</v>
      </c>
      <c r="G43">
        <v>48</v>
      </c>
    </row>
    <row r="44" spans="2:54" x14ac:dyDescent="0.3">
      <c r="D44" s="6" t="str">
        <v>cov.unscaled</v>
      </c>
      <c r="E44" cm="1">
        <f t="array" ref="E44:F45">TRANSPOSE(_xll.RScript.Evaluate($B$34&amp;"$"&amp;D44))</f>
        <v>2.0020807848240691E-2</v>
      </c>
      <c r="F44">
        <v>-8.1951174473463538E-4</v>
      </c>
    </row>
    <row r="45" spans="2:54" x14ac:dyDescent="0.3">
      <c r="E45">
        <v>-8.1951174473463538E-4</v>
      </c>
      <c r="F45">
        <v>3.2276259034062206E-2</v>
      </c>
    </row>
    <row r="47" spans="2:54" x14ac:dyDescent="0.3">
      <c r="B47" s="5" t="str">
        <f>"coef = as.data.frame("&amp;B34&amp;"$"&amp;D37&amp;")"</f>
        <v>coef = as.data.frame(summary(fm)$coefficients)</v>
      </c>
      <c r="D47" s="6" t="str" cm="1">
        <f t="array" ref="D47">_xll.RScript.Evaluate(B47)</f>
        <v>coef</v>
      </c>
      <c r="E47" s="1" t="str" cm="1">
        <f t="array" ref="E47:I49">_xll.RScript.Evaluate(D47)</f>
        <v>Index</v>
      </c>
      <c r="F47" s="1" t="str">
        <v>Estimate</v>
      </c>
      <c r="G47" s="1" t="str">
        <v>Std. Error</v>
      </c>
      <c r="H47" s="1" t="str">
        <v>t value</v>
      </c>
      <c r="I47" s="1" t="str">
        <v>Pr(&gt;|t|)</v>
      </c>
    </row>
    <row r="48" spans="2:54" x14ac:dyDescent="0.3">
      <c r="E48" s="1" t="str">
        <v>(Intercept)</v>
      </c>
      <c r="F48">
        <v>1.8893297530429631E-2</v>
      </c>
      <c r="G48">
        <v>0.15994056991122738</v>
      </c>
      <c r="H48">
        <v>0.11812698642324504</v>
      </c>
      <c r="I48">
        <v>0.9064599920711458</v>
      </c>
    </row>
    <row r="49" spans="2:10" x14ac:dyDescent="0.3">
      <c r="E49" s="1" t="str">
        <v>x</v>
      </c>
      <c r="F49">
        <v>0.31635705926785107</v>
      </c>
      <c r="G49">
        <v>0.20307639095665847</v>
      </c>
      <c r="H49">
        <v>1.5578229344019094</v>
      </c>
      <c r="I49">
        <v>0.12584482924078605</v>
      </c>
    </row>
    <row r="52" spans="2:10" x14ac:dyDescent="0.3">
      <c r="B52" t="s">
        <v>5</v>
      </c>
      <c r="E52" t="str" cm="1">
        <f t="array" ref="E52:J54">_xll.RScript.Evaluate(B52)</f>
        <v>Index</v>
      </c>
      <c r="F52" t="str">
        <v>Df</v>
      </c>
      <c r="G52" t="str">
        <v>Sum Sq</v>
      </c>
      <c r="H52" t="str">
        <v>Mean Sq</v>
      </c>
      <c r="I52" t="str">
        <v>F value</v>
      </c>
      <c r="J52" t="str">
        <v>Pr(&gt;F)</v>
      </c>
    </row>
    <row r="53" spans="2:10" x14ac:dyDescent="0.3">
      <c r="E53" t="str">
        <v>x</v>
      </c>
      <c r="F53">
        <v>1</v>
      </c>
      <c r="G53">
        <v>3.1007865206120386</v>
      </c>
      <c r="H53">
        <v>3.1007865206120386</v>
      </c>
      <c r="I53">
        <v>2.4268122949485753</v>
      </c>
      <c r="J53">
        <v>0.12584482924078605</v>
      </c>
    </row>
    <row r="54" spans="2:10" x14ac:dyDescent="0.3">
      <c r="E54" t="str">
        <v>Residuals</v>
      </c>
      <c r="F54">
        <v>48</v>
      </c>
      <c r="G54">
        <v>61.330558320964727</v>
      </c>
      <c r="H54">
        <v>1.2777199650200985</v>
      </c>
      <c r="I54" t="str">
        <v/>
      </c>
      <c r="J54" t="str">
        <v/>
      </c>
    </row>
    <row r="56" spans="2:10" x14ac:dyDescent="0.3">
      <c r="B56" t="s">
        <v>2</v>
      </c>
      <c r="D56" t="str" cm="1">
        <f t="array" ref="D56">_xll.RScript.Evaluate(B56)</f>
        <v>OK</v>
      </c>
    </row>
    <row r="78" spans="2:4" x14ac:dyDescent="0.3">
      <c r="B78" t="s">
        <v>36</v>
      </c>
      <c r="D78" t="str" cm="1">
        <f t="array" ref="D78">_xll.RScript.Evaluate(B78)</f>
        <v xml:space="preserve">Exception: Error in int_abline(a = a, b = b, h = h, v = v, untf = untf, ...) : 
  plot.new has not been called yet
</v>
      </c>
    </row>
    <row r="82" spans="2:4" x14ac:dyDescent="0.3">
      <c r="B82" s="4" t="s">
        <v>32</v>
      </c>
      <c r="C82" s="4" t="str" cm="1">
        <f t="array" ref="C82">TRANSPOSE(_xlfn.TEXTJOIN(",",TRUE,_xll.RScript.Evaluate(B82)))</f>
        <v>x,y</v>
      </c>
    </row>
    <row r="83" spans="2:4" x14ac:dyDescent="0.3">
      <c r="B83" s="4" t="str">
        <f>"rm("&amp;C82&amp;")"</f>
        <v>rm(x,y)</v>
      </c>
      <c r="C83" s="4" t="str" cm="1">
        <f t="array" ref="C83">_xll.RScript.Evaluate(B83)</f>
        <v>OK</v>
      </c>
    </row>
    <row r="86" spans="2:4" x14ac:dyDescent="0.3">
      <c r="B86" t="s">
        <v>37</v>
      </c>
      <c r="D86" t="str" cm="1">
        <f t="array" ref="D86">_xll.RScript.Evaluate(B86, "true")</f>
        <v>OK</v>
      </c>
    </row>
    <row r="88" spans="2:4" x14ac:dyDescent="0.3">
      <c r="B88" t="s">
        <v>38</v>
      </c>
      <c r="D88" t="str" cm="1">
        <f t="array" ref="D88">_xll.RScript.Evaluate(B88, "true")</f>
        <v xml:space="preserve">Exception: Error in ggplot(df, aes(x = x, y = y)) : 
i Have you misspelled the `data` argument in `ggplot()`
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137A-AC86-4C17-97C8-77A96C22EEAE}">
  <dimension ref="B2:Q57"/>
  <sheetViews>
    <sheetView workbookViewId="0">
      <selection activeCell="B9" sqref="B9"/>
    </sheetView>
  </sheetViews>
  <sheetFormatPr defaultRowHeight="14.4" x14ac:dyDescent="0.3"/>
  <cols>
    <col min="2" max="2" width="44.109375" customWidth="1"/>
  </cols>
  <sheetData>
    <row r="2" spans="2:17" x14ac:dyDescent="0.3">
      <c r="B2" t="s">
        <v>6</v>
      </c>
      <c r="C2" t="str" cm="1">
        <f t="array" ref="C2">_xll.RScript.Evaluate(B2)</f>
        <v>x</v>
      </c>
    </row>
    <row r="3" spans="2:17" x14ac:dyDescent="0.3">
      <c r="B3" t="s">
        <v>7</v>
      </c>
      <c r="C3" t="str" cm="1">
        <f t="array" ref="C3">_xll.RScript.Evaluate(B3)</f>
        <v>y</v>
      </c>
    </row>
    <row r="4" spans="2:17" x14ac:dyDescent="0.3">
      <c r="B4" t="s">
        <v>8</v>
      </c>
      <c r="C4" cm="1">
        <f t="array" ref="C4:Q4">TRANSPOSE(_xll.RScript.Evaluate(B4))</f>
        <v>-1.4962089497519335</v>
      </c>
      <c r="D4">
        <v>-3.3915554526448028</v>
      </c>
      <c r="E4">
        <v>0.67773592231112656</v>
      </c>
      <c r="F4">
        <v>1.5552069819211933</v>
      </c>
      <c r="G4">
        <v>-1.2253252148789326</v>
      </c>
      <c r="H4">
        <v>-0.95192824683587396</v>
      </c>
      <c r="I4">
        <v>-0.84677764343094009</v>
      </c>
      <c r="J4">
        <v>-0.97594908106725586</v>
      </c>
      <c r="K4">
        <v>2.2907480314435764</v>
      </c>
      <c r="L4">
        <v>-1.6423544299200215</v>
      </c>
      <c r="M4">
        <v>-2.0242010386831493</v>
      </c>
      <c r="N4">
        <v>-1.0441075648736</v>
      </c>
      <c r="O4">
        <v>1.4814564492607833</v>
      </c>
      <c r="P4">
        <v>0.67805394991365231</v>
      </c>
      <c r="Q4">
        <v>0.33821709346702805</v>
      </c>
    </row>
    <row r="5" spans="2:17" x14ac:dyDescent="0.3">
      <c r="B5" t="s">
        <v>9</v>
      </c>
      <c r="C5" t="str" cm="1">
        <f t="array" ref="C5">_xll.RScript.Evaluate(B5)</f>
        <v>new</v>
      </c>
    </row>
    <row r="6" spans="2:17" x14ac:dyDescent="0.3">
      <c r="B6" t="s">
        <v>10</v>
      </c>
      <c r="C6" t="str" cm="1">
        <f t="array" ref="C6">TRANSPOSE(_xll.RScript.Evaluate(B6))</f>
        <v xml:space="preserve">Exception: Error in model.frame.default(Terms, newdata, na.action = na.action, xlev = object$xlevels) : 
  'data' must be a data.frame, environment, or list
</v>
      </c>
    </row>
    <row r="7" spans="2:17" ht="28.8" x14ac:dyDescent="0.3">
      <c r="B7" s="2" t="s">
        <v>11</v>
      </c>
      <c r="C7" t="str" cm="1">
        <f t="array" ref="C7">TRANSPOSE(_xll.RScript.Evaluate(B7))</f>
        <v xml:space="preserve">Exception: Error in model.frame.default(Terms, newdata, na.action = na.action, xlev = object$xlevels) : 
  'data' must be a data.frame, environment, or list
</v>
      </c>
    </row>
    <row r="8" spans="2:17" ht="28.8" x14ac:dyDescent="0.3">
      <c r="B8" s="2" t="s">
        <v>12</v>
      </c>
      <c r="C8" t="str" cm="1">
        <f t="array" ref="C8">TRANSPOSE(_xll.RScript.Evaluate(B8))</f>
        <v xml:space="preserve">Exception: Error in model.frame.default(Terms, newdata, na.action = na.action, xlev = object$xlevels) : 
  'data' must be a data.frame, environment, or list
</v>
      </c>
    </row>
    <row r="9" spans="2:17" ht="28.8" x14ac:dyDescent="0.3">
      <c r="B9" s="2" t="s">
        <v>13</v>
      </c>
      <c r="C9" t="str" cm="1">
        <f t="array" ref="C9">TRANSPOSE(_xll.RScript.Evaluate(B9))</f>
        <v xml:space="preserve">Exception: Error: object 'pred.w.clim' not found
</v>
      </c>
    </row>
    <row r="25" spans="2:17" x14ac:dyDescent="0.3">
      <c r="B25" t="s">
        <v>14</v>
      </c>
    </row>
    <row r="26" spans="2:17" x14ac:dyDescent="0.3">
      <c r="B26" t="s">
        <v>15</v>
      </c>
    </row>
    <row r="27" spans="2:17" x14ac:dyDescent="0.3">
      <c r="B27" t="s">
        <v>16</v>
      </c>
      <c r="C27" t="str" cm="1">
        <f t="array" ref="C27">TRANSPOSE(_xll.RScript.Evaluate(B27))</f>
        <v>w</v>
      </c>
    </row>
    <row r="28" spans="2:17" x14ac:dyDescent="0.3">
      <c r="B28" t="s">
        <v>17</v>
      </c>
      <c r="C28" t="str" cm="1">
        <f t="array" ref="C28">TRANSPOSE(_xll.RScript.Evaluate(B28))</f>
        <v>fit</v>
      </c>
    </row>
    <row r="29" spans="2:17" x14ac:dyDescent="0.3">
      <c r="B29" t="s">
        <v>18</v>
      </c>
      <c r="C29" t="str" cm="1">
        <f t="array" ref="C29">TRANSPOSE(_xll.RScript.Evaluate(B29))</f>
        <v xml:space="preserve">Exception: Error in eval(extras, data, env) : object 'w' not found
</v>
      </c>
    </row>
    <row r="30" spans="2:17" x14ac:dyDescent="0.3">
      <c r="B30" t="s">
        <v>19</v>
      </c>
      <c r="C30" cm="1">
        <f t="array" ref="C30:Q32">TRANSPOSE(_xll.RScript.Evaluate(B30))</f>
        <v>-1.4962089497519335</v>
      </c>
      <c r="D30">
        <v>-3.3915554526448028</v>
      </c>
      <c r="E30">
        <v>0.67773592231112656</v>
      </c>
      <c r="F30">
        <v>1.5552069819211933</v>
      </c>
      <c r="G30">
        <v>-1.2253252148789326</v>
      </c>
      <c r="H30">
        <v>-0.95192824683587396</v>
      </c>
      <c r="I30">
        <v>-0.84677764343094009</v>
      </c>
      <c r="J30">
        <v>-0.97594908106725586</v>
      </c>
      <c r="K30">
        <v>2.2907480314435764</v>
      </c>
      <c r="L30">
        <v>-1.6423544299200215</v>
      </c>
      <c r="M30">
        <v>-2.0242010386831493</v>
      </c>
      <c r="N30">
        <v>-1.0441075648736</v>
      </c>
      <c r="O30">
        <v>1.4814564492607833</v>
      </c>
      <c r="P30">
        <v>0.67805394991365231</v>
      </c>
      <c r="Q30">
        <v>0.33821709346702805</v>
      </c>
    </row>
    <row r="31" spans="2:17" x14ac:dyDescent="0.3">
      <c r="C31">
        <v>-4.2502440700749835</v>
      </c>
      <c r="D31">
        <v>-6.4147440359458834</v>
      </c>
      <c r="E31">
        <v>-2.0810146552176167</v>
      </c>
      <c r="F31">
        <v>-1.3029185344471994</v>
      </c>
      <c r="G31">
        <v>-3.9607414902453839</v>
      </c>
      <c r="H31">
        <v>-3.6740201708791056</v>
      </c>
      <c r="I31">
        <v>-3.565225467809567</v>
      </c>
      <c r="J31">
        <v>-3.6989893271417484</v>
      </c>
      <c r="K31">
        <v>-0.68909380424313893</v>
      </c>
      <c r="L31">
        <v>-4.4086368172068973</v>
      </c>
      <c r="M31">
        <v>-4.8295895790485339</v>
      </c>
      <c r="N31">
        <v>-3.7700725850873864</v>
      </c>
      <c r="O31">
        <v>-1.3663221106124519</v>
      </c>
      <c r="P31">
        <v>-2.0807229515572621</v>
      </c>
      <c r="Q31">
        <v>-2.3966042238742369</v>
      </c>
    </row>
    <row r="32" spans="2:17" x14ac:dyDescent="0.3">
      <c r="C32">
        <v>1.2578261705711162</v>
      </c>
      <c r="D32">
        <v>-0.36836686934372187</v>
      </c>
      <c r="E32">
        <v>3.4364864998398703</v>
      </c>
      <c r="F32">
        <v>4.4133324982895861</v>
      </c>
      <c r="G32">
        <v>1.5100910604875186</v>
      </c>
      <c r="H32">
        <v>1.7701636772073575</v>
      </c>
      <c r="I32">
        <v>1.871670180947687</v>
      </c>
      <c r="J32">
        <v>1.7470911650072365</v>
      </c>
      <c r="K32">
        <v>5.2705898671302922</v>
      </c>
      <c r="L32">
        <v>1.1239279573668539</v>
      </c>
      <c r="M32">
        <v>0.78118750168223583</v>
      </c>
      <c r="N32">
        <v>1.6818574553401862</v>
      </c>
      <c r="O32">
        <v>4.3292350091340186</v>
      </c>
      <c r="P32">
        <v>3.4368308513845669</v>
      </c>
      <c r="Q32">
        <v>3.0730384108082931</v>
      </c>
    </row>
    <row r="34" spans="2:3" x14ac:dyDescent="0.3">
      <c r="B34" t="s">
        <v>20</v>
      </c>
      <c r="C34" t="str" cm="1">
        <f t="array" ref="C34">TRANSPOSE(_xll.RScript.Evaluate(B34))</f>
        <v xml:space="preserve">Exception: Error: object 'wfit' not found
</v>
      </c>
    </row>
    <row r="39" spans="2:3" x14ac:dyDescent="0.3">
      <c r="B39" t="s">
        <v>21</v>
      </c>
      <c r="C39" t="str" cm="1">
        <f t="array" ref="C39">TRANSPOSE(_xll.RScript.Evaluate(B39))</f>
        <v xml:space="preserve">Exception: Error: object 'wfit' not found
</v>
      </c>
    </row>
    <row r="43" spans="2:3" x14ac:dyDescent="0.3">
      <c r="B43" t="s">
        <v>22</v>
      </c>
      <c r="C43" t="str" cm="1">
        <f t="array" ref="C43">TRANSPOSE(_xll.RScript.Evaluate(B43))</f>
        <v xml:space="preserve">Exception: Error: object 'wfit' not found
</v>
      </c>
    </row>
    <row r="48" spans="2:3" x14ac:dyDescent="0.3">
      <c r="B48" t="s">
        <v>23</v>
      </c>
      <c r="C48" t="str" cm="1">
        <f t="array" ref="C48">TRANSPOSE(_xll.RScript.Evaluate(B48))</f>
        <v xml:space="preserve">Exception: Error: object 'wfit' not found
</v>
      </c>
    </row>
    <row r="52" spans="2:3" x14ac:dyDescent="0.3">
      <c r="B52" t="s">
        <v>24</v>
      </c>
    </row>
    <row r="53" spans="2:3" x14ac:dyDescent="0.3">
      <c r="B53" t="s">
        <v>25</v>
      </c>
      <c r="C53" t="str" cm="1">
        <f t="array" ref="C53">TRANSPOSE(_xll.RScript.Evaluate(B53))</f>
        <v>npk.aov</v>
      </c>
    </row>
    <row r="54" spans="2:3" x14ac:dyDescent="0.3">
      <c r="B54" t="s">
        <v>28</v>
      </c>
      <c r="C54" t="str" cm="1">
        <f t="array" ref="C54">TRANSPOSE(_xll.RScript.Evaluate(B54))</f>
        <v xml:space="preserve">Exception: Error: object 'npk.aov' not found
</v>
      </c>
    </row>
    <row r="55" spans="2:3" x14ac:dyDescent="0.3">
      <c r="B55" t="s">
        <v>29</v>
      </c>
      <c r="C55" t="str" cm="1">
        <f t="array" ref="C55">TRANSPOSE(_xll.RScript.Evaluate(B55))</f>
        <v xml:space="preserve">Exception: Error: object 'npk.aov' not found
</v>
      </c>
    </row>
    <row r="56" spans="2:3" x14ac:dyDescent="0.3">
      <c r="B56" t="s">
        <v>26</v>
      </c>
      <c r="C56" t="str" cm="1">
        <f t="array" ref="C56">TRANSPOSE(_xll.RScript.Evaluate(B56))</f>
        <v xml:space="preserve">Exception: Error: object 'npk.aov' not found
</v>
      </c>
    </row>
    <row r="57" spans="2:3" x14ac:dyDescent="0.3">
      <c r="B57" t="s">
        <v>27</v>
      </c>
      <c r="C57" t="str" cm="1">
        <f t="array" ref="C57">TRANSPOSE(_xll.RScript.Evaluate(B57))</f>
        <v xml:space="preserve">Exception: Error in pt[, 1:4] : object of type 'closure' is not subsettable
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 Model</vt:lpstr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2023-09-20T10:43:20Z</dcterms:created>
  <dcterms:modified xsi:type="dcterms:W3CDTF">2023-10-04T11:26:28Z</dcterms:modified>
</cp:coreProperties>
</file>