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C#\Office\Office365 AddIns\ExcelRAddIn\Tests\"/>
    </mc:Choice>
  </mc:AlternateContent>
  <xr:revisionPtr revIDLastSave="0" documentId="13_ncr:1_{34BE9704-55C6-4819-971B-B4B12A10C051}" xr6:coauthVersionLast="47" xr6:coauthVersionMax="47" xr10:uidLastSave="{00000000-0000-0000-0000-000000000000}"/>
  <bookViews>
    <workbookView xWindow="-108" yWindow="-108" windowWidth="23256" windowHeight="12456" activeTab="1" xr2:uid="{0F2AA292-504D-47F7-886F-362165F7C2B7}"/>
  </bookViews>
  <sheets>
    <sheet name="Linear Model" sheetId="1" r:id="rId1"/>
    <sheet name="Summary Dashboard" sheetId="3" r:id="rId2"/>
    <sheet name="Predic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3" l="1" a="1"/>
  <c r="D16" i="3" s="1"/>
  <c r="B14" i="3"/>
  <c r="C13" i="3"/>
  <c r="B13" i="3"/>
  <c r="D8" i="3" a="1"/>
  <c r="D8" i="3" s="1"/>
  <c r="D5" i="3" a="1"/>
  <c r="D5" i="3" s="1"/>
  <c r="B3" i="3"/>
  <c r="D47" i="1" a="1"/>
  <c r="D47" i="1"/>
  <c r="B55" i="1"/>
  <c r="D34" i="1" a="1"/>
  <c r="D19" i="1" a="1"/>
  <c r="D7" i="1" a="1"/>
  <c r="D6" i="1" a="1"/>
  <c r="D5" i="1" a="1"/>
  <c r="D4" i="1" a="1"/>
  <c r="D3" i="1" a="1"/>
  <c r="D55" i="1" a="1"/>
  <c r="E59" i="1" a="1"/>
  <c r="D95" i="1" a="1"/>
  <c r="D93" i="1" a="1"/>
  <c r="D63" i="1" a="1"/>
  <c r="D85" i="1" a="1"/>
  <c r="E41" i="1" a="1"/>
  <c r="D34" i="1" l="1"/>
  <c r="D19" i="1"/>
  <c r="D7" i="1"/>
  <c r="D6" i="1"/>
  <c r="D5" i="1"/>
  <c r="D4" i="1"/>
  <c r="D3" i="1"/>
  <c r="D55" i="1"/>
  <c r="E59" i="1"/>
  <c r="D85" i="1"/>
  <c r="E41" i="1"/>
  <c r="B90" i="1"/>
  <c r="D95" i="1"/>
  <c r="D93" i="1"/>
  <c r="D63" i="1"/>
  <c r="E19" i="1" a="1"/>
  <c r="E19" i="1" l="1"/>
  <c r="C57" i="2" a="1"/>
  <c r="C2" i="2" a="1"/>
  <c r="C56" i="2" a="1"/>
  <c r="C55" i="2" a="1"/>
  <c r="C54" i="2" a="1"/>
  <c r="C53" i="2" a="1"/>
  <c r="C3" i="2" a="1"/>
  <c r="C48" i="2" a="1"/>
  <c r="C43" i="2" a="1"/>
  <c r="C39" i="2" a="1"/>
  <c r="C29" i="2" a="1"/>
  <c r="C28" i="2" a="1"/>
  <c r="C7" i="2" a="1"/>
  <c r="C4" i="2" a="1"/>
  <c r="C6" i="2" a="1"/>
  <c r="C34" i="2" a="1"/>
  <c r="C30" i="2" a="1"/>
  <c r="C27" i="2" a="1"/>
  <c r="C8" i="2" a="1"/>
  <c r="C5" i="2" a="1"/>
  <c r="C9" i="2" a="1"/>
  <c r="C9" i="2" l="1"/>
  <c r="C5" i="2"/>
  <c r="C8" i="2"/>
  <c r="C27" i="2"/>
  <c r="C30" i="2"/>
  <c r="C34" i="2"/>
  <c r="C6" i="2"/>
  <c r="C4" i="2"/>
  <c r="C7" i="2"/>
  <c r="C28" i="2"/>
  <c r="C29" i="2"/>
  <c r="C39" i="2"/>
  <c r="C43" i="2"/>
  <c r="C48" i="2"/>
  <c r="C3" i="2"/>
  <c r="C53" i="2"/>
  <c r="C54" i="2"/>
  <c r="C55" i="2"/>
  <c r="C56" i="2"/>
  <c r="C2" i="2"/>
  <c r="C57" i="2"/>
  <c r="E43" i="1" a="1"/>
  <c r="E36" i="1" a="1"/>
  <c r="E38" i="1" a="1"/>
  <c r="E44" i="1" a="1"/>
  <c r="E35" i="1" a="1"/>
  <c r="E34" i="1" a="1"/>
  <c r="E39" i="1" a="1"/>
  <c r="E40" i="1" a="1"/>
  <c r="E42" i="1" a="1"/>
  <c r="E22" i="1" a="1"/>
  <c r="E30" i="1" a="1"/>
  <c r="E23" i="1" a="1"/>
  <c r="E28" i="1" a="1"/>
  <c r="E21" i="1" a="1"/>
  <c r="E24" i="1" a="1"/>
  <c r="E26" i="1" a="1"/>
  <c r="E20" i="1" a="1"/>
  <c r="E25" i="1" a="1"/>
  <c r="E27" i="1" a="1"/>
  <c r="E29" i="1" a="1"/>
  <c r="E20" i="1" l="1"/>
  <c r="E36" i="1"/>
  <c r="E34" i="1"/>
  <c r="E29" i="1"/>
  <c r="E40" i="1"/>
  <c r="E28" i="1"/>
  <c r="E35" i="1"/>
  <c r="E23" i="1"/>
  <c r="E39" i="1"/>
  <c r="E42" i="1"/>
  <c r="E30" i="1"/>
  <c r="E21" i="1"/>
  <c r="E44" i="1"/>
  <c r="E22" i="1"/>
  <c r="E38" i="1"/>
  <c r="E26" i="1"/>
  <c r="B12" i="3" s="1"/>
  <c r="E43" i="1"/>
  <c r="E24" i="1"/>
  <c r="E27" i="1"/>
  <c r="E25" i="1"/>
  <c r="E55" i="1" a="1"/>
  <c r="E5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<sst xmlns="http://schemas.openxmlformats.org/spreadsheetml/2006/main" count="46" uniqueCount="46">
  <si>
    <t>fm</t>
  </si>
  <si>
    <t>library(tidyverse)</t>
  </si>
  <si>
    <t>plot(x, y)</t>
  </si>
  <si>
    <t>x &lt;- rnorm(50)</t>
  </si>
  <si>
    <t>summary(fm)</t>
  </si>
  <si>
    <t>anova(fm)</t>
  </si>
  <si>
    <t>x &lt;- rnorm(15)</t>
  </si>
  <si>
    <t>y &lt;- x + rnorm(15)</t>
  </si>
  <si>
    <t>predict(lm(y ~ x))</t>
  </si>
  <si>
    <t>new &lt;- data.frame(x = seq(-3, 3, 0.5))</t>
  </si>
  <si>
    <t>predict(lm(y ~ x), new, se.fit = TRUE)</t>
  </si>
  <si>
    <t>pred.w.plim &lt;- predict(lm(y ~ x), new, interval = "prediction")</t>
  </si>
  <si>
    <t>pred.w.clim &lt;- predict(lm(y ~ x), new, interval = "confidence")</t>
  </si>
  <si>
    <t>matplot(new$x, cbind(pred.w.clim, pred.w.plim[,-1]), lty = c(1,2,2,3,3), type = "l", ylab = "predicted y")</t>
  </si>
  <si>
    <t>## Prediction intervals, special cases</t>
  </si>
  <si>
    <t>##  The first three of these throw warnings</t>
  </si>
  <si>
    <t>w &lt;- 1 + x^2</t>
  </si>
  <si>
    <t>fit &lt;- lm(y ~ x)</t>
  </si>
  <si>
    <t>wfit &lt;- lm(y ~ x, weights = w)</t>
  </si>
  <si>
    <t>predict(fit, interval = "prediction")</t>
  </si>
  <si>
    <t>predict(wfit, interval = "prediction")</t>
  </si>
  <si>
    <t>predict(wfit, new, interval = "prediction")</t>
  </si>
  <si>
    <t>predict(wfit, new, interval = "prediction", weights = (new$x)^2)</t>
  </si>
  <si>
    <t>predict(wfit, new, interval = "prediction", weights = ~x^2)</t>
  </si>
  <si>
    <t>##-- From  aov(.) example ---- predict(.. terms)</t>
  </si>
  <si>
    <t>npk.aov &lt;- aov(yield ~ block + N*P*K, npk)</t>
  </si>
  <si>
    <t>pt. &lt;- predict(npk.aov, type = "terms", terms = termL[1:4])</t>
  </si>
  <si>
    <t>stopifnot(all.equal(pt[,1:4], pt., tolerance = 1e-12, check.attributes = FALSE))</t>
  </si>
  <si>
    <t>termL &lt;- attr(terms(npk.aov), "term.labels")</t>
  </si>
  <si>
    <t>pt &lt;- predict(npk.aov, type = "terms")</t>
  </si>
  <si>
    <t>R Script</t>
  </si>
  <si>
    <t>Results</t>
  </si>
  <si>
    <t>ls()</t>
  </si>
  <si>
    <t>y &lt;- rnorm(50)</t>
  </si>
  <si>
    <t>df &lt;- data.frame(x = x, y = y)</t>
  </si>
  <si>
    <t>fm &lt;- lm(y ~ x)</t>
  </si>
  <si>
    <t>abline(coef(fm))</t>
  </si>
  <si>
    <t>library(ggplot2)</t>
  </si>
  <si>
    <t>plot(ggplot(df, aes(x = x, y = y)) + geom_point())</t>
  </si>
  <si>
    <t>as.data.frame(as.array(summary(fm$residuals)))</t>
  </si>
  <si>
    <t>Residuals</t>
  </si>
  <si>
    <t>Coefficients</t>
  </si>
  <si>
    <t>ANOVA</t>
  </si>
  <si>
    <t>Summary</t>
  </si>
  <si>
    <t>=TRANSPOSE(TEXTJOIN(",",TRUE,RScript.Evaluate(B89)))</t>
  </si>
  <si>
    <t>=RScript.Evaluate(B90)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</si>
</sst>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0"/>
      <name val="Lucida Console"/>
      <family val="3"/>
    </font>
    <font>
      <sz val="9"/>
      <color theme="1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quotePrefix="1"/>
    <xf numFmtId="0" fontId="0" fillId="3" borderId="0" xfId="0" applyFill="1"/>
    <xf numFmtId="0" fontId="0" fillId="4" borderId="0" xfId="0" applyFill="1"/>
    <xf numFmtId="0" fontId="2" fillId="5" borderId="0" xfId="0" applyFont="1" applyFill="1" applyAlignment="1">
      <alignment horizontal="center"/>
    </xf>
    <xf numFmtId="0" fontId="3" fillId="0" borderId="0" xfId="0" applyFont="1"/>
    <xf numFmtId="0" fontId="3" fillId="2" borderId="0" xfId="0" applyFont="1" applyFill="1"/>
    <xf numFmtId="2" fontId="3" fillId="2" borderId="0" xfId="0" applyNumberFormat="1" applyFont="1" applyFill="1"/>
    <xf numFmtId="166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144780</xdr:colOff>
      <xdr:row>63</xdr:row>
      <xdr:rowOff>15240</xdr:rowOff>
    </xdr:from>
    <xdr:to>
      <xdr:col>8</xdr:col>
      <xdr:colOff>121920</xdr:colOff>
      <xdr:row>77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16EF4D-A7FB-0A87-95F4-07B018E0D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" y="10256520"/>
          <a:ext cx="2560320" cy="2560320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4</xdr:col>
      <xdr:colOff>533400</xdr:colOff>
      <xdr:row>91</xdr:row>
      <xdr:rowOff>73442</xdr:rowOff>
    </xdr:from>
    <xdr:to>
      <xdr:col>9</xdr:col>
      <xdr:colOff>411480</xdr:colOff>
      <xdr:row>105</xdr:row>
      <xdr:rowOff>146793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62D1558-021A-ACDB-7CF7-862055E92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9120" y="13606562"/>
          <a:ext cx="3070860" cy="26336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472440</xdr:colOff>
      <xdr:row>6</xdr:row>
      <xdr:rowOff>198120</xdr:rowOff>
    </xdr:from>
    <xdr:to>
      <xdr:col>9</xdr:col>
      <xdr:colOff>236220</xdr:colOff>
      <xdr:row>22</xdr:row>
      <xdr:rowOff>144780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E68F78-0343-264B-6B9D-9BF455A26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6780" y="1295400"/>
          <a:ext cx="3421380" cy="342138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441A8-5743-4B71-A4CB-FCAA901E9088}">
  <dimension ref="B2:BC111"/>
  <sheetViews>
    <sheetView topLeftCell="A16" workbookViewId="0">
      <selection activeCell="E34" sqref="E34"/>
    </sheetView>
  </sheetViews>
  <sheetFormatPr defaultRowHeight="14.4" x14ac:dyDescent="0.3"/>
  <cols>
    <col min="2" max="2" width="31.109375" customWidth="1"/>
    <col min="3" max="3" width="4.77734375" customWidth="1"/>
    <col min="4" max="4" width="11.44140625" customWidth="1"/>
    <col min="5" max="5" width="11" customWidth="1"/>
  </cols>
  <sheetData>
    <row r="2" spans="2:4" x14ac:dyDescent="0.3">
      <c r="B2" s="3" t="s">
        <v>30</v>
      </c>
      <c r="D2" s="3" t="s">
        <v>31</v>
      </c>
    </row>
    <row r="3" spans="2:4" x14ac:dyDescent="0.3">
      <c r="B3" s="5" t="s">
        <v>1</v>
      </c>
      <c r="D3" s="6" t="str" cm="1">
        <f t="array" ref="D3">_xll.RScript.Evaluate(B3, "true")</f>
        <v>OK</v>
      </c>
    </row>
    <row r="4" spans="2:4" x14ac:dyDescent="0.3">
      <c r="B4" s="5" t="s">
        <v>3</v>
      </c>
      <c r="D4" s="6" t="str" cm="1">
        <f t="array" ref="D4">_xll.RScript.Evaluate(B4)</f>
        <v>x</v>
      </c>
    </row>
    <row r="5" spans="2:4" x14ac:dyDescent="0.3">
      <c r="B5" s="5" t="s">
        <v>33</v>
      </c>
      <c r="D5" s="6" t="str" cm="1">
        <f t="array" ref="D5">_xll.RScript.Evaluate(B5)</f>
        <v>y</v>
      </c>
    </row>
    <row r="6" spans="2:4" x14ac:dyDescent="0.3">
      <c r="B6" s="5" t="s">
        <v>34</v>
      </c>
      <c r="D6" s="6" t="str" cm="1">
        <f t="array" ref="D6">_xll.RScript.Evaluate(B6)</f>
        <v>df</v>
      </c>
    </row>
    <row r="7" spans="2:4" x14ac:dyDescent="0.3">
      <c r="B7" s="5" t="s">
        <v>35</v>
      </c>
      <c r="D7" s="6" t="str" cm="1">
        <f t="array" ref="D7">_xll.RScript.Evaluate(B7)</f>
        <v>fm</v>
      </c>
    </row>
    <row r="19" spans="2:55" x14ac:dyDescent="0.3">
      <c r="B19" s="5" t="s">
        <v>0</v>
      </c>
      <c r="D19" s="6" t="str" cm="1">
        <f t="array" ref="D19:D30">_xll.RScript.Evaluate(B19)</f>
        <v>coefficients</v>
      </c>
      <c r="E19" s="5" cm="1">
        <f t="array" ref="E19:F19">TRANSPOSE(_xll.RScript.Evaluate($B$19&amp;"$"&amp;D19))</f>
        <v>7.8534553462568338E-2</v>
      </c>
      <c r="F19" s="5">
        <v>9.6124662652678439E-2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2:55" x14ac:dyDescent="0.3">
      <c r="D20" s="6" t="str">
        <v>residuals</v>
      </c>
      <c r="E20" s="5" cm="1">
        <f t="array" ref="E20:BB20">TRANSPOSE(_xll.RScript.Evaluate($B$19&amp;"$"&amp;D20))</f>
        <v>0.14544475288926215</v>
      </c>
      <c r="F20" s="5">
        <v>1.6982297065551539</v>
      </c>
      <c r="G20" s="5">
        <v>-0.32826482498224052</v>
      </c>
      <c r="H20" s="5">
        <v>-2.1263388022976604</v>
      </c>
      <c r="I20" s="5">
        <v>-0.87651741598721566</v>
      </c>
      <c r="J20" s="5">
        <v>0.26318630558144473</v>
      </c>
      <c r="K20" s="5">
        <v>2.3182085031953807</v>
      </c>
      <c r="L20" s="5">
        <v>0.88751133590512266</v>
      </c>
      <c r="M20" s="5">
        <v>0.60408830355245069</v>
      </c>
      <c r="N20" s="5">
        <v>-1.8503657907532607</v>
      </c>
      <c r="O20" s="5">
        <v>-0.64774056473127894</v>
      </c>
      <c r="P20" s="5">
        <v>-0.32899910093210705</v>
      </c>
      <c r="Q20" s="5">
        <v>-7.2617769708340385E-2</v>
      </c>
      <c r="R20">
        <v>0.41557834837444713</v>
      </c>
      <c r="S20">
        <v>-0.69404440468102579</v>
      </c>
      <c r="T20">
        <v>0.87292246234179305</v>
      </c>
      <c r="U20">
        <v>0.17606659375262068</v>
      </c>
      <c r="V20">
        <v>0.14704321192089187</v>
      </c>
      <c r="W20">
        <v>-0.58658013906890016</v>
      </c>
      <c r="X20">
        <v>-0.20332186483209674</v>
      </c>
      <c r="Y20">
        <v>-0.96859311945873572</v>
      </c>
      <c r="Z20">
        <v>0.46436704683775254</v>
      </c>
      <c r="AA20">
        <v>0.87644553418109372</v>
      </c>
      <c r="AB20">
        <v>0.83831405512318524</v>
      </c>
      <c r="AC20">
        <v>-0.44561099332094889</v>
      </c>
      <c r="AD20">
        <v>-0.67254861386887654</v>
      </c>
      <c r="AE20">
        <v>-0.22146361163709904</v>
      </c>
      <c r="AF20">
        <v>0.85768863450376076</v>
      </c>
      <c r="AG20">
        <v>-0.48829184760834998</v>
      </c>
      <c r="AH20">
        <v>4.4391245049364758E-2</v>
      </c>
      <c r="AI20">
        <v>0.1971529390979154</v>
      </c>
      <c r="AJ20">
        <v>0.6067457769548793</v>
      </c>
      <c r="AK20">
        <v>-2.0336075302121368</v>
      </c>
      <c r="AL20">
        <v>0.12931593861011187</v>
      </c>
      <c r="AM20">
        <v>-0.43457594147347955</v>
      </c>
      <c r="AN20">
        <v>-0.9053138934939321</v>
      </c>
      <c r="AO20">
        <v>-0.38687570965990892</v>
      </c>
      <c r="AP20">
        <v>-1.4643899612306777</v>
      </c>
      <c r="AQ20">
        <v>0.42431191702343007</v>
      </c>
      <c r="AR20">
        <v>-0.46362526515927061</v>
      </c>
      <c r="AS20">
        <v>0.11025073607485925</v>
      </c>
      <c r="AT20">
        <v>0.84893983710431065</v>
      </c>
      <c r="AU20">
        <v>-1.6706344201214827</v>
      </c>
      <c r="AV20">
        <v>0.59090941579041489</v>
      </c>
      <c r="AW20">
        <v>1.0954397281243871</v>
      </c>
      <c r="AX20">
        <v>-0.49642401572781303</v>
      </c>
      <c r="AY20">
        <v>0.65426510278509531</v>
      </c>
      <c r="AZ20">
        <v>1.2512922596446669</v>
      </c>
      <c r="BA20">
        <v>2.2548640784614786</v>
      </c>
      <c r="BB20">
        <v>-0.40622816848843513</v>
      </c>
    </row>
    <row r="21" spans="2:55" x14ac:dyDescent="0.3">
      <c r="D21" s="6" t="str">
        <v>effects</v>
      </c>
      <c r="E21" s="5" cm="1">
        <f t="array" ref="E21:BB21">TRANSPOSE(_xll.RScript.Evaluate($B$19&amp;"$"&amp;D21))</f>
        <v>-0.6827468611324834</v>
      </c>
      <c r="F21" s="5">
        <v>-0.71156110085390267</v>
      </c>
      <c r="G21" s="5">
        <v>-0.23486717465009313</v>
      </c>
      <c r="H21" s="5">
        <v>-1.841353000609091</v>
      </c>
      <c r="I21" s="5">
        <v>-0.94806560779494964</v>
      </c>
      <c r="J21" s="5">
        <v>0.5056090314138314</v>
      </c>
      <c r="K21" s="5">
        <v>2.1918852482433597</v>
      </c>
      <c r="L21" s="5">
        <v>1.0088723016391516</v>
      </c>
      <c r="M21" s="5">
        <v>0.62232895708882741</v>
      </c>
      <c r="N21" s="5">
        <v>-2.0501698015596634</v>
      </c>
      <c r="O21" s="5">
        <v>-0.3904448589628417</v>
      </c>
      <c r="P21" s="5">
        <v>-0.11671821732861376</v>
      </c>
      <c r="Q21" s="5">
        <v>-0.48539339439008333</v>
      </c>
      <c r="R21">
        <v>0.21956368107900276</v>
      </c>
      <c r="S21">
        <v>-0.69610552679029991</v>
      </c>
      <c r="T21">
        <v>0.65172711225956159</v>
      </c>
      <c r="U21">
        <v>0.18462401469150699</v>
      </c>
      <c r="V21">
        <v>3.0468084295907166E-2</v>
      </c>
      <c r="W21">
        <v>-0.37218878164786429</v>
      </c>
      <c r="X21">
        <v>-2.68290708017207E-2</v>
      </c>
      <c r="Y21">
        <v>-1.1053124237835832</v>
      </c>
      <c r="Z21">
        <v>4.1084916371791458E-2</v>
      </c>
      <c r="AA21">
        <v>0.69534383285897117</v>
      </c>
      <c r="AB21">
        <v>0.53180775926345514</v>
      </c>
      <c r="AC21">
        <v>-0.52805137621320064</v>
      </c>
      <c r="AD21">
        <v>-0.61849582633564293</v>
      </c>
      <c r="AE21">
        <v>-0.55883425812934873</v>
      </c>
      <c r="AF21">
        <v>0.86607087348170375</v>
      </c>
      <c r="AG21">
        <v>-0.70265930618851868</v>
      </c>
      <c r="AH21">
        <v>-0.52334636838775495</v>
      </c>
      <c r="AI21">
        <v>0.41521611494262145</v>
      </c>
      <c r="AJ21">
        <v>0.59036443317929133</v>
      </c>
      <c r="AK21">
        <v>-1.8965039322908157</v>
      </c>
      <c r="AL21">
        <v>4.9252187037200343E-2</v>
      </c>
      <c r="AM21">
        <v>-0.61196996669774384</v>
      </c>
      <c r="AN21">
        <v>-0.77034984013139596</v>
      </c>
      <c r="AO21">
        <v>-0.4006044206932905</v>
      </c>
      <c r="AP21">
        <v>-1.4816396827930642</v>
      </c>
      <c r="AQ21">
        <v>0.50335126447798739</v>
      </c>
      <c r="AR21">
        <v>-0.26481003642400347</v>
      </c>
      <c r="AS21">
        <v>0.59864364731009478</v>
      </c>
      <c r="AT21">
        <v>0.78864857463271143</v>
      </c>
      <c r="AU21">
        <v>-1.5120302563481118</v>
      </c>
      <c r="AV21">
        <v>0.6824941290487645</v>
      </c>
      <c r="AW21">
        <v>1.3478801667830316</v>
      </c>
      <c r="AX21">
        <v>-0.6705697276385052</v>
      </c>
      <c r="AY21">
        <v>0.67639588334553569</v>
      </c>
      <c r="AZ21">
        <v>1.3135142737883081</v>
      </c>
      <c r="BA21">
        <v>2.7530611938643537</v>
      </c>
      <c r="BB21">
        <v>-1.1288802923744146</v>
      </c>
    </row>
    <row r="22" spans="2:55" x14ac:dyDescent="0.3">
      <c r="D22" s="6" t="str">
        <v>rank</v>
      </c>
      <c r="E22" s="5" cm="1">
        <f t="array" ref="E22">TRANSPOSE(_xll.RScript.Evaluate($B$19&amp;"$"&amp;D22))</f>
        <v>2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2:55" x14ac:dyDescent="0.3">
      <c r="D23" s="6" t="str">
        <v>fitted.values</v>
      </c>
      <c r="E23" s="5" cm="1">
        <f t="array" ref="E23:BB23">TRANSPOSE(_xll.RScript.Evaluate($B$19&amp;"$"&amp;D23))</f>
        <v>9.8595139996497966E-2</v>
      </c>
      <c r="F23" s="5">
        <v>9.967615769743321E-2</v>
      </c>
      <c r="G23" s="5">
        <v>4.9432457647497041E-2</v>
      </c>
      <c r="H23" s="5">
        <v>-3.2031342812206098E-2</v>
      </c>
      <c r="I23" s="5">
        <v>0.1195678761251423</v>
      </c>
      <c r="J23" s="5">
        <v>-1.3933407767941913E-2</v>
      </c>
      <c r="K23" s="5">
        <v>0.14285838121411709</v>
      </c>
      <c r="L23" s="5">
        <v>3.7542380260337849E-2</v>
      </c>
      <c r="M23" s="5">
        <v>8.1389416085553612E-2</v>
      </c>
      <c r="N23" s="5">
        <v>0.17410259746741352</v>
      </c>
      <c r="O23" s="5">
        <v>-2.0257439088112505E-2</v>
      </c>
      <c r="P23" s="5">
        <v>-1.1170148780997868E-3</v>
      </c>
      <c r="Q23" s="5">
        <v>0.26465870406111247</v>
      </c>
      <c r="R23">
        <v>0.17249135835129709</v>
      </c>
      <c r="S23">
        <v>9.0021786033620987E-2</v>
      </c>
      <c r="T23">
        <v>0.18319825281976421</v>
      </c>
      <c r="U23">
        <v>8.550675279214015E-2</v>
      </c>
      <c r="V23">
        <v>0.13871345109289956</v>
      </c>
      <c r="W23">
        <v>-2.014394056981561E-3</v>
      </c>
      <c r="X23">
        <v>1.4100177663179475E-2</v>
      </c>
      <c r="Y23">
        <v>0.14727880954270156</v>
      </c>
      <c r="Z23">
        <v>0.26912609875475391</v>
      </c>
      <c r="AA23">
        <v>0.16615032485986281</v>
      </c>
      <c r="AB23">
        <v>0.21947269784490431</v>
      </c>
      <c r="AC23">
        <v>0.12419926525226738</v>
      </c>
      <c r="AD23">
        <v>6.6161999790227743E-2</v>
      </c>
      <c r="AE23">
        <v>0.23259630326332281</v>
      </c>
      <c r="AF23">
        <v>8.5581240636035338E-2</v>
      </c>
      <c r="AG23">
        <v>0.18029501487448152</v>
      </c>
      <c r="AH23">
        <v>0.3305489610599503</v>
      </c>
      <c r="AI23">
        <v>-3.575661187920548E-3</v>
      </c>
      <c r="AJ23">
        <v>9.6110783041547077E-2</v>
      </c>
      <c r="AK23">
        <v>3.084857044936351E-2</v>
      </c>
      <c r="AL23">
        <v>0.12318871518330804</v>
      </c>
      <c r="AM23">
        <v>0.16457381094881601</v>
      </c>
      <c r="AN23">
        <v>3.1758310586096794E-2</v>
      </c>
      <c r="AO23">
        <v>9.4982876420630913E-2</v>
      </c>
      <c r="AP23">
        <v>9.648001962662045E-2</v>
      </c>
      <c r="AQ23">
        <v>5.553764688951851E-2</v>
      </c>
      <c r="AR23">
        <v>4.608618014529775E-3</v>
      </c>
      <c r="AS23">
        <v>-0.1185205962805387</v>
      </c>
      <c r="AT23">
        <v>0.11478139930632347</v>
      </c>
      <c r="AU23">
        <v>2.1706471661199211E-2</v>
      </c>
      <c r="AV23">
        <v>5.0203323397702615E-2</v>
      </c>
      <c r="AW23">
        <v>-1.819296637301826E-2</v>
      </c>
      <c r="AX23">
        <v>0.16319261933684026</v>
      </c>
      <c r="AY23">
        <v>7.9735323546909709E-2</v>
      </c>
      <c r="AZ23">
        <v>6.2688422526765875E-2</v>
      </c>
      <c r="BA23">
        <v>-0.12268937042614247</v>
      </c>
      <c r="BB23">
        <v>0.39641903015436442</v>
      </c>
    </row>
    <row r="24" spans="2:55" x14ac:dyDescent="0.3">
      <c r="D24" s="6" t="str">
        <v>assign</v>
      </c>
      <c r="E24" s="5" cm="1">
        <f t="array" ref="E24:F24">TRANSPOSE(_xll.RScript.Evaluate($B$19&amp;"$"&amp;D24))</f>
        <v>0</v>
      </c>
      <c r="F24" s="5">
        <v>1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2:55" x14ac:dyDescent="0.3">
      <c r="D25" s="6" t="str">
        <v>qr</v>
      </c>
      <c r="E25" s="5" t="str" cm="1">
        <f t="array" ref="E25:I25">TRANSPOSE(_xll.RScript.Evaluate($B$19&amp;"$"&amp;D25))</f>
        <v>qr</v>
      </c>
      <c r="F25" s="5" t="str">
        <v>qraux</v>
      </c>
      <c r="G25" s="5" t="str">
        <v>pivot</v>
      </c>
      <c r="H25" s="5" t="str">
        <v>tol</v>
      </c>
      <c r="I25" s="5" t="str">
        <v>rank</v>
      </c>
      <c r="J25" s="5"/>
      <c r="K25" s="5"/>
      <c r="L25" s="5"/>
      <c r="M25" s="5"/>
      <c r="N25" s="5"/>
      <c r="O25" s="5"/>
      <c r="P25" s="5"/>
      <c r="Q25" s="5"/>
    </row>
    <row r="26" spans="2:55" x14ac:dyDescent="0.3">
      <c r="D26" s="6" t="str">
        <v>df.residual</v>
      </c>
      <c r="E26" s="5" cm="1">
        <f t="array" ref="E26">TRANSPOSE(_xll.RScript.Evaluate($B$19&amp;"$"&amp;D26))</f>
        <v>48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2:55" x14ac:dyDescent="0.3">
      <c r="D27" s="6" t="str">
        <v>xlevels</v>
      </c>
      <c r="E27" s="5" t="str" cm="1">
        <f t="array" ref="E27">TRANSPOSE(_xll.RScript.Evaluate($B$19&amp;"$"&amp;D27))</f>
        <v>List of 0 objects.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2:55" x14ac:dyDescent="0.3">
      <c r="D28" s="6" t="str">
        <v>call</v>
      </c>
      <c r="E28" s="5" t="str" cm="1">
        <f t="array" ref="E28">TRANSPOSE(_xll.RScript.Evaluate($B$19&amp;"$"&amp;D28))</f>
        <v>lm(formula = y ~ x)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2:55" x14ac:dyDescent="0.3">
      <c r="D29" s="6" t="str">
        <v>terms</v>
      </c>
      <c r="E29" s="5" t="str" cm="1">
        <f t="array" ref="E29">TRANSPOSE(_xll.RScript.Evaluate($B$19&amp;"$"&amp;D29))</f>
        <v>y ~ x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2:55" x14ac:dyDescent="0.3">
      <c r="D30" s="6" t="str">
        <v>model</v>
      </c>
      <c r="E30" s="5" t="str" cm="1">
        <f t="array" ref="E30:BC32">TRANSPOSE(_xll.RScript.Evaluate($B$19&amp;"$"&amp;D30))</f>
        <v>Index</v>
      </c>
      <c r="F30" s="5" t="str">
        <v>1</v>
      </c>
      <c r="G30" s="5" t="str">
        <v>2</v>
      </c>
      <c r="H30" s="5" t="str">
        <v>3</v>
      </c>
      <c r="I30" s="5" t="str">
        <v>4</v>
      </c>
      <c r="J30" s="5" t="str">
        <v>5</v>
      </c>
      <c r="K30" s="5" t="str">
        <v>6</v>
      </c>
      <c r="L30" s="5" t="str">
        <v>7</v>
      </c>
      <c r="M30" s="5" t="str">
        <v>8</v>
      </c>
      <c r="N30" s="5" t="str">
        <v>9</v>
      </c>
      <c r="O30" s="5" t="str">
        <v>10</v>
      </c>
      <c r="P30" s="5" t="str">
        <v>11</v>
      </c>
      <c r="Q30" s="5" t="str">
        <v>12</v>
      </c>
      <c r="R30" t="str">
        <v>13</v>
      </c>
      <c r="S30" t="str">
        <v>14</v>
      </c>
      <c r="T30" t="str">
        <v>15</v>
      </c>
      <c r="U30" t="str">
        <v>16</v>
      </c>
      <c r="V30" t="str">
        <v>17</v>
      </c>
      <c r="W30" t="str">
        <v>18</v>
      </c>
      <c r="X30" t="str">
        <v>19</v>
      </c>
      <c r="Y30" t="str">
        <v>20</v>
      </c>
      <c r="Z30" t="str">
        <v>21</v>
      </c>
      <c r="AA30" t="str">
        <v>22</v>
      </c>
      <c r="AB30" t="str">
        <v>23</v>
      </c>
      <c r="AC30" t="str">
        <v>24</v>
      </c>
      <c r="AD30" t="str">
        <v>25</v>
      </c>
      <c r="AE30" t="str">
        <v>26</v>
      </c>
      <c r="AF30" t="str">
        <v>27</v>
      </c>
      <c r="AG30" t="str">
        <v>28</v>
      </c>
      <c r="AH30" t="str">
        <v>29</v>
      </c>
      <c r="AI30" t="str">
        <v>30</v>
      </c>
      <c r="AJ30" t="str">
        <v>31</v>
      </c>
      <c r="AK30" t="str">
        <v>32</v>
      </c>
      <c r="AL30" t="str">
        <v>33</v>
      </c>
      <c r="AM30" t="str">
        <v>34</v>
      </c>
      <c r="AN30" t="str">
        <v>35</v>
      </c>
      <c r="AO30" t="str">
        <v>36</v>
      </c>
      <c r="AP30" t="str">
        <v>37</v>
      </c>
      <c r="AQ30" t="str">
        <v>38</v>
      </c>
      <c r="AR30" t="str">
        <v>39</v>
      </c>
      <c r="AS30" t="str">
        <v>40</v>
      </c>
      <c r="AT30" t="str">
        <v>41</v>
      </c>
      <c r="AU30" t="str">
        <v>42</v>
      </c>
      <c r="AV30" t="str">
        <v>43</v>
      </c>
      <c r="AW30" t="str">
        <v>44</v>
      </c>
      <c r="AX30" t="str">
        <v>45</v>
      </c>
      <c r="AY30" t="str">
        <v>46</v>
      </c>
      <c r="AZ30" t="str">
        <v>47</v>
      </c>
      <c r="BA30" t="str">
        <v>48</v>
      </c>
      <c r="BB30" t="str">
        <v>49</v>
      </c>
      <c r="BC30" t="str">
        <v>50</v>
      </c>
    </row>
    <row r="31" spans="2:55" x14ac:dyDescent="0.3">
      <c r="E31" s="5" t="str">
        <v>y</v>
      </c>
      <c r="F31" s="5">
        <v>0.24403989288576011</v>
      </c>
      <c r="G31" s="5">
        <v>1.7979058642525871</v>
      </c>
      <c r="H31" s="5">
        <v>-0.27883236733474348</v>
      </c>
      <c r="I31" s="5">
        <v>-2.1583701451098665</v>
      </c>
      <c r="J31" s="5">
        <v>-0.75694953986207336</v>
      </c>
      <c r="K31" s="5">
        <v>0.24925289781350282</v>
      </c>
      <c r="L31" s="5">
        <v>2.4610668844094978</v>
      </c>
      <c r="M31" s="5">
        <v>0.9250537161654605</v>
      </c>
      <c r="N31" s="5">
        <v>0.6854777196380043</v>
      </c>
      <c r="O31" s="5">
        <v>-1.6762631932858472</v>
      </c>
      <c r="P31" s="5">
        <v>-0.66799800381939145</v>
      </c>
      <c r="Q31" s="5">
        <v>-0.33011611581020683</v>
      </c>
      <c r="R31">
        <v>0.19204093435277206</v>
      </c>
      <c r="S31">
        <v>0.58806970672574421</v>
      </c>
      <c r="T31">
        <v>-0.60402261864740481</v>
      </c>
      <c r="U31">
        <v>1.0561207151615573</v>
      </c>
      <c r="V31">
        <v>0.26157334654476083</v>
      </c>
      <c r="W31">
        <v>0.28575666301379143</v>
      </c>
      <c r="X31">
        <v>-0.58859453312588172</v>
      </c>
      <c r="Y31">
        <v>-0.18922168716891727</v>
      </c>
      <c r="Z31">
        <v>-0.82131430991603416</v>
      </c>
      <c r="AA31">
        <v>0.73349314559250645</v>
      </c>
      <c r="AB31">
        <v>1.0425958590409565</v>
      </c>
      <c r="AC31">
        <v>1.0577867529680895</v>
      </c>
      <c r="AD31">
        <v>-0.32141172806868151</v>
      </c>
      <c r="AE31">
        <v>-0.6063866140786488</v>
      </c>
      <c r="AF31">
        <v>1.1132691626223755E-2</v>
      </c>
      <c r="AG31">
        <v>0.9432698751397961</v>
      </c>
      <c r="AH31">
        <v>-0.30799683273386846</v>
      </c>
      <c r="AI31">
        <v>0.37494020610931506</v>
      </c>
      <c r="AJ31">
        <v>0.19357727790999485</v>
      </c>
      <c r="AK31">
        <v>0.70285655999642638</v>
      </c>
      <c r="AL31">
        <v>-2.0027589597627733</v>
      </c>
      <c r="AM31">
        <v>0.25250465379341991</v>
      </c>
      <c r="AN31">
        <v>-0.27000213052466354</v>
      </c>
      <c r="AO31">
        <v>-0.8735555829078353</v>
      </c>
      <c r="AP31">
        <v>-0.291892833239278</v>
      </c>
      <c r="AQ31">
        <v>-1.3679099416040572</v>
      </c>
      <c r="AR31">
        <v>0.47984956391294858</v>
      </c>
      <c r="AS31">
        <v>-0.45901664714474083</v>
      </c>
      <c r="AT31">
        <v>-8.2698602056794513E-3</v>
      </c>
      <c r="AU31">
        <v>0.96372123641063412</v>
      </c>
      <c r="AV31">
        <v>-1.6489279484602835</v>
      </c>
      <c r="AW31">
        <v>0.64111273918811751</v>
      </c>
      <c r="AX31">
        <v>1.0772467617513688</v>
      </c>
      <c r="AY31">
        <v>-0.33323139639097277</v>
      </c>
      <c r="AZ31">
        <v>0.73400042633200502</v>
      </c>
      <c r="BA31">
        <v>1.3139806821714328</v>
      </c>
      <c r="BB31">
        <v>2.1321747080353362</v>
      </c>
      <c r="BC31">
        <v>-9.8091383340707106E-3</v>
      </c>
    </row>
    <row r="32" spans="2:55" x14ac:dyDescent="0.3">
      <c r="E32" s="5" t="str">
        <v>x</v>
      </c>
      <c r="F32" s="5">
        <v>0.20869344016752428</v>
      </c>
      <c r="G32" s="5">
        <v>0.21993943751203449</v>
      </c>
      <c r="H32" s="5">
        <v>-0.3027536847668747</v>
      </c>
      <c r="I32" s="5">
        <v>-1.1502344270822147</v>
      </c>
      <c r="J32" s="5">
        <v>0.42687611618297483</v>
      </c>
      <c r="K32" s="5">
        <v>-0.96195875937291031</v>
      </c>
      <c r="L32" s="5">
        <v>0.66917090761572429</v>
      </c>
      <c r="M32" s="5">
        <v>-0.42644803186821123</v>
      </c>
      <c r="N32" s="5">
        <v>2.9699585353038991E-2</v>
      </c>
      <c r="O32" s="5">
        <v>0.99420940856932749</v>
      </c>
      <c r="P32" s="5">
        <v>-1.0277486528888009</v>
      </c>
      <c r="Q32" s="5">
        <v>-0.82862780625268107</v>
      </c>
      <c r="R32">
        <v>1.9362788431420086</v>
      </c>
      <c r="S32">
        <v>0.97744743436153636</v>
      </c>
      <c r="T32">
        <v>0.11950348905315647</v>
      </c>
      <c r="U32">
        <v>1.0888329432725401</v>
      </c>
      <c r="V32">
        <v>7.2532887369020985E-2</v>
      </c>
      <c r="W32">
        <v>0.62605054696287576</v>
      </c>
      <c r="X32">
        <v>-0.83796338313916929</v>
      </c>
      <c r="Y32">
        <v>-0.67032095636273525</v>
      </c>
      <c r="Z32">
        <v>0.71515731949585737</v>
      </c>
      <c r="AA32">
        <v>1.9827538535124822</v>
      </c>
      <c r="AB32">
        <v>0.91148066458107035</v>
      </c>
      <c r="AC32">
        <v>1.4662017061280042</v>
      </c>
      <c r="AD32">
        <v>0.47505718646521183</v>
      </c>
      <c r="AE32">
        <v>-0.12871362385994017</v>
      </c>
      <c r="AF32">
        <v>1.6027286395523341</v>
      </c>
      <c r="AG32">
        <v>7.3307796136861503E-2</v>
      </c>
      <c r="AH32">
        <v>1.0586301018251492</v>
      </c>
      <c r="AI32">
        <v>2.6217455608449884</v>
      </c>
      <c r="AJ32">
        <v>-0.85420549091727582</v>
      </c>
      <c r="AK32">
        <v>0.18284828361360123</v>
      </c>
      <c r="AL32">
        <v>-0.49608478924400329</v>
      </c>
      <c r="AM32">
        <v>0.46454427499096668</v>
      </c>
      <c r="AN32">
        <v>0.89507994214896014</v>
      </c>
      <c r="AO32">
        <v>-0.48662061936680379</v>
      </c>
      <c r="AP32">
        <v>0.17111449345205379</v>
      </c>
      <c r="AQ32">
        <v>0.18668950994286992</v>
      </c>
      <c r="AR32">
        <v>-0.23924043984573629</v>
      </c>
      <c r="AS32">
        <v>-0.76906314579381829</v>
      </c>
      <c r="AT32">
        <v>-2.049995748282774</v>
      </c>
      <c r="AU32">
        <v>0.37708164422614165</v>
      </c>
      <c r="AV32">
        <v>-0.59119148232230845</v>
      </c>
      <c r="AW32">
        <v>-0.29473424699791345</v>
      </c>
      <c r="AX32">
        <v>-1.0062716181911204</v>
      </c>
      <c r="AY32">
        <v>0.88071118834676099</v>
      </c>
      <c r="AZ32">
        <v>1.2491800243608223E-2</v>
      </c>
      <c r="BA32">
        <v>-0.16484979503187619</v>
      </c>
      <c r="BB32">
        <v>-2.0933641620754653</v>
      </c>
      <c r="BC32">
        <v>3.3070022605997496</v>
      </c>
    </row>
    <row r="34" spans="2:54" x14ac:dyDescent="0.3">
      <c r="B34" s="5" t="s">
        <v>4</v>
      </c>
      <c r="D34" s="6" t="str" cm="1">
        <f t="array" ref="D34:D44">_xll.RScript.Evaluate(B34)</f>
        <v>call</v>
      </c>
      <c r="E34" t="str" cm="1">
        <f t="array" ref="E34">TRANSPOSE(_xll.RScript.Evaluate($B$34&amp;"$"&amp;D34))</f>
        <v>lm(formula = y ~ x)</v>
      </c>
    </row>
    <row r="35" spans="2:54" x14ac:dyDescent="0.3">
      <c r="B35" t="s">
        <v>39</v>
      </c>
      <c r="D35" s="6" t="str">
        <v>terms</v>
      </c>
      <c r="E35" t="str" cm="1">
        <f t="array" ref="E35">TRANSPOSE(_xll.RScript.Evaluate($B$34&amp;"$"&amp;D35))</f>
        <v>y ~ x</v>
      </c>
    </row>
    <row r="36" spans="2:54" x14ac:dyDescent="0.3">
      <c r="D36" s="6" t="str">
        <v>residuals</v>
      </c>
      <c r="E36" cm="1">
        <f t="array" ref="E36:BB36">TRANSPOSE(_xll.RScript.Evaluate($B$34&amp;"$"&amp;D36))</f>
        <v>0.14544475288926215</v>
      </c>
      <c r="F36">
        <v>1.6982297065551539</v>
      </c>
      <c r="G36">
        <v>-0.32826482498224052</v>
      </c>
      <c r="H36">
        <v>-2.1263388022976604</v>
      </c>
      <c r="I36">
        <v>-0.87651741598721566</v>
      </c>
      <c r="J36">
        <v>0.26318630558144473</v>
      </c>
      <c r="K36">
        <v>2.3182085031953807</v>
      </c>
      <c r="L36">
        <v>0.88751133590512266</v>
      </c>
      <c r="M36">
        <v>0.60408830355245069</v>
      </c>
      <c r="N36">
        <v>-1.8503657907532607</v>
      </c>
      <c r="O36">
        <v>-0.64774056473127894</v>
      </c>
      <c r="P36">
        <v>-0.32899910093210705</v>
      </c>
      <c r="Q36">
        <v>-7.2617769708340385E-2</v>
      </c>
      <c r="R36">
        <v>0.41557834837444713</v>
      </c>
      <c r="S36">
        <v>-0.69404440468102579</v>
      </c>
      <c r="T36">
        <v>0.87292246234179305</v>
      </c>
      <c r="U36">
        <v>0.17606659375262068</v>
      </c>
      <c r="V36">
        <v>0.14704321192089187</v>
      </c>
      <c r="W36">
        <v>-0.58658013906890016</v>
      </c>
      <c r="X36">
        <v>-0.20332186483209674</v>
      </c>
      <c r="Y36">
        <v>-0.96859311945873572</v>
      </c>
      <c r="Z36">
        <v>0.46436704683775254</v>
      </c>
      <c r="AA36">
        <v>0.87644553418109372</v>
      </c>
      <c r="AB36">
        <v>0.83831405512318524</v>
      </c>
      <c r="AC36">
        <v>-0.44561099332094889</v>
      </c>
      <c r="AD36">
        <v>-0.67254861386887654</v>
      </c>
      <c r="AE36">
        <v>-0.22146361163709904</v>
      </c>
      <c r="AF36">
        <v>0.85768863450376076</v>
      </c>
      <c r="AG36">
        <v>-0.48829184760834998</v>
      </c>
      <c r="AH36">
        <v>4.4391245049364758E-2</v>
      </c>
      <c r="AI36">
        <v>0.1971529390979154</v>
      </c>
      <c r="AJ36">
        <v>0.6067457769548793</v>
      </c>
      <c r="AK36">
        <v>-2.0336075302121368</v>
      </c>
      <c r="AL36">
        <v>0.12931593861011187</v>
      </c>
      <c r="AM36">
        <v>-0.43457594147347955</v>
      </c>
      <c r="AN36">
        <v>-0.9053138934939321</v>
      </c>
      <c r="AO36">
        <v>-0.38687570965990892</v>
      </c>
      <c r="AP36">
        <v>-1.4643899612306777</v>
      </c>
      <c r="AQ36">
        <v>0.42431191702343007</v>
      </c>
      <c r="AR36">
        <v>-0.46362526515927061</v>
      </c>
      <c r="AS36">
        <v>0.11025073607485925</v>
      </c>
      <c r="AT36">
        <v>0.84893983710431065</v>
      </c>
      <c r="AU36">
        <v>-1.6706344201214827</v>
      </c>
      <c r="AV36">
        <v>0.59090941579041489</v>
      </c>
      <c r="AW36">
        <v>1.0954397281243871</v>
      </c>
      <c r="AX36">
        <v>-0.49642401572781303</v>
      </c>
      <c r="AY36">
        <v>0.65426510278509531</v>
      </c>
      <c r="AZ36">
        <v>1.2512922596446669</v>
      </c>
      <c r="BA36">
        <v>2.2548640784614786</v>
      </c>
      <c r="BB36">
        <v>-0.40622816848843513</v>
      </c>
    </row>
    <row r="37" spans="2:54" x14ac:dyDescent="0.3">
      <c r="D37" s="6" t="str">
        <v>coefficients</v>
      </c>
    </row>
    <row r="38" spans="2:54" x14ac:dyDescent="0.3">
      <c r="D38" s="6" t="str">
        <v>aliased</v>
      </c>
      <c r="E38" t="b" cm="1">
        <f t="array" ref="E38:F38">TRANSPOSE(_xll.RScript.Evaluate($B$34&amp;"$"&amp;D38))</f>
        <v>0</v>
      </c>
      <c r="F38" t="b">
        <v>0</v>
      </c>
      <c r="I38" s="1"/>
      <c r="J38" s="1"/>
      <c r="K38" s="1"/>
      <c r="L38" s="1"/>
      <c r="M38" s="1"/>
    </row>
    <row r="39" spans="2:54" x14ac:dyDescent="0.3">
      <c r="D39" s="6" t="str">
        <v>sigma</v>
      </c>
      <c r="E39" cm="1">
        <f t="array" ref="E39">TRANSPOSE(_xll.RScript.Evaluate($B$34&amp;"$"&amp;D39))</f>
        <v>0.97713512136322711</v>
      </c>
      <c r="I39" s="1"/>
      <c r="R39" s="4"/>
    </row>
    <row r="40" spans="2:54" x14ac:dyDescent="0.3">
      <c r="D40" s="6" t="str">
        <v>df</v>
      </c>
      <c r="E40" cm="1">
        <f t="array" ref="E40:G40">TRANSPOSE(_xll.RScript.Evaluate($B$34&amp;"$"&amp;D40))</f>
        <v>2</v>
      </c>
      <c r="F40">
        <v>48</v>
      </c>
      <c r="G40">
        <v>2</v>
      </c>
      <c r="I40" s="1"/>
    </row>
    <row r="41" spans="2:54" x14ac:dyDescent="0.3">
      <c r="D41" s="6" t="str">
        <v>r.squared</v>
      </c>
      <c r="E41" cm="1">
        <f t="array" ref="E41">TRANSPOSE(_xll.RScript.Evaluate($B$34&amp;"$"&amp;D41))</f>
        <v>1.0927032743304671E-2</v>
      </c>
    </row>
    <row r="42" spans="2:54" x14ac:dyDescent="0.3">
      <c r="D42" s="6" t="str">
        <v>adj.r.squared</v>
      </c>
      <c r="E42" cm="1">
        <f t="array" ref="E42">TRANSPOSE(_xll.RScript.Evaluate($B$34&amp;"$"&amp;D42))</f>
        <v>-9.6786540745430472E-3</v>
      </c>
    </row>
    <row r="43" spans="2:54" x14ac:dyDescent="0.3">
      <c r="D43" s="6" t="str">
        <v>fstatistic</v>
      </c>
      <c r="E43" cm="1">
        <f t="array" ref="E43:G43">TRANSPOSE(_xll.RScript.Evaluate($B$34&amp;"$"&amp;D43))</f>
        <v>0.53029209071740879</v>
      </c>
      <c r="F43">
        <v>1</v>
      </c>
      <c r="G43">
        <v>48</v>
      </c>
    </row>
    <row r="44" spans="2:54" x14ac:dyDescent="0.3">
      <c r="D44" s="6" t="str">
        <v>cov.unscaled</v>
      </c>
      <c r="E44" cm="1">
        <f t="array" ref="E44:F45">TRANSPOSE(_xll.RScript.Evaluate($B$34&amp;"$"&amp;D44))</f>
        <v>2.0641366211616771E-2</v>
      </c>
      <c r="F44">
        <v>-3.4211779848343422E-3</v>
      </c>
    </row>
    <row r="45" spans="2:54" x14ac:dyDescent="0.3">
      <c r="E45">
        <v>-3.4211779848343422E-3</v>
      </c>
      <c r="F45">
        <v>1.824926008248905E-2</v>
      </c>
    </row>
    <row r="47" spans="2:54" x14ac:dyDescent="0.3">
      <c r="D47" t="str" cm="1">
        <f t="array" ref="D47:F53">_xll.RScript.Evaluate(B35)</f>
        <v>Index</v>
      </c>
      <c r="E47" t="str">
        <v>Var1</v>
      </c>
      <c r="F47" t="str">
        <v>Freq</v>
      </c>
    </row>
    <row r="48" spans="2:54" x14ac:dyDescent="0.3">
      <c r="D48" t="str">
        <v>1</v>
      </c>
      <c r="E48" t="str">
        <v>Min.</v>
      </c>
      <c r="F48">
        <v>-2.1263388022976604</v>
      </c>
    </row>
    <row r="49" spans="2:10" x14ac:dyDescent="0.3">
      <c r="D49" t="str">
        <v>2</v>
      </c>
      <c r="E49" t="str">
        <v>1st Qu.</v>
      </c>
      <c r="F49">
        <v>-0.49439097369794727</v>
      </c>
    </row>
    <row r="50" spans="2:10" x14ac:dyDescent="0.3">
      <c r="D50" t="str">
        <v>3</v>
      </c>
      <c r="E50" t="str">
        <v>Median</v>
      </c>
      <c r="F50">
        <v>7.7320990562112002E-2</v>
      </c>
    </row>
    <row r="51" spans="2:10" x14ac:dyDescent="0.3">
      <c r="D51" t="str">
        <v>4</v>
      </c>
      <c r="E51" t="str">
        <v>Mean</v>
      </c>
      <c r="F51">
        <v>2.1103995287430344E-17</v>
      </c>
    </row>
    <row r="52" spans="2:10" x14ac:dyDescent="0.3">
      <c r="D52" t="str">
        <v>5</v>
      </c>
      <c r="E52" t="str">
        <v>3rd Qu.</v>
      </c>
      <c r="F52">
        <v>0.60608140860427218</v>
      </c>
    </row>
    <row r="53" spans="2:10" x14ac:dyDescent="0.3">
      <c r="D53" t="str">
        <v>6</v>
      </c>
      <c r="E53" t="str">
        <v>Max.</v>
      </c>
      <c r="F53">
        <v>2.3182085031953807</v>
      </c>
    </row>
    <row r="55" spans="2:10" x14ac:dyDescent="0.3">
      <c r="B55" s="5" t="str">
        <f>"coef = round(as.data.frame("&amp;B34&amp;"$"&amp;D37&amp;"), 4)"</f>
        <v>coef = round(as.data.frame(summary(fm)$coefficients), 4)</v>
      </c>
      <c r="D55" s="6" t="str" cm="1">
        <f t="array" ref="D55">_xll.RScript.Evaluate(B55)</f>
        <v>coef</v>
      </c>
      <c r="E55" s="1" t="str" cm="1">
        <f t="array" ref="E55:I57">_xll.RScript.Evaluate(D55)</f>
        <v>Index</v>
      </c>
      <c r="F55" s="1" t="str">
        <v>Estimate</v>
      </c>
      <c r="G55" s="1" t="str">
        <v>Std. Error</v>
      </c>
      <c r="H55" s="1" t="str">
        <v>t value</v>
      </c>
      <c r="I55" s="1" t="str">
        <v>Pr(&gt;|t|)</v>
      </c>
    </row>
    <row r="56" spans="2:10" x14ac:dyDescent="0.3">
      <c r="E56" s="1" t="str">
        <v>(Intercept)</v>
      </c>
      <c r="F56">
        <v>7.85E-2</v>
      </c>
      <c r="G56">
        <v>0.1404</v>
      </c>
      <c r="H56">
        <v>0.55940000000000001</v>
      </c>
      <c r="I56">
        <v>0.57850000000000001</v>
      </c>
    </row>
    <row r="57" spans="2:10" x14ac:dyDescent="0.3">
      <c r="E57" s="1" t="str">
        <v>x</v>
      </c>
      <c r="F57">
        <v>9.6100000000000005E-2</v>
      </c>
      <c r="G57">
        <v>0.13200000000000001</v>
      </c>
      <c r="H57">
        <v>0.72819999999999996</v>
      </c>
      <c r="I57">
        <v>0.47</v>
      </c>
    </row>
    <row r="59" spans="2:10" x14ac:dyDescent="0.3">
      <c r="B59" t="s">
        <v>5</v>
      </c>
      <c r="E59" s="1" t="str" cm="1">
        <f t="array" ref="E59:J61">_xll.RScript.Evaluate(B59)</f>
        <v>Index</v>
      </c>
      <c r="F59" s="1" t="str">
        <v>Df</v>
      </c>
      <c r="G59" s="1" t="str">
        <v>Sum Sq</v>
      </c>
      <c r="H59" s="1" t="str">
        <v>Mean Sq</v>
      </c>
      <c r="I59" s="1" t="str">
        <v>F value</v>
      </c>
      <c r="J59" s="1" t="str">
        <v>Pr(&gt;F)</v>
      </c>
    </row>
    <row r="60" spans="2:10" x14ac:dyDescent="0.3">
      <c r="E60" s="1" t="str">
        <v>x</v>
      </c>
      <c r="F60">
        <v>1</v>
      </c>
      <c r="G60">
        <v>0.26452252628379735</v>
      </c>
      <c r="H60">
        <v>0.26452252628379735</v>
      </c>
      <c r="I60">
        <v>0.3670113113185195</v>
      </c>
      <c r="J60">
        <v>0.54749204609353308</v>
      </c>
    </row>
    <row r="61" spans="2:10" x14ac:dyDescent="0.3">
      <c r="E61" s="1" t="str">
        <v>Residuals</v>
      </c>
      <c r="F61">
        <v>48</v>
      </c>
      <c r="G61">
        <v>34.595885385676326</v>
      </c>
      <c r="H61">
        <v>0.72074761220159012</v>
      </c>
      <c r="I61" t="str">
        <v/>
      </c>
      <c r="J61" t="str">
        <v/>
      </c>
    </row>
    <row r="63" spans="2:10" x14ac:dyDescent="0.3">
      <c r="B63" t="s">
        <v>2</v>
      </c>
      <c r="D63" t="str" cm="1">
        <f t="array" ref="D63">_xll.RScript.Evaluate(B63)</f>
        <v>OK</v>
      </c>
    </row>
    <row r="85" spans="2:4" x14ac:dyDescent="0.3">
      <c r="B85" t="s">
        <v>36</v>
      </c>
      <c r="D85" t="str" cm="1">
        <f t="array" ref="D85">_xll.RScript.Evaluate(B85)</f>
        <v xml:space="preserve">Exception: Error: object 'fm' not found
</v>
      </c>
    </row>
    <row r="89" spans="2:4" x14ac:dyDescent="0.3">
      <c r="B89" s="4" t="s">
        <v>32</v>
      </c>
      <c r="C89" s="4" t="s">
        <v>44</v>
      </c>
    </row>
    <row r="90" spans="2:4" x14ac:dyDescent="0.3">
      <c r="B90" s="4" t="str">
        <f>"rm("&amp;C89&amp;")"</f>
        <v>rm(=TRANSPOSE(TEXTJOIN(",",TRUE,RScript.Evaluate(B89))))</v>
      </c>
      <c r="C90" s="4" t="s">
        <v>45</v>
      </c>
    </row>
    <row r="93" spans="2:4" x14ac:dyDescent="0.3">
      <c r="B93" t="s">
        <v>37</v>
      </c>
      <c r="D93" t="str" cm="1">
        <f t="array" ref="D93">_xll.RScript.Evaluate(B93, "true")</f>
        <v>OK</v>
      </c>
    </row>
    <row r="95" spans="2:4" x14ac:dyDescent="0.3">
      <c r="B95" t="s">
        <v>38</v>
      </c>
      <c r="D95" t="str" cm="1">
        <f t="array" ref="D95">_xll.RScript.Evaluate(B95, "true")</f>
        <v xml:space="preserve">Exception: Error in ggplot(df, aes(x = x, y = y)) : 
i Have you misspelled the `data` argument in `ggplot()`
</v>
      </c>
    </row>
    <row r="111" spans="2:2" x14ac:dyDescent="0.3">
      <c r="B111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73C2-CAA1-4EC5-884E-E8AA37D56572}">
  <dimension ref="B2:I18"/>
  <sheetViews>
    <sheetView showGridLines="0" tabSelected="1" workbookViewId="0"/>
  </sheetViews>
  <sheetFormatPr defaultRowHeight="11.4" x14ac:dyDescent="0.2"/>
  <cols>
    <col min="1" max="1" width="5.33203125" style="8" customWidth="1"/>
    <col min="2" max="2" width="28.88671875" style="8" customWidth="1"/>
    <col min="3" max="3" width="5.33203125" style="8" customWidth="1"/>
    <col min="4" max="4" width="11.44140625" style="8" customWidth="1"/>
    <col min="5" max="5" width="9" style="8" bestFit="1" customWidth="1"/>
    <col min="6" max="6" width="10" style="8" bestFit="1" customWidth="1"/>
    <col min="7" max="7" width="15.77734375" style="8" bestFit="1" customWidth="1"/>
    <col min="8" max="9" width="9" style="8" bestFit="1" customWidth="1"/>
    <col min="10" max="16384" width="8.88671875" style="8"/>
  </cols>
  <sheetData>
    <row r="2" spans="2:9" x14ac:dyDescent="0.2">
      <c r="B2" s="7" t="s">
        <v>43</v>
      </c>
      <c r="C2" s="7"/>
      <c r="D2" s="7"/>
      <c r="E2" s="7"/>
      <c r="F2" s="7"/>
      <c r="G2" s="7"/>
      <c r="H2" s="7"/>
      <c r="I2" s="7"/>
    </row>
    <row r="3" spans="2:9" x14ac:dyDescent="0.2">
      <c r="B3" s="9" t="str">
        <f>"Call: "&amp;'Linear Model'!E34</f>
        <v>Call: lm(formula = y ~ x)</v>
      </c>
      <c r="C3" s="9"/>
      <c r="D3" s="9"/>
      <c r="E3" s="9"/>
      <c r="F3" s="9"/>
      <c r="G3" s="9"/>
      <c r="H3" s="9"/>
      <c r="I3" s="9"/>
    </row>
    <row r="5" spans="2:9" x14ac:dyDescent="0.2">
      <c r="B5" s="9" t="s">
        <v>40</v>
      </c>
      <c r="C5" s="9"/>
      <c r="D5" s="9" t="str" cm="1">
        <f t="array" ref="D5:I6">TRANSPOSE('Linear Model'!E48:F53)</f>
        <v>Min.</v>
      </c>
      <c r="E5" s="9" t="str">
        <v>1st Qu.</v>
      </c>
      <c r="F5" s="9" t="str">
        <v>Median</v>
      </c>
      <c r="G5" s="9" t="str">
        <v>Mean</v>
      </c>
      <c r="H5" s="9" t="str">
        <v>3rd Qu.</v>
      </c>
      <c r="I5" s="9" t="str">
        <v>Max.</v>
      </c>
    </row>
    <row r="6" spans="2:9" x14ac:dyDescent="0.2">
      <c r="D6" s="11">
        <v>-2.1263388022976604</v>
      </c>
      <c r="E6" s="11">
        <v>-0.49439097369794727</v>
      </c>
      <c r="F6" s="11">
        <v>7.7320990562112002E-2</v>
      </c>
      <c r="G6" s="10">
        <v>2.1103995287430344E-17</v>
      </c>
      <c r="H6" s="11">
        <v>0.60608140860427218</v>
      </c>
      <c r="I6" s="11">
        <v>2.3182085031953807</v>
      </c>
    </row>
    <row r="8" spans="2:9" x14ac:dyDescent="0.2">
      <c r="B8" s="9" t="s">
        <v>41</v>
      </c>
      <c r="C8" s="9"/>
      <c r="D8" s="9" t="str" cm="1">
        <f t="array" ref="D8:H10">_xlfn.ANCHORARRAY('Linear Model'!E55)</f>
        <v>Index</v>
      </c>
      <c r="E8" s="9" t="str">
        <v>Estimate</v>
      </c>
      <c r="F8" s="9" t="str">
        <v>Std. Error</v>
      </c>
      <c r="G8" s="9" t="str">
        <v>t value</v>
      </c>
      <c r="H8" s="9" t="str">
        <v>Pr(&gt;|t|)</v>
      </c>
      <c r="I8" s="9"/>
    </row>
    <row r="9" spans="2:9" x14ac:dyDescent="0.2">
      <c r="D9" s="9" t="str">
        <v>(Intercept)</v>
      </c>
      <c r="E9" s="9">
        <v>7.85E-2</v>
      </c>
      <c r="F9" s="9">
        <v>0.1404</v>
      </c>
      <c r="G9" s="9">
        <v>0.55940000000000001</v>
      </c>
      <c r="H9" s="9">
        <v>0.57850000000000001</v>
      </c>
      <c r="I9" s="9"/>
    </row>
    <row r="10" spans="2:9" x14ac:dyDescent="0.2">
      <c r="D10" s="9" t="str">
        <v>x</v>
      </c>
      <c r="E10" s="9">
        <v>9.6100000000000005E-2</v>
      </c>
      <c r="F10" s="11">
        <v>0.13200000000000001</v>
      </c>
      <c r="G10" s="9">
        <v>0.72819999999999996</v>
      </c>
      <c r="H10" s="11">
        <v>0.47</v>
      </c>
      <c r="I10" s="9"/>
    </row>
    <row r="12" spans="2:9" x14ac:dyDescent="0.2">
      <c r="B12" s="9" t="str">
        <f>"Residual standard error: "&amp;ROUND('Linear Model'!E39, 3)&amp;" on "&amp;'Linear Model'!E26&amp;" degrees of freedom"</f>
        <v>Residual standard error: 0.977 on 48 degrees of freedom</v>
      </c>
      <c r="C12" s="9"/>
      <c r="D12" s="9"/>
      <c r="E12" s="9"/>
      <c r="F12" s="9"/>
      <c r="G12" s="9"/>
      <c r="H12" s="9"/>
      <c r="I12" s="9"/>
    </row>
    <row r="13" spans="2:9" x14ac:dyDescent="0.2">
      <c r="B13" s="9" t="str">
        <f>"Multiple R-squared: "&amp;ROUND('Linear Model'!E41, 4)</f>
        <v>Multiple R-squared: 0.0109</v>
      </c>
      <c r="C13" s="9" t="str">
        <f>"Adjusted R-squared: "&amp;ROUND('Linear Model'!E42, 4)</f>
        <v>Adjusted R-squared: -0.0097</v>
      </c>
      <c r="D13" s="9"/>
      <c r="E13" s="9"/>
      <c r="F13" s="9"/>
      <c r="G13" s="9"/>
      <c r="H13" s="9"/>
      <c r="I13" s="9"/>
    </row>
    <row r="14" spans="2:9" x14ac:dyDescent="0.2">
      <c r="B14" s="9" t="str">
        <f>"F-statistic: "&amp;ROUND('Linear Model'!E43, 2)&amp;" on "&amp;'Linear Model'!F43&amp;" and "&amp;'Linear Model'!G43&amp;" DF"</f>
        <v>F-statistic: 0.53 on 1 and 48 DF</v>
      </c>
      <c r="C14" s="9"/>
      <c r="D14" s="9"/>
      <c r="E14" s="9"/>
      <c r="F14" s="9"/>
      <c r="G14" s="9"/>
      <c r="H14" s="9"/>
      <c r="I14" s="9"/>
    </row>
    <row r="16" spans="2:9" x14ac:dyDescent="0.2">
      <c r="B16" s="9" t="s">
        <v>42</v>
      </c>
      <c r="C16" s="9"/>
      <c r="D16" s="9" t="str" cm="1">
        <f t="array" ref="D16:I18">_xlfn.ANCHORARRAY('Linear Model'!E59)</f>
        <v>Index</v>
      </c>
      <c r="E16" s="9" t="str">
        <v>Df</v>
      </c>
      <c r="F16" s="9" t="str">
        <v>Sum Sq</v>
      </c>
      <c r="G16" s="9" t="str">
        <v>Mean Sq</v>
      </c>
      <c r="H16" s="9" t="str">
        <v>F value</v>
      </c>
      <c r="I16" s="9" t="str">
        <v>Pr(&gt;F)</v>
      </c>
    </row>
    <row r="17" spans="2:9" x14ac:dyDescent="0.2">
      <c r="B17" s="9"/>
      <c r="C17" s="9"/>
      <c r="D17" s="9" t="str">
        <v>x</v>
      </c>
      <c r="E17" s="9">
        <v>1</v>
      </c>
      <c r="F17" s="11">
        <v>0.26452252628379735</v>
      </c>
      <c r="G17" s="11">
        <v>0.26452252628379735</v>
      </c>
      <c r="H17" s="11">
        <v>0.3670113113185195</v>
      </c>
      <c r="I17" s="11">
        <v>0.54749204609353308</v>
      </c>
    </row>
    <row r="18" spans="2:9" x14ac:dyDescent="0.2">
      <c r="B18" s="9"/>
      <c r="C18" s="9"/>
      <c r="D18" s="9" t="str">
        <v>Residuals</v>
      </c>
      <c r="E18" s="9">
        <v>48</v>
      </c>
      <c r="F18" s="11">
        <v>34.595885385676326</v>
      </c>
      <c r="G18" s="11">
        <v>0.72074761220159012</v>
      </c>
      <c r="H18" s="9" t="str">
        <v/>
      </c>
      <c r="I18" s="9" t="str">
        <v/>
      </c>
    </row>
  </sheetData>
  <mergeCells count="1">
    <mergeCell ref="B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137A-AC86-4C17-97C8-77A96C22EEAE}">
  <dimension ref="B2:Q57"/>
  <sheetViews>
    <sheetView workbookViewId="0">
      <selection activeCell="B9" sqref="B9"/>
    </sheetView>
  </sheetViews>
  <sheetFormatPr defaultRowHeight="14.4" x14ac:dyDescent="0.3"/>
  <cols>
    <col min="2" max="2" width="44.109375" customWidth="1"/>
  </cols>
  <sheetData>
    <row r="2" spans="2:17" x14ac:dyDescent="0.3">
      <c r="B2" t="s">
        <v>6</v>
      </c>
      <c r="C2" t="str" cm="1">
        <f t="array" ref="C2">_xll.RScript.Evaluate(B2)</f>
        <v>x</v>
      </c>
    </row>
    <row r="3" spans="2:17" x14ac:dyDescent="0.3">
      <c r="B3" t="s">
        <v>7</v>
      </c>
      <c r="C3" t="str" cm="1">
        <f t="array" ref="C3">_xll.RScript.Evaluate(B3)</f>
        <v>y</v>
      </c>
    </row>
    <row r="4" spans="2:17" x14ac:dyDescent="0.3">
      <c r="B4" t="s">
        <v>8</v>
      </c>
      <c r="C4" cm="1">
        <f t="array" ref="C4:Q4">TRANSPOSE(_xll.RScript.Evaluate(B4))</f>
        <v>-1.4962089497519335</v>
      </c>
      <c r="D4">
        <v>-3.3915554526448028</v>
      </c>
      <c r="E4">
        <v>0.67773592231112656</v>
      </c>
      <c r="F4">
        <v>1.5552069819211933</v>
      </c>
      <c r="G4">
        <v>-1.2253252148789326</v>
      </c>
      <c r="H4">
        <v>-0.95192824683587396</v>
      </c>
      <c r="I4">
        <v>-0.84677764343094009</v>
      </c>
      <c r="J4">
        <v>-0.97594908106725586</v>
      </c>
      <c r="K4">
        <v>2.2907480314435764</v>
      </c>
      <c r="L4">
        <v>-1.6423544299200215</v>
      </c>
      <c r="M4">
        <v>-2.0242010386831493</v>
      </c>
      <c r="N4">
        <v>-1.0441075648736</v>
      </c>
      <c r="O4">
        <v>1.4814564492607833</v>
      </c>
      <c r="P4">
        <v>0.67805394991365231</v>
      </c>
      <c r="Q4">
        <v>0.33821709346702805</v>
      </c>
    </row>
    <row r="5" spans="2:17" x14ac:dyDescent="0.3">
      <c r="B5" t="s">
        <v>9</v>
      </c>
      <c r="C5" t="str" cm="1">
        <f t="array" ref="C5">_xll.RScript.Evaluate(B5)</f>
        <v>new</v>
      </c>
    </row>
    <row r="6" spans="2:17" x14ac:dyDescent="0.3">
      <c r="B6" t="s">
        <v>10</v>
      </c>
      <c r="C6" t="str" cm="1">
        <f t="array" ref="C6">TRANSPOSE(_xll.RScript.Evaluate(B6))</f>
        <v xml:space="preserve">Exception: Error in model.frame.default(Terms, newdata, na.action = na.action, xlev = object$xlevels) : 
  'data' must be a data.frame, environment, or list
</v>
      </c>
    </row>
    <row r="7" spans="2:17" ht="28.8" x14ac:dyDescent="0.3">
      <c r="B7" s="2" t="s">
        <v>11</v>
      </c>
      <c r="C7" t="str" cm="1">
        <f t="array" ref="C7">TRANSPOSE(_xll.RScript.Evaluate(B7))</f>
        <v xml:space="preserve">Exception: Error in model.frame.default(Terms, newdata, na.action = na.action, xlev = object$xlevels) : 
  'data' must be a data.frame, environment, or list
</v>
      </c>
    </row>
    <row r="8" spans="2:17" ht="28.8" x14ac:dyDescent="0.3">
      <c r="B8" s="2" t="s">
        <v>12</v>
      </c>
      <c r="C8" t="str" cm="1">
        <f t="array" ref="C8">TRANSPOSE(_xll.RScript.Evaluate(B8))</f>
        <v xml:space="preserve">Exception: Error in model.frame.default(Terms, newdata, na.action = na.action, xlev = object$xlevels) : 
  'data' must be a data.frame, environment, or list
</v>
      </c>
    </row>
    <row r="9" spans="2:17" ht="28.8" x14ac:dyDescent="0.3">
      <c r="B9" s="2" t="s">
        <v>13</v>
      </c>
      <c r="C9" t="str" cm="1">
        <f t="array" ref="C9">TRANSPOSE(_xll.RScript.Evaluate(B9))</f>
        <v xml:space="preserve">Exception: Error: object 'pred.w.clim' not found
</v>
      </c>
    </row>
    <row r="25" spans="2:17" x14ac:dyDescent="0.3">
      <c r="B25" t="s">
        <v>14</v>
      </c>
    </row>
    <row r="26" spans="2:17" x14ac:dyDescent="0.3">
      <c r="B26" t="s">
        <v>15</v>
      </c>
    </row>
    <row r="27" spans="2:17" x14ac:dyDescent="0.3">
      <c r="B27" t="s">
        <v>16</v>
      </c>
      <c r="C27" t="str" cm="1">
        <f t="array" ref="C27">TRANSPOSE(_xll.RScript.Evaluate(B27))</f>
        <v>w</v>
      </c>
    </row>
    <row r="28" spans="2:17" x14ac:dyDescent="0.3">
      <c r="B28" t="s">
        <v>17</v>
      </c>
      <c r="C28" t="str" cm="1">
        <f t="array" ref="C28">TRANSPOSE(_xll.RScript.Evaluate(B28))</f>
        <v>fit</v>
      </c>
    </row>
    <row r="29" spans="2:17" x14ac:dyDescent="0.3">
      <c r="B29" t="s">
        <v>18</v>
      </c>
      <c r="C29" t="str" cm="1">
        <f t="array" ref="C29">TRANSPOSE(_xll.RScript.Evaluate(B29))</f>
        <v xml:space="preserve">Exception: Error in eval(extras, data, env) : object 'w' not found
</v>
      </c>
    </row>
    <row r="30" spans="2:17" x14ac:dyDescent="0.3">
      <c r="B30" t="s">
        <v>19</v>
      </c>
      <c r="C30" cm="1">
        <f t="array" ref="C30:Q32">TRANSPOSE(_xll.RScript.Evaluate(B30))</f>
        <v>-1.4962089497519335</v>
      </c>
      <c r="D30">
        <v>-3.3915554526448028</v>
      </c>
      <c r="E30">
        <v>0.67773592231112656</v>
      </c>
      <c r="F30">
        <v>1.5552069819211933</v>
      </c>
      <c r="G30">
        <v>-1.2253252148789326</v>
      </c>
      <c r="H30">
        <v>-0.95192824683587396</v>
      </c>
      <c r="I30">
        <v>-0.84677764343094009</v>
      </c>
      <c r="J30">
        <v>-0.97594908106725586</v>
      </c>
      <c r="K30">
        <v>2.2907480314435764</v>
      </c>
      <c r="L30">
        <v>-1.6423544299200215</v>
      </c>
      <c r="M30">
        <v>-2.0242010386831493</v>
      </c>
      <c r="N30">
        <v>-1.0441075648736</v>
      </c>
      <c r="O30">
        <v>1.4814564492607833</v>
      </c>
      <c r="P30">
        <v>0.67805394991365231</v>
      </c>
      <c r="Q30">
        <v>0.33821709346702805</v>
      </c>
    </row>
    <row r="31" spans="2:17" x14ac:dyDescent="0.3">
      <c r="C31">
        <v>-4.2502440700749835</v>
      </c>
      <c r="D31">
        <v>-6.4147440359458834</v>
      </c>
      <c r="E31">
        <v>-2.0810146552176167</v>
      </c>
      <c r="F31">
        <v>-1.3029185344471994</v>
      </c>
      <c r="G31">
        <v>-3.9607414902453839</v>
      </c>
      <c r="H31">
        <v>-3.6740201708791056</v>
      </c>
      <c r="I31">
        <v>-3.565225467809567</v>
      </c>
      <c r="J31">
        <v>-3.6989893271417484</v>
      </c>
      <c r="K31">
        <v>-0.68909380424313893</v>
      </c>
      <c r="L31">
        <v>-4.4086368172068973</v>
      </c>
      <c r="M31">
        <v>-4.8295895790485339</v>
      </c>
      <c r="N31">
        <v>-3.7700725850873864</v>
      </c>
      <c r="O31">
        <v>-1.3663221106124519</v>
      </c>
      <c r="P31">
        <v>-2.0807229515572621</v>
      </c>
      <c r="Q31">
        <v>-2.3966042238742369</v>
      </c>
    </row>
    <row r="32" spans="2:17" x14ac:dyDescent="0.3">
      <c r="C32">
        <v>1.2578261705711162</v>
      </c>
      <c r="D32">
        <v>-0.36836686934372187</v>
      </c>
      <c r="E32">
        <v>3.4364864998398703</v>
      </c>
      <c r="F32">
        <v>4.4133324982895861</v>
      </c>
      <c r="G32">
        <v>1.5100910604875186</v>
      </c>
      <c r="H32">
        <v>1.7701636772073575</v>
      </c>
      <c r="I32">
        <v>1.871670180947687</v>
      </c>
      <c r="J32">
        <v>1.7470911650072365</v>
      </c>
      <c r="K32">
        <v>5.2705898671302922</v>
      </c>
      <c r="L32">
        <v>1.1239279573668539</v>
      </c>
      <c r="M32">
        <v>0.78118750168223583</v>
      </c>
      <c r="N32">
        <v>1.6818574553401862</v>
      </c>
      <c r="O32">
        <v>4.3292350091340186</v>
      </c>
      <c r="P32">
        <v>3.4368308513845669</v>
      </c>
      <c r="Q32">
        <v>3.0730384108082931</v>
      </c>
    </row>
    <row r="34" spans="2:3" x14ac:dyDescent="0.3">
      <c r="B34" t="s">
        <v>20</v>
      </c>
      <c r="C34" t="str" cm="1">
        <f t="array" ref="C34">TRANSPOSE(_xll.RScript.Evaluate(B34))</f>
        <v xml:space="preserve">Exception: Error: object 'wfit' not found
</v>
      </c>
    </row>
    <row r="39" spans="2:3" x14ac:dyDescent="0.3">
      <c r="B39" t="s">
        <v>21</v>
      </c>
      <c r="C39" t="str" cm="1">
        <f t="array" ref="C39">TRANSPOSE(_xll.RScript.Evaluate(B39))</f>
        <v xml:space="preserve">Exception: Error: object 'wfit' not found
</v>
      </c>
    </row>
    <row r="43" spans="2:3" x14ac:dyDescent="0.3">
      <c r="B43" t="s">
        <v>22</v>
      </c>
      <c r="C43" t="str" cm="1">
        <f t="array" ref="C43">TRANSPOSE(_xll.RScript.Evaluate(B43))</f>
        <v xml:space="preserve">Exception: Error: object 'wfit' not found
</v>
      </c>
    </row>
    <row r="48" spans="2:3" x14ac:dyDescent="0.3">
      <c r="B48" t="s">
        <v>23</v>
      </c>
      <c r="C48" t="str" cm="1">
        <f t="array" ref="C48">TRANSPOSE(_xll.RScript.Evaluate(B48))</f>
        <v xml:space="preserve">Exception: Error: object 'wfit' not found
</v>
      </c>
    </row>
    <row r="52" spans="2:3" x14ac:dyDescent="0.3">
      <c r="B52" t="s">
        <v>24</v>
      </c>
    </row>
    <row r="53" spans="2:3" x14ac:dyDescent="0.3">
      <c r="B53" t="s">
        <v>25</v>
      </c>
      <c r="C53" t="str" cm="1">
        <f t="array" ref="C53">TRANSPOSE(_xll.RScript.Evaluate(B53))</f>
        <v>npk.aov</v>
      </c>
    </row>
    <row r="54" spans="2:3" x14ac:dyDescent="0.3">
      <c r="B54" t="s">
        <v>28</v>
      </c>
      <c r="C54" t="str" cm="1">
        <f t="array" ref="C54">TRANSPOSE(_xll.RScript.Evaluate(B54))</f>
        <v xml:space="preserve">Exception: Error: object 'npk.aov' not found
</v>
      </c>
    </row>
    <row r="55" spans="2:3" x14ac:dyDescent="0.3">
      <c r="B55" t="s">
        <v>29</v>
      </c>
      <c r="C55" t="str" cm="1">
        <f t="array" ref="C55">TRANSPOSE(_xll.RScript.Evaluate(B55))</f>
        <v xml:space="preserve">Exception: Error: object 'npk.aov' not found
</v>
      </c>
    </row>
    <row r="56" spans="2:3" x14ac:dyDescent="0.3">
      <c r="B56" t="s">
        <v>26</v>
      </c>
      <c r="C56" t="str" cm="1">
        <f t="array" ref="C56">TRANSPOSE(_xll.RScript.Evaluate(B56))</f>
        <v xml:space="preserve">Exception: Error: object 'npk.aov' not found
</v>
      </c>
    </row>
    <row r="57" spans="2:3" x14ac:dyDescent="0.3">
      <c r="B57" t="s">
        <v>27</v>
      </c>
      <c r="C57" t="str" cm="1">
        <f t="array" ref="C57">TRANSPOSE(_xll.RScript.Evaluate(B57))</f>
        <v xml:space="preserve">Exception: Error in pt[, 1:4] : object of type 'closure' is not subsettable
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Model</vt:lpstr>
      <vt:lpstr>Summary Dashboard</vt:lpstr>
      <vt:lpstr>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Gladstone</dc:creator>
  <cp:lastModifiedBy>Adam Gladstone</cp:lastModifiedBy>
  <dcterms:created xsi:type="dcterms:W3CDTF">2023-09-20T10:43:20Z</dcterms:created>
  <dcterms:modified xsi:type="dcterms:W3CDTF">2023-10-08T09:47:22Z</dcterms:modified>
</cp:coreProperties>
</file>