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093F03E8-02C2-4DFB-BA50-B2AE28982CAC}" xr6:coauthVersionLast="47" xr6:coauthVersionMax="47" xr10:uidLastSave="{00000000-0000-0000-0000-000000000000}"/>
  <bookViews>
    <workbookView xWindow="-108" yWindow="-108" windowWidth="23256" windowHeight="12456" activeTab="1" xr2:uid="{0F2AA292-504D-47F7-886F-362165F7C2B7}"/>
  </bookViews>
  <sheets>
    <sheet name="Linear Model" sheetId="1" r:id="rId1"/>
    <sheet name="Predi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2" l="1" a="1"/>
  <c r="C56" i="2" a="1"/>
  <c r="C55" i="2" a="1"/>
  <c r="C54" i="2" a="1"/>
  <c r="C53" i="2" a="1"/>
  <c r="C48" i="2" a="1"/>
  <c r="C43" i="2" a="1"/>
  <c r="C39" i="2" a="1"/>
  <c r="C34" i="2" a="1"/>
  <c r="C30" i="2" a="1"/>
  <c r="C29" i="2" a="1"/>
  <c r="C28" i="2" a="1"/>
  <c r="C27" i="2" a="1"/>
  <c r="C9" i="2" a="1"/>
  <c r="C8" i="2" a="1"/>
  <c r="C7" i="2" a="1"/>
  <c r="C6" i="2" a="1"/>
  <c r="C5" i="2" a="1"/>
  <c r="C4" i="2" a="1"/>
  <c r="C3" i="2" a="1"/>
  <c r="C2" i="2" a="1"/>
  <c r="D43" i="1" a="1"/>
  <c r="D39" i="1" a="1"/>
  <c r="E31" i="1" a="1"/>
  <c r="E26" i="1" a="1"/>
  <c r="E32" i="1" a="1"/>
  <c r="E29" i="1" a="1"/>
  <c r="E30" i="1" a="1"/>
  <c r="E24" i="1" a="1"/>
  <c r="E27" i="1" a="1"/>
  <c r="E23" i="1" a="1"/>
  <c r="D22" i="1" a="1"/>
  <c r="E28" i="1" a="1"/>
  <c r="Q29" i="1" a="1"/>
  <c r="P29" i="1" a="1"/>
  <c r="J27" i="1" a="1"/>
  <c r="E11" i="1" a="1"/>
  <c r="D7" i="1" a="1"/>
  <c r="E16" i="1" a="1"/>
  <c r="E17" i="1" a="1"/>
  <c r="E13" i="1" a="1"/>
  <c r="E15" i="1" a="1"/>
  <c r="E12" i="1" a="1"/>
  <c r="E14" i="1" a="1"/>
  <c r="E10" i="1" a="1"/>
  <c r="E9" i="1" a="1"/>
  <c r="E18" i="1" a="1"/>
  <c r="E8" i="1" a="1"/>
  <c r="D6" i="1" a="1"/>
  <c r="D5" i="1" a="1"/>
  <c r="D4" i="1" a="1"/>
  <c r="D3" i="1" a="1"/>
  <c r="D2" i="1" a="1"/>
  <c r="Q29" i="1" l="1"/>
  <c r="P29" i="1"/>
  <c r="J27" i="1"/>
  <c r="E11" i="1"/>
  <c r="D7" i="1"/>
  <c r="D6" i="1"/>
  <c r="D5" i="1"/>
  <c r="D4" i="1"/>
  <c r="D3" i="1"/>
  <c r="D2" i="1"/>
  <c r="D22" i="1"/>
  <c r="C57" i="2"/>
  <c r="C56" i="2"/>
  <c r="C55" i="2"/>
  <c r="C54" i="2"/>
  <c r="C53" i="2"/>
  <c r="C48" i="2"/>
  <c r="C43" i="2"/>
  <c r="C39" i="2"/>
  <c r="C34" i="2"/>
  <c r="C30" i="2"/>
  <c r="C29" i="2"/>
  <c r="C28" i="2"/>
  <c r="C27" i="2"/>
  <c r="C9" i="2"/>
  <c r="C8" i="2"/>
  <c r="C7" i="2"/>
  <c r="C6" i="2"/>
  <c r="C5" i="2"/>
  <c r="C4" i="2"/>
  <c r="C3" i="2"/>
  <c r="C2" i="2"/>
  <c r="D43" i="1"/>
  <c r="D39" i="1"/>
  <c r="E32" i="1"/>
  <c r="E26" i="1"/>
  <c r="E24" i="1"/>
  <c r="E28" i="1"/>
  <c r="E27" i="1"/>
  <c r="E23" i="1"/>
  <c r="E30" i="1"/>
  <c r="E29" i="1"/>
  <c r="E31" i="1"/>
  <c r="E9" i="1"/>
  <c r="E16" i="1"/>
  <c r="E15" i="1"/>
  <c r="E17" i="1"/>
  <c r="E12" i="1"/>
  <c r="E10" i="1"/>
  <c r="E13" i="1"/>
  <c r="E8" i="1"/>
  <c r="E18" i="1"/>
  <c r="E14" i="1"/>
  <c r="E22" i="1" a="1"/>
  <c r="E7" i="1" a="1"/>
  <c r="E7" i="1" l="1"/>
  <c r="E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<sst xmlns="http://schemas.openxmlformats.org/spreadsheetml/2006/main" count="40" uniqueCount="40">
  <si>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y = rnorm(50)</t>
  </si>
  <si>
    <t>fm = lm(y ~ x)</t>
  </si>
  <si>
    <t>fm</t>
  </si>
  <si>
    <t>library(tidyverse)</t>
  </si>
  <si>
    <t>df = data.frame(x = x, y = y)</t>
  </si>
  <si>
    <t>plot(x, y)</t>
  </si>
  <si>
    <t>x &lt;- rnorm(50)</t>
  </si>
  <si>
    <t>summary(fm)</t>
  </si>
  <si>
    <t>anova(fm)</t>
  </si>
  <si>
    <t>Intercept</t>
  </si>
  <si>
    <t>x</t>
  </si>
  <si>
    <t>Estimate</t>
  </si>
  <si>
    <t>Std. Error</t>
  </si>
  <si>
    <t>t value</t>
  </si>
  <si>
    <t>Pr(&gt;|t|)</t>
  </si>
  <si>
    <t>x &lt;- rnorm(15)</t>
  </si>
  <si>
    <t>y &lt;- x + rnorm(15)</t>
  </si>
  <si>
    <t>predict(lm(y ~ x))</t>
  </si>
  <si>
    <t>new &lt;- data.frame(x = seq(-3, 3, 0.5))</t>
  </si>
  <si>
    <t>predict(lm(y ~ x), new, se.fit = TRUE)</t>
  </si>
  <si>
    <t>pred.w.plim &lt;- predict(lm(y ~ x), new, interval = "prediction")</t>
  </si>
  <si>
    <t>pred.w.clim &lt;- predict(lm(y ~ x), new, interval = "confidence")</t>
  </si>
  <si>
    <t>matplot(new$x, cbind(pred.w.clim, pred.w.plim[,-1]), lty = c(1,2,2,3,3), type = "l", ylab = "predicted y")</t>
  </si>
  <si>
    <t>## Prediction intervals, special cases</t>
  </si>
  <si>
    <t>##  The first three of these throw warnings</t>
  </si>
  <si>
    <t>w &lt;- 1 + x^2</t>
  </si>
  <si>
    <t>fit &lt;- lm(y ~ x)</t>
  </si>
  <si>
    <t>wfit &lt;- lm(y ~ x, weights = w)</t>
  </si>
  <si>
    <t>predict(fit, interval = "prediction")</t>
  </si>
  <si>
    <t>predict(wfit, interval = "prediction")</t>
  </si>
  <si>
    <t>predict(wfit, new, interval = "prediction")</t>
  </si>
  <si>
    <t>predict(wfit, new, interval = "prediction", weights = (new$x)^2)</t>
  </si>
  <si>
    <t>predict(wfit, new, interval = "prediction", weights = ~x^2)</t>
  </si>
  <si>
    <t>##-- From  aov(.) example ---- predict(.. terms)</t>
  </si>
  <si>
    <t>npk.aov &lt;- aov(yield ~ block + N*P*K, npk)</t>
  </si>
  <si>
    <t>pt. &lt;- predict(npk.aov, type = "terms", terms = termL[1:4])</t>
  </si>
  <si>
    <t>stopifnot(all.equal(pt[,1:4], pt., tolerance = 1e-12, check.attributes = FALSE))</t>
  </si>
  <si>
    <t>termL &lt;- attr(terms(npk.aov), "term.labels")</t>
  </si>
  <si>
    <t>pt &lt;- predict(npk.aov, type = "terms")</t>
  </si>
  <si>
    <t>cf = as.data.frame(summary(fm)$coefficients)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</si>
</sst>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44</xdr:row>
      <xdr:rowOff>144780</xdr:rowOff>
    </xdr:from>
    <xdr:to>
      <xdr:col>9</xdr:col>
      <xdr:colOff>419100</xdr:colOff>
      <xdr:row>63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6EF4D-A7FB-0A87-95F4-07B018E0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7459980"/>
          <a:ext cx="3345180" cy="334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6</xdr:row>
      <xdr:rowOff>198120</xdr:rowOff>
    </xdr:from>
    <xdr:to>
      <xdr:col>9</xdr:col>
      <xdr:colOff>236220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68F78-0343-264B-6B9D-9BF455A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295400"/>
          <a:ext cx="3421380" cy="3421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41A8-5743-4B71-A4CB-FCAA901E9088}">
  <dimension ref="B2:BC43"/>
  <sheetViews>
    <sheetView topLeftCell="D11" workbookViewId="0">
      <selection activeCell="R30" sqref="R30"/>
    </sheetView>
  </sheetViews>
  <sheetFormatPr defaultRowHeight="14.4" x14ac:dyDescent="0.3"/>
  <cols>
    <col min="2" max="2" width="12.88671875" customWidth="1"/>
    <col min="3" max="3" width="4.77734375" customWidth="1"/>
    <col min="4" max="4" width="11.44140625" customWidth="1"/>
    <col min="5" max="5" width="11" customWidth="1"/>
  </cols>
  <sheetData>
    <row r="2" spans="2:54" x14ac:dyDescent="0.3">
      <c r="B2" t="s">
        <v>3</v>
      </c>
      <c r="D2" t="str" cm="1">
        <f t="array" ref="D2">TRANSPOSE(_xll.RScript.Evaluate(B2, "true"))</f>
        <v>OK</v>
      </c>
    </row>
    <row r="3" spans="2:54" x14ac:dyDescent="0.3">
      <c r="B3" t="s">
        <v>6</v>
      </c>
      <c r="D3" t="str" cm="1">
        <f t="array" ref="D3">_xll.RScript.Evaluate(B3)</f>
        <v>x</v>
      </c>
    </row>
    <row r="4" spans="2:54" x14ac:dyDescent="0.3">
      <c r="B4" t="s">
        <v>0</v>
      </c>
      <c r="D4" t="str" cm="1">
        <f t="array" ref="D4">_xll.RScript.Evaluate(B4)</f>
        <v>y</v>
      </c>
    </row>
    <row r="5" spans="2:54" x14ac:dyDescent="0.3">
      <c r="B5" t="s">
        <v>4</v>
      </c>
      <c r="D5" t="str" cm="1">
        <f t="array" ref="D5">_xll.RScript.Evaluate(B5)</f>
        <v>df</v>
      </c>
    </row>
    <row r="6" spans="2:54" x14ac:dyDescent="0.3">
      <c r="B6" t="s">
        <v>1</v>
      </c>
      <c r="D6" t="str" cm="1">
        <f t="array" ref="D6">_xll.RScript.Evaluate(B6)</f>
        <v>fm</v>
      </c>
    </row>
    <row r="7" spans="2:54" x14ac:dyDescent="0.3">
      <c r="B7" t="s">
        <v>2</v>
      </c>
      <c r="D7" t="str" cm="1">
        <f t="array" ref="D7:D18">_xll.RScript.Evaluate(B7)</f>
        <v>coefficients</v>
      </c>
      <c r="E7" cm="1">
        <f t="array" ref="E7:F7">TRANSPOSE(_xll.RScript.Evaluate($B$7&amp;"$"&amp;D7))</f>
        <v>-8.0426010398750095E-2</v>
      </c>
      <c r="F7">
        <v>0.22845314334593061</v>
      </c>
    </row>
    <row r="8" spans="2:54" x14ac:dyDescent="0.3">
      <c r="D8" t="str">
        <v>residuals</v>
      </c>
      <c r="E8" cm="1">
        <f t="array" ref="E8:BB8">TRANSPOSE(_xll.RScript.Evaluate($B$7&amp;"$"&amp;D8))</f>
        <v>2.4153100763592179</v>
      </c>
      <c r="F8">
        <v>0.15773651600860125</v>
      </c>
      <c r="G8">
        <v>-0.58504401614438628</v>
      </c>
      <c r="H8">
        <v>-4.3318853568451776E-2</v>
      </c>
      <c r="I8">
        <v>-0.83619696847580283</v>
      </c>
      <c r="J8">
        <v>-1.6303084891392365</v>
      </c>
      <c r="K8">
        <v>1.1538848762364673</v>
      </c>
      <c r="L8">
        <v>1.4177660685955087</v>
      </c>
      <c r="M8">
        <v>0.37079599864830998</v>
      </c>
      <c r="N8">
        <v>1.264129052094904</v>
      </c>
      <c r="O8">
        <v>-6.4121895267565565E-2</v>
      </c>
      <c r="P8">
        <v>-0.10216784178427801</v>
      </c>
      <c r="Q8">
        <v>1.0331710612074581</v>
      </c>
      <c r="R8">
        <v>-0.82615389526715299</v>
      </c>
      <c r="S8">
        <v>-0.4247335197918225</v>
      </c>
      <c r="T8">
        <v>-1.2484794917930166</v>
      </c>
      <c r="U8">
        <v>-0.52303575126249535</v>
      </c>
      <c r="V8">
        <v>-0.14353103893765562</v>
      </c>
      <c r="W8">
        <v>-4.6272045556871477E-2</v>
      </c>
      <c r="X8">
        <v>0.28189812486014526</v>
      </c>
      <c r="Y8">
        <v>-1.120171453391144</v>
      </c>
      <c r="Z8">
        <v>1.0110794189761925</v>
      </c>
      <c r="AA8">
        <v>-0.75821712452895329</v>
      </c>
      <c r="AB8">
        <v>-0.48589289326408602</v>
      </c>
      <c r="AC8">
        <v>-0.247916285088848</v>
      </c>
      <c r="AD8">
        <v>-0.56353874026855044</v>
      </c>
      <c r="AE8">
        <v>-0.45964396089962234</v>
      </c>
      <c r="AF8">
        <v>-4.0393618419368837E-2</v>
      </c>
      <c r="AG8">
        <v>-0.57090029948597043</v>
      </c>
      <c r="AH8">
        <v>-1.3047264669566796</v>
      </c>
      <c r="AI8">
        <v>-0.36344902710609017</v>
      </c>
      <c r="AJ8">
        <v>2.358284604773186</v>
      </c>
      <c r="AK8">
        <v>-3.1849499652522373E-2</v>
      </c>
      <c r="AL8">
        <v>-1.2537259636192857</v>
      </c>
      <c r="AM8">
        <v>0.62695276936630495</v>
      </c>
      <c r="AN8">
        <v>1.0273639469338982</v>
      </c>
      <c r="AO8">
        <v>-2.1608154043195116</v>
      </c>
      <c r="AP8">
        <v>1.1115652334964283</v>
      </c>
      <c r="AQ8">
        <v>1.1227540658666095</v>
      </c>
      <c r="AR8">
        <v>0.31062687303533965</v>
      </c>
      <c r="AS8">
        <v>1.1097254493443414</v>
      </c>
      <c r="AT8">
        <v>-0.70105658995467501</v>
      </c>
      <c r="AU8">
        <v>4.5898259812782505E-2</v>
      </c>
      <c r="AV8">
        <v>0.10958903587712238</v>
      </c>
      <c r="AW8">
        <v>1.0184620357855922</v>
      </c>
      <c r="AX8">
        <v>-3.0529124193477042</v>
      </c>
      <c r="AY8">
        <v>0.14315173845186524</v>
      </c>
      <c r="AZ8">
        <v>2.063408196966543E-2</v>
      </c>
      <c r="BA8">
        <v>1.4047296467661952</v>
      </c>
      <c r="BB8">
        <v>7.3064618825605665E-2</v>
      </c>
    </row>
    <row r="9" spans="2:54" x14ac:dyDescent="0.3">
      <c r="D9" t="str">
        <v>effects</v>
      </c>
      <c r="E9" cm="1">
        <f t="array" ref="E9:BB9">TRANSPOSE(_xll.RScript.Evaluate($B$7&amp;"$"&amp;D9))</f>
        <v>0.30616625744381021</v>
      </c>
      <c r="F9">
        <v>1.6323922033574001</v>
      </c>
      <c r="G9">
        <v>-0.91331839658381542</v>
      </c>
      <c r="H9">
        <v>-0.3331410097912062</v>
      </c>
      <c r="I9">
        <v>-1.1757385380508438</v>
      </c>
      <c r="J9">
        <v>-1.9239721336927071</v>
      </c>
      <c r="K9">
        <v>0.89519796969136178</v>
      </c>
      <c r="L9">
        <v>1.107028322348987</v>
      </c>
      <c r="M9">
        <v>7.6350064565966325E-2</v>
      </c>
      <c r="N9">
        <v>0.98208443442432736</v>
      </c>
      <c r="O9">
        <v>-0.36996100575675561</v>
      </c>
      <c r="P9">
        <v>-0.40239926100936302</v>
      </c>
      <c r="Q9">
        <v>0.71249783012182777</v>
      </c>
      <c r="R9">
        <v>-1.1286834176255633</v>
      </c>
      <c r="S9">
        <v>-0.76019884464142873</v>
      </c>
      <c r="T9">
        <v>-1.5290641309127915</v>
      </c>
      <c r="U9">
        <v>-0.79393136467436787</v>
      </c>
      <c r="V9">
        <v>-0.45510770549114798</v>
      </c>
      <c r="W9">
        <v>-0.32291398498191148</v>
      </c>
      <c r="X9">
        <v>-4.1424241693015784E-3</v>
      </c>
      <c r="Y9">
        <v>-1.4201275052981772</v>
      </c>
      <c r="Z9">
        <v>0.72506193438503985</v>
      </c>
      <c r="AA9">
        <v>-1.0477144905918041</v>
      </c>
      <c r="AB9">
        <v>-0.8215037886619081</v>
      </c>
      <c r="AC9">
        <v>-0.55422670322035361</v>
      </c>
      <c r="AD9">
        <v>-0.87675405045208143</v>
      </c>
      <c r="AE9">
        <v>-0.77319539210599064</v>
      </c>
      <c r="AF9">
        <v>-0.34431337693121605</v>
      </c>
      <c r="AG9">
        <v>-0.86169206425562295</v>
      </c>
      <c r="AH9">
        <v>-1.606124813578637</v>
      </c>
      <c r="AI9">
        <v>-0.66640872458472133</v>
      </c>
      <c r="AJ9">
        <v>2.0220405146511524</v>
      </c>
      <c r="AK9">
        <v>-0.3332883809278856</v>
      </c>
      <c r="AL9">
        <v>-1.535771965181588</v>
      </c>
      <c r="AM9">
        <v>0.31252962674181028</v>
      </c>
      <c r="AN9">
        <v>0.71237806789079028</v>
      </c>
      <c r="AO9">
        <v>-2.4814704436689241</v>
      </c>
      <c r="AP9">
        <v>0.80226537342007975</v>
      </c>
      <c r="AQ9">
        <v>0.81597664759979061</v>
      </c>
      <c r="AR9">
        <v>2.9783979013847106E-3</v>
      </c>
      <c r="AS9">
        <v>0.79281250771755873</v>
      </c>
      <c r="AT9">
        <v>-0.99886020987503887</v>
      </c>
      <c r="AU9">
        <v>-0.23676702676987324</v>
      </c>
      <c r="AV9">
        <v>-0.22405529119387829</v>
      </c>
      <c r="AW9">
        <v>0.71958542522361457</v>
      </c>
      <c r="AX9">
        <v>-3.344977451223087</v>
      </c>
      <c r="AY9">
        <v>-0.15051131878723201</v>
      </c>
      <c r="AZ9">
        <v>-0.26897942795922103</v>
      </c>
      <c r="BA9">
        <v>1.1145119795348908</v>
      </c>
      <c r="BB9">
        <v>-0.22468235390522726</v>
      </c>
    </row>
    <row r="10" spans="2:54" x14ac:dyDescent="0.3">
      <c r="D10" t="str">
        <v>rank</v>
      </c>
      <c r="E10" cm="1">
        <f t="array" ref="E10">TRANSPOSE(_xll.RScript.Evaluate($B$7&amp;"$"&amp;D10))</f>
        <v>2</v>
      </c>
    </row>
    <row r="11" spans="2:54" x14ac:dyDescent="0.3">
      <c r="D11" t="str">
        <v>fitted.values</v>
      </c>
      <c r="E11" cm="1">
        <f t="array" ref="E11:BB11">TRANSPOSE(_xll.RScript.Evaluate($B$7&amp;"$"&amp;D11))</f>
        <v>-0.29598683112719115</v>
      </c>
      <c r="F11">
        <v>-0.28182966919017771</v>
      </c>
      <c r="G11">
        <v>0.30261478602228542</v>
      </c>
      <c r="H11">
        <v>-0.19722904943073546</v>
      </c>
      <c r="I11">
        <v>0.44907796590451887</v>
      </c>
      <c r="J11">
        <v>-0.14729320566124682</v>
      </c>
      <c r="K11">
        <v>-0.60195889103804356</v>
      </c>
      <c r="L11">
        <v>7.4654539912041296E-2</v>
      </c>
      <c r="M11">
        <v>-0.13712415545641995</v>
      </c>
      <c r="N11">
        <v>-0.29832995528206452</v>
      </c>
      <c r="O11">
        <v>1.0976744015642505E-2</v>
      </c>
      <c r="P11">
        <v>-6.1918126608542151E-2</v>
      </c>
      <c r="Q11">
        <v>0.20380677883276777</v>
      </c>
      <c r="R11">
        <v>-3.204488239891834E-2</v>
      </c>
      <c r="S11">
        <v>0.39609050316828415</v>
      </c>
      <c r="T11">
        <v>-0.31730834452685475</v>
      </c>
      <c r="U11">
        <v>-0.44325683958271744</v>
      </c>
      <c r="V11">
        <v>8.5559738568763546E-2</v>
      </c>
      <c r="W11">
        <v>-0.36855984369503753</v>
      </c>
      <c r="X11">
        <v>-0.24638649304253915</v>
      </c>
      <c r="Y11">
        <v>-6.5497650529910301E-2</v>
      </c>
      <c r="Z11">
        <v>-0.24668630969903793</v>
      </c>
      <c r="AA11">
        <v>-0.20145102520849123</v>
      </c>
      <c r="AB11">
        <v>0.39798278749335092</v>
      </c>
      <c r="AC11">
        <v>1.7103313399142644E-2</v>
      </c>
      <c r="AD11">
        <v>0.10686061085026727</v>
      </c>
      <c r="AE11">
        <v>0.11122987750919244</v>
      </c>
      <c r="AF11">
        <v>-1.3973080694974445E-2</v>
      </c>
      <c r="AG11">
        <v>-0.1846250228797981</v>
      </c>
      <c r="AH11">
        <v>-4.6749135018844923E-2</v>
      </c>
      <c r="AI11">
        <v>-2.6452998278093609E-2</v>
      </c>
      <c r="AJ11">
        <v>0.4062137412544442</v>
      </c>
      <c r="AK11">
        <v>-4.6222221503700034E-2</v>
      </c>
      <c r="AL11">
        <v>-0.29831196595213605</v>
      </c>
      <c r="AM11">
        <v>0.12256133069611885</v>
      </c>
      <c r="AN11">
        <v>0.12987639076244339</v>
      </c>
      <c r="AO11">
        <v>0.20357030285797384</v>
      </c>
      <c r="AP11">
        <v>5.596333146089294E-2</v>
      </c>
      <c r="AQ11">
        <v>2.3173889121284708E-2</v>
      </c>
      <c r="AR11">
        <v>3.4496833742473143E-2</v>
      </c>
      <c r="AS11">
        <v>0.15492644632111063</v>
      </c>
      <c r="AT11">
        <v>-9.3477302726518663E-2</v>
      </c>
      <c r="AU11">
        <v>-0.29026182565159531</v>
      </c>
      <c r="AV11">
        <v>0.37241919331425094</v>
      </c>
      <c r="AW11">
        <v>-7.9529403258147613E-2</v>
      </c>
      <c r="AX11">
        <v>-0.1680737120870055</v>
      </c>
      <c r="AY11">
        <v>-0.1473008402123033</v>
      </c>
      <c r="AZ11">
        <v>-0.19994126090626302</v>
      </c>
      <c r="BA11">
        <v>-0.19208776713810516</v>
      </c>
      <c r="BB11">
        <v>-9.4213664512075565E-2</v>
      </c>
    </row>
    <row r="12" spans="2:54" x14ac:dyDescent="0.3">
      <c r="D12" t="str">
        <v>assign</v>
      </c>
      <c r="E12" cm="1">
        <f t="array" ref="E12:F12">TRANSPOSE(_xll.RScript.Evaluate($B$7&amp;"$"&amp;D12))</f>
        <v>0</v>
      </c>
      <c r="F12">
        <v>1</v>
      </c>
    </row>
    <row r="13" spans="2:54" x14ac:dyDescent="0.3">
      <c r="D13" t="str">
        <v>qr</v>
      </c>
      <c r="E13" t="str" cm="1">
        <f t="array" ref="E13:I13">TRANSPOSE(_xll.RScript.Evaluate($B$7&amp;"$"&amp;D13))</f>
        <v>qr</v>
      </c>
      <c r="F13" t="str">
        <v>qraux</v>
      </c>
      <c r="G13" t="str">
        <v>pivot</v>
      </c>
      <c r="H13" t="str">
        <v>tol</v>
      </c>
      <c r="I13" t="str">
        <v>rank</v>
      </c>
    </row>
    <row r="14" spans="2:54" x14ac:dyDescent="0.3">
      <c r="D14" t="str">
        <v>df.residual</v>
      </c>
      <c r="E14" cm="1">
        <f t="array" ref="E14">TRANSPOSE(_xll.RScript.Evaluate($B$7&amp;"$"&amp;D14))</f>
        <v>48</v>
      </c>
    </row>
    <row r="15" spans="2:54" x14ac:dyDescent="0.3">
      <c r="D15" t="str">
        <v>xlevels</v>
      </c>
      <c r="E15" t="str" cm="1">
        <f t="array" ref="E15">TRANSPOSE(_xll.RScript.Evaluate($B$7&amp;"$"&amp;D15))</f>
        <v>List of 0 objects.</v>
      </c>
    </row>
    <row r="16" spans="2:54" x14ac:dyDescent="0.3">
      <c r="D16" t="str">
        <v>call</v>
      </c>
      <c r="E16" t="str" cm="1">
        <f t="array" ref="E16">TRANSPOSE(_xll.RScript.Evaluate($B$7&amp;"$"&amp;D16))</f>
        <v>lm(formula = y ~ x)</v>
      </c>
    </row>
    <row r="17" spans="2:55" x14ac:dyDescent="0.3">
      <c r="D17" t="str">
        <v>terms</v>
      </c>
      <c r="E17" t="str" cm="1">
        <f t="array" ref="E17">TRANSPOSE(_xll.RScript.Evaluate($B$7&amp;"$"&amp;D17))</f>
        <v>y ~ x</v>
      </c>
    </row>
    <row r="18" spans="2:55" x14ac:dyDescent="0.3">
      <c r="D18" t="str">
        <v>model</v>
      </c>
      <c r="E18" t="str" cm="1">
        <f t="array" ref="E18:BC20">TRANSPOSE(_xll.RScript.Evaluate($B$7&amp;"$"&amp;D18))</f>
        <v>Index</v>
      </c>
      <c r="F18" t="str">
        <v>1</v>
      </c>
      <c r="G18" t="str">
        <v>2</v>
      </c>
      <c r="H18" t="str">
        <v>3</v>
      </c>
      <c r="I18" t="str">
        <v>4</v>
      </c>
      <c r="J18" t="str">
        <v>5</v>
      </c>
      <c r="K18" t="str">
        <v>6</v>
      </c>
      <c r="L18" t="str">
        <v>7</v>
      </c>
      <c r="M18" t="str">
        <v>8</v>
      </c>
      <c r="N18" t="str">
        <v>9</v>
      </c>
      <c r="O18" t="str">
        <v>10</v>
      </c>
      <c r="P18" t="str">
        <v>11</v>
      </c>
      <c r="Q18" t="str">
        <v>12</v>
      </c>
      <c r="R18" t="str">
        <v>13</v>
      </c>
      <c r="S18" t="str">
        <v>14</v>
      </c>
      <c r="T18" t="str">
        <v>15</v>
      </c>
      <c r="U18" t="str">
        <v>16</v>
      </c>
      <c r="V18" t="str">
        <v>17</v>
      </c>
      <c r="W18" t="str">
        <v>18</v>
      </c>
      <c r="X18" t="str">
        <v>19</v>
      </c>
      <c r="Y18" t="str">
        <v>20</v>
      </c>
      <c r="Z18" t="str">
        <v>21</v>
      </c>
      <c r="AA18" t="str">
        <v>22</v>
      </c>
      <c r="AB18" t="str">
        <v>23</v>
      </c>
      <c r="AC18" t="str">
        <v>24</v>
      </c>
      <c r="AD18" t="str">
        <v>25</v>
      </c>
      <c r="AE18" t="str">
        <v>26</v>
      </c>
      <c r="AF18" t="str">
        <v>27</v>
      </c>
      <c r="AG18" t="str">
        <v>28</v>
      </c>
      <c r="AH18" t="str">
        <v>29</v>
      </c>
      <c r="AI18" t="str">
        <v>30</v>
      </c>
      <c r="AJ18" t="str">
        <v>31</v>
      </c>
      <c r="AK18" t="str">
        <v>32</v>
      </c>
      <c r="AL18" t="str">
        <v>33</v>
      </c>
      <c r="AM18" t="str">
        <v>34</v>
      </c>
      <c r="AN18" t="str">
        <v>35</v>
      </c>
      <c r="AO18" t="str">
        <v>36</v>
      </c>
      <c r="AP18" t="str">
        <v>37</v>
      </c>
      <c r="AQ18" t="str">
        <v>38</v>
      </c>
      <c r="AR18" t="str">
        <v>39</v>
      </c>
      <c r="AS18" t="str">
        <v>40</v>
      </c>
      <c r="AT18" t="str">
        <v>41</v>
      </c>
      <c r="AU18" t="str">
        <v>42</v>
      </c>
      <c r="AV18" t="str">
        <v>43</v>
      </c>
      <c r="AW18" t="str">
        <v>44</v>
      </c>
      <c r="AX18" t="str">
        <v>45</v>
      </c>
      <c r="AY18" t="str">
        <v>46</v>
      </c>
      <c r="AZ18" t="str">
        <v>47</v>
      </c>
      <c r="BA18" t="str">
        <v>48</v>
      </c>
      <c r="BB18" t="str">
        <v>49</v>
      </c>
      <c r="BC18" t="str">
        <v>50</v>
      </c>
    </row>
    <row r="19" spans="2:55" x14ac:dyDescent="0.3">
      <c r="E19" t="str">
        <v>y</v>
      </c>
      <c r="F19">
        <v>2.1193232452320268</v>
      </c>
      <c r="G19">
        <v>-0.12409315318157643</v>
      </c>
      <c r="H19">
        <v>-0.28242923012210086</v>
      </c>
      <c r="I19">
        <v>-0.24054790299918724</v>
      </c>
      <c r="J19">
        <v>-0.38711900257128395</v>
      </c>
      <c r="K19">
        <v>-1.7776016948004834</v>
      </c>
      <c r="L19">
        <v>0.55192598519842373</v>
      </c>
      <c r="M19">
        <v>1.49242060850755</v>
      </c>
      <c r="N19">
        <v>0.23367184319189002</v>
      </c>
      <c r="O19">
        <v>0.96579909681283949</v>
      </c>
      <c r="P19">
        <v>-5.314515125192306E-2</v>
      </c>
      <c r="Q19">
        <v>-0.16408596839282016</v>
      </c>
      <c r="R19">
        <v>1.2369778400402258</v>
      </c>
      <c r="S19">
        <v>-0.85819877766607133</v>
      </c>
      <c r="T19">
        <v>-2.8643016623538371E-2</v>
      </c>
      <c r="U19">
        <v>-1.5657878363198714</v>
      </c>
      <c r="V19">
        <v>-0.9662925908452128</v>
      </c>
      <c r="W19">
        <v>-5.7971300368892073E-2</v>
      </c>
      <c r="X19">
        <v>-0.414831889251909</v>
      </c>
      <c r="Y19">
        <v>3.551163181760611E-2</v>
      </c>
      <c r="Z19">
        <v>-1.1856691039210543</v>
      </c>
      <c r="AA19">
        <v>0.76439310927715454</v>
      </c>
      <c r="AB19">
        <v>-0.95966814973744452</v>
      </c>
      <c r="AC19">
        <v>-8.7910105770735089E-2</v>
      </c>
      <c r="AD19">
        <v>-0.23081297168970535</v>
      </c>
      <c r="AE19">
        <v>-0.45667812941828317</v>
      </c>
      <c r="AF19">
        <v>-0.3484140833904299</v>
      </c>
      <c r="AG19">
        <v>-5.4366699114343282E-2</v>
      </c>
      <c r="AH19">
        <v>-0.75552532236576853</v>
      </c>
      <c r="AI19">
        <v>-1.3514756019755245</v>
      </c>
      <c r="AJ19">
        <v>-0.38990202538418378</v>
      </c>
      <c r="AK19">
        <v>2.7644983460276302</v>
      </c>
      <c r="AL19">
        <v>-7.8071721156222407E-2</v>
      </c>
      <c r="AM19">
        <v>-1.5520379295714217</v>
      </c>
      <c r="AN19">
        <v>0.7495141000624238</v>
      </c>
      <c r="AO19">
        <v>1.1572403376963416</v>
      </c>
      <c r="AP19">
        <v>-1.9572451014615377</v>
      </c>
      <c r="AQ19">
        <v>1.1675285649573213</v>
      </c>
      <c r="AR19">
        <v>1.1459279549878942</v>
      </c>
      <c r="AS19">
        <v>0.34512370677781279</v>
      </c>
      <c r="AT19">
        <v>1.264651895665452</v>
      </c>
      <c r="AU19">
        <v>-0.79453389268119368</v>
      </c>
      <c r="AV19">
        <v>-0.24436356583881277</v>
      </c>
      <c r="AW19">
        <v>0.48200822919137332</v>
      </c>
      <c r="AX19">
        <v>0.93893263252744463</v>
      </c>
      <c r="AY19">
        <v>-3.2209861314347097</v>
      </c>
      <c r="AZ19">
        <v>-4.1491017604380672E-3</v>
      </c>
      <c r="BA19">
        <v>-0.17930717893659759</v>
      </c>
      <c r="BB19">
        <v>1.21264187962809</v>
      </c>
      <c r="BC19">
        <v>-2.1149045686469903E-2</v>
      </c>
    </row>
    <row r="20" spans="2:55" x14ac:dyDescent="0.3">
      <c r="E20" t="str">
        <v>x</v>
      </c>
      <c r="F20">
        <v>-0.94356688453191018</v>
      </c>
      <c r="G20">
        <v>-0.88159723189475303</v>
      </c>
      <c r="H20">
        <v>1.6766711580808655</v>
      </c>
      <c r="I20">
        <v>-0.51127788097500071</v>
      </c>
      <c r="J20">
        <v>2.3177793421799326</v>
      </c>
      <c r="K20">
        <v>-0.29269544854213025</v>
      </c>
      <c r="L20">
        <v>-2.2828877423217278</v>
      </c>
      <c r="M20">
        <v>0.67882870001032913</v>
      </c>
      <c r="N20">
        <v>-0.24818281870526029</v>
      </c>
      <c r="O20">
        <v>-0.95382336041381577</v>
      </c>
      <c r="P20">
        <v>0.40009409840331134</v>
      </c>
      <c r="Q20">
        <v>8.1013916110502723E-2</v>
      </c>
      <c r="R20">
        <v>1.2441623042197505</v>
      </c>
      <c r="S20">
        <v>0.21177702915897986</v>
      </c>
      <c r="T20">
        <v>2.0858391641627736</v>
      </c>
      <c r="U20">
        <v>-1.0368968036890187</v>
      </c>
      <c r="V20">
        <v>-1.5882067712877039</v>
      </c>
      <c r="W20">
        <v>0.72656364686640773</v>
      </c>
      <c r="X20">
        <v>-1.2612382087471941</v>
      </c>
      <c r="Y20">
        <v>-0.72645304946619516</v>
      </c>
      <c r="Z20">
        <v>6.5345390526033248E-2</v>
      </c>
      <c r="AA20">
        <v>-0.72776542649068088</v>
      </c>
      <c r="AB20">
        <v>-0.52975858872942505</v>
      </c>
      <c r="AC20">
        <v>2.0941221945354456</v>
      </c>
      <c r="AD20">
        <v>0.4269117175166674</v>
      </c>
      <c r="AE20">
        <v>0.81980321437478476</v>
      </c>
      <c r="AF20">
        <v>0.83892865338136913</v>
      </c>
      <c r="AG20">
        <v>0.29088209831786183</v>
      </c>
      <c r="AH20">
        <v>-0.45610671385364471</v>
      </c>
      <c r="AI20">
        <v>0.14741261550037305</v>
      </c>
      <c r="AJ20">
        <v>0.23625418906549672</v>
      </c>
      <c r="AK20">
        <v>2.1301512622057008</v>
      </c>
      <c r="AL20">
        <v>0.14971905570700567</v>
      </c>
      <c r="AM20">
        <v>-0.95374461634549068</v>
      </c>
      <c r="AN20">
        <v>0.88852942936967749</v>
      </c>
      <c r="AO20">
        <v>0.92054938741966508</v>
      </c>
      <c r="AP20">
        <v>1.2431271861586424</v>
      </c>
      <c r="AQ20">
        <v>0.59701232323653386</v>
      </c>
      <c r="AR20">
        <v>0.4534842375233179</v>
      </c>
      <c r="AS20">
        <v>0.503047769262704</v>
      </c>
      <c r="AT20">
        <v>1.0302001245107968</v>
      </c>
      <c r="AU20">
        <v>-5.7128968052788533E-2</v>
      </c>
      <c r="AV20">
        <v>-0.91850701714839411</v>
      </c>
      <c r="AW20">
        <v>1.9822235626991971</v>
      </c>
      <c r="AX20">
        <v>3.9246872573981276E-3</v>
      </c>
      <c r="AY20">
        <v>-0.38365723668567181</v>
      </c>
      <c r="AZ20">
        <v>-0.29272886699698158</v>
      </c>
      <c r="BA20">
        <v>-0.5231499499507406</v>
      </c>
      <c r="BB20">
        <v>-0.48877312478153806</v>
      </c>
      <c r="BC20">
        <v>-6.0352218890014846E-2</v>
      </c>
    </row>
    <row r="22" spans="2:55" x14ac:dyDescent="0.3">
      <c r="B22" t="s">
        <v>7</v>
      </c>
      <c r="D22" t="str" cm="1">
        <f t="array" ref="D22:D32">_xll.RScript.Evaluate(B22)</f>
        <v>call</v>
      </c>
      <c r="E22" t="str" cm="1">
        <f t="array" ref="E22">TRANSPOSE(_xll.RScript.Evaluate($B$22&amp;"$"&amp;D22))</f>
        <v>lm(formula = y ~ x)</v>
      </c>
    </row>
    <row r="23" spans="2:55" x14ac:dyDescent="0.3">
      <c r="D23" t="str">
        <v>terms</v>
      </c>
      <c r="E23" t="str" cm="1">
        <f t="array" ref="E23">TRANSPOSE(_xll.RScript.Evaluate($B$22&amp;"$"&amp;D23))</f>
        <v>y ~ x</v>
      </c>
    </row>
    <row r="24" spans="2:55" x14ac:dyDescent="0.3">
      <c r="D24" t="str">
        <v>residuals</v>
      </c>
      <c r="E24" cm="1">
        <f t="array" ref="E24:BB24">TRANSPOSE(_xll.RScript.Evaluate($B$22&amp;"$"&amp;D24))</f>
        <v>-0.12312242970103517</v>
      </c>
      <c r="F24">
        <v>-0.2156566326232088</v>
      </c>
      <c r="G24">
        <v>0.33338367965581622</v>
      </c>
      <c r="H24">
        <v>-0.69186201059821439</v>
      </c>
      <c r="I24">
        <v>-0.27296151148917691</v>
      </c>
      <c r="J24">
        <v>0.16880906718852667</v>
      </c>
      <c r="K24">
        <v>-1.7376594806863406</v>
      </c>
      <c r="L24">
        <v>0.18750670157578656</v>
      </c>
      <c r="M24">
        <v>-0.5265108537391574</v>
      </c>
      <c r="N24">
        <v>0.12004482498590796</v>
      </c>
      <c r="O24">
        <v>1.1734170505829705E-2</v>
      </c>
      <c r="P24">
        <v>-1.2418633552069667</v>
      </c>
      <c r="Q24">
        <v>-0.11904022491677083</v>
      </c>
      <c r="R24">
        <v>-2.6529367806763258</v>
      </c>
      <c r="S24">
        <v>0.463426485047845</v>
      </c>
      <c r="T24">
        <v>0.72801483278018508</v>
      </c>
      <c r="U24">
        <v>0.24712957356045967</v>
      </c>
      <c r="V24">
        <v>-0.45668130112512328</v>
      </c>
      <c r="W24">
        <v>-0.10588225557306706</v>
      </c>
      <c r="X24">
        <v>0.45880170585584684</v>
      </c>
      <c r="Y24">
        <v>-0.20401189184580429</v>
      </c>
      <c r="Z24">
        <v>0.38974298761389697</v>
      </c>
      <c r="AA24">
        <v>0.7196499988880517</v>
      </c>
      <c r="AB24">
        <v>0.18944568991310884</v>
      </c>
      <c r="AC24">
        <v>2.3939131361540591</v>
      </c>
      <c r="AD24">
        <v>0.48311585562909221</v>
      </c>
      <c r="AE24">
        <v>-1.5220870997611187</v>
      </c>
      <c r="AF24">
        <v>0.26761862315115026</v>
      </c>
      <c r="AG24">
        <v>-1.4147017346397508</v>
      </c>
      <c r="AH24">
        <v>0.60293089165439395</v>
      </c>
      <c r="AI24">
        <v>-0.96665321823091188</v>
      </c>
      <c r="AJ24">
        <v>-0.86521042466076958</v>
      </c>
      <c r="AK24">
        <v>-1.2757055490119966</v>
      </c>
      <c r="AL24">
        <v>-0.25625766357809399</v>
      </c>
      <c r="AM24">
        <v>-0.84498546934233121</v>
      </c>
      <c r="AN24">
        <v>3.0931548621933276</v>
      </c>
      <c r="AO24">
        <v>1.2735924514438337</v>
      </c>
      <c r="AP24">
        <v>4.028039450245377E-2</v>
      </c>
      <c r="AQ24">
        <v>5.5547611538063757E-2</v>
      </c>
      <c r="AR24">
        <v>-0.403756756914043</v>
      </c>
      <c r="AS24">
        <v>0.30858045594005451</v>
      </c>
      <c r="AT24">
        <v>1.3782806002480255</v>
      </c>
      <c r="AU24">
        <v>0.66855828730733502</v>
      </c>
      <c r="AV24">
        <v>2.1333669251412459</v>
      </c>
      <c r="AW24">
        <v>-1.3062882830663007</v>
      </c>
      <c r="AX24">
        <v>-1.1766794975243562</v>
      </c>
      <c r="AY24">
        <v>-0.93208921889511887</v>
      </c>
      <c r="AZ24">
        <v>-0.45549094233593562</v>
      </c>
      <c r="BA24">
        <v>2.5563268268945722</v>
      </c>
      <c r="BB24">
        <v>0.49513794677304923</v>
      </c>
    </row>
    <row r="25" spans="2:55" x14ac:dyDescent="0.3">
      <c r="D25" t="str">
        <v>coefficients</v>
      </c>
    </row>
    <row r="26" spans="2:55" x14ac:dyDescent="0.3">
      <c r="D26" t="str">
        <v>aliased</v>
      </c>
      <c r="E26" t="b" cm="1">
        <f t="array" ref="E26:F26">TRANSPOSE(_xll.RScript.Evaluate($B$22&amp;"$"&amp;D26))</f>
        <v>0</v>
      </c>
      <c r="F26" t="b">
        <v>0</v>
      </c>
      <c r="I26" s="1"/>
      <c r="J26" s="1" t="s">
        <v>11</v>
      </c>
      <c r="K26" s="1" t="s">
        <v>12</v>
      </c>
      <c r="L26" s="1" t="s">
        <v>13</v>
      </c>
      <c r="M26" s="1" t="s">
        <v>14</v>
      </c>
    </row>
    <row r="27" spans="2:55" x14ac:dyDescent="0.3">
      <c r="D27" t="str">
        <v>sigma</v>
      </c>
      <c r="E27" cm="1">
        <f t="array" ref="E27">TRANSPOSE(_xll.RScript.Evaluate($B$22&amp;"$"&amp;D27))</f>
        <v>1.1066468112233017</v>
      </c>
      <c r="I27" s="1" t="s">
        <v>9</v>
      </c>
      <c r="J27" cm="1">
        <f t="array" ref="J27:M28">_xll.RScript.Evaluate($B$22&amp;"$"&amp;D25)</f>
        <v>-8.0426010398750095E-2</v>
      </c>
      <c r="K27">
        <v>0.15234254400271344</v>
      </c>
      <c r="L27">
        <v>-0.52792876031607816</v>
      </c>
      <c r="M27">
        <v>0.59998100273017685</v>
      </c>
      <c r="P27" t="s">
        <v>39</v>
      </c>
    </row>
    <row r="28" spans="2:55" x14ac:dyDescent="0.3">
      <c r="D28" t="str">
        <v>df</v>
      </c>
      <c r="E28" cm="1">
        <f t="array" ref="E28:G28">TRANSPOSE(_xll.RScript.Evaluate($B$22&amp;"$"&amp;D28))</f>
        <v>2</v>
      </c>
      <c r="F28">
        <v>48</v>
      </c>
      <c r="G28">
        <v>2</v>
      </c>
      <c r="I28" s="1" t="s">
        <v>10</v>
      </c>
      <c r="J28">
        <v>0.22845314334593061</v>
      </c>
      <c r="K28">
        <v>0.14884481412361331</v>
      </c>
      <c r="L28">
        <v>1.5348411343119004</v>
      </c>
      <c r="M28">
        <v>0.13138863174563695</v>
      </c>
    </row>
    <row r="29" spans="2:55" x14ac:dyDescent="0.3">
      <c r="D29" t="str">
        <v>r.squared</v>
      </c>
      <c r="E29" cm="1">
        <f t="array" ref="E29">TRANSPOSE(_xll.RScript.Evaluate($B$22&amp;"$"&amp;D29))</f>
        <v>2.3042592103914468E-3</v>
      </c>
      <c r="P29" t="str" cm="1">
        <f t="array" ref="P29">_xll.RScript.Evaluate(P27)</f>
        <v>cf</v>
      </c>
      <c r="Q29" t="str" cm="1">
        <f t="array" ref="Q29:U31">_xll.RScript.Evaluate(P29)</f>
        <v>Index</v>
      </c>
      <c r="R29" t="str">
        <v>Estimate</v>
      </c>
      <c r="S29" t="str">
        <v>Std. Error</v>
      </c>
      <c r="T29" t="str">
        <v>t value</v>
      </c>
      <c r="U29" t="str">
        <v>Pr(&gt;|t|)</v>
      </c>
    </row>
    <row r="30" spans="2:55" x14ac:dyDescent="0.3">
      <c r="D30" t="str">
        <v>adj.r.squared</v>
      </c>
      <c r="E30" cm="1">
        <f t="array" ref="E30">TRANSPOSE(_xll.RScript.Evaluate($B$22&amp;"$"&amp;D30))</f>
        <v>-1.8481068722725258E-2</v>
      </c>
      <c r="Q30" t="str">
        <v>(Intercept)</v>
      </c>
      <c r="R30">
        <v>-8.0426010398750095E-2</v>
      </c>
      <c r="S30">
        <v>0.15234254400271344</v>
      </c>
      <c r="T30">
        <v>-0.52792876031607816</v>
      </c>
      <c r="U30">
        <v>0.59998100273017685</v>
      </c>
    </row>
    <row r="31" spans="2:55" x14ac:dyDescent="0.3">
      <c r="D31" t="str">
        <v>fstatistic</v>
      </c>
      <c r="E31" cm="1">
        <f t="array" ref="E31:G31">TRANSPOSE(_xll.RScript.Evaluate($B$22&amp;"$"&amp;D31))</f>
        <v>0.11085989202605348</v>
      </c>
      <c r="F31">
        <v>1</v>
      </c>
      <c r="G31">
        <v>48</v>
      </c>
      <c r="Q31" t="str">
        <v>x</v>
      </c>
      <c r="R31">
        <v>0.22845314334593061</v>
      </c>
      <c r="S31">
        <v>0.14884481412361331</v>
      </c>
      <c r="T31">
        <v>1.5348411343119004</v>
      </c>
      <c r="U31">
        <v>0.13138863174563695</v>
      </c>
    </row>
    <row r="32" spans="2:55" x14ac:dyDescent="0.3">
      <c r="D32" t="str">
        <v>cov.unscaled</v>
      </c>
      <c r="E32" cm="1">
        <f t="array" ref="E32:F33">TRANSPOSE(_xll.RScript.Evaluate($B$22&amp;"$"&amp;D32))</f>
        <v>2.0044637671275317E-2</v>
      </c>
      <c r="F32">
        <v>9.6852853674726758E-4</v>
      </c>
    </row>
    <row r="33" spans="2:9" x14ac:dyDescent="0.3">
      <c r="E33">
        <v>9.6852853674726758E-4</v>
      </c>
      <c r="F33">
        <v>2.1014705733821335E-2</v>
      </c>
    </row>
    <row r="39" spans="2:9" x14ac:dyDescent="0.3">
      <c r="B39" t="s">
        <v>8</v>
      </c>
      <c r="D39" t="str" cm="1">
        <f t="array" ref="D39:I41">_xll.RScript.Evaluate(B39)</f>
        <v>Index</v>
      </c>
      <c r="E39" t="str">
        <v>Df</v>
      </c>
      <c r="F39" t="str">
        <v>Sum Sq</v>
      </c>
      <c r="G39" t="str">
        <v>Mean Sq</v>
      </c>
      <c r="H39" t="str">
        <v>F value</v>
      </c>
      <c r="I39" t="str">
        <v>Pr(&gt;F)</v>
      </c>
    </row>
    <row r="40" spans="2:9" x14ac:dyDescent="0.3">
      <c r="D40" t="str">
        <v>x</v>
      </c>
      <c r="E40">
        <v>1</v>
      </c>
      <c r="F40">
        <v>6.7965832089024666E-2</v>
      </c>
      <c r="G40">
        <v>6.7965832089024666E-2</v>
      </c>
      <c r="H40">
        <v>5.7228880571368101E-2</v>
      </c>
      <c r="I40">
        <v>0.81194920657698222</v>
      </c>
    </row>
    <row r="41" spans="2:9" x14ac:dyDescent="0.3">
      <c r="D41" t="str">
        <v>Residuals</v>
      </c>
      <c r="E41">
        <v>48</v>
      </c>
      <c r="F41">
        <v>57.0054823316841</v>
      </c>
      <c r="G41">
        <v>1.1876142152434188</v>
      </c>
      <c r="H41" t="str">
        <v/>
      </c>
      <c r="I41" t="str">
        <v/>
      </c>
    </row>
    <row r="43" spans="2:9" x14ac:dyDescent="0.3">
      <c r="B43" t="s">
        <v>5</v>
      </c>
      <c r="D43" t="str" cm="1">
        <f t="array" ref="D43">_xll.RScript.Evaluate(B43)</f>
        <v>OK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7A-AC86-4C17-97C8-77A96C22EEAE}">
  <dimension ref="B2:Q57"/>
  <sheetViews>
    <sheetView tabSelected="1" workbookViewId="0">
      <selection activeCell="B4" sqref="B4"/>
    </sheetView>
  </sheetViews>
  <sheetFormatPr defaultRowHeight="14.4" x14ac:dyDescent="0.3"/>
  <cols>
    <col min="2" max="2" width="44.109375" customWidth="1"/>
  </cols>
  <sheetData>
    <row r="2" spans="2:17" x14ac:dyDescent="0.3">
      <c r="B2" t="s">
        <v>15</v>
      </c>
      <c r="C2" t="str" cm="1">
        <f t="array" ref="C2">_xll.RScript.Evaluate(B2)</f>
        <v>x</v>
      </c>
    </row>
    <row r="3" spans="2:17" x14ac:dyDescent="0.3">
      <c r="B3" t="s">
        <v>16</v>
      </c>
      <c r="C3" t="str" cm="1">
        <f t="array" ref="C3">_xll.RScript.Evaluate(B3)</f>
        <v>y</v>
      </c>
    </row>
    <row r="4" spans="2:17" x14ac:dyDescent="0.3">
      <c r="B4" t="s">
        <v>17</v>
      </c>
      <c r="C4" cm="1">
        <f t="array" ref="C4:Q4">TRANSPOSE(_xll.RScript.Evaluate(B4))</f>
        <v>0.20513016428745251</v>
      </c>
      <c r="D4">
        <v>-0.36812246201625282</v>
      </c>
      <c r="E4">
        <v>-8.7536434080300152E-2</v>
      </c>
      <c r="F4">
        <v>-0.66172340778824346</v>
      </c>
      <c r="G4">
        <v>-1.0987000506571802</v>
      </c>
      <c r="H4">
        <v>0.72378956331890842</v>
      </c>
      <c r="I4">
        <v>8.2770664931891391E-2</v>
      </c>
      <c r="J4">
        <v>0.44568177966842776</v>
      </c>
      <c r="K4">
        <v>-0.45334202856625339</v>
      </c>
      <c r="L4">
        <v>0.17748430525004938</v>
      </c>
      <c r="M4">
        <v>-1.3932514305297066</v>
      </c>
      <c r="N4">
        <v>-0.72101020991085574</v>
      </c>
      <c r="O4">
        <v>-1.0397047223009688</v>
      </c>
      <c r="P4">
        <v>-1.9171656504525545</v>
      </c>
      <c r="Q4">
        <v>0.24067466832314838</v>
      </c>
    </row>
    <row r="5" spans="2:17" x14ac:dyDescent="0.3">
      <c r="B5" t="s">
        <v>18</v>
      </c>
      <c r="C5" t="str" cm="1">
        <f t="array" ref="C5">_xll.RScript.Evaluate(B5)</f>
        <v>new</v>
      </c>
    </row>
    <row r="6" spans="2:17" x14ac:dyDescent="0.3">
      <c r="B6" t="s">
        <v>19</v>
      </c>
      <c r="C6" t="str" cm="1">
        <f t="array" ref="C6:F6">TRANSPOSE(_xll.RScript.Evaluate(B6))</f>
        <v>fit</v>
      </c>
      <c r="D6" t="str">
        <v>se.fit</v>
      </c>
      <c r="E6" t="str">
        <v>df</v>
      </c>
      <c r="F6" t="str">
        <v>residual.scale</v>
      </c>
    </row>
    <row r="7" spans="2:17" ht="28.8" x14ac:dyDescent="0.3">
      <c r="B7" s="2" t="s">
        <v>20</v>
      </c>
      <c r="C7" t="str" cm="1">
        <f t="array" ref="C7">TRANSPOSE(_xll.RScript.Evaluate(B7))</f>
        <v>pred.w.plim</v>
      </c>
    </row>
    <row r="8" spans="2:17" ht="28.8" x14ac:dyDescent="0.3">
      <c r="B8" s="2" t="s">
        <v>21</v>
      </c>
      <c r="C8" t="str" cm="1">
        <f t="array" ref="C8">TRANSPOSE(_xll.RScript.Evaluate(B8))</f>
        <v>pred.w.clim</v>
      </c>
    </row>
    <row r="9" spans="2:17" ht="28.8" x14ac:dyDescent="0.3">
      <c r="B9" s="2" t="s">
        <v>22</v>
      </c>
      <c r="C9" t="str" cm="1">
        <f t="array" ref="C9">TRANSPOSE(_xll.RScript.Evaluate(B9))</f>
        <v>OK</v>
      </c>
    </row>
    <row r="25" spans="2:17" x14ac:dyDescent="0.3">
      <c r="B25" t="s">
        <v>23</v>
      </c>
    </row>
    <row r="26" spans="2:17" x14ac:dyDescent="0.3">
      <c r="B26" t="s">
        <v>24</v>
      </c>
    </row>
    <row r="27" spans="2:17" x14ac:dyDescent="0.3">
      <c r="B27" t="s">
        <v>25</v>
      </c>
      <c r="C27" t="str" cm="1">
        <f t="array" ref="C27">TRANSPOSE(_xll.RScript.Evaluate(B27))</f>
        <v>w</v>
      </c>
    </row>
    <row r="28" spans="2:17" x14ac:dyDescent="0.3">
      <c r="B28" t="s">
        <v>26</v>
      </c>
      <c r="C28" t="str" cm="1">
        <f t="array" ref="C28">TRANSPOSE(_xll.RScript.Evaluate(B28))</f>
        <v>fit</v>
      </c>
    </row>
    <row r="29" spans="2:17" x14ac:dyDescent="0.3">
      <c r="B29" t="s">
        <v>27</v>
      </c>
      <c r="C29" t="str" cm="1">
        <f t="array" ref="C29">TRANSPOSE(_xll.RScript.Evaluate(B29))</f>
        <v>wfit</v>
      </c>
    </row>
    <row r="30" spans="2:17" x14ac:dyDescent="0.3">
      <c r="B30" t="s">
        <v>28</v>
      </c>
      <c r="C30" cm="1">
        <f t="array" ref="C30:Q32">TRANSPOSE(_xll.RScript.Evaluate(B30))</f>
        <v>0.20513016428745251</v>
      </c>
      <c r="D30">
        <v>-0.36812246201625282</v>
      </c>
      <c r="E30">
        <v>-8.7536434080300152E-2</v>
      </c>
      <c r="F30">
        <v>-0.66172340778824346</v>
      </c>
      <c r="G30">
        <v>-1.0987000506571802</v>
      </c>
      <c r="H30">
        <v>0.72378956331890842</v>
      </c>
      <c r="I30">
        <v>8.2770664931891391E-2</v>
      </c>
      <c r="J30">
        <v>0.44568177966842776</v>
      </c>
      <c r="K30">
        <v>-0.45334202856625339</v>
      </c>
      <c r="L30">
        <v>0.17748430525004938</v>
      </c>
      <c r="M30">
        <v>-1.3932514305297066</v>
      </c>
      <c r="N30">
        <v>-0.72101020991085574</v>
      </c>
      <c r="O30">
        <v>-1.0397047223009688</v>
      </c>
      <c r="P30">
        <v>-1.9171656504525545</v>
      </c>
      <c r="Q30">
        <v>0.24067466832314838</v>
      </c>
    </row>
    <row r="31" spans="2:17" x14ac:dyDescent="0.3">
      <c r="C31">
        <v>-2.0204535440921347</v>
      </c>
      <c r="D31">
        <v>-2.5475931550690629</v>
      </c>
      <c r="E31">
        <v>-2.2789993149891181</v>
      </c>
      <c r="F31">
        <v>-2.8507293829388414</v>
      </c>
      <c r="G31">
        <v>-3.342913099511752</v>
      </c>
      <c r="H31">
        <v>-1.6131312096001436</v>
      </c>
      <c r="I31">
        <v>-2.125912874434396</v>
      </c>
      <c r="J31">
        <v>-1.8237947308001028</v>
      </c>
      <c r="K31">
        <v>-2.6332543063795</v>
      </c>
      <c r="L31">
        <v>-2.0439548807335708</v>
      </c>
      <c r="M31">
        <v>-3.7008068281319861</v>
      </c>
      <c r="N31">
        <v>-2.9146680778452794</v>
      </c>
      <c r="O31">
        <v>-3.2736887758536337</v>
      </c>
      <c r="P31">
        <v>-4.3835613440703725</v>
      </c>
      <c r="Q31">
        <v>-1.9905145201342458</v>
      </c>
    </row>
    <row r="32" spans="2:17" x14ac:dyDescent="0.3">
      <c r="C32">
        <v>2.4307138726670399</v>
      </c>
      <c r="D32">
        <v>1.8113482310365572</v>
      </c>
      <c r="E32">
        <v>2.1039264468285177</v>
      </c>
      <c r="F32">
        <v>1.5272825673623545</v>
      </c>
      <c r="G32">
        <v>1.1455129981973915</v>
      </c>
      <c r="H32">
        <v>3.0607103362379604</v>
      </c>
      <c r="I32">
        <v>2.2914542042981787</v>
      </c>
      <c r="J32">
        <v>2.7151582901369582</v>
      </c>
      <c r="K32">
        <v>1.726570249246993</v>
      </c>
      <c r="L32">
        <v>2.3989234912336697</v>
      </c>
      <c r="M32">
        <v>0.91430396707257322</v>
      </c>
      <c r="N32">
        <v>1.4726476580235681</v>
      </c>
      <c r="O32">
        <v>1.1942793312516962</v>
      </c>
      <c r="P32">
        <v>0.54923004316526325</v>
      </c>
      <c r="Q32">
        <v>2.4718638567805424</v>
      </c>
    </row>
    <row r="34" spans="2:17" x14ac:dyDescent="0.3">
      <c r="B34" t="s">
        <v>29</v>
      </c>
      <c r="C34" cm="1">
        <f t="array" ref="C34:Q36">TRANSPOSE(_xll.RScript.Evaluate(B34))</f>
        <v>0.22061989499806978</v>
      </c>
      <c r="D34">
        <v>-0.25051529839237124</v>
      </c>
      <c r="E34">
        <v>-1.991198936500832E-2</v>
      </c>
      <c r="F34">
        <v>-0.49181508843052313</v>
      </c>
      <c r="G34">
        <v>-0.85095007656416843</v>
      </c>
      <c r="H34">
        <v>0.64688692815945892</v>
      </c>
      <c r="I34">
        <v>0.12005713479974428</v>
      </c>
      <c r="J34">
        <v>0.41832039671867782</v>
      </c>
      <c r="K34">
        <v>-0.3205541174485842</v>
      </c>
      <c r="L34">
        <v>0.1978987829675577</v>
      </c>
      <c r="M34">
        <v>-1.0930309933398428</v>
      </c>
      <c r="N34">
        <v>-0.54054072474141457</v>
      </c>
      <c r="O34">
        <v>-0.80246399179303518</v>
      </c>
      <c r="P34">
        <v>-1.5236167700067984</v>
      </c>
      <c r="Q34">
        <v>0.24983261206977991</v>
      </c>
    </row>
    <row r="35" spans="2:17" x14ac:dyDescent="0.3">
      <c r="C35">
        <v>-2.0238428038442136</v>
      </c>
      <c r="D35">
        <v>-2.9495798166547611</v>
      </c>
      <c r="E35">
        <v>-2.5638644721112516</v>
      </c>
      <c r="F35">
        <v>-3.0806952141357762</v>
      </c>
      <c r="G35">
        <v>-2.9872108703983846</v>
      </c>
      <c r="H35">
        <v>-1.1675035469008752</v>
      </c>
      <c r="I35">
        <v>-2.2542156640645028</v>
      </c>
      <c r="J35">
        <v>-1.5931663612176421</v>
      </c>
      <c r="K35">
        <v>-3.0169614559399807</v>
      </c>
      <c r="L35">
        <v>-2.0757150312273365</v>
      </c>
      <c r="M35">
        <v>-2.9585512473129292</v>
      </c>
      <c r="N35">
        <v>-3.0780569440962489</v>
      </c>
      <c r="O35">
        <v>-3.0017076909359113</v>
      </c>
      <c r="P35">
        <v>-3.135429586763812</v>
      </c>
      <c r="Q35">
        <v>-1.9576011457944094</v>
      </c>
    </row>
    <row r="36" spans="2:17" x14ac:dyDescent="0.3">
      <c r="C36">
        <v>2.4650825938403536</v>
      </c>
      <c r="D36">
        <v>2.4485492198700185</v>
      </c>
      <c r="E36">
        <v>2.5240404933812353</v>
      </c>
      <c r="F36">
        <v>2.0970650372747297</v>
      </c>
      <c r="G36">
        <v>1.2853107172700478</v>
      </c>
      <c r="H36">
        <v>2.461277403219793</v>
      </c>
      <c r="I36">
        <v>2.4943299336639915</v>
      </c>
      <c r="J36">
        <v>2.429807154654998</v>
      </c>
      <c r="K36">
        <v>2.3758532210428123</v>
      </c>
      <c r="L36">
        <v>2.4715125971624521</v>
      </c>
      <c r="M36">
        <v>0.77248926063324386</v>
      </c>
      <c r="N36">
        <v>1.9969754946134199</v>
      </c>
      <c r="O36">
        <v>1.3967797073498409</v>
      </c>
      <c r="P36">
        <v>8.8196046750215196E-2</v>
      </c>
      <c r="Q36">
        <v>2.457266369933969</v>
      </c>
    </row>
    <row r="39" spans="2:17" x14ac:dyDescent="0.3">
      <c r="B39" t="s">
        <v>30</v>
      </c>
      <c r="C39" cm="1">
        <f t="array" ref="C39:O41">TRANSPOSE(_xll.RScript.Evaluate(B39))</f>
        <v>-2.3516415250488887</v>
      </c>
      <c r="D39">
        <v>-2.006616067463864</v>
      </c>
      <c r="E39">
        <v>-1.6615906098788393</v>
      </c>
      <c r="F39">
        <v>-1.3165651522938144</v>
      </c>
      <c r="G39">
        <v>-0.97153969470878965</v>
      </c>
      <c r="H39">
        <v>-0.62651423712376486</v>
      </c>
      <c r="I39">
        <v>-0.28148877953873996</v>
      </c>
      <c r="J39">
        <v>6.3536678046284878E-2</v>
      </c>
      <c r="K39">
        <v>0.40856213563130972</v>
      </c>
      <c r="L39">
        <v>0.75358759321633451</v>
      </c>
      <c r="M39">
        <v>1.0986130508013594</v>
      </c>
      <c r="N39">
        <v>1.4436385083863843</v>
      </c>
      <c r="O39">
        <v>1.788663965971409</v>
      </c>
    </row>
    <row r="40" spans="2:17" x14ac:dyDescent="0.3">
      <c r="C40">
        <v>-5.3972975844406097</v>
      </c>
      <c r="D40">
        <v>-4.9468630213793761</v>
      </c>
      <c r="E40">
        <v>-4.5136873442474492</v>
      </c>
      <c r="F40">
        <v>-4.0994111287483923</v>
      </c>
      <c r="G40">
        <v>-3.7054709281946425</v>
      </c>
      <c r="H40">
        <v>-3.3329695876655441</v>
      </c>
      <c r="I40">
        <v>-2.9825614282858393</v>
      </c>
      <c r="J40">
        <v>-2.6543777167479696</v>
      </c>
      <c r="K40">
        <v>-2.3480111311868734</v>
      </c>
      <c r="L40">
        <v>-2.0625633273719464</v>
      </c>
      <c r="M40">
        <v>-1.7967432578436533</v>
      </c>
      <c r="N40">
        <v>-1.5489928779987532</v>
      </c>
      <c r="O40">
        <v>-1.3176150604251384</v>
      </c>
    </row>
    <row r="41" spans="2:17" x14ac:dyDescent="0.3">
      <c r="C41">
        <v>0.69401453434283233</v>
      </c>
      <c r="D41">
        <v>0.93363088645164805</v>
      </c>
      <c r="E41">
        <v>1.1905061244897701</v>
      </c>
      <c r="F41">
        <v>1.4662808241607637</v>
      </c>
      <c r="G41">
        <v>1.7623915387770634</v>
      </c>
      <c r="H41">
        <v>2.0799411134180144</v>
      </c>
      <c r="I41">
        <v>2.4195838692083598</v>
      </c>
      <c r="J41">
        <v>2.7814510728405395</v>
      </c>
      <c r="K41">
        <v>3.1651354024494927</v>
      </c>
      <c r="L41">
        <v>3.5697385138046149</v>
      </c>
      <c r="M41">
        <v>3.9939693594463721</v>
      </c>
      <c r="N41">
        <v>4.436269894771522</v>
      </c>
      <c r="O41">
        <v>4.8949429923679562</v>
      </c>
    </row>
    <row r="43" spans="2:17" x14ac:dyDescent="0.3">
      <c r="B43" t="s">
        <v>31</v>
      </c>
      <c r="C43" cm="1">
        <f t="array" ref="C43:O45">TRANSPOSE(_xll.RScript.Evaluate(B43))</f>
        <v>-2.3516415250488887</v>
      </c>
      <c r="D43">
        <v>-2.006616067463864</v>
      </c>
      <c r="E43">
        <v>-1.6615906098788393</v>
      </c>
      <c r="F43">
        <v>-1.3165651522938144</v>
      </c>
      <c r="G43">
        <v>-0.97153969470878965</v>
      </c>
      <c r="H43">
        <v>-0.62651423712376486</v>
      </c>
      <c r="I43">
        <v>-0.28148877953873996</v>
      </c>
      <c r="J43">
        <v>6.3536678046284878E-2</v>
      </c>
      <c r="K43">
        <v>0.40856213563130972</v>
      </c>
      <c r="L43">
        <v>0.75358759321633451</v>
      </c>
      <c r="M43">
        <v>1.0986130508013594</v>
      </c>
      <c r="N43">
        <v>1.4436385083863843</v>
      </c>
      <c r="O43">
        <v>1.788663965971409</v>
      </c>
    </row>
    <row r="44" spans="2:17" x14ac:dyDescent="0.3">
      <c r="C44">
        <v>-4.0935222506672551</v>
      </c>
      <c r="D44">
        <v>-3.6638676357302171</v>
      </c>
      <c r="E44">
        <v>-3.3550710408709099</v>
      </c>
      <c r="F44">
        <v>-3.2769379478422707</v>
      </c>
      <c r="G44">
        <v>-3.7054709281946425</v>
      </c>
      <c r="H44">
        <v>-5.9548554248338981</v>
      </c>
      <c r="I44" t="e">
        <v>#NUM!</v>
      </c>
      <c r="J44">
        <v>-5.2706341015221589</v>
      </c>
      <c r="K44">
        <v>-2.3480111311868734</v>
      </c>
      <c r="L44">
        <v>-1.2537827703158315</v>
      </c>
      <c r="M44">
        <v>-0.66675046472949995</v>
      </c>
      <c r="N44">
        <v>-0.30486748968433108</v>
      </c>
      <c r="O44">
        <v>-5.7168372027452952E-2</v>
      </c>
    </row>
    <row r="45" spans="2:17" x14ac:dyDescent="0.3">
      <c r="C45">
        <v>-0.60976079943052253</v>
      </c>
      <c r="D45">
        <v>-0.34936449919751089</v>
      </c>
      <c r="E45">
        <v>3.1889821113231243E-2</v>
      </c>
      <c r="F45">
        <v>0.64380764325464201</v>
      </c>
      <c r="G45">
        <v>1.7623915387770634</v>
      </c>
      <c r="H45">
        <v>4.7018269505863675</v>
      </c>
      <c r="I45" t="e">
        <v>#NUM!</v>
      </c>
      <c r="J45">
        <v>5.3977074576147288</v>
      </c>
      <c r="K45">
        <v>3.1651354024494927</v>
      </c>
      <c r="L45">
        <v>2.7609579567485003</v>
      </c>
      <c r="M45">
        <v>2.8639765663322185</v>
      </c>
      <c r="N45">
        <v>3.1921445064570997</v>
      </c>
      <c r="O45">
        <v>3.6344963039702707</v>
      </c>
    </row>
    <row r="48" spans="2:17" x14ac:dyDescent="0.3">
      <c r="B48" t="s">
        <v>32</v>
      </c>
      <c r="C48" cm="1">
        <f t="array" ref="C48:O50">TRANSPOSE(_xll.RScript.Evaluate(B48))</f>
        <v>-2.3516415250488887</v>
      </c>
      <c r="D48">
        <v>-2.006616067463864</v>
      </c>
      <c r="E48">
        <v>-1.6615906098788393</v>
      </c>
      <c r="F48">
        <v>-1.3165651522938144</v>
      </c>
      <c r="G48">
        <v>-0.97153969470878965</v>
      </c>
      <c r="H48">
        <v>-0.62651423712376486</v>
      </c>
      <c r="I48">
        <v>-0.28148877953873996</v>
      </c>
      <c r="J48">
        <v>6.3536678046284878E-2</v>
      </c>
      <c r="K48">
        <v>0.40856213563130972</v>
      </c>
      <c r="L48">
        <v>0.75358759321633451</v>
      </c>
      <c r="M48">
        <v>1.0986130508013594</v>
      </c>
      <c r="N48">
        <v>1.4436385083863843</v>
      </c>
      <c r="O48">
        <v>1.788663965971409</v>
      </c>
    </row>
    <row r="49" spans="2:15" x14ac:dyDescent="0.3">
      <c r="C49">
        <v>-4.0935222506672551</v>
      </c>
      <c r="D49">
        <v>-3.6638676357302171</v>
      </c>
      <c r="E49">
        <v>-3.3550710408709099</v>
      </c>
      <c r="F49">
        <v>-3.2769379478422707</v>
      </c>
      <c r="G49">
        <v>-3.7054709281946425</v>
      </c>
      <c r="H49">
        <v>-5.9548554248338981</v>
      </c>
      <c r="I49" t="e">
        <v>#NUM!</v>
      </c>
      <c r="J49">
        <v>-5.2706341015221589</v>
      </c>
      <c r="K49">
        <v>-2.3480111311868734</v>
      </c>
      <c r="L49">
        <v>-1.2537827703158315</v>
      </c>
      <c r="M49">
        <v>-0.66675046472949995</v>
      </c>
      <c r="N49">
        <v>-0.30486748968433108</v>
      </c>
      <c r="O49">
        <v>-5.7168372027452952E-2</v>
      </c>
    </row>
    <row r="50" spans="2:15" x14ac:dyDescent="0.3">
      <c r="C50">
        <v>-0.60976079943052253</v>
      </c>
      <c r="D50">
        <v>-0.34936449919751089</v>
      </c>
      <c r="E50">
        <v>3.1889821113231243E-2</v>
      </c>
      <c r="F50">
        <v>0.64380764325464201</v>
      </c>
      <c r="G50">
        <v>1.7623915387770634</v>
      </c>
      <c r="H50">
        <v>4.7018269505863675</v>
      </c>
      <c r="I50" t="e">
        <v>#NUM!</v>
      </c>
      <c r="J50">
        <v>5.3977074576147288</v>
      </c>
      <c r="K50">
        <v>3.1651354024494927</v>
      </c>
      <c r="L50">
        <v>2.7609579567485003</v>
      </c>
      <c r="M50">
        <v>2.8639765663322185</v>
      </c>
      <c r="N50">
        <v>3.1921445064570997</v>
      </c>
      <c r="O50">
        <v>3.6344963039702707</v>
      </c>
    </row>
    <row r="52" spans="2:15" x14ac:dyDescent="0.3">
      <c r="B52" t="s">
        <v>33</v>
      </c>
    </row>
    <row r="53" spans="2:15" x14ac:dyDescent="0.3">
      <c r="B53" t="s">
        <v>34</v>
      </c>
      <c r="C53" t="str" cm="1">
        <f t="array" ref="C53">TRANSPOSE(_xll.RScript.Evaluate(B53))</f>
        <v>npk.aov</v>
      </c>
    </row>
    <row r="54" spans="2:15" x14ac:dyDescent="0.3">
      <c r="B54" t="s">
        <v>37</v>
      </c>
      <c r="C54" t="str" cm="1">
        <f t="array" ref="C54">TRANSPOSE(_xll.RScript.Evaluate(B54))</f>
        <v>termL</v>
      </c>
    </row>
    <row r="55" spans="2:15" x14ac:dyDescent="0.3">
      <c r="B55" t="s">
        <v>38</v>
      </c>
      <c r="C55" t="str" cm="1">
        <f t="array" ref="C55">TRANSPOSE(_xll.RScript.Evaluate(B55))</f>
        <v>pt</v>
      </c>
    </row>
    <row r="56" spans="2:15" x14ac:dyDescent="0.3">
      <c r="B56" t="s">
        <v>35</v>
      </c>
      <c r="C56" t="str" cm="1">
        <f t="array" ref="C56">TRANSPOSE(_xll.RScript.Evaluate(B56))</f>
        <v>pt.</v>
      </c>
    </row>
    <row r="57" spans="2:15" x14ac:dyDescent="0.3">
      <c r="B57" t="s">
        <v>36</v>
      </c>
      <c r="C57" t="str" cm="1">
        <f t="array" ref="C57">TRANSPOSE(_xll.RScript.Evaluate(B57))</f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Model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2023-09-20T10:43:20Z</dcterms:created>
  <dcterms:modified xsi:type="dcterms:W3CDTF">2023-10-01T14:27:58Z</dcterms:modified>
</cp:coreProperties>
</file>